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4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475" documentId="8_{632791C8-165B-4422-BEB3-4B437EB804A2}" xr6:coauthVersionLast="47" xr6:coauthVersionMax="47" xr10:uidLastSave="{1E7D92A8-073B-4F6F-BB89-79A4E1852BBB}"/>
  <bookViews>
    <workbookView xWindow="-120" yWindow="-120" windowWidth="29040" windowHeight="15720" firstSheet="12" activeTab="15" xr2:uid="{00000000-000D-0000-FFFF-FFFF00000000}"/>
  </bookViews>
  <sheets>
    <sheet name="Figures i" sheetId="21" r:id="rId1"/>
    <sheet name="Figures ii" sheetId="26" r:id="rId2"/>
    <sheet name="Figures iii" sheetId="23" r:id="rId3"/>
    <sheet name="Figures Example" sheetId="9" state="hidden" r:id="rId4"/>
    <sheet name="Table i" sheetId="18" r:id="rId5"/>
    <sheet name="Table ii" sheetId="19" r:id="rId6"/>
    <sheet name="Table iii" sheetId="12" r:id="rId7"/>
    <sheet name="Table iv" sheetId="11" r:id="rId8"/>
    <sheet name="T_i" sheetId="16" r:id="rId9"/>
    <sheet name="T_ii" sheetId="17" r:id="rId10"/>
    <sheet name="T_iii_strat1" sheetId="1" r:id="rId11"/>
    <sheet name="T_iii_strat2" sheetId="2" r:id="rId12"/>
    <sheet name="T_iii_strat3" sheetId="3" r:id="rId13"/>
    <sheet name="T_iv_strat1" sheetId="13" r:id="rId14"/>
    <sheet name="T_iv_strat2" sheetId="14" r:id="rId15"/>
    <sheet name="T_iv_strat3" sheetId="15" r:id="rId16"/>
  </sheets>
  <externalReferences>
    <externalReference r:id="rId17"/>
  </externalReferences>
  <definedNames>
    <definedName name="_xlnm._FilterDatabase" localSheetId="4" hidden="1">'Table i'!$A$6:$I$68</definedName>
    <definedName name="_xlnm._FilterDatabase" localSheetId="5" hidden="1">'Table ii'!$B$12:$Q$71</definedName>
    <definedName name="_xlnm._FilterDatabase" localSheetId="6" hidden="1">'Table iii'!$A$6:$I$68</definedName>
    <definedName name="_xlnm._FilterDatabase" localSheetId="7" hidden="1">'Table iv'!$A$5:$R$71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1" i="11" l="1"/>
  <c r="T71" i="11"/>
  <c r="A71" i="11"/>
  <c r="AM70" i="11"/>
  <c r="T70" i="11"/>
  <c r="A70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Q9" i="11"/>
  <c r="Q1" i="11" s="1"/>
  <c r="P9" i="11"/>
  <c r="O9" i="11"/>
  <c r="AH1" i="11" s="1"/>
  <c r="N9" i="11"/>
  <c r="M9" i="11"/>
  <c r="L9" i="11"/>
  <c r="K9" i="11"/>
  <c r="J9" i="11"/>
  <c r="I9" i="11"/>
  <c r="H9" i="11"/>
  <c r="G9" i="11"/>
  <c r="F9" i="11"/>
  <c r="AR1" i="11" s="1"/>
  <c r="E9" i="11"/>
  <c r="E1" i="11" s="1"/>
  <c r="D9" i="11"/>
  <c r="C9" i="11"/>
  <c r="B9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8" i="11"/>
  <c r="T8" i="11" s="1"/>
  <c r="AW7" i="11"/>
  <c r="AM5" i="11"/>
  <c r="T5" i="11"/>
  <c r="AM3" i="11"/>
  <c r="T3" i="11"/>
  <c r="A3" i="11"/>
  <c r="A5" i="11" s="1"/>
  <c r="BC1" i="11"/>
  <c r="BB1" i="11"/>
  <c r="BA1" i="11"/>
  <c r="AZ1" i="11"/>
  <c r="AY1" i="11"/>
  <c r="AX1" i="11"/>
  <c r="AW1" i="11"/>
  <c r="AS1" i="11"/>
  <c r="AQ1" i="11"/>
  <c r="AP1" i="11"/>
  <c r="AI1" i="11"/>
  <c r="Z1" i="11"/>
  <c r="Y1" i="11"/>
  <c r="W1" i="11"/>
  <c r="P1" i="11"/>
  <c r="O1" i="11"/>
  <c r="G1" i="11"/>
  <c r="F1" i="11"/>
  <c r="D1" i="11"/>
  <c r="W68" i="12"/>
  <c r="L68" i="12"/>
  <c r="A68" i="12"/>
  <c r="AE67" i="12"/>
  <c r="AD67" i="12"/>
  <c r="AC67" i="12"/>
  <c r="AB67" i="12"/>
  <c r="AA67" i="12"/>
  <c r="Z67" i="12"/>
  <c r="Y67" i="12"/>
  <c r="X67" i="12"/>
  <c r="T67" i="12"/>
  <c r="S67" i="12"/>
  <c r="R67" i="12"/>
  <c r="Q67" i="12"/>
  <c r="P67" i="12"/>
  <c r="O67" i="12"/>
  <c r="N67" i="12"/>
  <c r="M67" i="12"/>
  <c r="I67" i="12"/>
  <c r="H67" i="12"/>
  <c r="G67" i="12"/>
  <c r="F67" i="12"/>
  <c r="E67" i="12"/>
  <c r="D67" i="12"/>
  <c r="C67" i="12"/>
  <c r="B67" i="12"/>
  <c r="AE66" i="12"/>
  <c r="AD66" i="12"/>
  <c r="AC66" i="12"/>
  <c r="AB66" i="12"/>
  <c r="AA66" i="12"/>
  <c r="Z66" i="12"/>
  <c r="Y66" i="12"/>
  <c r="X66" i="12"/>
  <c r="T66" i="12"/>
  <c r="S66" i="12"/>
  <c r="R66" i="12"/>
  <c r="Q66" i="12"/>
  <c r="P66" i="12"/>
  <c r="O66" i="12"/>
  <c r="N66" i="12"/>
  <c r="M66" i="12"/>
  <c r="I66" i="12"/>
  <c r="H66" i="12"/>
  <c r="G66" i="12"/>
  <c r="F66" i="12"/>
  <c r="E66" i="12"/>
  <c r="D66" i="12"/>
  <c r="C66" i="12"/>
  <c r="B66" i="12"/>
  <c r="AE65" i="12"/>
  <c r="AD65" i="12"/>
  <c r="AC65" i="12"/>
  <c r="AB65" i="12"/>
  <c r="AA65" i="12"/>
  <c r="Z65" i="12"/>
  <c r="Y65" i="12"/>
  <c r="X65" i="12"/>
  <c r="T65" i="12"/>
  <c r="S65" i="12"/>
  <c r="R65" i="12"/>
  <c r="Q65" i="12"/>
  <c r="P65" i="12"/>
  <c r="O65" i="12"/>
  <c r="N65" i="12"/>
  <c r="M65" i="12"/>
  <c r="I65" i="12"/>
  <c r="H65" i="12"/>
  <c r="G65" i="12"/>
  <c r="F65" i="12"/>
  <c r="E65" i="12"/>
  <c r="D65" i="12"/>
  <c r="C65" i="12"/>
  <c r="B65" i="12"/>
  <c r="AE64" i="12"/>
  <c r="AD64" i="12"/>
  <c r="AC64" i="12"/>
  <c r="AB64" i="12"/>
  <c r="AA64" i="12"/>
  <c r="Z64" i="12"/>
  <c r="Y64" i="12"/>
  <c r="X64" i="12"/>
  <c r="T64" i="12"/>
  <c r="S64" i="12"/>
  <c r="R64" i="12"/>
  <c r="Q64" i="12"/>
  <c r="P64" i="12"/>
  <c r="O64" i="12"/>
  <c r="N64" i="12"/>
  <c r="M64" i="12"/>
  <c r="I64" i="12"/>
  <c r="H64" i="12"/>
  <c r="G64" i="12"/>
  <c r="F64" i="12"/>
  <c r="E64" i="12"/>
  <c r="D64" i="12"/>
  <c r="C64" i="12"/>
  <c r="B64" i="12"/>
  <c r="AE63" i="12"/>
  <c r="AD63" i="12"/>
  <c r="AC63" i="12"/>
  <c r="AB63" i="12"/>
  <c r="AA63" i="12"/>
  <c r="Z63" i="12"/>
  <c r="Y63" i="12"/>
  <c r="X63" i="12"/>
  <c r="T63" i="12"/>
  <c r="S63" i="12"/>
  <c r="R63" i="12"/>
  <c r="Q63" i="12"/>
  <c r="P63" i="12"/>
  <c r="O63" i="12"/>
  <c r="N63" i="12"/>
  <c r="M63" i="12"/>
  <c r="I63" i="12"/>
  <c r="H63" i="12"/>
  <c r="G63" i="12"/>
  <c r="F63" i="12"/>
  <c r="E63" i="12"/>
  <c r="D63" i="12"/>
  <c r="C63" i="12"/>
  <c r="B63" i="12"/>
  <c r="AE62" i="12"/>
  <c r="AD62" i="12"/>
  <c r="AC62" i="12"/>
  <c r="AB62" i="12"/>
  <c r="AA62" i="12"/>
  <c r="Z62" i="12"/>
  <c r="Y62" i="12"/>
  <c r="X62" i="12"/>
  <c r="T62" i="12"/>
  <c r="S62" i="12"/>
  <c r="R62" i="12"/>
  <c r="Q62" i="12"/>
  <c r="P62" i="12"/>
  <c r="O62" i="12"/>
  <c r="N62" i="12"/>
  <c r="M62" i="12"/>
  <c r="I62" i="12"/>
  <c r="H62" i="12"/>
  <c r="G62" i="12"/>
  <c r="F62" i="12"/>
  <c r="E62" i="12"/>
  <c r="D62" i="12"/>
  <c r="C62" i="12"/>
  <c r="B62" i="12"/>
  <c r="AE61" i="12"/>
  <c r="AD61" i="12"/>
  <c r="AC61" i="12"/>
  <c r="AB61" i="12"/>
  <c r="AA61" i="12"/>
  <c r="Z61" i="12"/>
  <c r="Y61" i="12"/>
  <c r="X61" i="12"/>
  <c r="T61" i="12"/>
  <c r="S61" i="12"/>
  <c r="R61" i="12"/>
  <c r="Q61" i="12"/>
  <c r="P61" i="12"/>
  <c r="O61" i="12"/>
  <c r="N61" i="12"/>
  <c r="M61" i="12"/>
  <c r="I61" i="12"/>
  <c r="H61" i="12"/>
  <c r="G61" i="12"/>
  <c r="F61" i="12"/>
  <c r="E61" i="12"/>
  <c r="D61" i="12"/>
  <c r="C61" i="12"/>
  <c r="B61" i="12"/>
  <c r="AE60" i="12"/>
  <c r="AD60" i="12"/>
  <c r="AC60" i="12"/>
  <c r="AB60" i="12"/>
  <c r="AA60" i="12"/>
  <c r="Z60" i="12"/>
  <c r="Y60" i="12"/>
  <c r="X60" i="12"/>
  <c r="T60" i="12"/>
  <c r="S60" i="12"/>
  <c r="R60" i="12"/>
  <c r="Q60" i="12"/>
  <c r="P60" i="12"/>
  <c r="O60" i="12"/>
  <c r="N60" i="12"/>
  <c r="M60" i="12"/>
  <c r="I60" i="12"/>
  <c r="H60" i="12"/>
  <c r="G60" i="12"/>
  <c r="F60" i="12"/>
  <c r="E60" i="12"/>
  <c r="D60" i="12"/>
  <c r="C60" i="12"/>
  <c r="B60" i="12"/>
  <c r="AE59" i="12"/>
  <c r="AD59" i="12"/>
  <c r="AC59" i="12"/>
  <c r="AB59" i="12"/>
  <c r="AA59" i="12"/>
  <c r="Z59" i="12"/>
  <c r="Y59" i="12"/>
  <c r="X59" i="12"/>
  <c r="T59" i="12"/>
  <c r="S59" i="12"/>
  <c r="R59" i="12"/>
  <c r="Q59" i="12"/>
  <c r="P59" i="12"/>
  <c r="O59" i="12"/>
  <c r="N59" i="12"/>
  <c r="M59" i="12"/>
  <c r="I59" i="12"/>
  <c r="H59" i="12"/>
  <c r="G59" i="12"/>
  <c r="F59" i="12"/>
  <c r="E59" i="12"/>
  <c r="D59" i="12"/>
  <c r="C59" i="12"/>
  <c r="B59" i="12"/>
  <c r="AE58" i="12"/>
  <c r="AD58" i="12"/>
  <c r="AC58" i="12"/>
  <c r="AB58" i="12"/>
  <c r="AA58" i="12"/>
  <c r="Z58" i="12"/>
  <c r="Y58" i="12"/>
  <c r="X58" i="12"/>
  <c r="T58" i="12"/>
  <c r="S58" i="12"/>
  <c r="R58" i="12"/>
  <c r="Q58" i="12"/>
  <c r="P58" i="12"/>
  <c r="O58" i="12"/>
  <c r="N58" i="12"/>
  <c r="M58" i="12"/>
  <c r="I58" i="12"/>
  <c r="H58" i="12"/>
  <c r="G58" i="12"/>
  <c r="F58" i="12"/>
  <c r="E58" i="12"/>
  <c r="D58" i="12"/>
  <c r="C58" i="12"/>
  <c r="B58" i="12"/>
  <c r="AE57" i="12"/>
  <c r="AD57" i="12"/>
  <c r="AC57" i="12"/>
  <c r="AB57" i="12"/>
  <c r="AA57" i="12"/>
  <c r="Z57" i="12"/>
  <c r="Y57" i="12"/>
  <c r="X57" i="12"/>
  <c r="T57" i="12"/>
  <c r="S57" i="12"/>
  <c r="R57" i="12"/>
  <c r="Q57" i="12"/>
  <c r="P57" i="12"/>
  <c r="O57" i="12"/>
  <c r="N57" i="12"/>
  <c r="M57" i="12"/>
  <c r="I57" i="12"/>
  <c r="H57" i="12"/>
  <c r="G57" i="12"/>
  <c r="F57" i="12"/>
  <c r="E57" i="12"/>
  <c r="D57" i="12"/>
  <c r="C57" i="12"/>
  <c r="B57" i="12"/>
  <c r="AE56" i="12"/>
  <c r="AD56" i="12"/>
  <c r="AC56" i="12"/>
  <c r="AB56" i="12"/>
  <c r="AA56" i="12"/>
  <c r="Z56" i="12"/>
  <c r="Y56" i="12"/>
  <c r="X56" i="12"/>
  <c r="T56" i="12"/>
  <c r="S56" i="12"/>
  <c r="R56" i="12"/>
  <c r="Q56" i="12"/>
  <c r="P56" i="12"/>
  <c r="O56" i="12"/>
  <c r="N56" i="12"/>
  <c r="M56" i="12"/>
  <c r="I56" i="12"/>
  <c r="H56" i="12"/>
  <c r="G56" i="12"/>
  <c r="F56" i="12"/>
  <c r="E56" i="12"/>
  <c r="D56" i="12"/>
  <c r="C56" i="12"/>
  <c r="B56" i="12"/>
  <c r="AE55" i="12"/>
  <c r="AD55" i="12"/>
  <c r="AC55" i="12"/>
  <c r="AB55" i="12"/>
  <c r="AA55" i="12"/>
  <c r="Z55" i="12"/>
  <c r="Y55" i="12"/>
  <c r="X55" i="12"/>
  <c r="T55" i="12"/>
  <c r="S55" i="12"/>
  <c r="R55" i="12"/>
  <c r="Q55" i="12"/>
  <c r="P55" i="12"/>
  <c r="O55" i="12"/>
  <c r="N55" i="12"/>
  <c r="M55" i="12"/>
  <c r="I55" i="12"/>
  <c r="H55" i="12"/>
  <c r="G55" i="12"/>
  <c r="F55" i="12"/>
  <c r="E55" i="12"/>
  <c r="D55" i="12"/>
  <c r="C55" i="12"/>
  <c r="B55" i="12"/>
  <c r="AE54" i="12"/>
  <c r="AD54" i="12"/>
  <c r="AC54" i="12"/>
  <c r="AB54" i="12"/>
  <c r="AA54" i="12"/>
  <c r="Z54" i="12"/>
  <c r="Y54" i="12"/>
  <c r="X54" i="12"/>
  <c r="T54" i="12"/>
  <c r="S54" i="12"/>
  <c r="R54" i="12"/>
  <c r="Q54" i="12"/>
  <c r="P54" i="12"/>
  <c r="O54" i="12"/>
  <c r="N54" i="12"/>
  <c r="M54" i="12"/>
  <c r="I54" i="12"/>
  <c r="H54" i="12"/>
  <c r="G54" i="12"/>
  <c r="F54" i="12"/>
  <c r="E54" i="12"/>
  <c r="D54" i="12"/>
  <c r="C54" i="12"/>
  <c r="B54" i="12"/>
  <c r="AE53" i="12"/>
  <c r="AD53" i="12"/>
  <c r="AC53" i="12"/>
  <c r="AB53" i="12"/>
  <c r="AA53" i="12"/>
  <c r="Z53" i="12"/>
  <c r="Y53" i="12"/>
  <c r="X53" i="12"/>
  <c r="T53" i="12"/>
  <c r="S53" i="12"/>
  <c r="R53" i="12"/>
  <c r="Q53" i="12"/>
  <c r="P53" i="12"/>
  <c r="O53" i="12"/>
  <c r="N53" i="12"/>
  <c r="M53" i="12"/>
  <c r="I53" i="12"/>
  <c r="H53" i="12"/>
  <c r="G53" i="12"/>
  <c r="F53" i="12"/>
  <c r="E53" i="12"/>
  <c r="D53" i="12"/>
  <c r="C53" i="12"/>
  <c r="B53" i="12"/>
  <c r="AE52" i="12"/>
  <c r="AD52" i="12"/>
  <c r="AC52" i="12"/>
  <c r="AB52" i="12"/>
  <c r="AA52" i="12"/>
  <c r="Z52" i="12"/>
  <c r="Y52" i="12"/>
  <c r="X52" i="12"/>
  <c r="T52" i="12"/>
  <c r="S52" i="12"/>
  <c r="R52" i="12"/>
  <c r="Q52" i="12"/>
  <c r="P52" i="12"/>
  <c r="O52" i="12"/>
  <c r="N52" i="12"/>
  <c r="M52" i="12"/>
  <c r="I52" i="12"/>
  <c r="H52" i="12"/>
  <c r="G52" i="12"/>
  <c r="F52" i="12"/>
  <c r="E52" i="12"/>
  <c r="D52" i="12"/>
  <c r="C52" i="12"/>
  <c r="B52" i="12"/>
  <c r="AE51" i="12"/>
  <c r="AD51" i="12"/>
  <c r="AC51" i="12"/>
  <c r="AB51" i="12"/>
  <c r="AA51" i="12"/>
  <c r="Z51" i="12"/>
  <c r="Y51" i="12"/>
  <c r="X51" i="12"/>
  <c r="T51" i="12"/>
  <c r="S51" i="12"/>
  <c r="R51" i="12"/>
  <c r="Q51" i="12"/>
  <c r="P51" i="12"/>
  <c r="O51" i="12"/>
  <c r="N51" i="12"/>
  <c r="M51" i="12"/>
  <c r="I51" i="12"/>
  <c r="H51" i="12"/>
  <c r="G51" i="12"/>
  <c r="F51" i="12"/>
  <c r="E51" i="12"/>
  <c r="D51" i="12"/>
  <c r="C51" i="12"/>
  <c r="B51" i="12"/>
  <c r="AE50" i="12"/>
  <c r="AD50" i="12"/>
  <c r="AC50" i="12"/>
  <c r="AB50" i="12"/>
  <c r="AA50" i="12"/>
  <c r="Z50" i="12"/>
  <c r="Y50" i="12"/>
  <c r="X50" i="12"/>
  <c r="T50" i="12"/>
  <c r="S50" i="12"/>
  <c r="R50" i="12"/>
  <c r="Q50" i="12"/>
  <c r="P50" i="12"/>
  <c r="O50" i="12"/>
  <c r="N50" i="12"/>
  <c r="M50" i="12"/>
  <c r="I50" i="12"/>
  <c r="H50" i="12"/>
  <c r="G50" i="12"/>
  <c r="F50" i="12"/>
  <c r="E50" i="12"/>
  <c r="D50" i="12"/>
  <c r="C50" i="12"/>
  <c r="B50" i="12"/>
  <c r="AE49" i="12"/>
  <c r="AD49" i="12"/>
  <c r="AC49" i="12"/>
  <c r="AB49" i="12"/>
  <c r="AA49" i="12"/>
  <c r="Z49" i="12"/>
  <c r="Y49" i="12"/>
  <c r="X49" i="12"/>
  <c r="T49" i="12"/>
  <c r="S49" i="12"/>
  <c r="R49" i="12"/>
  <c r="Q49" i="12"/>
  <c r="P49" i="12"/>
  <c r="O49" i="12"/>
  <c r="N49" i="12"/>
  <c r="M49" i="12"/>
  <c r="I49" i="12"/>
  <c r="H49" i="12"/>
  <c r="G49" i="12"/>
  <c r="F49" i="12"/>
  <c r="E49" i="12"/>
  <c r="D49" i="12"/>
  <c r="C49" i="12"/>
  <c r="B49" i="12"/>
  <c r="AE48" i="12"/>
  <c r="AD48" i="12"/>
  <c r="AC48" i="12"/>
  <c r="AB48" i="12"/>
  <c r="AA48" i="12"/>
  <c r="Z48" i="12"/>
  <c r="Y48" i="12"/>
  <c r="X48" i="12"/>
  <c r="T48" i="12"/>
  <c r="S48" i="12"/>
  <c r="R48" i="12"/>
  <c r="Q48" i="12"/>
  <c r="P48" i="12"/>
  <c r="O48" i="12"/>
  <c r="N48" i="12"/>
  <c r="M48" i="12"/>
  <c r="I48" i="12"/>
  <c r="H48" i="12"/>
  <c r="G48" i="12"/>
  <c r="F48" i="12"/>
  <c r="E48" i="12"/>
  <c r="D48" i="12"/>
  <c r="C48" i="12"/>
  <c r="B48" i="12"/>
  <c r="AE47" i="12"/>
  <c r="AD47" i="12"/>
  <c r="AC47" i="12"/>
  <c r="AB47" i="12"/>
  <c r="AA47" i="12"/>
  <c r="Z47" i="12"/>
  <c r="Y47" i="12"/>
  <c r="X47" i="12"/>
  <c r="T47" i="12"/>
  <c r="S47" i="12"/>
  <c r="R47" i="12"/>
  <c r="Q47" i="12"/>
  <c r="P47" i="12"/>
  <c r="O47" i="12"/>
  <c r="N47" i="12"/>
  <c r="M47" i="12"/>
  <c r="I47" i="12"/>
  <c r="H47" i="12"/>
  <c r="G47" i="12"/>
  <c r="F47" i="12"/>
  <c r="E47" i="12"/>
  <c r="D47" i="12"/>
  <c r="C47" i="12"/>
  <c r="B47" i="12"/>
  <c r="AE46" i="12"/>
  <c r="AD46" i="12"/>
  <c r="AC46" i="12"/>
  <c r="AB46" i="12"/>
  <c r="AA46" i="12"/>
  <c r="Z46" i="12"/>
  <c r="Y46" i="12"/>
  <c r="X46" i="12"/>
  <c r="T46" i="12"/>
  <c r="S46" i="12"/>
  <c r="R46" i="12"/>
  <c r="Q46" i="12"/>
  <c r="P46" i="12"/>
  <c r="O46" i="12"/>
  <c r="N46" i="12"/>
  <c r="M46" i="12"/>
  <c r="I46" i="12"/>
  <c r="H46" i="12"/>
  <c r="G46" i="12"/>
  <c r="F46" i="12"/>
  <c r="E46" i="12"/>
  <c r="D46" i="12"/>
  <c r="C46" i="12"/>
  <c r="B46" i="12"/>
  <c r="AE45" i="12"/>
  <c r="AD45" i="12"/>
  <c r="AC45" i="12"/>
  <c r="AB45" i="12"/>
  <c r="AA45" i="12"/>
  <c r="Z45" i="12"/>
  <c r="Y45" i="12"/>
  <c r="X45" i="12"/>
  <c r="T45" i="12"/>
  <c r="S45" i="12"/>
  <c r="R45" i="12"/>
  <c r="Q45" i="12"/>
  <c r="P45" i="12"/>
  <c r="O45" i="12"/>
  <c r="N45" i="12"/>
  <c r="M45" i="12"/>
  <c r="I45" i="12"/>
  <c r="H45" i="12"/>
  <c r="G45" i="12"/>
  <c r="F45" i="12"/>
  <c r="E45" i="12"/>
  <c r="D45" i="12"/>
  <c r="C45" i="12"/>
  <c r="B45" i="12"/>
  <c r="AE44" i="12"/>
  <c r="AD44" i="12"/>
  <c r="AC44" i="12"/>
  <c r="AB44" i="12"/>
  <c r="AA44" i="12"/>
  <c r="Z44" i="12"/>
  <c r="Y44" i="12"/>
  <c r="X44" i="12"/>
  <c r="T44" i="12"/>
  <c r="S44" i="12"/>
  <c r="R44" i="12"/>
  <c r="Q44" i="12"/>
  <c r="P44" i="12"/>
  <c r="O44" i="12"/>
  <c r="N44" i="12"/>
  <c r="M44" i="12"/>
  <c r="I44" i="12"/>
  <c r="H44" i="12"/>
  <c r="G44" i="12"/>
  <c r="F44" i="12"/>
  <c r="E44" i="12"/>
  <c r="D44" i="12"/>
  <c r="C44" i="12"/>
  <c r="B44" i="12"/>
  <c r="AE43" i="12"/>
  <c r="AD43" i="12"/>
  <c r="AC43" i="12"/>
  <c r="AB43" i="12"/>
  <c r="AA43" i="12"/>
  <c r="Z43" i="12"/>
  <c r="Y43" i="12"/>
  <c r="X43" i="12"/>
  <c r="T43" i="12"/>
  <c r="S43" i="12"/>
  <c r="R43" i="12"/>
  <c r="Q43" i="12"/>
  <c r="P43" i="12"/>
  <c r="O43" i="12"/>
  <c r="N43" i="12"/>
  <c r="M43" i="12"/>
  <c r="I43" i="12"/>
  <c r="H43" i="12"/>
  <c r="G43" i="12"/>
  <c r="F43" i="12"/>
  <c r="E43" i="12"/>
  <c r="D43" i="12"/>
  <c r="C43" i="12"/>
  <c r="B43" i="12"/>
  <c r="AE42" i="12"/>
  <c r="AD42" i="12"/>
  <c r="AC42" i="12"/>
  <c r="AB42" i="12"/>
  <c r="AA42" i="12"/>
  <c r="Z42" i="12"/>
  <c r="Y42" i="12"/>
  <c r="X42" i="12"/>
  <c r="T42" i="12"/>
  <c r="S42" i="12"/>
  <c r="R42" i="12"/>
  <c r="Q42" i="12"/>
  <c r="P42" i="12"/>
  <c r="O42" i="12"/>
  <c r="N42" i="12"/>
  <c r="M42" i="12"/>
  <c r="I42" i="12"/>
  <c r="H42" i="12"/>
  <c r="G42" i="12"/>
  <c r="F42" i="12"/>
  <c r="E42" i="12"/>
  <c r="D42" i="12"/>
  <c r="C42" i="12"/>
  <c r="B42" i="12"/>
  <c r="AE41" i="12"/>
  <c r="AD41" i="12"/>
  <c r="AC41" i="12"/>
  <c r="AB41" i="12"/>
  <c r="AA41" i="12"/>
  <c r="Z41" i="12"/>
  <c r="Y41" i="12"/>
  <c r="X41" i="12"/>
  <c r="T41" i="12"/>
  <c r="S41" i="12"/>
  <c r="R41" i="12"/>
  <c r="Q41" i="12"/>
  <c r="P41" i="12"/>
  <c r="O41" i="12"/>
  <c r="N41" i="12"/>
  <c r="M41" i="12"/>
  <c r="I41" i="12"/>
  <c r="H41" i="12"/>
  <c r="G41" i="12"/>
  <c r="F41" i="12"/>
  <c r="E41" i="12"/>
  <c r="D41" i="12"/>
  <c r="C41" i="12"/>
  <c r="B41" i="12"/>
  <c r="AE40" i="12"/>
  <c r="AD40" i="12"/>
  <c r="AC40" i="12"/>
  <c r="AB40" i="12"/>
  <c r="AA40" i="12"/>
  <c r="Z40" i="12"/>
  <c r="Y40" i="12"/>
  <c r="X40" i="12"/>
  <c r="T40" i="12"/>
  <c r="S40" i="12"/>
  <c r="R40" i="12"/>
  <c r="Q40" i="12"/>
  <c r="P40" i="12"/>
  <c r="O40" i="12"/>
  <c r="N40" i="12"/>
  <c r="M40" i="12"/>
  <c r="I40" i="12"/>
  <c r="H40" i="12"/>
  <c r="G40" i="12"/>
  <c r="F40" i="12"/>
  <c r="E40" i="12"/>
  <c r="D40" i="12"/>
  <c r="C40" i="12"/>
  <c r="B40" i="12"/>
  <c r="AE39" i="12"/>
  <c r="AD39" i="12"/>
  <c r="AC39" i="12"/>
  <c r="AB39" i="12"/>
  <c r="AA39" i="12"/>
  <c r="Z39" i="12"/>
  <c r="Y39" i="12"/>
  <c r="X39" i="12"/>
  <c r="T39" i="12"/>
  <c r="S39" i="12"/>
  <c r="R39" i="12"/>
  <c r="Q39" i="12"/>
  <c r="P39" i="12"/>
  <c r="O39" i="12"/>
  <c r="N39" i="12"/>
  <c r="M39" i="12"/>
  <c r="I39" i="12"/>
  <c r="H39" i="12"/>
  <c r="G39" i="12"/>
  <c r="F39" i="12"/>
  <c r="E39" i="12"/>
  <c r="D39" i="12"/>
  <c r="C39" i="12"/>
  <c r="B39" i="12"/>
  <c r="AE38" i="12"/>
  <c r="AD38" i="12"/>
  <c r="AC38" i="12"/>
  <c r="AB38" i="12"/>
  <c r="AA38" i="12"/>
  <c r="Z38" i="12"/>
  <c r="Y38" i="12"/>
  <c r="X38" i="12"/>
  <c r="T38" i="12"/>
  <c r="S38" i="12"/>
  <c r="R38" i="12"/>
  <c r="Q38" i="12"/>
  <c r="P38" i="12"/>
  <c r="O38" i="12"/>
  <c r="N38" i="12"/>
  <c r="M38" i="12"/>
  <c r="I38" i="12"/>
  <c r="H38" i="12"/>
  <c r="G38" i="12"/>
  <c r="F38" i="12"/>
  <c r="E38" i="12"/>
  <c r="D38" i="12"/>
  <c r="C38" i="12"/>
  <c r="B38" i="12"/>
  <c r="AE37" i="12"/>
  <c r="AD37" i="12"/>
  <c r="AC37" i="12"/>
  <c r="AB37" i="12"/>
  <c r="AA37" i="12"/>
  <c r="Z37" i="12"/>
  <c r="Y37" i="12"/>
  <c r="X37" i="12"/>
  <c r="T37" i="12"/>
  <c r="S37" i="12"/>
  <c r="R37" i="12"/>
  <c r="Q37" i="12"/>
  <c r="P37" i="12"/>
  <c r="O37" i="12"/>
  <c r="N37" i="12"/>
  <c r="M37" i="12"/>
  <c r="I37" i="12"/>
  <c r="H37" i="12"/>
  <c r="G37" i="12"/>
  <c r="F37" i="12"/>
  <c r="E37" i="12"/>
  <c r="D37" i="12"/>
  <c r="C37" i="12"/>
  <c r="B37" i="12"/>
  <c r="AE36" i="12"/>
  <c r="AD36" i="12"/>
  <c r="AC36" i="12"/>
  <c r="AB36" i="12"/>
  <c r="AA36" i="12"/>
  <c r="Z36" i="12"/>
  <c r="Y36" i="12"/>
  <c r="X36" i="12"/>
  <c r="T36" i="12"/>
  <c r="S36" i="12"/>
  <c r="R36" i="12"/>
  <c r="Q36" i="12"/>
  <c r="P36" i="12"/>
  <c r="O36" i="12"/>
  <c r="N36" i="12"/>
  <c r="M36" i="12"/>
  <c r="I36" i="12"/>
  <c r="H36" i="12"/>
  <c r="G36" i="12"/>
  <c r="F36" i="12"/>
  <c r="E36" i="12"/>
  <c r="D36" i="12"/>
  <c r="C36" i="12"/>
  <c r="B36" i="12"/>
  <c r="AE35" i="12"/>
  <c r="AD35" i="12"/>
  <c r="AC35" i="12"/>
  <c r="AB35" i="12"/>
  <c r="AA35" i="12"/>
  <c r="Z35" i="12"/>
  <c r="Y35" i="12"/>
  <c r="X35" i="12"/>
  <c r="T35" i="12"/>
  <c r="S35" i="12"/>
  <c r="R35" i="12"/>
  <c r="Q35" i="12"/>
  <c r="P35" i="12"/>
  <c r="O35" i="12"/>
  <c r="N35" i="12"/>
  <c r="M35" i="12"/>
  <c r="I35" i="12"/>
  <c r="H35" i="12"/>
  <c r="G35" i="12"/>
  <c r="F35" i="12"/>
  <c r="E35" i="12"/>
  <c r="D35" i="12"/>
  <c r="C35" i="12"/>
  <c r="B35" i="12"/>
  <c r="AE34" i="12"/>
  <c r="AD34" i="12"/>
  <c r="AC34" i="12"/>
  <c r="AB34" i="12"/>
  <c r="AA34" i="12"/>
  <c r="Z34" i="12"/>
  <c r="Y34" i="12"/>
  <c r="X34" i="12"/>
  <c r="T34" i="12"/>
  <c r="S34" i="12"/>
  <c r="R34" i="12"/>
  <c r="Q34" i="12"/>
  <c r="P34" i="12"/>
  <c r="O34" i="12"/>
  <c r="N34" i="12"/>
  <c r="M34" i="12"/>
  <c r="I34" i="12"/>
  <c r="H34" i="12"/>
  <c r="G34" i="12"/>
  <c r="F34" i="12"/>
  <c r="E34" i="12"/>
  <c r="D34" i="12"/>
  <c r="C34" i="12"/>
  <c r="B34" i="12"/>
  <c r="AE33" i="12"/>
  <c r="AD33" i="12"/>
  <c r="AC33" i="12"/>
  <c r="AB33" i="12"/>
  <c r="AA33" i="12"/>
  <c r="Z33" i="12"/>
  <c r="Y33" i="12"/>
  <c r="X33" i="12"/>
  <c r="T33" i="12"/>
  <c r="S33" i="12"/>
  <c r="R33" i="12"/>
  <c r="Q33" i="12"/>
  <c r="P33" i="12"/>
  <c r="O33" i="12"/>
  <c r="N33" i="12"/>
  <c r="M33" i="12"/>
  <c r="I33" i="12"/>
  <c r="H33" i="12"/>
  <c r="G33" i="12"/>
  <c r="F33" i="12"/>
  <c r="E33" i="12"/>
  <c r="D33" i="12"/>
  <c r="C33" i="12"/>
  <c r="B33" i="12"/>
  <c r="AE32" i="12"/>
  <c r="AD32" i="12"/>
  <c r="AC32" i="12"/>
  <c r="AB32" i="12"/>
  <c r="AA32" i="12"/>
  <c r="Z32" i="12"/>
  <c r="Y32" i="12"/>
  <c r="X32" i="12"/>
  <c r="T32" i="12"/>
  <c r="S32" i="12"/>
  <c r="R32" i="12"/>
  <c r="Q32" i="12"/>
  <c r="P32" i="12"/>
  <c r="O32" i="12"/>
  <c r="N32" i="12"/>
  <c r="M32" i="12"/>
  <c r="I32" i="12"/>
  <c r="H32" i="12"/>
  <c r="G32" i="12"/>
  <c r="F32" i="12"/>
  <c r="E32" i="12"/>
  <c r="D32" i="12"/>
  <c r="C32" i="12"/>
  <c r="B32" i="12"/>
  <c r="AE31" i="12"/>
  <c r="AD31" i="12"/>
  <c r="AC31" i="12"/>
  <c r="AB31" i="12"/>
  <c r="AA31" i="12"/>
  <c r="Z31" i="12"/>
  <c r="Y31" i="12"/>
  <c r="X31" i="12"/>
  <c r="T31" i="12"/>
  <c r="S31" i="12"/>
  <c r="R31" i="12"/>
  <c r="Q31" i="12"/>
  <c r="P31" i="12"/>
  <c r="O31" i="12"/>
  <c r="N31" i="12"/>
  <c r="M31" i="12"/>
  <c r="I31" i="12"/>
  <c r="H31" i="12"/>
  <c r="G31" i="12"/>
  <c r="F31" i="12"/>
  <c r="E31" i="12"/>
  <c r="D31" i="12"/>
  <c r="C31" i="12"/>
  <c r="B31" i="12"/>
  <c r="AE30" i="12"/>
  <c r="AD30" i="12"/>
  <c r="AC30" i="12"/>
  <c r="AB30" i="12"/>
  <c r="AA30" i="12"/>
  <c r="Z30" i="12"/>
  <c r="Y30" i="12"/>
  <c r="X30" i="12"/>
  <c r="T30" i="12"/>
  <c r="S30" i="12"/>
  <c r="R30" i="12"/>
  <c r="Q30" i="12"/>
  <c r="P30" i="12"/>
  <c r="O30" i="12"/>
  <c r="N30" i="12"/>
  <c r="M30" i="12"/>
  <c r="I30" i="12"/>
  <c r="H30" i="12"/>
  <c r="G30" i="12"/>
  <c r="F30" i="12"/>
  <c r="E30" i="12"/>
  <c r="D30" i="12"/>
  <c r="C30" i="12"/>
  <c r="B30" i="12"/>
  <c r="AE29" i="12"/>
  <c r="AD29" i="12"/>
  <c r="AC29" i="12"/>
  <c r="AB29" i="12"/>
  <c r="AA29" i="12"/>
  <c r="Z29" i="12"/>
  <c r="Y29" i="12"/>
  <c r="X29" i="12"/>
  <c r="T29" i="12"/>
  <c r="S29" i="12"/>
  <c r="R29" i="12"/>
  <c r="Q29" i="12"/>
  <c r="P29" i="12"/>
  <c r="O29" i="12"/>
  <c r="N29" i="12"/>
  <c r="M29" i="12"/>
  <c r="I29" i="12"/>
  <c r="H29" i="12"/>
  <c r="G29" i="12"/>
  <c r="F29" i="12"/>
  <c r="E29" i="12"/>
  <c r="D29" i="12"/>
  <c r="C29" i="12"/>
  <c r="B29" i="12"/>
  <c r="AE28" i="12"/>
  <c r="AD28" i="12"/>
  <c r="AC28" i="12"/>
  <c r="AB28" i="12"/>
  <c r="AA28" i="12"/>
  <c r="Z28" i="12"/>
  <c r="Y28" i="12"/>
  <c r="X28" i="12"/>
  <c r="T28" i="12"/>
  <c r="S28" i="12"/>
  <c r="R28" i="12"/>
  <c r="Q28" i="12"/>
  <c r="P28" i="12"/>
  <c r="O28" i="12"/>
  <c r="N28" i="12"/>
  <c r="M28" i="12"/>
  <c r="I28" i="12"/>
  <c r="H28" i="12"/>
  <c r="G28" i="12"/>
  <c r="F28" i="12"/>
  <c r="E28" i="12"/>
  <c r="D28" i="12"/>
  <c r="C28" i="12"/>
  <c r="B28" i="12"/>
  <c r="AE27" i="12"/>
  <c r="AD27" i="12"/>
  <c r="AC27" i="12"/>
  <c r="AB27" i="12"/>
  <c r="AA27" i="12"/>
  <c r="Z27" i="12"/>
  <c r="Y27" i="12"/>
  <c r="X27" i="12"/>
  <c r="T27" i="12"/>
  <c r="S27" i="12"/>
  <c r="R27" i="12"/>
  <c r="Q27" i="12"/>
  <c r="P27" i="12"/>
  <c r="O27" i="12"/>
  <c r="N27" i="12"/>
  <c r="M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T26" i="12"/>
  <c r="S26" i="12"/>
  <c r="R26" i="12"/>
  <c r="Q26" i="12"/>
  <c r="P26" i="12"/>
  <c r="O26" i="12"/>
  <c r="N26" i="12"/>
  <c r="M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T25" i="12"/>
  <c r="S25" i="12"/>
  <c r="R25" i="12"/>
  <c r="Q25" i="12"/>
  <c r="P25" i="12"/>
  <c r="O25" i="12"/>
  <c r="N25" i="12"/>
  <c r="M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T24" i="12"/>
  <c r="S24" i="12"/>
  <c r="R24" i="12"/>
  <c r="Q24" i="12"/>
  <c r="P24" i="12"/>
  <c r="O24" i="12"/>
  <c r="N24" i="12"/>
  <c r="M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T23" i="12"/>
  <c r="S23" i="12"/>
  <c r="R23" i="12"/>
  <c r="Q23" i="12"/>
  <c r="P23" i="12"/>
  <c r="O23" i="12"/>
  <c r="N23" i="12"/>
  <c r="M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T22" i="12"/>
  <c r="S22" i="12"/>
  <c r="R22" i="12"/>
  <c r="Q22" i="12"/>
  <c r="P22" i="12"/>
  <c r="O22" i="12"/>
  <c r="N22" i="12"/>
  <c r="M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T21" i="12"/>
  <c r="S21" i="12"/>
  <c r="R21" i="12"/>
  <c r="Q21" i="12"/>
  <c r="P21" i="12"/>
  <c r="O21" i="12"/>
  <c r="N21" i="12"/>
  <c r="M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T20" i="12"/>
  <c r="S20" i="12"/>
  <c r="R20" i="12"/>
  <c r="Q20" i="12"/>
  <c r="P20" i="12"/>
  <c r="O20" i="12"/>
  <c r="N20" i="12"/>
  <c r="M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T19" i="12"/>
  <c r="S19" i="12"/>
  <c r="R19" i="12"/>
  <c r="Q19" i="12"/>
  <c r="P19" i="12"/>
  <c r="O19" i="12"/>
  <c r="N19" i="12"/>
  <c r="M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T18" i="12"/>
  <c r="S18" i="12"/>
  <c r="R18" i="12"/>
  <c r="Q18" i="12"/>
  <c r="P18" i="12"/>
  <c r="O18" i="12"/>
  <c r="N18" i="12"/>
  <c r="M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T17" i="12"/>
  <c r="S17" i="12"/>
  <c r="R17" i="12"/>
  <c r="Q17" i="12"/>
  <c r="P17" i="12"/>
  <c r="O17" i="12"/>
  <c r="N17" i="12"/>
  <c r="M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T16" i="12"/>
  <c r="S16" i="12"/>
  <c r="R16" i="12"/>
  <c r="Q16" i="12"/>
  <c r="P16" i="12"/>
  <c r="O16" i="12"/>
  <c r="N16" i="12"/>
  <c r="M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T15" i="12"/>
  <c r="S15" i="12"/>
  <c r="R15" i="12"/>
  <c r="Q15" i="12"/>
  <c r="P15" i="12"/>
  <c r="O15" i="12"/>
  <c r="N15" i="12"/>
  <c r="M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T14" i="12"/>
  <c r="S14" i="12"/>
  <c r="R14" i="12"/>
  <c r="Q14" i="12"/>
  <c r="P14" i="12"/>
  <c r="O14" i="12"/>
  <c r="N14" i="12"/>
  <c r="M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T13" i="12"/>
  <c r="S13" i="12"/>
  <c r="R13" i="12"/>
  <c r="Q13" i="12"/>
  <c r="P13" i="12"/>
  <c r="O13" i="12"/>
  <c r="N13" i="12"/>
  <c r="M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T12" i="12"/>
  <c r="S12" i="12"/>
  <c r="R12" i="12"/>
  <c r="Q12" i="12"/>
  <c r="P12" i="12"/>
  <c r="O12" i="12"/>
  <c r="N12" i="12"/>
  <c r="M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T11" i="12"/>
  <c r="S11" i="12"/>
  <c r="R11" i="12"/>
  <c r="Q11" i="12"/>
  <c r="P11" i="12"/>
  <c r="O11" i="12"/>
  <c r="N11" i="12"/>
  <c r="M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T10" i="12"/>
  <c r="S10" i="12"/>
  <c r="R10" i="12"/>
  <c r="Q10" i="12"/>
  <c r="P10" i="12"/>
  <c r="O10" i="12"/>
  <c r="N10" i="12"/>
  <c r="M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T9" i="12"/>
  <c r="S9" i="12"/>
  <c r="R9" i="12"/>
  <c r="Q9" i="12"/>
  <c r="P9" i="12"/>
  <c r="O9" i="12"/>
  <c r="N9" i="12"/>
  <c r="M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T8" i="12"/>
  <c r="S8" i="12"/>
  <c r="R8" i="12"/>
  <c r="Q8" i="12"/>
  <c r="P8" i="12"/>
  <c r="O8" i="12"/>
  <c r="N8" i="12"/>
  <c r="M8" i="12"/>
  <c r="I8" i="12"/>
  <c r="H8" i="12"/>
  <c r="G8" i="12"/>
  <c r="F8" i="12"/>
  <c r="E8" i="12"/>
  <c r="D8" i="12"/>
  <c r="C8" i="12"/>
  <c r="B8" i="12"/>
  <c r="AE7" i="12"/>
  <c r="AE1" i="12" s="1"/>
  <c r="AD7" i="12"/>
  <c r="AD1" i="12" s="1"/>
  <c r="AC7" i="12"/>
  <c r="AC1" i="12" s="1"/>
  <c r="AB7" i="12"/>
  <c r="AB1" i="12" s="1"/>
  <c r="AA7" i="12"/>
  <c r="AA1" i="12" s="1"/>
  <c r="Z7" i="12"/>
  <c r="Y7" i="12"/>
  <c r="X7" i="12"/>
  <c r="T7" i="12"/>
  <c r="S7" i="12"/>
  <c r="S1" i="12" s="1"/>
  <c r="R7" i="12"/>
  <c r="R1" i="12" s="1"/>
  <c r="Q7" i="12"/>
  <c r="Q1" i="12" s="1"/>
  <c r="P7" i="12"/>
  <c r="P1" i="12" s="1"/>
  <c r="O7" i="12"/>
  <c r="O1" i="12" s="1"/>
  <c r="N7" i="12"/>
  <c r="N1" i="12" s="1"/>
  <c r="M7" i="12"/>
  <c r="I7" i="12"/>
  <c r="I1" i="12" s="1"/>
  <c r="H7" i="12"/>
  <c r="G7" i="12"/>
  <c r="F7" i="12"/>
  <c r="F1" i="12" s="1"/>
  <c r="E7" i="12"/>
  <c r="D7" i="12"/>
  <c r="C7" i="12"/>
  <c r="B7" i="12"/>
  <c r="B1" i="12" s="1"/>
  <c r="AE6" i="12"/>
  <c r="AD6" i="12"/>
  <c r="AC6" i="12"/>
  <c r="AB6" i="12"/>
  <c r="AA6" i="12"/>
  <c r="Z6" i="12"/>
  <c r="Y6" i="12"/>
  <c r="X6" i="12"/>
  <c r="T6" i="12"/>
  <c r="S6" i="12"/>
  <c r="R6" i="12"/>
  <c r="Q6" i="12"/>
  <c r="P6" i="12"/>
  <c r="O6" i="12"/>
  <c r="N6" i="12"/>
  <c r="M6" i="12"/>
  <c r="I6" i="12"/>
  <c r="H6" i="12"/>
  <c r="G6" i="12"/>
  <c r="F6" i="12"/>
  <c r="E6" i="12"/>
  <c r="D6" i="12"/>
  <c r="C6" i="12"/>
  <c r="B6" i="12"/>
  <c r="A6" i="12"/>
  <c r="W5" i="12"/>
  <c r="W3" i="12"/>
  <c r="L3" i="12"/>
  <c r="L5" i="12" s="1"/>
  <c r="A3" i="12"/>
  <c r="A5" i="12" s="1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Z1" i="12"/>
  <c r="Y1" i="12"/>
  <c r="X1" i="12"/>
  <c r="W1" i="12"/>
  <c r="V1" i="12"/>
  <c r="U1" i="12"/>
  <c r="T1" i="12"/>
  <c r="M1" i="12"/>
  <c r="L1" i="12"/>
  <c r="K1" i="12"/>
  <c r="H1" i="12"/>
  <c r="G1" i="12"/>
  <c r="E1" i="12"/>
  <c r="D1" i="12"/>
  <c r="C1" i="12"/>
  <c r="A71" i="19"/>
  <c r="A70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B66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Q9" i="19"/>
  <c r="P9" i="19"/>
  <c r="O9" i="19"/>
  <c r="N9" i="19"/>
  <c r="M9" i="19"/>
  <c r="M1" i="19" s="1"/>
  <c r="L9" i="19"/>
  <c r="K9" i="19"/>
  <c r="K1" i="19" s="1"/>
  <c r="J9" i="19"/>
  <c r="J1" i="19" s="1"/>
  <c r="I9" i="19"/>
  <c r="I1" i="19" s="1"/>
  <c r="H9" i="19"/>
  <c r="G9" i="19"/>
  <c r="F9" i="19"/>
  <c r="E9" i="19"/>
  <c r="D9" i="19"/>
  <c r="D1" i="19" s="1"/>
  <c r="C9" i="19"/>
  <c r="B9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8" i="19"/>
  <c r="A5" i="19"/>
  <c r="Q1" i="19"/>
  <c r="P1" i="19"/>
  <c r="O1" i="19"/>
  <c r="N1" i="19"/>
  <c r="L1" i="19"/>
  <c r="H1" i="19"/>
  <c r="G1" i="19"/>
  <c r="F1" i="19"/>
  <c r="E1" i="19"/>
  <c r="C1" i="19"/>
  <c r="B1" i="19"/>
  <c r="A68" i="18"/>
  <c r="I67" i="18"/>
  <c r="H67" i="18"/>
  <c r="G67" i="18"/>
  <c r="F67" i="18"/>
  <c r="E67" i="18"/>
  <c r="D67" i="18"/>
  <c r="C67" i="18"/>
  <c r="B67" i="18"/>
  <c r="I66" i="18"/>
  <c r="H66" i="18"/>
  <c r="G66" i="18"/>
  <c r="F66" i="18"/>
  <c r="E66" i="18"/>
  <c r="D66" i="18"/>
  <c r="C66" i="18"/>
  <c r="B66" i="18"/>
  <c r="I65" i="18"/>
  <c r="H65" i="18"/>
  <c r="G65" i="18"/>
  <c r="F65" i="18"/>
  <c r="E65" i="18"/>
  <c r="D65" i="18"/>
  <c r="C65" i="18"/>
  <c r="B65" i="18"/>
  <c r="I64" i="18"/>
  <c r="H64" i="18"/>
  <c r="G64" i="18"/>
  <c r="F64" i="18"/>
  <c r="E64" i="18"/>
  <c r="D64" i="18"/>
  <c r="C64" i="18"/>
  <c r="B64" i="18"/>
  <c r="I63" i="18"/>
  <c r="H63" i="18"/>
  <c r="G63" i="18"/>
  <c r="F63" i="18"/>
  <c r="E63" i="18"/>
  <c r="D63" i="18"/>
  <c r="C63" i="18"/>
  <c r="B63" i="18"/>
  <c r="I62" i="18"/>
  <c r="H62" i="18"/>
  <c r="G62" i="18"/>
  <c r="F62" i="18"/>
  <c r="E62" i="18"/>
  <c r="D62" i="18"/>
  <c r="C62" i="18"/>
  <c r="B62" i="18"/>
  <c r="I61" i="18"/>
  <c r="H61" i="18"/>
  <c r="G61" i="18"/>
  <c r="F61" i="18"/>
  <c r="E61" i="18"/>
  <c r="D61" i="18"/>
  <c r="C61" i="18"/>
  <c r="B61" i="18"/>
  <c r="I60" i="18"/>
  <c r="H60" i="18"/>
  <c r="G60" i="18"/>
  <c r="F60" i="18"/>
  <c r="E60" i="18"/>
  <c r="D60" i="18"/>
  <c r="C60" i="18"/>
  <c r="B60" i="18"/>
  <c r="I59" i="18"/>
  <c r="H59" i="18"/>
  <c r="G59" i="18"/>
  <c r="F59" i="18"/>
  <c r="E59" i="18"/>
  <c r="D59" i="18"/>
  <c r="C59" i="18"/>
  <c r="B59" i="18"/>
  <c r="I58" i="18"/>
  <c r="H58" i="18"/>
  <c r="G58" i="18"/>
  <c r="F58" i="18"/>
  <c r="E58" i="18"/>
  <c r="D58" i="18"/>
  <c r="C58" i="18"/>
  <c r="B58" i="18"/>
  <c r="I57" i="18"/>
  <c r="H57" i="18"/>
  <c r="G57" i="18"/>
  <c r="F57" i="18"/>
  <c r="E57" i="18"/>
  <c r="D57" i="18"/>
  <c r="C57" i="18"/>
  <c r="B57" i="18"/>
  <c r="I56" i="18"/>
  <c r="H56" i="18"/>
  <c r="G56" i="18"/>
  <c r="F56" i="18"/>
  <c r="E56" i="18"/>
  <c r="D56" i="18"/>
  <c r="C56" i="18"/>
  <c r="B56" i="18"/>
  <c r="I55" i="18"/>
  <c r="H55" i="18"/>
  <c r="G55" i="18"/>
  <c r="F55" i="18"/>
  <c r="E55" i="18"/>
  <c r="D55" i="18"/>
  <c r="C55" i="18"/>
  <c r="B55" i="18"/>
  <c r="I54" i="18"/>
  <c r="H54" i="18"/>
  <c r="G54" i="18"/>
  <c r="F54" i="18"/>
  <c r="E54" i="18"/>
  <c r="D54" i="18"/>
  <c r="C54" i="18"/>
  <c r="B54" i="18"/>
  <c r="I53" i="18"/>
  <c r="H53" i="18"/>
  <c r="G53" i="18"/>
  <c r="F53" i="18"/>
  <c r="E53" i="18"/>
  <c r="D53" i="18"/>
  <c r="C53" i="18"/>
  <c r="B53" i="18"/>
  <c r="I52" i="18"/>
  <c r="H52" i="18"/>
  <c r="G52" i="18"/>
  <c r="F52" i="18"/>
  <c r="E52" i="18"/>
  <c r="D52" i="18"/>
  <c r="C52" i="18"/>
  <c r="B52" i="18"/>
  <c r="I51" i="18"/>
  <c r="H51" i="18"/>
  <c r="G51" i="18"/>
  <c r="F51" i="18"/>
  <c r="E51" i="18"/>
  <c r="D51" i="18"/>
  <c r="C51" i="18"/>
  <c r="B51" i="18"/>
  <c r="I50" i="18"/>
  <c r="H50" i="18"/>
  <c r="G50" i="18"/>
  <c r="F50" i="18"/>
  <c r="E50" i="18"/>
  <c r="D50" i="18"/>
  <c r="C50" i="18"/>
  <c r="B50" i="18"/>
  <c r="I49" i="18"/>
  <c r="H49" i="18"/>
  <c r="G49" i="18"/>
  <c r="F49" i="18"/>
  <c r="E49" i="18"/>
  <c r="D49" i="18"/>
  <c r="C49" i="18"/>
  <c r="B49" i="18"/>
  <c r="I48" i="18"/>
  <c r="H48" i="18"/>
  <c r="G48" i="18"/>
  <c r="F48" i="18"/>
  <c r="E48" i="18"/>
  <c r="D48" i="18"/>
  <c r="C48" i="18"/>
  <c r="B48" i="18"/>
  <c r="I47" i="18"/>
  <c r="H47" i="18"/>
  <c r="G47" i="18"/>
  <c r="F47" i="18"/>
  <c r="E47" i="18"/>
  <c r="D47" i="18"/>
  <c r="C47" i="18"/>
  <c r="B47" i="18"/>
  <c r="I46" i="18"/>
  <c r="H46" i="18"/>
  <c r="G46" i="18"/>
  <c r="F46" i="18"/>
  <c r="E46" i="18"/>
  <c r="D46" i="18"/>
  <c r="C46" i="18"/>
  <c r="B46" i="18"/>
  <c r="I45" i="18"/>
  <c r="H45" i="18"/>
  <c r="G45" i="18"/>
  <c r="F45" i="18"/>
  <c r="E45" i="18"/>
  <c r="D45" i="18"/>
  <c r="C45" i="18"/>
  <c r="B45" i="18"/>
  <c r="I44" i="18"/>
  <c r="H44" i="18"/>
  <c r="G44" i="18"/>
  <c r="F44" i="18"/>
  <c r="E44" i="18"/>
  <c r="D44" i="18"/>
  <c r="C44" i="18"/>
  <c r="B44" i="18"/>
  <c r="I43" i="18"/>
  <c r="H43" i="18"/>
  <c r="G43" i="18"/>
  <c r="F43" i="18"/>
  <c r="E43" i="18"/>
  <c r="D43" i="18"/>
  <c r="C43" i="18"/>
  <c r="B43" i="18"/>
  <c r="I42" i="18"/>
  <c r="H42" i="18"/>
  <c r="G42" i="18"/>
  <c r="F42" i="18"/>
  <c r="E42" i="18"/>
  <c r="D42" i="18"/>
  <c r="C42" i="18"/>
  <c r="B42" i="18"/>
  <c r="I41" i="18"/>
  <c r="H41" i="18"/>
  <c r="G41" i="18"/>
  <c r="F41" i="18"/>
  <c r="E41" i="18"/>
  <c r="D41" i="18"/>
  <c r="C41" i="18"/>
  <c r="B41" i="18"/>
  <c r="I40" i="18"/>
  <c r="H40" i="18"/>
  <c r="G40" i="18"/>
  <c r="F40" i="18"/>
  <c r="E40" i="18"/>
  <c r="D40" i="18"/>
  <c r="C40" i="18"/>
  <c r="B40" i="18"/>
  <c r="I39" i="18"/>
  <c r="H39" i="18"/>
  <c r="G39" i="18"/>
  <c r="F39" i="18"/>
  <c r="E39" i="18"/>
  <c r="D39" i="18"/>
  <c r="C39" i="18"/>
  <c r="B39" i="18"/>
  <c r="I38" i="18"/>
  <c r="H38" i="18"/>
  <c r="G38" i="18"/>
  <c r="F38" i="18"/>
  <c r="E38" i="18"/>
  <c r="D38" i="18"/>
  <c r="C38" i="18"/>
  <c r="B38" i="18"/>
  <c r="I37" i="18"/>
  <c r="H37" i="18"/>
  <c r="G37" i="18"/>
  <c r="F37" i="18"/>
  <c r="E37" i="18"/>
  <c r="D37" i="18"/>
  <c r="C37" i="18"/>
  <c r="B37" i="18"/>
  <c r="I36" i="18"/>
  <c r="H36" i="18"/>
  <c r="G36" i="18"/>
  <c r="F36" i="18"/>
  <c r="E36" i="18"/>
  <c r="D36" i="18"/>
  <c r="C36" i="18"/>
  <c r="B36" i="18"/>
  <c r="I35" i="18"/>
  <c r="H35" i="18"/>
  <c r="G35" i="18"/>
  <c r="F35" i="18"/>
  <c r="E35" i="18"/>
  <c r="D35" i="18"/>
  <c r="C35" i="18"/>
  <c r="B35" i="18"/>
  <c r="I34" i="18"/>
  <c r="H34" i="18"/>
  <c r="G34" i="18"/>
  <c r="F34" i="18"/>
  <c r="E34" i="18"/>
  <c r="D34" i="18"/>
  <c r="C34" i="18"/>
  <c r="B34" i="18"/>
  <c r="I33" i="18"/>
  <c r="H33" i="18"/>
  <c r="G33" i="18"/>
  <c r="F33" i="18"/>
  <c r="E33" i="18"/>
  <c r="D33" i="18"/>
  <c r="C33" i="18"/>
  <c r="B33" i="18"/>
  <c r="I32" i="18"/>
  <c r="H32" i="18"/>
  <c r="G32" i="18"/>
  <c r="F32" i="18"/>
  <c r="E32" i="18"/>
  <c r="D32" i="18"/>
  <c r="C32" i="18"/>
  <c r="B32" i="18"/>
  <c r="I31" i="18"/>
  <c r="H31" i="18"/>
  <c r="G31" i="18"/>
  <c r="F31" i="18"/>
  <c r="E31" i="18"/>
  <c r="D31" i="18"/>
  <c r="C31" i="18"/>
  <c r="B31" i="18"/>
  <c r="I30" i="18"/>
  <c r="H30" i="18"/>
  <c r="G30" i="18"/>
  <c r="F30" i="18"/>
  <c r="E30" i="18"/>
  <c r="D30" i="18"/>
  <c r="C30" i="18"/>
  <c r="B30" i="18"/>
  <c r="I29" i="18"/>
  <c r="H29" i="18"/>
  <c r="G29" i="18"/>
  <c r="F29" i="18"/>
  <c r="E29" i="18"/>
  <c r="D29" i="18"/>
  <c r="C29" i="18"/>
  <c r="B29" i="18"/>
  <c r="I28" i="18"/>
  <c r="H28" i="18"/>
  <c r="G28" i="18"/>
  <c r="F28" i="18"/>
  <c r="E28" i="18"/>
  <c r="D28" i="18"/>
  <c r="C28" i="18"/>
  <c r="B28" i="18"/>
  <c r="I27" i="18"/>
  <c r="H27" i="18"/>
  <c r="G27" i="18"/>
  <c r="F27" i="18"/>
  <c r="E27" i="18"/>
  <c r="D27" i="18"/>
  <c r="C27" i="18"/>
  <c r="B27" i="18"/>
  <c r="I26" i="18"/>
  <c r="H26" i="18"/>
  <c r="G26" i="18"/>
  <c r="F26" i="18"/>
  <c r="E26" i="18"/>
  <c r="D26" i="18"/>
  <c r="C26" i="18"/>
  <c r="B26" i="18"/>
  <c r="I25" i="18"/>
  <c r="H25" i="18"/>
  <c r="G25" i="18"/>
  <c r="F25" i="18"/>
  <c r="E25" i="18"/>
  <c r="D25" i="18"/>
  <c r="C25" i="18"/>
  <c r="B25" i="18"/>
  <c r="I24" i="18"/>
  <c r="H24" i="18"/>
  <c r="G24" i="18"/>
  <c r="F24" i="18"/>
  <c r="E24" i="18"/>
  <c r="D24" i="18"/>
  <c r="C24" i="18"/>
  <c r="B24" i="18"/>
  <c r="I23" i="18"/>
  <c r="H23" i="18"/>
  <c r="G23" i="18"/>
  <c r="F23" i="18"/>
  <c r="E23" i="18"/>
  <c r="D23" i="18"/>
  <c r="C23" i="18"/>
  <c r="B23" i="18"/>
  <c r="I22" i="18"/>
  <c r="H22" i="18"/>
  <c r="G22" i="18"/>
  <c r="F22" i="18"/>
  <c r="E22" i="18"/>
  <c r="D22" i="18"/>
  <c r="C22" i="18"/>
  <c r="B22" i="18"/>
  <c r="I21" i="18"/>
  <c r="H21" i="18"/>
  <c r="G21" i="18"/>
  <c r="F21" i="18"/>
  <c r="E21" i="18"/>
  <c r="D21" i="18"/>
  <c r="C21" i="18"/>
  <c r="B21" i="18"/>
  <c r="I20" i="18"/>
  <c r="H20" i="18"/>
  <c r="G20" i="18"/>
  <c r="F20" i="18"/>
  <c r="E20" i="18"/>
  <c r="D20" i="18"/>
  <c r="C20" i="18"/>
  <c r="B20" i="18"/>
  <c r="I19" i="18"/>
  <c r="H19" i="18"/>
  <c r="G19" i="18"/>
  <c r="F19" i="18"/>
  <c r="E19" i="18"/>
  <c r="D19" i="18"/>
  <c r="C19" i="18"/>
  <c r="B19" i="18"/>
  <c r="I18" i="18"/>
  <c r="H18" i="18"/>
  <c r="G18" i="18"/>
  <c r="F18" i="18"/>
  <c r="E18" i="18"/>
  <c r="D18" i="18"/>
  <c r="C18" i="18"/>
  <c r="B18" i="18"/>
  <c r="I17" i="18"/>
  <c r="H17" i="18"/>
  <c r="G17" i="18"/>
  <c r="F17" i="18"/>
  <c r="E17" i="18"/>
  <c r="D17" i="18"/>
  <c r="C17" i="18"/>
  <c r="B17" i="18"/>
  <c r="I16" i="18"/>
  <c r="H16" i="18"/>
  <c r="G16" i="18"/>
  <c r="F16" i="18"/>
  <c r="E16" i="18"/>
  <c r="D16" i="18"/>
  <c r="C16" i="18"/>
  <c r="B16" i="18"/>
  <c r="I15" i="18"/>
  <c r="H15" i="18"/>
  <c r="G15" i="18"/>
  <c r="F15" i="18"/>
  <c r="E15" i="18"/>
  <c r="D15" i="18"/>
  <c r="C15" i="18"/>
  <c r="B15" i="18"/>
  <c r="I14" i="18"/>
  <c r="H14" i="18"/>
  <c r="G14" i="18"/>
  <c r="F14" i="18"/>
  <c r="E14" i="18"/>
  <c r="D14" i="18"/>
  <c r="C14" i="18"/>
  <c r="B14" i="18"/>
  <c r="I13" i="18"/>
  <c r="H13" i="18"/>
  <c r="G13" i="18"/>
  <c r="F13" i="18"/>
  <c r="E13" i="18"/>
  <c r="D13" i="18"/>
  <c r="C13" i="18"/>
  <c r="B13" i="18"/>
  <c r="I12" i="18"/>
  <c r="H12" i="18"/>
  <c r="G12" i="18"/>
  <c r="F12" i="18"/>
  <c r="E12" i="18"/>
  <c r="D12" i="18"/>
  <c r="C12" i="18"/>
  <c r="B12" i="18"/>
  <c r="I11" i="18"/>
  <c r="H11" i="18"/>
  <c r="G11" i="18"/>
  <c r="F11" i="18"/>
  <c r="E11" i="18"/>
  <c r="D11" i="18"/>
  <c r="C11" i="18"/>
  <c r="B11" i="18"/>
  <c r="I10" i="18"/>
  <c r="H10" i="18"/>
  <c r="G10" i="18"/>
  <c r="F10" i="18"/>
  <c r="E10" i="18"/>
  <c r="D10" i="18"/>
  <c r="C10" i="18"/>
  <c r="B10" i="18"/>
  <c r="I9" i="18"/>
  <c r="H9" i="18"/>
  <c r="G9" i="18"/>
  <c r="F9" i="18"/>
  <c r="E9" i="18"/>
  <c r="D9" i="18"/>
  <c r="C9" i="18"/>
  <c r="B9" i="18"/>
  <c r="I8" i="18"/>
  <c r="H8" i="18"/>
  <c r="G8" i="18"/>
  <c r="F8" i="18"/>
  <c r="E8" i="18"/>
  <c r="D8" i="18"/>
  <c r="C8" i="18"/>
  <c r="B8" i="18"/>
  <c r="I7" i="18"/>
  <c r="I1" i="18" s="1"/>
  <c r="H7" i="18"/>
  <c r="H1" i="18" s="1"/>
  <c r="G7" i="18"/>
  <c r="F7" i="18"/>
  <c r="E7" i="18"/>
  <c r="E1" i="18" s="1"/>
  <c r="D7" i="18"/>
  <c r="D1" i="18" s="1"/>
  <c r="C7" i="18"/>
  <c r="B7" i="18"/>
  <c r="B1" i="18" s="1"/>
  <c r="I6" i="18"/>
  <c r="H6" i="18"/>
  <c r="G6" i="18"/>
  <c r="F6" i="18"/>
  <c r="E6" i="18"/>
  <c r="D6" i="18"/>
  <c r="C6" i="18"/>
  <c r="B6" i="18"/>
  <c r="A6" i="18"/>
  <c r="A5" i="18"/>
  <c r="A3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G1" i="18"/>
  <c r="F1" i="18"/>
  <c r="C1" i="18"/>
  <c r="AB191" i="9"/>
  <c r="AA191" i="9"/>
  <c r="Z191" i="9"/>
  <c r="W191" i="9"/>
  <c r="Y191" i="9" s="1"/>
  <c r="V191" i="9"/>
  <c r="U191" i="9"/>
  <c r="T191" i="9"/>
  <c r="S191" i="9"/>
  <c r="R191" i="9"/>
  <c r="Q191" i="9"/>
  <c r="P191" i="9"/>
  <c r="O191" i="9"/>
  <c r="N191" i="9"/>
  <c r="Z190" i="9"/>
  <c r="AB190" i="9" s="1"/>
  <c r="Y190" i="9"/>
  <c r="X190" i="9"/>
  <c r="W190" i="9"/>
  <c r="V190" i="9"/>
  <c r="U190" i="9"/>
  <c r="T190" i="9"/>
  <c r="S190" i="9"/>
  <c r="R190" i="9"/>
  <c r="Q190" i="9"/>
  <c r="N190" i="9"/>
  <c r="P190" i="9" s="1"/>
  <c r="M190" i="9"/>
  <c r="L190" i="9"/>
  <c r="K190" i="9"/>
  <c r="J190" i="9"/>
  <c r="Z189" i="9"/>
  <c r="W189" i="9"/>
  <c r="V189" i="9"/>
  <c r="U189" i="9"/>
  <c r="T189" i="9"/>
  <c r="S189" i="9"/>
  <c r="Q189" i="9"/>
  <c r="R189" i="9" s="1"/>
  <c r="N189" i="9"/>
  <c r="K189" i="9"/>
  <c r="M189" i="9" s="1"/>
  <c r="J189" i="9"/>
  <c r="Z188" i="9"/>
  <c r="W188" i="9"/>
  <c r="Y188" i="9" s="1"/>
  <c r="T188" i="9"/>
  <c r="V188" i="9" s="1"/>
  <c r="Q188" i="9"/>
  <c r="N188" i="9"/>
  <c r="K188" i="9"/>
  <c r="M188" i="9" s="1"/>
  <c r="J188" i="9"/>
  <c r="AB187" i="9"/>
  <c r="Z187" i="9"/>
  <c r="AA187" i="9" s="1"/>
  <c r="Y187" i="9"/>
  <c r="W187" i="9"/>
  <c r="X187" i="9" s="1"/>
  <c r="V187" i="9"/>
  <c r="U187" i="9"/>
  <c r="T187" i="9"/>
  <c r="S187" i="9"/>
  <c r="R187" i="9"/>
  <c r="Q187" i="9"/>
  <c r="P187" i="9"/>
  <c r="N187" i="9"/>
  <c r="O187" i="9" s="1"/>
  <c r="M187" i="9"/>
  <c r="K187" i="9"/>
  <c r="L187" i="9" s="1"/>
  <c r="J187" i="9"/>
  <c r="Z186" i="9"/>
  <c r="AA186" i="9" s="1"/>
  <c r="Y186" i="9"/>
  <c r="W186" i="9"/>
  <c r="X186" i="9" s="1"/>
  <c r="V186" i="9"/>
  <c r="U186" i="9"/>
  <c r="T186" i="9"/>
  <c r="S186" i="9"/>
  <c r="R186" i="9"/>
  <c r="Q186" i="9"/>
  <c r="N186" i="9"/>
  <c r="O186" i="9" s="1"/>
  <c r="K186" i="9"/>
  <c r="L186" i="9" s="1"/>
  <c r="J186" i="9"/>
  <c r="AB185" i="9"/>
  <c r="AA185" i="9"/>
  <c r="Z185" i="9"/>
  <c r="W185" i="9"/>
  <c r="T185" i="9"/>
  <c r="R185" i="9"/>
  <c r="Q185" i="9"/>
  <c r="S185" i="9" s="1"/>
  <c r="P185" i="9"/>
  <c r="O185" i="9"/>
  <c r="N185" i="9"/>
  <c r="M185" i="9"/>
  <c r="L185" i="9"/>
  <c r="K185" i="9"/>
  <c r="J185" i="9"/>
  <c r="AB184" i="9"/>
  <c r="AA184" i="9"/>
  <c r="Z184" i="9"/>
  <c r="Y184" i="9"/>
  <c r="X184" i="9"/>
  <c r="W184" i="9"/>
  <c r="T184" i="9"/>
  <c r="V184" i="9" s="1"/>
  <c r="S184" i="9"/>
  <c r="R184" i="9"/>
  <c r="Q184" i="9"/>
  <c r="P184" i="9"/>
  <c r="O184" i="9"/>
  <c r="N184" i="9"/>
  <c r="M184" i="9"/>
  <c r="L184" i="9"/>
  <c r="K184" i="9"/>
  <c r="J184" i="9"/>
  <c r="Z183" i="9"/>
  <c r="W183" i="9"/>
  <c r="X183" i="9" s="1"/>
  <c r="V183" i="9"/>
  <c r="T183" i="9"/>
  <c r="U183" i="9" s="1"/>
  <c r="Q183" i="9"/>
  <c r="P183" i="9"/>
  <c r="N183" i="9"/>
  <c r="O183" i="9" s="1"/>
  <c r="K183" i="9"/>
  <c r="L183" i="9" s="1"/>
  <c r="J183" i="9"/>
  <c r="Z182" i="9"/>
  <c r="X182" i="9"/>
  <c r="W182" i="9"/>
  <c r="Y182" i="9" s="1"/>
  <c r="T182" i="9"/>
  <c r="R182" i="9"/>
  <c r="Q182" i="9"/>
  <c r="S182" i="9" s="1"/>
  <c r="O182" i="9"/>
  <c r="N182" i="9"/>
  <c r="P182" i="9" s="1"/>
  <c r="M182" i="9"/>
  <c r="L182" i="9"/>
  <c r="K182" i="9"/>
  <c r="J182" i="9"/>
  <c r="AB181" i="9"/>
  <c r="AA181" i="9"/>
  <c r="Z181" i="9"/>
  <c r="Y181" i="9"/>
  <c r="X181" i="9"/>
  <c r="W181" i="9"/>
  <c r="V181" i="9"/>
  <c r="T181" i="9"/>
  <c r="U181" i="9" s="1"/>
  <c r="Q181" i="9"/>
  <c r="P181" i="9"/>
  <c r="O181" i="9"/>
  <c r="N181" i="9"/>
  <c r="M181" i="9"/>
  <c r="L181" i="9"/>
  <c r="K181" i="9"/>
  <c r="J181" i="9"/>
  <c r="Z180" i="9"/>
  <c r="X180" i="9"/>
  <c r="W180" i="9"/>
  <c r="Y180" i="9" s="1"/>
  <c r="T180" i="9"/>
  <c r="Q180" i="9"/>
  <c r="R180" i="9" s="1"/>
  <c r="P180" i="9"/>
  <c r="O180" i="9"/>
  <c r="N180" i="9"/>
  <c r="M180" i="9"/>
  <c r="L180" i="9"/>
  <c r="K180" i="9"/>
  <c r="J180" i="9"/>
  <c r="Z179" i="9"/>
  <c r="AB179" i="9" s="1"/>
  <c r="W179" i="9"/>
  <c r="Y179" i="9" s="1"/>
  <c r="V179" i="9"/>
  <c r="U179" i="9"/>
  <c r="T179" i="9"/>
  <c r="Q179" i="9"/>
  <c r="N179" i="9"/>
  <c r="L179" i="9"/>
  <c r="K179" i="9"/>
  <c r="M179" i="9" s="1"/>
  <c r="J179" i="9"/>
  <c r="Z178" i="9"/>
  <c r="Y178" i="9"/>
  <c r="X178" i="9"/>
  <c r="W178" i="9"/>
  <c r="V178" i="9"/>
  <c r="U178" i="9"/>
  <c r="T178" i="9"/>
  <c r="S178" i="9"/>
  <c r="Q178" i="9"/>
  <c r="R178" i="9" s="1"/>
  <c r="N178" i="9"/>
  <c r="M178" i="9"/>
  <c r="L178" i="9"/>
  <c r="K178" i="9"/>
  <c r="J178" i="9"/>
  <c r="Z177" i="9"/>
  <c r="Y177" i="9"/>
  <c r="X177" i="9"/>
  <c r="W177" i="9"/>
  <c r="T177" i="9"/>
  <c r="V177" i="9" s="1"/>
  <c r="S177" i="9"/>
  <c r="Q177" i="9"/>
  <c r="R177" i="9" s="1"/>
  <c r="N177" i="9"/>
  <c r="K177" i="9"/>
  <c r="J177" i="9"/>
  <c r="M176" i="9"/>
  <c r="L176" i="9"/>
  <c r="K176" i="9"/>
  <c r="J176" i="9"/>
  <c r="B176" i="9"/>
  <c r="Z175" i="9"/>
  <c r="AA175" i="9" s="1"/>
  <c r="Y175" i="9"/>
  <c r="W175" i="9"/>
  <c r="X175" i="9" s="1"/>
  <c r="T175" i="9"/>
  <c r="U175" i="9" s="1"/>
  <c r="Q175" i="9"/>
  <c r="P175" i="9"/>
  <c r="N175" i="9"/>
  <c r="O175" i="9" s="1"/>
  <c r="K175" i="9"/>
  <c r="J175" i="9"/>
  <c r="Z174" i="9"/>
  <c r="AB174" i="9" s="1"/>
  <c r="W174" i="9"/>
  <c r="T174" i="9"/>
  <c r="S174" i="9"/>
  <c r="Q174" i="9"/>
  <c r="R174" i="9" s="1"/>
  <c r="N174" i="9"/>
  <c r="O174" i="9" s="1"/>
  <c r="K174" i="9"/>
  <c r="M174" i="9" s="1"/>
  <c r="J174" i="9"/>
  <c r="AB173" i="9"/>
  <c r="Z173" i="9"/>
  <c r="AA173" i="9" s="1"/>
  <c r="Y173" i="9"/>
  <c r="W173" i="9"/>
  <c r="X173" i="9" s="1"/>
  <c r="V173" i="9"/>
  <c r="U173" i="9"/>
  <c r="T173" i="9"/>
  <c r="S173" i="9"/>
  <c r="R173" i="9"/>
  <c r="Q173" i="9"/>
  <c r="P173" i="9"/>
  <c r="O173" i="9"/>
  <c r="N173" i="9"/>
  <c r="M173" i="9"/>
  <c r="K173" i="9"/>
  <c r="L173" i="9" s="1"/>
  <c r="J173" i="9"/>
  <c r="Z172" i="9"/>
  <c r="Y172" i="9"/>
  <c r="W172" i="9"/>
  <c r="X172" i="9" s="1"/>
  <c r="T172" i="9"/>
  <c r="V172" i="9" s="1"/>
  <c r="S172" i="9"/>
  <c r="R172" i="9"/>
  <c r="Q172" i="9"/>
  <c r="N172" i="9"/>
  <c r="K172" i="9"/>
  <c r="J172" i="9"/>
  <c r="AB171" i="9"/>
  <c r="AA171" i="9"/>
  <c r="Z171" i="9"/>
  <c r="W171" i="9"/>
  <c r="Y171" i="9" s="1"/>
  <c r="T171" i="9"/>
  <c r="V171" i="9" s="1"/>
  <c r="R171" i="9"/>
  <c r="Q171" i="9"/>
  <c r="S171" i="9" s="1"/>
  <c r="N171" i="9"/>
  <c r="M171" i="9"/>
  <c r="L171" i="9"/>
  <c r="K171" i="9"/>
  <c r="J171" i="9"/>
  <c r="AB170" i="9"/>
  <c r="AA170" i="9"/>
  <c r="Z170" i="9"/>
  <c r="W170" i="9"/>
  <c r="T170" i="9"/>
  <c r="V170" i="9" s="1"/>
  <c r="S170" i="9"/>
  <c r="R170" i="9"/>
  <c r="Q170" i="9"/>
  <c r="P170" i="9"/>
  <c r="O170" i="9"/>
  <c r="N170" i="9"/>
  <c r="K170" i="9"/>
  <c r="L170" i="9" s="1"/>
  <c r="J170" i="9"/>
  <c r="Z169" i="9"/>
  <c r="AB169" i="9" s="1"/>
  <c r="W169" i="9"/>
  <c r="X169" i="9" s="1"/>
  <c r="V169" i="9"/>
  <c r="T169" i="9"/>
  <c r="U169" i="9" s="1"/>
  <c r="S169" i="9"/>
  <c r="R169" i="9"/>
  <c r="Q169" i="9"/>
  <c r="N169" i="9"/>
  <c r="K169" i="9"/>
  <c r="L169" i="9" s="1"/>
  <c r="J169" i="9"/>
  <c r="AA168" i="9"/>
  <c r="Z168" i="9"/>
  <c r="AB168" i="9" s="1"/>
  <c r="W168" i="9"/>
  <c r="T168" i="9"/>
  <c r="V168" i="9" s="1"/>
  <c r="Q168" i="9"/>
  <c r="S168" i="9" s="1"/>
  <c r="N168" i="9"/>
  <c r="P168" i="9" s="1"/>
  <c r="M168" i="9"/>
  <c r="L168" i="9"/>
  <c r="K168" i="9"/>
  <c r="J168" i="9"/>
  <c r="AB167" i="9"/>
  <c r="AA167" i="9"/>
  <c r="Z167" i="9"/>
  <c r="Y167" i="9"/>
  <c r="X167" i="9"/>
  <c r="W167" i="9"/>
  <c r="T167" i="9"/>
  <c r="S167" i="9"/>
  <c r="Q167" i="9"/>
  <c r="R167" i="9" s="1"/>
  <c r="P167" i="9"/>
  <c r="O167" i="9"/>
  <c r="N167" i="9"/>
  <c r="M167" i="9"/>
  <c r="L167" i="9"/>
  <c r="K167" i="9"/>
  <c r="J167" i="9"/>
  <c r="Z166" i="9"/>
  <c r="W166" i="9"/>
  <c r="T166" i="9"/>
  <c r="S166" i="9"/>
  <c r="Q166" i="9"/>
  <c r="R166" i="9" s="1"/>
  <c r="N166" i="9"/>
  <c r="P166" i="9" s="1"/>
  <c r="M166" i="9"/>
  <c r="L166" i="9"/>
  <c r="K166" i="9"/>
  <c r="J166" i="9"/>
  <c r="AA165" i="9"/>
  <c r="Z165" i="9"/>
  <c r="AB165" i="9" s="1"/>
  <c r="W165" i="9"/>
  <c r="U165" i="9"/>
  <c r="T165" i="9"/>
  <c r="V165" i="9" s="1"/>
  <c r="R165" i="9"/>
  <c r="Q165" i="9"/>
  <c r="S165" i="9" s="1"/>
  <c r="N165" i="9"/>
  <c r="P165" i="9" s="1"/>
  <c r="L165" i="9"/>
  <c r="K165" i="9"/>
  <c r="M165" i="9" s="1"/>
  <c r="J165" i="9"/>
  <c r="AB164" i="9"/>
  <c r="AA164" i="9"/>
  <c r="Z164" i="9"/>
  <c r="Y164" i="9"/>
  <c r="X164" i="9"/>
  <c r="W164" i="9"/>
  <c r="V164" i="9"/>
  <c r="U164" i="9"/>
  <c r="T164" i="9"/>
  <c r="Q164" i="9"/>
  <c r="N164" i="9"/>
  <c r="P164" i="9" s="1"/>
  <c r="M164" i="9"/>
  <c r="L164" i="9"/>
  <c r="K164" i="9"/>
  <c r="J164" i="9"/>
  <c r="Z163" i="9"/>
  <c r="AA163" i="9" s="1"/>
  <c r="W163" i="9"/>
  <c r="T163" i="9"/>
  <c r="V163" i="9" s="1"/>
  <c r="S163" i="9"/>
  <c r="Q163" i="9"/>
  <c r="R163" i="9" s="1"/>
  <c r="N163" i="9"/>
  <c r="O163" i="9" s="1"/>
  <c r="K163" i="9"/>
  <c r="J163" i="9"/>
  <c r="B152" i="9"/>
  <c r="R142" i="9"/>
  <c r="P142" i="9"/>
  <c r="O142" i="9"/>
  <c r="Q142" i="9" s="1"/>
  <c r="N142" i="9"/>
  <c r="M142" i="9"/>
  <c r="L142" i="9"/>
  <c r="K142" i="9"/>
  <c r="R141" i="9"/>
  <c r="O141" i="9"/>
  <c r="P141" i="9" s="1"/>
  <c r="N141" i="9"/>
  <c r="K141" i="9"/>
  <c r="M141" i="9" s="1"/>
  <c r="J141" i="9"/>
  <c r="R140" i="9"/>
  <c r="Q140" i="9"/>
  <c r="P140" i="9"/>
  <c r="O140" i="9"/>
  <c r="N140" i="9"/>
  <c r="M140" i="9"/>
  <c r="K140" i="9"/>
  <c r="L140" i="9" s="1"/>
  <c r="J140" i="9"/>
  <c r="R139" i="9"/>
  <c r="O139" i="9"/>
  <c r="P139" i="9" s="1"/>
  <c r="N139" i="9"/>
  <c r="M139" i="9"/>
  <c r="L139" i="9"/>
  <c r="K139" i="9"/>
  <c r="J139" i="9"/>
  <c r="R138" i="9"/>
  <c r="O138" i="9"/>
  <c r="N138" i="9"/>
  <c r="K138" i="9"/>
  <c r="J138" i="9"/>
  <c r="R137" i="9"/>
  <c r="Q137" i="9"/>
  <c r="P137" i="9"/>
  <c r="O137" i="9"/>
  <c r="N137" i="9"/>
  <c r="L137" i="9"/>
  <c r="K137" i="9"/>
  <c r="M137" i="9" s="1"/>
  <c r="J137" i="9"/>
  <c r="R136" i="9"/>
  <c r="O136" i="9"/>
  <c r="Q136" i="9" s="1"/>
  <c r="N136" i="9"/>
  <c r="M136" i="9"/>
  <c r="L136" i="9"/>
  <c r="K136" i="9"/>
  <c r="J136" i="9"/>
  <c r="R135" i="9"/>
  <c r="O135" i="9"/>
  <c r="N135" i="9"/>
  <c r="K135" i="9"/>
  <c r="J135" i="9"/>
  <c r="B135" i="9"/>
  <c r="B134" i="9"/>
  <c r="R125" i="9"/>
  <c r="Q125" i="9"/>
  <c r="P125" i="9"/>
  <c r="O125" i="9"/>
  <c r="N125" i="9"/>
  <c r="K125" i="9"/>
  <c r="M125" i="9" s="1"/>
  <c r="R124" i="9"/>
  <c r="O124" i="9"/>
  <c r="N124" i="9"/>
  <c r="M124" i="9"/>
  <c r="L124" i="9"/>
  <c r="K124" i="9"/>
  <c r="J124" i="9"/>
  <c r="R123" i="9"/>
  <c r="O123" i="9"/>
  <c r="N123" i="9"/>
  <c r="M123" i="9"/>
  <c r="L123" i="9"/>
  <c r="K123" i="9"/>
  <c r="J123" i="9"/>
  <c r="R122" i="9"/>
  <c r="O122" i="9"/>
  <c r="N122" i="9"/>
  <c r="K122" i="9"/>
  <c r="M122" i="9" s="1"/>
  <c r="J122" i="9"/>
  <c r="R121" i="9"/>
  <c r="P121" i="9"/>
  <c r="O121" i="9"/>
  <c r="Q121" i="9" s="1"/>
  <c r="N121" i="9"/>
  <c r="K121" i="9"/>
  <c r="L121" i="9" s="1"/>
  <c r="J121" i="9"/>
  <c r="R120" i="9"/>
  <c r="O120" i="9"/>
  <c r="Q120" i="9" s="1"/>
  <c r="N120" i="9"/>
  <c r="M120" i="9"/>
  <c r="L120" i="9"/>
  <c r="K120" i="9"/>
  <c r="J120" i="9"/>
  <c r="R119" i="9"/>
  <c r="Q119" i="9"/>
  <c r="P119" i="9"/>
  <c r="O119" i="9"/>
  <c r="N119" i="9"/>
  <c r="M119" i="9"/>
  <c r="L119" i="9"/>
  <c r="K119" i="9"/>
  <c r="J119" i="9"/>
  <c r="R118" i="9"/>
  <c r="O118" i="9"/>
  <c r="N118" i="9"/>
  <c r="K118" i="9"/>
  <c r="M118" i="9" s="1"/>
  <c r="J118" i="9"/>
  <c r="B117" i="9"/>
  <c r="B116" i="9"/>
  <c r="R107" i="9"/>
  <c r="Q107" i="9"/>
  <c r="O107" i="9"/>
  <c r="P107" i="9" s="1"/>
  <c r="N107" i="9"/>
  <c r="K107" i="9"/>
  <c r="J107" i="9"/>
  <c r="R106" i="9"/>
  <c r="Q106" i="9"/>
  <c r="O106" i="9"/>
  <c r="P106" i="9" s="1"/>
  <c r="N106" i="9"/>
  <c r="K106" i="9"/>
  <c r="M106" i="9" s="1"/>
  <c r="J106" i="9"/>
  <c r="R105" i="9"/>
  <c r="O105" i="9"/>
  <c r="P105" i="9" s="1"/>
  <c r="N105" i="9"/>
  <c r="L105" i="9"/>
  <c r="K105" i="9"/>
  <c r="M105" i="9" s="1"/>
  <c r="J105" i="9"/>
  <c r="R104" i="9"/>
  <c r="Q104" i="9"/>
  <c r="P104" i="9"/>
  <c r="O104" i="9"/>
  <c r="N104" i="9"/>
  <c r="M104" i="9"/>
  <c r="K104" i="9"/>
  <c r="L104" i="9" s="1"/>
  <c r="J104" i="9"/>
  <c r="R103" i="9"/>
  <c r="Q103" i="9"/>
  <c r="O103" i="9"/>
  <c r="P103" i="9" s="1"/>
  <c r="N103" i="9"/>
  <c r="K103" i="9"/>
  <c r="J103" i="9"/>
  <c r="R102" i="9"/>
  <c r="Q102" i="9"/>
  <c r="P102" i="9"/>
  <c r="O102" i="9"/>
  <c r="N102" i="9"/>
  <c r="M102" i="9"/>
  <c r="L102" i="9"/>
  <c r="K102" i="9"/>
  <c r="J102" i="9"/>
  <c r="R101" i="9"/>
  <c r="Q101" i="9"/>
  <c r="P101" i="9"/>
  <c r="O101" i="9"/>
  <c r="N101" i="9"/>
  <c r="M101" i="9"/>
  <c r="L101" i="9"/>
  <c r="K101" i="9"/>
  <c r="J101" i="9"/>
  <c r="B99" i="9"/>
  <c r="B94" i="9"/>
  <c r="P80" i="9"/>
  <c r="O80" i="9"/>
  <c r="N80" i="9"/>
  <c r="M80" i="9"/>
  <c r="L80" i="9"/>
  <c r="K80" i="9"/>
  <c r="J80" i="9"/>
  <c r="P79" i="9"/>
  <c r="O79" i="9"/>
  <c r="N79" i="9"/>
  <c r="M79" i="9"/>
  <c r="L79" i="9"/>
  <c r="K79" i="9"/>
  <c r="J79" i="9"/>
  <c r="P78" i="9"/>
  <c r="O78" i="9"/>
  <c r="N78" i="9"/>
  <c r="M78" i="9"/>
  <c r="L78" i="9"/>
  <c r="K78" i="9"/>
  <c r="J78" i="9"/>
  <c r="B77" i="9"/>
  <c r="Z70" i="9"/>
  <c r="Y70" i="9"/>
  <c r="X70" i="9"/>
  <c r="W70" i="9"/>
  <c r="V70" i="9"/>
  <c r="T70" i="9"/>
  <c r="U70" i="9" s="1"/>
  <c r="R70" i="9"/>
  <c r="Q70" i="9"/>
  <c r="S70" i="9" s="1"/>
  <c r="O70" i="9"/>
  <c r="N70" i="9"/>
  <c r="P70" i="9" s="1"/>
  <c r="AB69" i="9"/>
  <c r="Z69" i="9"/>
  <c r="AA69" i="9" s="1"/>
  <c r="Y69" i="9"/>
  <c r="X69" i="9"/>
  <c r="W69" i="9"/>
  <c r="T69" i="9"/>
  <c r="V69" i="9" s="1"/>
  <c r="R69" i="9"/>
  <c r="Q69" i="9"/>
  <c r="S69" i="9" s="1"/>
  <c r="P69" i="9"/>
  <c r="O69" i="9"/>
  <c r="N69" i="9"/>
  <c r="K69" i="9"/>
  <c r="J69" i="9"/>
  <c r="AB68" i="9"/>
  <c r="AA68" i="9"/>
  <c r="Z68" i="9"/>
  <c r="W68" i="9"/>
  <c r="X68" i="9" s="1"/>
  <c r="T68" i="9"/>
  <c r="V68" i="9" s="1"/>
  <c r="S68" i="9"/>
  <c r="R68" i="9"/>
  <c r="Q68" i="9"/>
  <c r="P68" i="9"/>
  <c r="O68" i="9"/>
  <c r="N68" i="9"/>
  <c r="M68" i="9"/>
  <c r="K68" i="9"/>
  <c r="L68" i="9" s="1"/>
  <c r="J68" i="9"/>
  <c r="Z67" i="9"/>
  <c r="AB67" i="9" s="1"/>
  <c r="W67" i="9"/>
  <c r="V67" i="9"/>
  <c r="T67" i="9"/>
  <c r="U67" i="9" s="1"/>
  <c r="S67" i="9"/>
  <c r="R67" i="9"/>
  <c r="Q67" i="9"/>
  <c r="N67" i="9"/>
  <c r="K67" i="9"/>
  <c r="L67" i="9" s="1"/>
  <c r="J67" i="9"/>
  <c r="AA66" i="9"/>
  <c r="Z66" i="9"/>
  <c r="AB66" i="9" s="1"/>
  <c r="W66" i="9"/>
  <c r="U66" i="9"/>
  <c r="T66" i="9"/>
  <c r="V66" i="9" s="1"/>
  <c r="R66" i="9"/>
  <c r="Q66" i="9"/>
  <c r="S66" i="9" s="1"/>
  <c r="N66" i="9"/>
  <c r="M66" i="9"/>
  <c r="L66" i="9"/>
  <c r="K66" i="9"/>
  <c r="J66" i="9"/>
  <c r="AB65" i="9"/>
  <c r="AA65" i="9"/>
  <c r="Z65" i="9"/>
  <c r="Y65" i="9"/>
  <c r="X65" i="9"/>
  <c r="W65" i="9"/>
  <c r="U65" i="9"/>
  <c r="T65" i="9"/>
  <c r="V65" i="9" s="1"/>
  <c r="S65" i="9"/>
  <c r="Q65" i="9"/>
  <c r="R65" i="9" s="1"/>
  <c r="P65" i="9"/>
  <c r="O65" i="9"/>
  <c r="N65" i="9"/>
  <c r="M65" i="9"/>
  <c r="L65" i="9"/>
  <c r="K65" i="9"/>
  <c r="J65" i="9"/>
  <c r="Z64" i="9"/>
  <c r="X64" i="9"/>
  <c r="W64" i="9"/>
  <c r="Y64" i="9" s="1"/>
  <c r="T64" i="9"/>
  <c r="Q64" i="9"/>
  <c r="R64" i="9" s="1"/>
  <c r="P64" i="9"/>
  <c r="N64" i="9"/>
  <c r="O64" i="9" s="1"/>
  <c r="M64" i="9"/>
  <c r="L64" i="9"/>
  <c r="K64" i="9"/>
  <c r="J64" i="9"/>
  <c r="AA63" i="9"/>
  <c r="Z63" i="9"/>
  <c r="AB63" i="9" s="1"/>
  <c r="W63" i="9"/>
  <c r="Y63" i="9" s="1"/>
  <c r="V63" i="9"/>
  <c r="U63" i="9"/>
  <c r="T63" i="9"/>
  <c r="Q63" i="9"/>
  <c r="S63" i="9" s="1"/>
  <c r="N63" i="9"/>
  <c r="L63" i="9"/>
  <c r="K63" i="9"/>
  <c r="M63" i="9" s="1"/>
  <c r="J63" i="9"/>
  <c r="AB62" i="9"/>
  <c r="AA62" i="9"/>
  <c r="Z62" i="9"/>
  <c r="Y62" i="9"/>
  <c r="X62" i="9"/>
  <c r="W62" i="9"/>
  <c r="V62" i="9"/>
  <c r="U62" i="9"/>
  <c r="T62" i="9"/>
  <c r="Q62" i="9"/>
  <c r="N62" i="9"/>
  <c r="P62" i="9" s="1"/>
  <c r="M62" i="9"/>
  <c r="L62" i="9"/>
  <c r="K62" i="9"/>
  <c r="J62" i="9"/>
  <c r="Z61" i="9"/>
  <c r="W61" i="9"/>
  <c r="T61" i="9"/>
  <c r="U61" i="9" s="1"/>
  <c r="Q61" i="9"/>
  <c r="N61" i="9"/>
  <c r="O61" i="9" s="1"/>
  <c r="K61" i="9"/>
  <c r="M61" i="9" s="1"/>
  <c r="J61" i="9"/>
  <c r="AA60" i="9"/>
  <c r="Z60" i="9"/>
  <c r="AB60" i="9" s="1"/>
  <c r="W60" i="9"/>
  <c r="T60" i="9"/>
  <c r="Q60" i="9"/>
  <c r="N60" i="9"/>
  <c r="O60" i="9" s="1"/>
  <c r="K60" i="9"/>
  <c r="M60" i="9" s="1"/>
  <c r="J60" i="9"/>
  <c r="Z59" i="9"/>
  <c r="AB59" i="9" s="1"/>
  <c r="W59" i="9"/>
  <c r="V59" i="9"/>
  <c r="U59" i="9"/>
  <c r="T59" i="9"/>
  <c r="S59" i="9"/>
  <c r="R59" i="9"/>
  <c r="Q59" i="9"/>
  <c r="P59" i="9"/>
  <c r="N59" i="9"/>
  <c r="O59" i="9" s="1"/>
  <c r="M59" i="9"/>
  <c r="K59" i="9"/>
  <c r="L59" i="9" s="1"/>
  <c r="J59" i="9"/>
  <c r="Z58" i="9"/>
  <c r="Y58" i="9"/>
  <c r="W58" i="9"/>
  <c r="X58" i="9" s="1"/>
  <c r="T58" i="9"/>
  <c r="V58" i="9" s="1"/>
  <c r="S58" i="9"/>
  <c r="R58" i="9"/>
  <c r="Q58" i="9"/>
  <c r="N58" i="9"/>
  <c r="O58" i="9" s="1"/>
  <c r="K58" i="9"/>
  <c r="J58" i="9"/>
  <c r="AB57" i="9"/>
  <c r="Z57" i="9"/>
  <c r="AA57" i="9" s="1"/>
  <c r="W57" i="9"/>
  <c r="T57" i="9"/>
  <c r="R57" i="9"/>
  <c r="Q57" i="9"/>
  <c r="S57" i="9" s="1"/>
  <c r="P57" i="9"/>
  <c r="O57" i="9"/>
  <c r="N57" i="9"/>
  <c r="M57" i="9"/>
  <c r="K57" i="9"/>
  <c r="L57" i="9" s="1"/>
  <c r="J57" i="9"/>
  <c r="AB56" i="9"/>
  <c r="AA56" i="9"/>
  <c r="Z56" i="9"/>
  <c r="W56" i="9"/>
  <c r="T56" i="9"/>
  <c r="S56" i="9"/>
  <c r="R56" i="9"/>
  <c r="Q56" i="9"/>
  <c r="P56" i="9"/>
  <c r="O56" i="9"/>
  <c r="N56" i="9"/>
  <c r="M56" i="9"/>
  <c r="K56" i="9"/>
  <c r="L56" i="9" s="1"/>
  <c r="J56" i="9"/>
  <c r="B56" i="9"/>
  <c r="L55" i="9"/>
  <c r="K55" i="9"/>
  <c r="M55" i="9" s="1"/>
  <c r="J55" i="9"/>
  <c r="B55" i="9"/>
  <c r="Z54" i="9"/>
  <c r="W54" i="9"/>
  <c r="V54" i="9"/>
  <c r="U54" i="9"/>
  <c r="T54" i="9"/>
  <c r="S54" i="9"/>
  <c r="Q54" i="9"/>
  <c r="R54" i="9" s="1"/>
  <c r="N54" i="9"/>
  <c r="K54" i="9"/>
  <c r="M54" i="9" s="1"/>
  <c r="J54" i="9"/>
  <c r="AA53" i="9"/>
  <c r="Z53" i="9"/>
  <c r="AB53" i="9" s="1"/>
  <c r="X53" i="9"/>
  <c r="W53" i="9"/>
  <c r="Y53" i="9" s="1"/>
  <c r="U53" i="9"/>
  <c r="T53" i="9"/>
  <c r="V53" i="9" s="1"/>
  <c r="S53" i="9"/>
  <c r="Q53" i="9"/>
  <c r="R53" i="9" s="1"/>
  <c r="N53" i="9"/>
  <c r="O53" i="9" s="1"/>
  <c r="K53" i="9"/>
  <c r="M53" i="9" s="1"/>
  <c r="J53" i="9"/>
  <c r="AB52" i="9"/>
  <c r="AA52" i="9"/>
  <c r="Z52" i="9"/>
  <c r="Y52" i="9"/>
  <c r="W52" i="9"/>
  <c r="X52" i="9" s="1"/>
  <c r="V52" i="9"/>
  <c r="U52" i="9"/>
  <c r="T52" i="9"/>
  <c r="S52" i="9"/>
  <c r="R52" i="9"/>
  <c r="Q52" i="9"/>
  <c r="P52" i="9"/>
  <c r="N52" i="9"/>
  <c r="O52" i="9" s="1"/>
  <c r="K52" i="9"/>
  <c r="J52" i="9"/>
  <c r="Z51" i="9"/>
  <c r="Y51" i="9"/>
  <c r="W51" i="9"/>
  <c r="X51" i="9" s="1"/>
  <c r="T51" i="9"/>
  <c r="V51" i="9" s="1"/>
  <c r="S51" i="9"/>
  <c r="R51" i="9"/>
  <c r="Q51" i="9"/>
  <c r="P51" i="9"/>
  <c r="N51" i="9"/>
  <c r="O51" i="9" s="1"/>
  <c r="K51" i="9"/>
  <c r="J51" i="9"/>
  <c r="AB50" i="9"/>
  <c r="Z50" i="9"/>
  <c r="AA50" i="9" s="1"/>
  <c r="W50" i="9"/>
  <c r="T50" i="9"/>
  <c r="R50" i="9"/>
  <c r="Q50" i="9"/>
  <c r="S50" i="9" s="1"/>
  <c r="N50" i="9"/>
  <c r="P50" i="9" s="1"/>
  <c r="M50" i="9"/>
  <c r="K50" i="9"/>
  <c r="L50" i="9" s="1"/>
  <c r="J50" i="9"/>
  <c r="AB49" i="9"/>
  <c r="AA49" i="9"/>
  <c r="Z49" i="9"/>
  <c r="W49" i="9"/>
  <c r="X49" i="9" s="1"/>
  <c r="T49" i="9"/>
  <c r="S49" i="9"/>
  <c r="R49" i="9"/>
  <c r="Q49" i="9"/>
  <c r="P49" i="9"/>
  <c r="O49" i="9"/>
  <c r="N49" i="9"/>
  <c r="K49" i="9"/>
  <c r="J49" i="9"/>
  <c r="Z48" i="9"/>
  <c r="AB48" i="9" s="1"/>
  <c r="Y48" i="9"/>
  <c r="W48" i="9"/>
  <c r="X48" i="9" s="1"/>
  <c r="V48" i="9"/>
  <c r="T48" i="9"/>
  <c r="U48" i="9" s="1"/>
  <c r="S48" i="9"/>
  <c r="R48" i="9"/>
  <c r="Q48" i="9"/>
  <c r="P48" i="9"/>
  <c r="N48" i="9"/>
  <c r="O48" i="9" s="1"/>
  <c r="K48" i="9"/>
  <c r="L48" i="9" s="1"/>
  <c r="J48" i="9"/>
  <c r="Z47" i="9"/>
  <c r="AB47" i="9" s="1"/>
  <c r="W47" i="9"/>
  <c r="Y47" i="9" s="1"/>
  <c r="U47" i="9"/>
  <c r="T47" i="9"/>
  <c r="V47" i="9" s="1"/>
  <c r="R47" i="9"/>
  <c r="Q47" i="9"/>
  <c r="S47" i="9" s="1"/>
  <c r="O47" i="9"/>
  <c r="N47" i="9"/>
  <c r="P47" i="9" s="1"/>
  <c r="M47" i="9"/>
  <c r="L47" i="9"/>
  <c r="K47" i="9"/>
  <c r="J47" i="9"/>
  <c r="AB46" i="9"/>
  <c r="AA46" i="9"/>
  <c r="Z46" i="9"/>
  <c r="Y46" i="9"/>
  <c r="X46" i="9"/>
  <c r="W46" i="9"/>
  <c r="V46" i="9"/>
  <c r="T46" i="9"/>
  <c r="U46" i="9" s="1"/>
  <c r="S46" i="9"/>
  <c r="Q46" i="9"/>
  <c r="R46" i="9" s="1"/>
  <c r="P46" i="9"/>
  <c r="O46" i="9"/>
  <c r="N46" i="9"/>
  <c r="M46" i="9"/>
  <c r="L46" i="9"/>
  <c r="K46" i="9"/>
  <c r="J46" i="9"/>
  <c r="AB45" i="9"/>
  <c r="Z45" i="9"/>
  <c r="AA45" i="9" s="1"/>
  <c r="X45" i="9"/>
  <c r="W45" i="9"/>
  <c r="Y45" i="9" s="1"/>
  <c r="T45" i="9"/>
  <c r="Q45" i="9"/>
  <c r="R45" i="9" s="1"/>
  <c r="O45" i="9"/>
  <c r="N45" i="9"/>
  <c r="P45" i="9" s="1"/>
  <c r="M45" i="9"/>
  <c r="L45" i="9"/>
  <c r="K45" i="9"/>
  <c r="J45" i="9"/>
  <c r="AA44" i="9"/>
  <c r="Z44" i="9"/>
  <c r="AB44" i="9" s="1"/>
  <c r="X44" i="9"/>
  <c r="W44" i="9"/>
  <c r="Y44" i="9" s="1"/>
  <c r="U44" i="9"/>
  <c r="T44" i="9"/>
  <c r="V44" i="9" s="1"/>
  <c r="Q44" i="9"/>
  <c r="R44" i="9" s="1"/>
  <c r="N44" i="9"/>
  <c r="L44" i="9"/>
  <c r="K44" i="9"/>
  <c r="M44" i="9" s="1"/>
  <c r="J44" i="9"/>
  <c r="Z43" i="9"/>
  <c r="AB43" i="9" s="1"/>
  <c r="Y43" i="9"/>
  <c r="X43" i="9"/>
  <c r="W43" i="9"/>
  <c r="V43" i="9"/>
  <c r="U43" i="9"/>
  <c r="T43" i="9"/>
  <c r="S43" i="9"/>
  <c r="Q43" i="9"/>
  <c r="R43" i="9" s="1"/>
  <c r="O43" i="9"/>
  <c r="N43" i="9"/>
  <c r="P43" i="9" s="1"/>
  <c r="M43" i="9"/>
  <c r="L43" i="9"/>
  <c r="K43" i="9"/>
  <c r="J43" i="9"/>
  <c r="Z42" i="9"/>
  <c r="W42" i="9"/>
  <c r="V42" i="9"/>
  <c r="U42" i="9"/>
  <c r="T42" i="9"/>
  <c r="S42" i="9"/>
  <c r="Q42" i="9"/>
  <c r="R42" i="9" s="1"/>
  <c r="N42" i="9"/>
  <c r="L42" i="9"/>
  <c r="K42" i="9"/>
  <c r="M42" i="9" s="1"/>
  <c r="J42" i="9"/>
  <c r="AB40" i="9"/>
  <c r="AA40" i="9"/>
  <c r="Z40" i="9"/>
  <c r="Y40" i="9"/>
  <c r="X40" i="9"/>
  <c r="V40" i="9"/>
  <c r="U40" i="9"/>
  <c r="S40" i="9"/>
  <c r="R40" i="9"/>
  <c r="P40" i="9"/>
  <c r="O40" i="9"/>
  <c r="M40" i="9"/>
  <c r="L40" i="9"/>
  <c r="K40" i="9"/>
  <c r="Z38" i="9"/>
  <c r="W38" i="9"/>
  <c r="W40" i="9" s="1"/>
  <c r="T38" i="9"/>
  <c r="T40" i="9" s="1"/>
  <c r="Q38" i="9"/>
  <c r="Q40" i="9" s="1"/>
  <c r="N38" i="9"/>
  <c r="N40" i="9" s="1"/>
  <c r="K38" i="9"/>
  <c r="B31" i="9"/>
  <c r="R22" i="9"/>
  <c r="Q22" i="9"/>
  <c r="P22" i="9"/>
  <c r="O22" i="9"/>
  <c r="N22" i="9"/>
  <c r="M22" i="9"/>
  <c r="L22" i="9"/>
  <c r="K22" i="9"/>
  <c r="J22" i="9"/>
  <c r="R21" i="9"/>
  <c r="O21" i="9"/>
  <c r="Q21" i="9" s="1"/>
  <c r="N21" i="9"/>
  <c r="M21" i="9"/>
  <c r="L21" i="9"/>
  <c r="K21" i="9"/>
  <c r="J21" i="9"/>
  <c r="R20" i="9"/>
  <c r="P20" i="9"/>
  <c r="O20" i="9"/>
  <c r="Q20" i="9" s="1"/>
  <c r="N20" i="9"/>
  <c r="K20" i="9"/>
  <c r="M20" i="9" s="1"/>
  <c r="J20" i="9"/>
  <c r="R19" i="9"/>
  <c r="P19" i="9"/>
  <c r="O19" i="9"/>
  <c r="Q19" i="9" s="1"/>
  <c r="N19" i="9"/>
  <c r="K19" i="9"/>
  <c r="M19" i="9" s="1"/>
  <c r="J19" i="9"/>
  <c r="R18" i="9"/>
  <c r="Q18" i="9"/>
  <c r="O18" i="9"/>
  <c r="P18" i="9" s="1"/>
  <c r="N18" i="9"/>
  <c r="K18" i="9"/>
  <c r="J18" i="9"/>
  <c r="R17" i="9"/>
  <c r="P17" i="9"/>
  <c r="O17" i="9"/>
  <c r="Q17" i="9" s="1"/>
  <c r="N17" i="9"/>
  <c r="L17" i="9"/>
  <c r="K17" i="9"/>
  <c r="M17" i="9" s="1"/>
  <c r="J17" i="9"/>
  <c r="R16" i="9"/>
  <c r="Q16" i="9"/>
  <c r="P16" i="9"/>
  <c r="O16" i="9"/>
  <c r="N16" i="9"/>
  <c r="M16" i="9"/>
  <c r="L16" i="9"/>
  <c r="K16" i="9"/>
  <c r="J16" i="9"/>
  <c r="B14" i="9"/>
  <c r="A2" i="9"/>
  <c r="A1" i="9"/>
  <c r="B207" i="23"/>
  <c r="CT199" i="23"/>
  <c r="CS199" i="23"/>
  <c r="CR199" i="23"/>
  <c r="CP199" i="23"/>
  <c r="CO199" i="23"/>
  <c r="CQ199" i="23" s="1"/>
  <c r="CL199" i="23"/>
  <c r="CN199" i="23" s="1"/>
  <c r="CK199" i="23"/>
  <c r="CJ199" i="23"/>
  <c r="CI199" i="23"/>
  <c r="CF199" i="23"/>
  <c r="CH199" i="23" s="1"/>
  <c r="CC199" i="23"/>
  <c r="CE199" i="23" s="1"/>
  <c r="CA199" i="23"/>
  <c r="BZ199" i="23"/>
  <c r="CB199" i="23" s="1"/>
  <c r="BY199" i="23"/>
  <c r="BX199" i="23"/>
  <c r="BW199" i="23"/>
  <c r="BV199" i="23"/>
  <c r="BU199" i="23"/>
  <c r="BT199" i="23"/>
  <c r="BQ199" i="23"/>
  <c r="BS199" i="23" s="1"/>
  <c r="BN199" i="23"/>
  <c r="BP199" i="23" s="1"/>
  <c r="BM199" i="23"/>
  <c r="BL199" i="23"/>
  <c r="BK199" i="23"/>
  <c r="BH199" i="23"/>
  <c r="BF199" i="23"/>
  <c r="BE199" i="23"/>
  <c r="BG199" i="23" s="1"/>
  <c r="BC199" i="23"/>
  <c r="BB199" i="23"/>
  <c r="BD199" i="23" s="1"/>
  <c r="BA199" i="23"/>
  <c r="AZ199" i="23"/>
  <c r="AY199" i="23"/>
  <c r="AX199" i="23"/>
  <c r="AV199" i="23"/>
  <c r="AW199" i="23" s="1"/>
  <c r="AS199" i="23"/>
  <c r="AQ199" i="23"/>
  <c r="AP199" i="23"/>
  <c r="AR199" i="23" s="1"/>
  <c r="AO199" i="23"/>
  <c r="AN199" i="23"/>
  <c r="AM199" i="23"/>
  <c r="AJ199" i="23"/>
  <c r="AL199" i="23" s="1"/>
  <c r="AG199" i="23"/>
  <c r="AI199" i="23" s="1"/>
  <c r="AD199" i="23"/>
  <c r="AC199" i="23"/>
  <c r="AB199" i="23"/>
  <c r="AA199" i="23"/>
  <c r="Y199" i="23"/>
  <c r="X199" i="23"/>
  <c r="Z199" i="23" s="1"/>
  <c r="V199" i="23"/>
  <c r="U199" i="23"/>
  <c r="W199" i="23" s="1"/>
  <c r="R199" i="23"/>
  <c r="T199" i="23" s="1"/>
  <c r="Q199" i="23"/>
  <c r="P199" i="23"/>
  <c r="O199" i="23"/>
  <c r="L199" i="23"/>
  <c r="N199" i="23" s="1"/>
  <c r="K199" i="23"/>
  <c r="CT198" i="23"/>
  <c r="CS198" i="23"/>
  <c r="CR198" i="23"/>
  <c r="CP198" i="23"/>
  <c r="CO198" i="23"/>
  <c r="CQ198" i="23" s="1"/>
  <c r="CL198" i="23"/>
  <c r="CM198" i="23" s="1"/>
  <c r="CK198" i="23"/>
  <c r="CI198" i="23"/>
  <c r="CJ198" i="23" s="1"/>
  <c r="CG198" i="23"/>
  <c r="CF198" i="23"/>
  <c r="CH198" i="23" s="1"/>
  <c r="CD198" i="23"/>
  <c r="CC198" i="23"/>
  <c r="CE198" i="23" s="1"/>
  <c r="BZ198" i="23"/>
  <c r="CA198" i="23" s="1"/>
  <c r="BW198" i="23"/>
  <c r="BT198" i="23"/>
  <c r="BU198" i="23" s="1"/>
  <c r="BQ198" i="23"/>
  <c r="BR198" i="23" s="1"/>
  <c r="BN198" i="23"/>
  <c r="BO198" i="23" s="1"/>
  <c r="BM198" i="23"/>
  <c r="BK198" i="23"/>
  <c r="BL198" i="23" s="1"/>
  <c r="BJ198" i="23"/>
  <c r="BI198" i="23"/>
  <c r="BH198" i="23"/>
  <c r="BG198" i="23"/>
  <c r="BF198" i="23"/>
  <c r="BE198" i="23"/>
  <c r="BB198" i="23"/>
  <c r="BC198" i="23" s="1"/>
  <c r="BA198" i="23"/>
  <c r="AZ198" i="23"/>
  <c r="AY198" i="23"/>
  <c r="AV198" i="23"/>
  <c r="AS198" i="23"/>
  <c r="AP198" i="23"/>
  <c r="AM198" i="23"/>
  <c r="AO198" i="23" s="1"/>
  <c r="AL198" i="23"/>
  <c r="AK198" i="23"/>
  <c r="AJ198" i="23"/>
  <c r="AI198" i="23"/>
  <c r="AG198" i="23"/>
  <c r="AH198" i="23" s="1"/>
  <c r="AF198" i="23"/>
  <c r="AD198" i="23"/>
  <c r="AE198" i="23" s="1"/>
  <c r="AC198" i="23"/>
  <c r="AA198" i="23"/>
  <c r="AB198" i="23" s="1"/>
  <c r="Y198" i="23"/>
  <c r="X198" i="23"/>
  <c r="Z198" i="23" s="1"/>
  <c r="W198" i="23"/>
  <c r="V198" i="23"/>
  <c r="U198" i="23"/>
  <c r="T198" i="23"/>
  <c r="S198" i="23"/>
  <c r="R198" i="23"/>
  <c r="O198" i="23"/>
  <c r="P198" i="23" s="1"/>
  <c r="L198" i="23"/>
  <c r="K198" i="23"/>
  <c r="CR197" i="23"/>
  <c r="CS197" i="23" s="1"/>
  <c r="CO197" i="23"/>
  <c r="CM197" i="23"/>
  <c r="CL197" i="23"/>
  <c r="CN197" i="23" s="1"/>
  <c r="CI197" i="23"/>
  <c r="CJ197" i="23" s="1"/>
  <c r="CF197" i="23"/>
  <c r="CG197" i="23" s="1"/>
  <c r="CC197" i="23"/>
  <c r="BZ197" i="23"/>
  <c r="BW197" i="23"/>
  <c r="BX197" i="23" s="1"/>
  <c r="BT197" i="23"/>
  <c r="BQ197" i="23"/>
  <c r="BO197" i="23"/>
  <c r="BN197" i="23"/>
  <c r="BP197" i="23" s="1"/>
  <c r="BM197" i="23"/>
  <c r="BK197" i="23"/>
  <c r="BL197" i="23" s="1"/>
  <c r="BJ197" i="23"/>
  <c r="BH197" i="23"/>
  <c r="BI197" i="23" s="1"/>
  <c r="BG197" i="23"/>
  <c r="BE197" i="23"/>
  <c r="BF197" i="23" s="1"/>
  <c r="BD197" i="23"/>
  <c r="BC197" i="23"/>
  <c r="BB197" i="23"/>
  <c r="BA197" i="23"/>
  <c r="AY197" i="23"/>
  <c r="AZ197" i="23" s="1"/>
  <c r="AX197" i="23"/>
  <c r="AV197" i="23"/>
  <c r="AW197" i="23" s="1"/>
  <c r="AU197" i="23"/>
  <c r="AS197" i="23"/>
  <c r="AT197" i="23" s="1"/>
  <c r="AQ197" i="23"/>
  <c r="AP197" i="23"/>
  <c r="AR197" i="23" s="1"/>
  <c r="AO197" i="23"/>
  <c r="AM197" i="23"/>
  <c r="AN197" i="23" s="1"/>
  <c r="AJ197" i="23"/>
  <c r="AG197" i="23"/>
  <c r="AF197" i="23"/>
  <c r="AE197" i="23"/>
  <c r="AD197" i="23"/>
  <c r="AC197" i="23"/>
  <c r="AA197" i="23"/>
  <c r="AB197" i="23" s="1"/>
  <c r="X197" i="23"/>
  <c r="U197" i="23"/>
  <c r="R197" i="23"/>
  <c r="T197" i="23" s="1"/>
  <c r="O197" i="23"/>
  <c r="L197" i="23"/>
  <c r="M197" i="23" s="1"/>
  <c r="K197" i="23"/>
  <c r="CS196" i="23"/>
  <c r="CR196" i="23"/>
  <c r="CT196" i="23" s="1"/>
  <c r="CO196" i="23"/>
  <c r="CN196" i="23"/>
  <c r="CL196" i="23"/>
  <c r="CM196" i="23" s="1"/>
  <c r="CI196" i="23"/>
  <c r="CK196" i="23" s="1"/>
  <c r="CG196" i="23"/>
  <c r="CF196" i="23"/>
  <c r="CH196" i="23" s="1"/>
  <c r="CE196" i="23"/>
  <c r="CC196" i="23"/>
  <c r="CD196" i="23" s="1"/>
  <c r="BZ196" i="23"/>
  <c r="CA196" i="23" s="1"/>
  <c r="BW196" i="23"/>
  <c r="BU196" i="23"/>
  <c r="BT196" i="23"/>
  <c r="BV196" i="23" s="1"/>
  <c r="BQ196" i="23"/>
  <c r="BR196" i="23" s="1"/>
  <c r="BN196" i="23"/>
  <c r="BK196" i="23"/>
  <c r="BH196" i="23"/>
  <c r="BE196" i="23"/>
  <c r="BG196" i="23" s="1"/>
  <c r="BD196" i="23"/>
  <c r="BC196" i="23"/>
  <c r="BB196" i="23"/>
  <c r="AY196" i="23"/>
  <c r="AV196" i="23"/>
  <c r="AS196" i="23"/>
  <c r="AU196" i="23" s="1"/>
  <c r="AR196" i="23"/>
  <c r="AQ196" i="23"/>
  <c r="AP196" i="23"/>
  <c r="AN196" i="23"/>
  <c r="AM196" i="23"/>
  <c r="AO196" i="23" s="1"/>
  <c r="AJ196" i="23"/>
  <c r="AI196" i="23"/>
  <c r="AH196" i="23"/>
  <c r="AG196" i="23"/>
  <c r="AF196" i="23"/>
  <c r="AD196" i="23"/>
  <c r="AE196" i="23" s="1"/>
  <c r="AB196" i="23"/>
  <c r="AA196" i="23"/>
  <c r="AC196" i="23" s="1"/>
  <c r="Y196" i="23"/>
  <c r="X196" i="23"/>
  <c r="Z196" i="23" s="1"/>
  <c r="V196" i="23"/>
  <c r="U196" i="23"/>
  <c r="W196" i="23" s="1"/>
  <c r="R196" i="23"/>
  <c r="S196" i="23" s="1"/>
  <c r="O196" i="23"/>
  <c r="Q196" i="23" s="1"/>
  <c r="M196" i="23"/>
  <c r="L196" i="23"/>
  <c r="N196" i="23" s="1"/>
  <c r="K196" i="23"/>
  <c r="CS195" i="23"/>
  <c r="CR195" i="23"/>
  <c r="CT195" i="23" s="1"/>
  <c r="CQ195" i="23"/>
  <c r="CP195" i="23"/>
  <c r="CO195" i="23"/>
  <c r="CN195" i="23"/>
  <c r="CM195" i="23"/>
  <c r="CL195" i="23"/>
  <c r="CK195" i="23"/>
  <c r="CI195" i="23"/>
  <c r="CJ195" i="23" s="1"/>
  <c r="CF195" i="23"/>
  <c r="CH195" i="23" s="1"/>
  <c r="CE195" i="23"/>
  <c r="CD195" i="23"/>
  <c r="CC195" i="23"/>
  <c r="CB195" i="23"/>
  <c r="CA195" i="23"/>
  <c r="BZ195" i="23"/>
  <c r="BW195" i="23"/>
  <c r="BX195" i="23" s="1"/>
  <c r="BU195" i="23"/>
  <c r="BT195" i="23"/>
  <c r="BV195" i="23" s="1"/>
  <c r="BS195" i="23"/>
  <c r="BR195" i="23"/>
  <c r="BQ195" i="23"/>
  <c r="BP195" i="23"/>
  <c r="BO195" i="23"/>
  <c r="BN195" i="23"/>
  <c r="BM195" i="23"/>
  <c r="BK195" i="23"/>
  <c r="BL195" i="23" s="1"/>
  <c r="BH195" i="23"/>
  <c r="BJ195" i="23" s="1"/>
  <c r="BG195" i="23"/>
  <c r="BF195" i="23"/>
  <c r="BE195" i="23"/>
  <c r="BD195" i="23"/>
  <c r="BC195" i="23"/>
  <c r="BB195" i="23"/>
  <c r="BA195" i="23"/>
  <c r="AY195" i="23"/>
  <c r="AZ195" i="23" s="1"/>
  <c r="AW195" i="23"/>
  <c r="AV195" i="23"/>
  <c r="AX195" i="23" s="1"/>
  <c r="AU195" i="23"/>
  <c r="AT195" i="23"/>
  <c r="AS195" i="23"/>
  <c r="AR195" i="23"/>
  <c r="AQ195" i="23"/>
  <c r="AP195" i="23"/>
  <c r="AO195" i="23"/>
  <c r="AM195" i="23"/>
  <c r="AN195" i="23" s="1"/>
  <c r="AK195" i="23"/>
  <c r="AJ195" i="23"/>
  <c r="AL195" i="23" s="1"/>
  <c r="AI195" i="23"/>
  <c r="AH195" i="23"/>
  <c r="AG195" i="23"/>
  <c r="AF195" i="23"/>
  <c r="AE195" i="23"/>
  <c r="AD195" i="23"/>
  <c r="AA195" i="23"/>
  <c r="AB195" i="23" s="1"/>
  <c r="Y195" i="23"/>
  <c r="X195" i="23"/>
  <c r="Z195" i="23" s="1"/>
  <c r="W195" i="23"/>
  <c r="V195" i="23"/>
  <c r="U195" i="23"/>
  <c r="T195" i="23"/>
  <c r="S195" i="23"/>
  <c r="R195" i="23"/>
  <c r="Q195" i="23"/>
  <c r="O195" i="23"/>
  <c r="P195" i="23" s="1"/>
  <c r="L195" i="23"/>
  <c r="N195" i="23" s="1"/>
  <c r="K195" i="23"/>
  <c r="CR194" i="23"/>
  <c r="CO194" i="23"/>
  <c r="CN194" i="23"/>
  <c r="CM194" i="23"/>
  <c r="CL194" i="23"/>
  <c r="CI194" i="23"/>
  <c r="CJ194" i="23" s="1"/>
  <c r="CH194" i="23"/>
  <c r="CF194" i="23"/>
  <c r="CG194" i="23" s="1"/>
  <c r="CE194" i="23"/>
  <c r="CC194" i="23"/>
  <c r="CD194" i="23" s="1"/>
  <c r="BZ194" i="23"/>
  <c r="CA194" i="23" s="1"/>
  <c r="BW194" i="23"/>
  <c r="BT194" i="23"/>
  <c r="BS194" i="23"/>
  <c r="BQ194" i="23"/>
  <c r="BR194" i="23" s="1"/>
  <c r="BN194" i="23"/>
  <c r="BP194" i="23" s="1"/>
  <c r="BL194" i="23"/>
  <c r="BK194" i="23"/>
  <c r="BM194" i="23" s="1"/>
  <c r="BH194" i="23"/>
  <c r="BE194" i="23"/>
  <c r="BB194" i="23"/>
  <c r="BD194" i="23" s="1"/>
  <c r="AY194" i="23"/>
  <c r="AZ194" i="23" s="1"/>
  <c r="AX194" i="23"/>
  <c r="AV194" i="23"/>
  <c r="AW194" i="23" s="1"/>
  <c r="AS194" i="23"/>
  <c r="AP194" i="23"/>
  <c r="AN194" i="23"/>
  <c r="AM194" i="23"/>
  <c r="AO194" i="23" s="1"/>
  <c r="AJ194" i="23"/>
  <c r="AL194" i="23" s="1"/>
  <c r="AI194" i="23"/>
  <c r="AG194" i="23"/>
  <c r="AH194" i="23" s="1"/>
  <c r="AD194" i="23"/>
  <c r="AC194" i="23"/>
  <c r="AB194" i="23"/>
  <c r="AA194" i="23"/>
  <c r="Z194" i="23"/>
  <c r="Y194" i="23"/>
  <c r="X194" i="23"/>
  <c r="W194" i="23"/>
  <c r="U194" i="23"/>
  <c r="V194" i="23" s="1"/>
  <c r="T194" i="23"/>
  <c r="S194" i="23"/>
  <c r="R194" i="23"/>
  <c r="O194" i="23"/>
  <c r="P194" i="23" s="1"/>
  <c r="M194" i="23"/>
  <c r="L194" i="23"/>
  <c r="N194" i="23" s="1"/>
  <c r="K194" i="23"/>
  <c r="CS193" i="23"/>
  <c r="CR193" i="23"/>
  <c r="CT193" i="23" s="1"/>
  <c r="CQ193" i="23"/>
  <c r="CP193" i="23"/>
  <c r="CO193" i="23"/>
  <c r="CL193" i="23"/>
  <c r="CM193" i="23" s="1"/>
  <c r="CI193" i="23"/>
  <c r="CF193" i="23"/>
  <c r="CH193" i="23" s="1"/>
  <c r="CC193" i="23"/>
  <c r="CD193" i="23" s="1"/>
  <c r="CA193" i="23"/>
  <c r="BZ193" i="23"/>
  <c r="CB193" i="23" s="1"/>
  <c r="BW193" i="23"/>
  <c r="BX193" i="23" s="1"/>
  <c r="BT193" i="23"/>
  <c r="BS193" i="23"/>
  <c r="BR193" i="23"/>
  <c r="BQ193" i="23"/>
  <c r="BN193" i="23"/>
  <c r="BO193" i="23" s="1"/>
  <c r="BM193" i="23"/>
  <c r="BK193" i="23"/>
  <c r="BL193" i="23" s="1"/>
  <c r="BH193" i="23"/>
  <c r="BF193" i="23"/>
  <c r="BE193" i="23"/>
  <c r="BG193" i="23" s="1"/>
  <c r="BD193" i="23"/>
  <c r="BC193" i="23"/>
  <c r="BB193" i="23"/>
  <c r="BA193" i="23"/>
  <c r="AZ193" i="23"/>
  <c r="AY193" i="23"/>
  <c r="AW193" i="23"/>
  <c r="AV193" i="23"/>
  <c r="AX193" i="23" s="1"/>
  <c r="AU193" i="23"/>
  <c r="AS193" i="23"/>
  <c r="AT193" i="23" s="1"/>
  <c r="AR193" i="23"/>
  <c r="AP193" i="23"/>
  <c r="AQ193" i="23" s="1"/>
  <c r="AM193" i="23"/>
  <c r="AJ193" i="23"/>
  <c r="AL193" i="23" s="1"/>
  <c r="AH193" i="23"/>
  <c r="AG193" i="23"/>
  <c r="AI193" i="23" s="1"/>
  <c r="AF193" i="23"/>
  <c r="AE193" i="23"/>
  <c r="AD193" i="23"/>
  <c r="AA193" i="23"/>
  <c r="AB193" i="23" s="1"/>
  <c r="X193" i="23"/>
  <c r="Z193" i="23" s="1"/>
  <c r="W193" i="23"/>
  <c r="V193" i="23"/>
  <c r="U193" i="23"/>
  <c r="R193" i="23"/>
  <c r="S193" i="23" s="1"/>
  <c r="Q193" i="23"/>
  <c r="P193" i="23"/>
  <c r="O193" i="23"/>
  <c r="L193" i="23"/>
  <c r="N193" i="23" s="1"/>
  <c r="K193" i="23"/>
  <c r="CT192" i="23"/>
  <c r="CS192" i="23"/>
  <c r="CR192" i="23"/>
  <c r="CQ192" i="23"/>
  <c r="CO192" i="23"/>
  <c r="CP192" i="23" s="1"/>
  <c r="CN192" i="23"/>
  <c r="CM192" i="23"/>
  <c r="CL192" i="23"/>
  <c r="CK192" i="23"/>
  <c r="CI192" i="23"/>
  <c r="CJ192" i="23" s="1"/>
  <c r="CH192" i="23"/>
  <c r="CG192" i="23"/>
  <c r="CF192" i="23"/>
  <c r="CE192" i="23"/>
  <c r="CC192" i="23"/>
  <c r="CD192" i="23" s="1"/>
  <c r="CB192" i="23"/>
  <c r="CA192" i="23"/>
  <c r="BZ192" i="23"/>
  <c r="BY192" i="23"/>
  <c r="BX192" i="23"/>
  <c r="BW192" i="23"/>
  <c r="BV192" i="23"/>
  <c r="BU192" i="23"/>
  <c r="BT192" i="23"/>
  <c r="BS192" i="23"/>
  <c r="BQ192" i="23"/>
  <c r="BR192" i="23" s="1"/>
  <c r="BP192" i="23"/>
  <c r="BO192" i="23"/>
  <c r="BN192" i="23"/>
  <c r="BK192" i="23"/>
  <c r="BM192" i="23" s="1"/>
  <c r="BJ192" i="23"/>
  <c r="BI192" i="23"/>
  <c r="BH192" i="23"/>
  <c r="BE192" i="23"/>
  <c r="BF192" i="23" s="1"/>
  <c r="BD192" i="23"/>
  <c r="BC192" i="23"/>
  <c r="BB192" i="23"/>
  <c r="AY192" i="23"/>
  <c r="BA192" i="23" s="1"/>
  <c r="AX192" i="23"/>
  <c r="AW192" i="23"/>
  <c r="AV192" i="23"/>
  <c r="AS192" i="23"/>
  <c r="AT192" i="23" s="1"/>
  <c r="AR192" i="23"/>
  <c r="AQ192" i="23"/>
  <c r="AP192" i="23"/>
  <c r="AO192" i="23"/>
  <c r="AN192" i="23"/>
  <c r="AM192" i="23"/>
  <c r="AL192" i="23"/>
  <c r="AK192" i="23"/>
  <c r="AJ192" i="23"/>
  <c r="AI192" i="23"/>
  <c r="AG192" i="23"/>
  <c r="AH192" i="23" s="1"/>
  <c r="AF192" i="23"/>
  <c r="AE192" i="23"/>
  <c r="AD192" i="23"/>
  <c r="AA192" i="23"/>
  <c r="Z192" i="23"/>
  <c r="Y192" i="23"/>
  <c r="X192" i="23"/>
  <c r="U192" i="23"/>
  <c r="V192" i="23" s="1"/>
  <c r="T192" i="23"/>
  <c r="S192" i="23"/>
  <c r="R192" i="23"/>
  <c r="O192" i="23"/>
  <c r="Q192" i="23" s="1"/>
  <c r="N192" i="23"/>
  <c r="M192" i="23"/>
  <c r="L192" i="23"/>
  <c r="K192" i="23"/>
  <c r="CR191" i="23"/>
  <c r="CO191" i="23"/>
  <c r="CL191" i="23"/>
  <c r="CI191" i="23"/>
  <c r="CF191" i="23"/>
  <c r="CC191" i="23"/>
  <c r="BZ191" i="23"/>
  <c r="BW191" i="23"/>
  <c r="BT191" i="23"/>
  <c r="BQ191" i="23"/>
  <c r="BN191" i="23"/>
  <c r="BK191" i="23"/>
  <c r="BH191" i="23"/>
  <c r="BE191" i="23"/>
  <c r="BB191" i="23"/>
  <c r="AY191" i="23"/>
  <c r="AV191" i="23"/>
  <c r="AS191" i="23"/>
  <c r="AP191" i="23"/>
  <c r="AM191" i="23"/>
  <c r="AJ191" i="23"/>
  <c r="AG191" i="23"/>
  <c r="AD191" i="23"/>
  <c r="AA191" i="23"/>
  <c r="X191" i="23"/>
  <c r="U191" i="23"/>
  <c r="R191" i="23"/>
  <c r="O191" i="23"/>
  <c r="L191" i="23"/>
  <c r="CX190" i="23"/>
  <c r="K182" i="23"/>
  <c r="M182" i="23" s="1"/>
  <c r="J182" i="23"/>
  <c r="L181" i="23"/>
  <c r="K181" i="23"/>
  <c r="M181" i="23" s="1"/>
  <c r="J181" i="23"/>
  <c r="M180" i="23"/>
  <c r="L180" i="23"/>
  <c r="K180" i="23"/>
  <c r="J180" i="23"/>
  <c r="K179" i="23"/>
  <c r="L179" i="23" s="1"/>
  <c r="J179" i="23"/>
  <c r="L178" i="23"/>
  <c r="K178" i="23"/>
  <c r="M178" i="23" s="1"/>
  <c r="J178" i="23"/>
  <c r="M177" i="23"/>
  <c r="L177" i="23"/>
  <c r="K177" i="23"/>
  <c r="J177" i="23"/>
  <c r="K176" i="23"/>
  <c r="L176" i="23" s="1"/>
  <c r="J176" i="23"/>
  <c r="L175" i="23"/>
  <c r="K175" i="23"/>
  <c r="M175" i="23" s="1"/>
  <c r="J175" i="23"/>
  <c r="M174" i="23"/>
  <c r="L174" i="23"/>
  <c r="K174" i="23"/>
  <c r="J174" i="23"/>
  <c r="K173" i="23"/>
  <c r="M173" i="23" s="1"/>
  <c r="J173" i="23"/>
  <c r="L172" i="23"/>
  <c r="K172" i="23"/>
  <c r="M172" i="23" s="1"/>
  <c r="J172" i="23"/>
  <c r="M171" i="23"/>
  <c r="L171" i="23"/>
  <c r="K171" i="23"/>
  <c r="J171" i="23"/>
  <c r="K170" i="23"/>
  <c r="J170" i="23"/>
  <c r="B170" i="23"/>
  <c r="K169" i="23"/>
  <c r="L169" i="23" s="1"/>
  <c r="J169" i="23"/>
  <c r="K168" i="23"/>
  <c r="L168" i="23" s="1"/>
  <c r="J168" i="23"/>
  <c r="K167" i="23"/>
  <c r="M167" i="23" s="1"/>
  <c r="J167" i="23"/>
  <c r="L166" i="23"/>
  <c r="K166" i="23"/>
  <c r="M166" i="23" s="1"/>
  <c r="J166" i="23"/>
  <c r="K165" i="23"/>
  <c r="J165" i="23"/>
  <c r="M164" i="23"/>
  <c r="L164" i="23"/>
  <c r="K164" i="23"/>
  <c r="J164" i="23"/>
  <c r="K163" i="23"/>
  <c r="L163" i="23" s="1"/>
  <c r="J163" i="23"/>
  <c r="M162" i="23"/>
  <c r="K162" i="23"/>
  <c r="L162" i="23" s="1"/>
  <c r="J162" i="23"/>
  <c r="K161" i="23"/>
  <c r="M161" i="23" s="1"/>
  <c r="J161" i="23"/>
  <c r="M160" i="23"/>
  <c r="L160" i="23"/>
  <c r="K160" i="23"/>
  <c r="J160" i="23"/>
  <c r="K159" i="23"/>
  <c r="J159" i="23"/>
  <c r="K158" i="23"/>
  <c r="J158" i="23"/>
  <c r="M157" i="23"/>
  <c r="L157" i="23"/>
  <c r="K157" i="23"/>
  <c r="J157" i="23"/>
  <c r="M156" i="23"/>
  <c r="K156" i="23"/>
  <c r="L156" i="23" s="1"/>
  <c r="J156" i="23"/>
  <c r="K155" i="23"/>
  <c r="M155" i="23" s="1"/>
  <c r="J155" i="23"/>
  <c r="A149" i="23"/>
  <c r="B141" i="23"/>
  <c r="CT133" i="23"/>
  <c r="CS133" i="23"/>
  <c r="CR133" i="23"/>
  <c r="CP133" i="23"/>
  <c r="CO133" i="23"/>
  <c r="CQ133" i="23" s="1"/>
  <c r="CL133" i="23"/>
  <c r="CI133" i="23"/>
  <c r="CK133" i="23" s="1"/>
  <c r="CF133" i="23"/>
  <c r="CC133" i="23"/>
  <c r="CB133" i="23"/>
  <c r="CA133" i="23"/>
  <c r="BZ133" i="23"/>
  <c r="BW133" i="23"/>
  <c r="BY133" i="23" s="1"/>
  <c r="BT133" i="23"/>
  <c r="BV133" i="23" s="1"/>
  <c r="BR133" i="23"/>
  <c r="BQ133" i="23"/>
  <c r="BS133" i="23" s="1"/>
  <c r="BP133" i="23"/>
  <c r="BN133" i="23"/>
  <c r="BO133" i="23" s="1"/>
  <c r="BL133" i="23"/>
  <c r="BK133" i="23"/>
  <c r="BM133" i="23" s="1"/>
  <c r="BI133" i="23"/>
  <c r="BH133" i="23"/>
  <c r="BJ133" i="23" s="1"/>
  <c r="BF133" i="23"/>
  <c r="BE133" i="23"/>
  <c r="BG133" i="23" s="1"/>
  <c r="BC133" i="23"/>
  <c r="BB133" i="23"/>
  <c r="BD133" i="23" s="1"/>
  <c r="AY133" i="23"/>
  <c r="AW133" i="23"/>
  <c r="AV133" i="23"/>
  <c r="AX133" i="23" s="1"/>
  <c r="AS133" i="23"/>
  <c r="AP133" i="23"/>
  <c r="AQ133" i="23" s="1"/>
  <c r="AO133" i="23"/>
  <c r="AN133" i="23"/>
  <c r="AM133" i="23"/>
  <c r="AL133" i="23"/>
  <c r="AK133" i="23"/>
  <c r="AJ133" i="23"/>
  <c r="AH133" i="23"/>
  <c r="AG133" i="23"/>
  <c r="AI133" i="23" s="1"/>
  <c r="AF133" i="23"/>
  <c r="AE133" i="23"/>
  <c r="AD133" i="23"/>
  <c r="AC133" i="23"/>
  <c r="AA133" i="23"/>
  <c r="AB133" i="23" s="1"/>
  <c r="X133" i="23"/>
  <c r="Z133" i="23" s="1"/>
  <c r="U133" i="23"/>
  <c r="W133" i="23" s="1"/>
  <c r="S133" i="23"/>
  <c r="R133" i="23"/>
  <c r="T133" i="23" s="1"/>
  <c r="P133" i="23"/>
  <c r="O133" i="23"/>
  <c r="Q133" i="23" s="1"/>
  <c r="L133" i="23"/>
  <c r="M133" i="23" s="1"/>
  <c r="K133" i="23"/>
  <c r="CT132" i="23"/>
  <c r="CR132" i="23"/>
  <c r="CS132" i="23" s="1"/>
  <c r="CQ132" i="23"/>
  <c r="CP132" i="23"/>
  <c r="CO132" i="23"/>
  <c r="CL132" i="23"/>
  <c r="CK132" i="23"/>
  <c r="CJ132" i="23"/>
  <c r="CI132" i="23"/>
  <c r="CF132" i="23"/>
  <c r="CE132" i="23"/>
  <c r="CD132" i="23"/>
  <c r="CC132" i="23"/>
  <c r="CB132" i="23"/>
  <c r="BZ132" i="23"/>
  <c r="CA132" i="23" s="1"/>
  <c r="BY132" i="23"/>
  <c r="BX132" i="23"/>
  <c r="BW132" i="23"/>
  <c r="BT132" i="23"/>
  <c r="BU132" i="23" s="1"/>
  <c r="BS132" i="23"/>
  <c r="BR132" i="23"/>
  <c r="BQ132" i="23"/>
  <c r="BN132" i="23"/>
  <c r="BO132" i="23" s="1"/>
  <c r="BM132" i="23"/>
  <c r="BL132" i="23"/>
  <c r="BK132" i="23"/>
  <c r="BH132" i="23"/>
  <c r="BJ132" i="23" s="1"/>
  <c r="BG132" i="23"/>
  <c r="BF132" i="23"/>
  <c r="BE132" i="23"/>
  <c r="BD132" i="23"/>
  <c r="BB132" i="23"/>
  <c r="BC132" i="23" s="1"/>
  <c r="BA132" i="23"/>
  <c r="AZ132" i="23"/>
  <c r="AY132" i="23"/>
  <c r="AV132" i="23"/>
  <c r="AW132" i="23" s="1"/>
  <c r="AU132" i="23"/>
  <c r="AT132" i="23"/>
  <c r="AS132" i="23"/>
  <c r="AR132" i="23"/>
  <c r="AP132" i="23"/>
  <c r="AQ132" i="23" s="1"/>
  <c r="AO132" i="23"/>
  <c r="AN132" i="23"/>
  <c r="AM132" i="23"/>
  <c r="AJ132" i="23"/>
  <c r="AL132" i="23" s="1"/>
  <c r="AI132" i="23"/>
  <c r="AH132" i="23"/>
  <c r="AG132" i="23"/>
  <c r="AF132" i="23"/>
  <c r="AE132" i="23"/>
  <c r="AD132" i="23"/>
  <c r="AC132" i="23"/>
  <c r="AB132" i="23"/>
  <c r="AA132" i="23"/>
  <c r="X132" i="23"/>
  <c r="Z132" i="23" s="1"/>
  <c r="W132" i="23"/>
  <c r="V132" i="23"/>
  <c r="U132" i="23"/>
  <c r="T132" i="23"/>
  <c r="S132" i="23"/>
  <c r="R132" i="23"/>
  <c r="Q132" i="23"/>
  <c r="P132" i="23"/>
  <c r="O132" i="23"/>
  <c r="L132" i="23"/>
  <c r="N132" i="23" s="1"/>
  <c r="K132" i="23"/>
  <c r="CR131" i="23"/>
  <c r="CS131" i="23" s="1"/>
  <c r="CQ131" i="23"/>
  <c r="CP131" i="23"/>
  <c r="CO131" i="23"/>
  <c r="CL131" i="23"/>
  <c r="CM131" i="23" s="1"/>
  <c r="CI131" i="23"/>
  <c r="CK131" i="23" s="1"/>
  <c r="CH131" i="23"/>
  <c r="CG131" i="23"/>
  <c r="CF131" i="23"/>
  <c r="CC131" i="23"/>
  <c r="CE131" i="23" s="1"/>
  <c r="BZ131" i="23"/>
  <c r="BX131" i="23"/>
  <c r="BW131" i="23"/>
  <c r="BY131" i="23" s="1"/>
  <c r="BT131" i="23"/>
  <c r="BV131" i="23" s="1"/>
  <c r="BR131" i="23"/>
  <c r="BQ131" i="23"/>
  <c r="BS131" i="23" s="1"/>
  <c r="BN131" i="23"/>
  <c r="BO131" i="23" s="1"/>
  <c r="BM131" i="23"/>
  <c r="BL131" i="23"/>
  <c r="BK131" i="23"/>
  <c r="BH131" i="23"/>
  <c r="BE131" i="23"/>
  <c r="BG131" i="23" s="1"/>
  <c r="BB131" i="23"/>
  <c r="BC131" i="23" s="1"/>
  <c r="BA131" i="23"/>
  <c r="AZ131" i="23"/>
  <c r="AY131" i="23"/>
  <c r="AX131" i="23"/>
  <c r="AV131" i="23"/>
  <c r="AW131" i="23" s="1"/>
  <c r="AS131" i="23"/>
  <c r="AP131" i="23"/>
  <c r="AQ131" i="23" s="1"/>
  <c r="AM131" i="23"/>
  <c r="AO131" i="23" s="1"/>
  <c r="AJ131" i="23"/>
  <c r="AL131" i="23" s="1"/>
  <c r="AG131" i="23"/>
  <c r="AI131" i="23" s="1"/>
  <c r="AD131" i="23"/>
  <c r="AC131" i="23"/>
  <c r="AB131" i="23"/>
  <c r="AA131" i="23"/>
  <c r="Z131" i="23"/>
  <c r="X131" i="23"/>
  <c r="Y131" i="23" s="1"/>
  <c r="U131" i="23"/>
  <c r="W131" i="23" s="1"/>
  <c r="R131" i="23"/>
  <c r="S131" i="23" s="1"/>
  <c r="O131" i="23"/>
  <c r="Q131" i="23" s="1"/>
  <c r="L131" i="23"/>
  <c r="K131" i="23"/>
  <c r="CT130" i="23"/>
  <c r="CR130" i="23"/>
  <c r="CS130" i="23" s="1"/>
  <c r="CO130" i="23"/>
  <c r="CQ130" i="23" s="1"/>
  <c r="CL130" i="23"/>
  <c r="CK130" i="23"/>
  <c r="CJ130" i="23"/>
  <c r="CI130" i="23"/>
  <c r="CF130" i="23"/>
  <c r="CH130" i="23" s="1"/>
  <c r="CD130" i="23"/>
  <c r="CC130" i="23"/>
  <c r="CE130" i="23" s="1"/>
  <c r="BZ130" i="23"/>
  <c r="BY130" i="23"/>
  <c r="BX130" i="23"/>
  <c r="BW130" i="23"/>
  <c r="BT130" i="23"/>
  <c r="BU130" i="23" s="1"/>
  <c r="BQ130" i="23"/>
  <c r="BS130" i="23" s="1"/>
  <c r="BO130" i="23"/>
  <c r="BN130" i="23"/>
  <c r="BP130" i="23" s="1"/>
  <c r="BM130" i="23"/>
  <c r="BL130" i="23"/>
  <c r="BK130" i="23"/>
  <c r="BH130" i="23"/>
  <c r="BJ130" i="23" s="1"/>
  <c r="BE130" i="23"/>
  <c r="BG130" i="23" s="1"/>
  <c r="BD130" i="23"/>
  <c r="BB130" i="23"/>
  <c r="BC130" i="23" s="1"/>
  <c r="BA130" i="23"/>
  <c r="AZ130" i="23"/>
  <c r="AY130" i="23"/>
  <c r="AV130" i="23"/>
  <c r="AX130" i="23" s="1"/>
  <c r="AT130" i="23"/>
  <c r="AS130" i="23"/>
  <c r="AU130" i="23" s="1"/>
  <c r="AR130" i="23"/>
  <c r="AQ130" i="23"/>
  <c r="AP130" i="23"/>
  <c r="AO130" i="23"/>
  <c r="AN130" i="23"/>
  <c r="AM130" i="23"/>
  <c r="AJ130" i="23"/>
  <c r="AL130" i="23" s="1"/>
  <c r="AG130" i="23"/>
  <c r="AF130" i="23"/>
  <c r="AE130" i="23"/>
  <c r="AD130" i="23"/>
  <c r="AC130" i="23"/>
  <c r="AB130" i="23"/>
  <c r="AA130" i="23"/>
  <c r="Z130" i="23"/>
  <c r="X130" i="23"/>
  <c r="Y130" i="23" s="1"/>
  <c r="U130" i="23"/>
  <c r="W130" i="23" s="1"/>
  <c r="R130" i="23"/>
  <c r="T130" i="23" s="1"/>
  <c r="Q130" i="23"/>
  <c r="P130" i="23"/>
  <c r="O130" i="23"/>
  <c r="L130" i="23"/>
  <c r="N130" i="23" s="1"/>
  <c r="K130" i="23"/>
  <c r="CR129" i="23"/>
  <c r="CT129" i="23" s="1"/>
  <c r="CO129" i="23"/>
  <c r="CQ129" i="23" s="1"/>
  <c r="CL129" i="23"/>
  <c r="CM129" i="23" s="1"/>
  <c r="CK129" i="23"/>
  <c r="CJ129" i="23"/>
  <c r="CI129" i="23"/>
  <c r="CH129" i="23"/>
  <c r="CF129" i="23"/>
  <c r="CG129" i="23" s="1"/>
  <c r="CC129" i="23"/>
  <c r="CB129" i="23"/>
  <c r="BZ129" i="23"/>
  <c r="CA129" i="23" s="1"/>
  <c r="BY129" i="23"/>
  <c r="BX129" i="23"/>
  <c r="BW129" i="23"/>
  <c r="BV129" i="23"/>
  <c r="BU129" i="23"/>
  <c r="BT129" i="23"/>
  <c r="BQ129" i="23"/>
  <c r="BS129" i="23" s="1"/>
  <c r="BP129" i="23"/>
  <c r="BN129" i="23"/>
  <c r="BO129" i="23" s="1"/>
  <c r="BM129" i="23"/>
  <c r="BL129" i="23"/>
  <c r="BK129" i="23"/>
  <c r="BH129" i="23"/>
  <c r="BI129" i="23" s="1"/>
  <c r="BE129" i="23"/>
  <c r="BG129" i="23" s="1"/>
  <c r="BB129" i="23"/>
  <c r="BA129" i="23"/>
  <c r="AZ129" i="23"/>
  <c r="AY129" i="23"/>
  <c r="AV129" i="23"/>
  <c r="AX129" i="23" s="1"/>
  <c r="AU129" i="23"/>
  <c r="AT129" i="23"/>
  <c r="AS129" i="23"/>
  <c r="AP129" i="23"/>
  <c r="AQ129" i="23" s="1"/>
  <c r="AO129" i="23"/>
  <c r="AN129" i="23"/>
  <c r="AM129" i="23"/>
  <c r="AJ129" i="23"/>
  <c r="AI129" i="23"/>
  <c r="AH129" i="23"/>
  <c r="AG129" i="23"/>
  <c r="AD129" i="23"/>
  <c r="AE129" i="23" s="1"/>
  <c r="AC129" i="23"/>
  <c r="AB129" i="23"/>
  <c r="AA129" i="23"/>
  <c r="Y129" i="23"/>
  <c r="X129" i="23"/>
  <c r="Z129" i="23" s="1"/>
  <c r="U129" i="23"/>
  <c r="W129" i="23" s="1"/>
  <c r="T129" i="23"/>
  <c r="R129" i="23"/>
  <c r="S129" i="23" s="1"/>
  <c r="Q129" i="23"/>
  <c r="P129" i="23"/>
  <c r="O129" i="23"/>
  <c r="N129" i="23"/>
  <c r="L129" i="23"/>
  <c r="M129" i="23" s="1"/>
  <c r="K129" i="23"/>
  <c r="CR128" i="23"/>
  <c r="CP128" i="23"/>
  <c r="CO128" i="23"/>
  <c r="CQ128" i="23" s="1"/>
  <c r="CL128" i="23"/>
  <c r="CM128" i="23" s="1"/>
  <c r="CK128" i="23"/>
  <c r="CJ128" i="23"/>
  <c r="CI128" i="23"/>
  <c r="CF128" i="23"/>
  <c r="CC128" i="23"/>
  <c r="BZ128" i="23"/>
  <c r="CA128" i="23" s="1"/>
  <c r="BY128" i="23"/>
  <c r="BX128" i="23"/>
  <c r="BW128" i="23"/>
  <c r="BV128" i="23"/>
  <c r="BT128" i="23"/>
  <c r="BU128" i="23" s="1"/>
  <c r="BQ128" i="23"/>
  <c r="BN128" i="23"/>
  <c r="BO128" i="23" s="1"/>
  <c r="BK128" i="23"/>
  <c r="BM128" i="23" s="1"/>
  <c r="BH128" i="23"/>
  <c r="BI128" i="23" s="1"/>
  <c r="BE128" i="23"/>
  <c r="BG128" i="23" s="1"/>
  <c r="BB128" i="23"/>
  <c r="BA128" i="23"/>
  <c r="AY128" i="23"/>
  <c r="AZ128" i="23" s="1"/>
  <c r="AV128" i="23"/>
  <c r="AS128" i="23"/>
  <c r="AU128" i="23" s="1"/>
  <c r="AP128" i="23"/>
  <c r="AQ128" i="23" s="1"/>
  <c r="AM128" i="23"/>
  <c r="AO128" i="23" s="1"/>
  <c r="AL128" i="23"/>
  <c r="AK128" i="23"/>
  <c r="AJ128" i="23"/>
  <c r="AG128" i="23"/>
  <c r="AI128" i="23" s="1"/>
  <c r="AD128" i="23"/>
  <c r="AB128" i="23"/>
  <c r="AA128" i="23"/>
  <c r="AC128" i="23" s="1"/>
  <c r="X128" i="23"/>
  <c r="Z128" i="23" s="1"/>
  <c r="U128" i="23"/>
  <c r="W128" i="23" s="1"/>
  <c r="R128" i="23"/>
  <c r="S128" i="23" s="1"/>
  <c r="Q128" i="23"/>
  <c r="P128" i="23"/>
  <c r="O128" i="23"/>
  <c r="L128" i="23"/>
  <c r="K128" i="23"/>
  <c r="CR127" i="23"/>
  <c r="CT127" i="23" s="1"/>
  <c r="CO127" i="23"/>
  <c r="CQ127" i="23" s="1"/>
  <c r="CN127" i="23"/>
  <c r="CM127" i="23"/>
  <c r="CL127" i="23"/>
  <c r="CK127" i="23"/>
  <c r="CJ127" i="23"/>
  <c r="CI127" i="23"/>
  <c r="CF127" i="23"/>
  <c r="CH127" i="23" s="1"/>
  <c r="CC127" i="23"/>
  <c r="CE127" i="23" s="1"/>
  <c r="CB127" i="23"/>
  <c r="BZ127" i="23"/>
  <c r="CA127" i="23" s="1"/>
  <c r="BY127" i="23"/>
  <c r="BX127" i="23"/>
  <c r="BW127" i="23"/>
  <c r="BV127" i="23"/>
  <c r="BU127" i="23"/>
  <c r="BT127" i="23"/>
  <c r="BQ127" i="23"/>
  <c r="BS127" i="23" s="1"/>
  <c r="BP127" i="23"/>
  <c r="BO127" i="23"/>
  <c r="BN127" i="23"/>
  <c r="BM127" i="23"/>
  <c r="BL127" i="23"/>
  <c r="BK127" i="23"/>
  <c r="BH127" i="23"/>
  <c r="BJ127" i="23" s="1"/>
  <c r="BF127" i="23"/>
  <c r="BE127" i="23"/>
  <c r="BG127" i="23" s="1"/>
  <c r="BB127" i="23"/>
  <c r="BD127" i="23" s="1"/>
  <c r="BA127" i="23"/>
  <c r="AZ127" i="23"/>
  <c r="AY127" i="23"/>
  <c r="AV127" i="23"/>
  <c r="AS127" i="23"/>
  <c r="AP127" i="23"/>
  <c r="AQ127" i="23" s="1"/>
  <c r="AO127" i="23"/>
  <c r="AN127" i="23"/>
  <c r="AM127" i="23"/>
  <c r="AK127" i="23"/>
  <c r="AJ127" i="23"/>
  <c r="AL127" i="23" s="1"/>
  <c r="AG127" i="23"/>
  <c r="AI127" i="23" s="1"/>
  <c r="AD127" i="23"/>
  <c r="AF127" i="23" s="1"/>
  <c r="AC127" i="23"/>
  <c r="AB127" i="23"/>
  <c r="AA127" i="23"/>
  <c r="Z127" i="23"/>
  <c r="X127" i="23"/>
  <c r="Y127" i="23" s="1"/>
  <c r="U127" i="23"/>
  <c r="R127" i="23"/>
  <c r="T127" i="23" s="1"/>
  <c r="Q127" i="23"/>
  <c r="P127" i="23"/>
  <c r="O127" i="23"/>
  <c r="N127" i="23"/>
  <c r="M127" i="23"/>
  <c r="L127" i="23"/>
  <c r="K127" i="23"/>
  <c r="CR126" i="23"/>
  <c r="CT126" i="23" s="1"/>
  <c r="CO126" i="23"/>
  <c r="CQ126" i="23" s="1"/>
  <c r="CL126" i="23"/>
  <c r="CK126" i="23"/>
  <c r="CJ126" i="23"/>
  <c r="CI126" i="23"/>
  <c r="CF126" i="23"/>
  <c r="CC126" i="23"/>
  <c r="CE126" i="23" s="1"/>
  <c r="BZ126" i="23"/>
  <c r="CA126" i="23" s="1"/>
  <c r="BY126" i="23"/>
  <c r="BX126" i="23"/>
  <c r="BW126" i="23"/>
  <c r="BU126" i="23"/>
  <c r="BT126" i="23"/>
  <c r="BV126" i="23" s="1"/>
  <c r="BQ126" i="23"/>
  <c r="BR126" i="23" s="1"/>
  <c r="BN126" i="23"/>
  <c r="BO126" i="23" s="1"/>
  <c r="BM126" i="23"/>
  <c r="BL126" i="23"/>
  <c r="BK126" i="23"/>
  <c r="BJ126" i="23"/>
  <c r="BH126" i="23"/>
  <c r="BI126" i="23" s="1"/>
  <c r="BE126" i="23"/>
  <c r="BG126" i="23" s="1"/>
  <c r="BB126" i="23"/>
  <c r="BC126" i="23" s="1"/>
  <c r="BA126" i="23"/>
  <c r="AZ126" i="23"/>
  <c r="AY126" i="23"/>
  <c r="AX126" i="23"/>
  <c r="AW126" i="23"/>
  <c r="AV126" i="23"/>
  <c r="AS126" i="23"/>
  <c r="AP126" i="23"/>
  <c r="AQ126" i="23" s="1"/>
  <c r="AO126" i="23"/>
  <c r="AN126" i="23"/>
  <c r="AM126" i="23"/>
  <c r="AJ126" i="23"/>
  <c r="AK126" i="23" s="1"/>
  <c r="AH126" i="23"/>
  <c r="AG126" i="23"/>
  <c r="AI126" i="23" s="1"/>
  <c r="AD126" i="23"/>
  <c r="AE126" i="23" s="1"/>
  <c r="AC126" i="23"/>
  <c r="AB126" i="23"/>
  <c r="AA126" i="23"/>
  <c r="X126" i="23"/>
  <c r="Z126" i="23" s="1"/>
  <c r="W126" i="23"/>
  <c r="U126" i="23"/>
  <c r="V126" i="23" s="1"/>
  <c r="R126" i="23"/>
  <c r="Q126" i="23"/>
  <c r="P126" i="23"/>
  <c r="O126" i="23"/>
  <c r="N126" i="23"/>
  <c r="L126" i="23"/>
  <c r="M126" i="23" s="1"/>
  <c r="K126" i="23"/>
  <c r="CR125" i="23"/>
  <c r="CO125" i="23"/>
  <c r="CL125" i="23"/>
  <c r="CI125" i="23"/>
  <c r="CF125" i="23"/>
  <c r="CC125" i="23"/>
  <c r="BZ125" i="23"/>
  <c r="BW125" i="23"/>
  <c r="BT125" i="23"/>
  <c r="BQ125" i="23"/>
  <c r="BN125" i="23"/>
  <c r="BK125" i="23"/>
  <c r="BH125" i="23"/>
  <c r="BE125" i="23"/>
  <c r="BB125" i="23"/>
  <c r="AY125" i="23"/>
  <c r="AV125" i="23"/>
  <c r="AS125" i="23"/>
  <c r="AP125" i="23"/>
  <c r="AM125" i="23"/>
  <c r="AJ125" i="23"/>
  <c r="AG125" i="23"/>
  <c r="AD125" i="23"/>
  <c r="AA125" i="23"/>
  <c r="X125" i="23"/>
  <c r="U125" i="23"/>
  <c r="R125" i="23"/>
  <c r="O125" i="23"/>
  <c r="L125" i="23"/>
  <c r="CX124" i="23"/>
  <c r="K116" i="23"/>
  <c r="L116" i="23" s="1"/>
  <c r="J116" i="23"/>
  <c r="M115" i="23"/>
  <c r="K115" i="23"/>
  <c r="L115" i="23" s="1"/>
  <c r="J115" i="23"/>
  <c r="K114" i="23"/>
  <c r="L114" i="23" s="1"/>
  <c r="J114" i="23"/>
  <c r="M113" i="23"/>
  <c r="K113" i="23"/>
  <c r="L113" i="23" s="1"/>
  <c r="J113" i="23"/>
  <c r="K112" i="23"/>
  <c r="J112" i="23"/>
  <c r="M111" i="23"/>
  <c r="K111" i="23"/>
  <c r="L111" i="23" s="1"/>
  <c r="J111" i="23"/>
  <c r="M110" i="23"/>
  <c r="K110" i="23"/>
  <c r="L110" i="23" s="1"/>
  <c r="J110" i="23"/>
  <c r="K109" i="23"/>
  <c r="M109" i="23" s="1"/>
  <c r="J109" i="23"/>
  <c r="K108" i="23"/>
  <c r="L108" i="23" s="1"/>
  <c r="J108" i="23"/>
  <c r="M107" i="23"/>
  <c r="K107" i="23"/>
  <c r="L107" i="23" s="1"/>
  <c r="J107" i="23"/>
  <c r="K106" i="23"/>
  <c r="M106" i="23" s="1"/>
  <c r="J106" i="23"/>
  <c r="K105" i="23"/>
  <c r="L105" i="23" s="1"/>
  <c r="J105" i="23"/>
  <c r="K104" i="23"/>
  <c r="L104" i="23" s="1"/>
  <c r="J104" i="23"/>
  <c r="B104" i="23"/>
  <c r="K103" i="23"/>
  <c r="J103" i="23"/>
  <c r="L102" i="23"/>
  <c r="K102" i="23"/>
  <c r="M102" i="23" s="1"/>
  <c r="J102" i="23"/>
  <c r="K101" i="23"/>
  <c r="M101" i="23" s="1"/>
  <c r="J101" i="23"/>
  <c r="M100" i="23"/>
  <c r="K100" i="23"/>
  <c r="L100" i="23" s="1"/>
  <c r="J100" i="23"/>
  <c r="K99" i="23"/>
  <c r="M99" i="23" s="1"/>
  <c r="J99" i="23"/>
  <c r="L98" i="23"/>
  <c r="K98" i="23"/>
  <c r="M98" i="23" s="1"/>
  <c r="J98" i="23"/>
  <c r="K97" i="23"/>
  <c r="M97" i="23" s="1"/>
  <c r="J97" i="23"/>
  <c r="L96" i="23"/>
  <c r="K96" i="23"/>
  <c r="M96" i="23" s="1"/>
  <c r="J96" i="23"/>
  <c r="K95" i="23"/>
  <c r="M95" i="23" s="1"/>
  <c r="J95" i="23"/>
  <c r="M94" i="23"/>
  <c r="K94" i="23"/>
  <c r="L94" i="23" s="1"/>
  <c r="J94" i="23"/>
  <c r="L93" i="23"/>
  <c r="K93" i="23"/>
  <c r="M93" i="23" s="1"/>
  <c r="J93" i="23"/>
  <c r="K92" i="23"/>
  <c r="J92" i="23"/>
  <c r="K91" i="23"/>
  <c r="L91" i="23" s="1"/>
  <c r="J91" i="23"/>
  <c r="K90" i="23"/>
  <c r="M90" i="23" s="1"/>
  <c r="J90" i="23"/>
  <c r="K89" i="23"/>
  <c r="M89" i="23" s="1"/>
  <c r="J89" i="23"/>
  <c r="A83" i="23"/>
  <c r="B75" i="23"/>
  <c r="CT67" i="23"/>
  <c r="CS67" i="23"/>
  <c r="CR67" i="23"/>
  <c r="CQ67" i="23"/>
  <c r="CP67" i="23"/>
  <c r="CO67" i="23"/>
  <c r="CM67" i="23"/>
  <c r="CL67" i="23"/>
  <c r="CN67" i="23" s="1"/>
  <c r="CI67" i="23"/>
  <c r="CH67" i="23"/>
  <c r="CG67" i="23"/>
  <c r="CF67" i="23"/>
  <c r="CC67" i="23"/>
  <c r="CD67" i="23" s="1"/>
  <c r="BZ67" i="23"/>
  <c r="CB67" i="23" s="1"/>
  <c r="BX67" i="23"/>
  <c r="BW67" i="23"/>
  <c r="BY67" i="23" s="1"/>
  <c r="BV67" i="23"/>
  <c r="BU67" i="23"/>
  <c r="BT67" i="23"/>
  <c r="BQ67" i="23"/>
  <c r="BS67" i="23" s="1"/>
  <c r="BN67" i="23"/>
  <c r="BP67" i="23" s="1"/>
  <c r="BM67" i="23"/>
  <c r="BK67" i="23"/>
  <c r="BL67" i="23" s="1"/>
  <c r="BJ67" i="23"/>
  <c r="BI67" i="23"/>
  <c r="BH67" i="23"/>
  <c r="BF67" i="23"/>
  <c r="BE67" i="23"/>
  <c r="BG67" i="23" s="1"/>
  <c r="BB67" i="23"/>
  <c r="BD67" i="23" s="1"/>
  <c r="BA67" i="23"/>
  <c r="AZ67" i="23"/>
  <c r="AY67" i="23"/>
  <c r="AX67" i="23"/>
  <c r="AW67" i="23"/>
  <c r="AV67" i="23"/>
  <c r="AS67" i="23"/>
  <c r="AR67" i="23"/>
  <c r="AQ67" i="23"/>
  <c r="AP67" i="23"/>
  <c r="AO67" i="23"/>
  <c r="AN67" i="23"/>
  <c r="AM67" i="23"/>
  <c r="AL67" i="23"/>
  <c r="AK67" i="23"/>
  <c r="AJ67" i="23"/>
  <c r="AG67" i="23"/>
  <c r="AE67" i="23"/>
  <c r="AD67" i="23"/>
  <c r="AF67" i="23" s="1"/>
  <c r="AC67" i="23"/>
  <c r="AB67" i="23"/>
  <c r="AA67" i="23"/>
  <c r="Z67" i="23"/>
  <c r="Y67" i="23"/>
  <c r="X67" i="23"/>
  <c r="U67" i="23"/>
  <c r="R67" i="23"/>
  <c r="T67" i="23" s="1"/>
  <c r="Q67" i="23"/>
  <c r="P67" i="23"/>
  <c r="O67" i="23"/>
  <c r="N67" i="23"/>
  <c r="M67" i="23"/>
  <c r="L67" i="23"/>
  <c r="K67" i="23"/>
  <c r="CR66" i="23"/>
  <c r="CT66" i="23" s="1"/>
  <c r="CO66" i="23"/>
  <c r="CQ66" i="23" s="1"/>
  <c r="CN66" i="23"/>
  <c r="CL66" i="23"/>
  <c r="CM66" i="23" s="1"/>
  <c r="CI66" i="23"/>
  <c r="CF66" i="23"/>
  <c r="CH66" i="23" s="1"/>
  <c r="CC66" i="23"/>
  <c r="CE66" i="23" s="1"/>
  <c r="CB66" i="23"/>
  <c r="CA66" i="23"/>
  <c r="BZ66" i="23"/>
  <c r="BY66" i="23"/>
  <c r="BW66" i="23"/>
  <c r="BX66" i="23" s="1"/>
  <c r="BV66" i="23"/>
  <c r="BT66" i="23"/>
  <c r="BU66" i="23" s="1"/>
  <c r="BR66" i="23"/>
  <c r="BQ66" i="23"/>
  <c r="BS66" i="23" s="1"/>
  <c r="BN66" i="23"/>
  <c r="BP66" i="23" s="1"/>
  <c r="BK66" i="23"/>
  <c r="BL66" i="23" s="1"/>
  <c r="BH66" i="23"/>
  <c r="BJ66" i="23" s="1"/>
  <c r="BG66" i="23"/>
  <c r="BE66" i="23"/>
  <c r="BF66" i="23" s="1"/>
  <c r="BC66" i="23"/>
  <c r="BB66" i="23"/>
  <c r="BD66" i="23" s="1"/>
  <c r="BA66" i="23"/>
  <c r="AY66" i="23"/>
  <c r="AZ66" i="23" s="1"/>
  <c r="AV66" i="23"/>
  <c r="AS66" i="23"/>
  <c r="AU66" i="23" s="1"/>
  <c r="AR66" i="23"/>
  <c r="AP66" i="23"/>
  <c r="AQ66" i="23" s="1"/>
  <c r="AM66" i="23"/>
  <c r="AK66" i="23"/>
  <c r="AJ66" i="23"/>
  <c r="AL66" i="23" s="1"/>
  <c r="AI66" i="23"/>
  <c r="AH66" i="23"/>
  <c r="AG66" i="23"/>
  <c r="AD66" i="23"/>
  <c r="AF66" i="23" s="1"/>
  <c r="AA66" i="23"/>
  <c r="AB66" i="23" s="1"/>
  <c r="Z66" i="23"/>
  <c r="X66" i="23"/>
  <c r="Y66" i="23" s="1"/>
  <c r="U66" i="23"/>
  <c r="W66" i="23" s="1"/>
  <c r="R66" i="23"/>
  <c r="T66" i="23" s="1"/>
  <c r="O66" i="23"/>
  <c r="P66" i="23" s="1"/>
  <c r="N66" i="23"/>
  <c r="M66" i="23"/>
  <c r="L66" i="23"/>
  <c r="K66" i="23"/>
  <c r="CR65" i="23"/>
  <c r="CT65" i="23" s="1"/>
  <c r="CO65" i="23"/>
  <c r="CQ65" i="23" s="1"/>
  <c r="CM65" i="23"/>
  <c r="CL65" i="23"/>
  <c r="CN65" i="23" s="1"/>
  <c r="CK65" i="23"/>
  <c r="CJ65" i="23"/>
  <c r="CI65" i="23"/>
  <c r="CF65" i="23"/>
  <c r="CC65" i="23"/>
  <c r="CE65" i="23" s="1"/>
  <c r="BZ65" i="23"/>
  <c r="CB65" i="23" s="1"/>
  <c r="BW65" i="23"/>
  <c r="BY65" i="23" s="1"/>
  <c r="BU65" i="23"/>
  <c r="BT65" i="23"/>
  <c r="BV65" i="23" s="1"/>
  <c r="BQ65" i="23"/>
  <c r="BS65" i="23" s="1"/>
  <c r="BN65" i="23"/>
  <c r="BP65" i="23" s="1"/>
  <c r="BK65" i="23"/>
  <c r="BM65" i="23" s="1"/>
  <c r="BJ65" i="23"/>
  <c r="BH65" i="23"/>
  <c r="BI65" i="23" s="1"/>
  <c r="BF65" i="23"/>
  <c r="BE65" i="23"/>
  <c r="BG65" i="23" s="1"/>
  <c r="BB65" i="23"/>
  <c r="BD65" i="23" s="1"/>
  <c r="AY65" i="23"/>
  <c r="BA65" i="23" s="1"/>
  <c r="AX65" i="23"/>
  <c r="AW65" i="23"/>
  <c r="AV65" i="23"/>
  <c r="AS65" i="23"/>
  <c r="AP65" i="23"/>
  <c r="AR65" i="23" s="1"/>
  <c r="AO65" i="23"/>
  <c r="AM65" i="23"/>
  <c r="AN65" i="23" s="1"/>
  <c r="AK65" i="23"/>
  <c r="AJ65" i="23"/>
  <c r="AL65" i="23" s="1"/>
  <c r="AH65" i="23"/>
  <c r="AG65" i="23"/>
  <c r="AI65" i="23" s="1"/>
  <c r="AD65" i="23"/>
  <c r="AF65" i="23" s="1"/>
  <c r="AA65" i="23"/>
  <c r="AB65" i="23" s="1"/>
  <c r="X65" i="23"/>
  <c r="Z65" i="23" s="1"/>
  <c r="W65" i="23"/>
  <c r="U65" i="23"/>
  <c r="V65" i="23" s="1"/>
  <c r="R65" i="23"/>
  <c r="O65" i="23"/>
  <c r="Q65" i="23" s="1"/>
  <c r="L65" i="23"/>
  <c r="M65" i="23" s="1"/>
  <c r="K65" i="23"/>
  <c r="CT64" i="23"/>
  <c r="CS64" i="23"/>
  <c r="CR64" i="23"/>
  <c r="CO64" i="23"/>
  <c r="CQ64" i="23" s="1"/>
  <c r="CL64" i="23"/>
  <c r="CN64" i="23" s="1"/>
  <c r="CI64" i="23"/>
  <c r="CJ64" i="23" s="1"/>
  <c r="CH64" i="23"/>
  <c r="CG64" i="23"/>
  <c r="CF64" i="23"/>
  <c r="CD64" i="23"/>
  <c r="CC64" i="23"/>
  <c r="CE64" i="23" s="1"/>
  <c r="CB64" i="23"/>
  <c r="BZ64" i="23"/>
  <c r="CA64" i="23" s="1"/>
  <c r="BW64" i="23"/>
  <c r="BY64" i="23" s="1"/>
  <c r="BV64" i="23"/>
  <c r="BU64" i="23"/>
  <c r="BT64" i="23"/>
  <c r="BQ64" i="23"/>
  <c r="BN64" i="23"/>
  <c r="BO64" i="23" s="1"/>
  <c r="BK64" i="23"/>
  <c r="BM64" i="23" s="1"/>
  <c r="BJ64" i="23"/>
  <c r="BI64" i="23"/>
  <c r="BH64" i="23"/>
  <c r="BE64" i="23"/>
  <c r="BG64" i="23" s="1"/>
  <c r="BB64" i="23"/>
  <c r="BA64" i="23"/>
  <c r="AZ64" i="23"/>
  <c r="AY64" i="23"/>
  <c r="AX64" i="23"/>
  <c r="AW64" i="23"/>
  <c r="AV64" i="23"/>
  <c r="AS64" i="23"/>
  <c r="AU64" i="23" s="1"/>
  <c r="AP64" i="23"/>
  <c r="AR64" i="23" s="1"/>
  <c r="AM64" i="23"/>
  <c r="AL64" i="23"/>
  <c r="AK64" i="23"/>
  <c r="AJ64" i="23"/>
  <c r="AH64" i="23"/>
  <c r="AG64" i="23"/>
  <c r="AI64" i="23" s="1"/>
  <c r="AD64" i="23"/>
  <c r="AA64" i="23"/>
  <c r="AB64" i="23" s="1"/>
  <c r="Z64" i="23"/>
  <c r="Y64" i="23"/>
  <c r="X64" i="23"/>
  <c r="U64" i="23"/>
  <c r="W64" i="23" s="1"/>
  <c r="R64" i="23"/>
  <c r="T64" i="23" s="1"/>
  <c r="O64" i="23"/>
  <c r="Q64" i="23" s="1"/>
  <c r="N64" i="23"/>
  <c r="M64" i="23"/>
  <c r="L64" i="23"/>
  <c r="K64" i="23"/>
  <c r="CT63" i="23"/>
  <c r="CS63" i="23"/>
  <c r="CR63" i="23"/>
  <c r="CO63" i="23"/>
  <c r="CL63" i="23"/>
  <c r="CN63" i="23" s="1"/>
  <c r="CI63" i="23"/>
  <c r="CJ63" i="23" s="1"/>
  <c r="CF63" i="23"/>
  <c r="CH63" i="23" s="1"/>
  <c r="CE63" i="23"/>
  <c r="CD63" i="23"/>
  <c r="CC63" i="23"/>
  <c r="BZ63" i="23"/>
  <c r="BY63" i="23"/>
  <c r="BW63" i="23"/>
  <c r="BX63" i="23" s="1"/>
  <c r="BT63" i="23"/>
  <c r="BQ63" i="23"/>
  <c r="BS63" i="23" s="1"/>
  <c r="BP63" i="23"/>
  <c r="BO63" i="23"/>
  <c r="BN63" i="23"/>
  <c r="BK63" i="23"/>
  <c r="BL63" i="23" s="1"/>
  <c r="BI63" i="23"/>
  <c r="BH63" i="23"/>
  <c r="BJ63" i="23" s="1"/>
  <c r="BG63" i="23"/>
  <c r="BF63" i="23"/>
  <c r="BE63" i="23"/>
  <c r="BB63" i="23"/>
  <c r="BD63" i="23" s="1"/>
  <c r="BA63" i="23"/>
  <c r="AY63" i="23"/>
  <c r="AZ63" i="23" s="1"/>
  <c r="AX63" i="23"/>
  <c r="AV63" i="23"/>
  <c r="AW63" i="23" s="1"/>
  <c r="AS63" i="23"/>
  <c r="AR63" i="23"/>
  <c r="AQ63" i="23"/>
  <c r="AP63" i="23"/>
  <c r="AM63" i="23"/>
  <c r="AN63" i="23" s="1"/>
  <c r="AL63" i="23"/>
  <c r="AK63" i="23"/>
  <c r="AJ63" i="23"/>
  <c r="AG63" i="23"/>
  <c r="AD63" i="23"/>
  <c r="AC63" i="23"/>
  <c r="AA63" i="23"/>
  <c r="AB63" i="23" s="1"/>
  <c r="Z63" i="23"/>
  <c r="X63" i="23"/>
  <c r="Y63" i="23" s="1"/>
  <c r="V63" i="23"/>
  <c r="U63" i="23"/>
  <c r="W63" i="23" s="1"/>
  <c r="R63" i="23"/>
  <c r="T63" i="23" s="1"/>
  <c r="O63" i="23"/>
  <c r="P63" i="23" s="1"/>
  <c r="L63" i="23"/>
  <c r="K63" i="23"/>
  <c r="CS62" i="23"/>
  <c r="CR62" i="23"/>
  <c r="CT62" i="23" s="1"/>
  <c r="CQ62" i="23"/>
  <c r="CO62" i="23"/>
  <c r="CP62" i="23" s="1"/>
  <c r="CL62" i="23"/>
  <c r="CI62" i="23"/>
  <c r="CJ62" i="23" s="1"/>
  <c r="CH62" i="23"/>
  <c r="CF62" i="23"/>
  <c r="CG62" i="23" s="1"/>
  <c r="CC62" i="23"/>
  <c r="CE62" i="23" s="1"/>
  <c r="CA62" i="23"/>
  <c r="BZ62" i="23"/>
  <c r="CB62" i="23" s="1"/>
  <c r="BW62" i="23"/>
  <c r="BV62" i="23"/>
  <c r="BU62" i="23"/>
  <c r="BT62" i="23"/>
  <c r="BQ62" i="23"/>
  <c r="BN62" i="23"/>
  <c r="BP62" i="23" s="1"/>
  <c r="BM62" i="23"/>
  <c r="BL62" i="23"/>
  <c r="BK62" i="23"/>
  <c r="BH62" i="23"/>
  <c r="BF62" i="23"/>
  <c r="BE62" i="23"/>
  <c r="BG62" i="23" s="1"/>
  <c r="BB62" i="23"/>
  <c r="BD62" i="23" s="1"/>
  <c r="AY62" i="23"/>
  <c r="AZ62" i="23" s="1"/>
  <c r="AX62" i="23"/>
  <c r="AV62" i="23"/>
  <c r="AW62" i="23" s="1"/>
  <c r="AU62" i="23"/>
  <c r="AS62" i="23"/>
  <c r="AT62" i="23" s="1"/>
  <c r="AP62" i="23"/>
  <c r="AM62" i="23"/>
  <c r="AO62" i="23" s="1"/>
  <c r="AJ62" i="23"/>
  <c r="AK62" i="23" s="1"/>
  <c r="AI62" i="23"/>
  <c r="AH62" i="23"/>
  <c r="AG62" i="23"/>
  <c r="AE62" i="23"/>
  <c r="AD62" i="23"/>
  <c r="AF62" i="23" s="1"/>
  <c r="AC62" i="23"/>
  <c r="AA62" i="23"/>
  <c r="AB62" i="23" s="1"/>
  <c r="X62" i="23"/>
  <c r="Z62" i="23" s="1"/>
  <c r="W62" i="23"/>
  <c r="V62" i="23"/>
  <c r="U62" i="23"/>
  <c r="R62" i="23"/>
  <c r="T62" i="23" s="1"/>
  <c r="O62" i="23"/>
  <c r="N62" i="23"/>
  <c r="M62" i="23"/>
  <c r="L62" i="23"/>
  <c r="K62" i="23"/>
  <c r="CT61" i="23"/>
  <c r="CS61" i="23"/>
  <c r="CR61" i="23"/>
  <c r="CP61" i="23"/>
  <c r="CO61" i="23"/>
  <c r="CQ61" i="23" s="1"/>
  <c r="CL61" i="23"/>
  <c r="CI61" i="23"/>
  <c r="CJ61" i="23" s="1"/>
  <c r="CH61" i="23"/>
  <c r="CG61" i="23"/>
  <c r="CF61" i="23"/>
  <c r="CD61" i="23"/>
  <c r="CC61" i="23"/>
  <c r="CE61" i="23" s="1"/>
  <c r="BZ61" i="23"/>
  <c r="CB61" i="23" s="1"/>
  <c r="BW61" i="23"/>
  <c r="BY61" i="23" s="1"/>
  <c r="BV61" i="23"/>
  <c r="BU61" i="23"/>
  <c r="BT61" i="23"/>
  <c r="BR61" i="23"/>
  <c r="BQ61" i="23"/>
  <c r="BS61" i="23" s="1"/>
  <c r="BP61" i="23"/>
  <c r="BN61" i="23"/>
  <c r="BO61" i="23" s="1"/>
  <c r="BK61" i="23"/>
  <c r="BM61" i="23" s="1"/>
  <c r="BJ61" i="23"/>
  <c r="BI61" i="23"/>
  <c r="BH61" i="23"/>
  <c r="BF61" i="23"/>
  <c r="BE61" i="23"/>
  <c r="BG61" i="23" s="1"/>
  <c r="BD61" i="23"/>
  <c r="BC61" i="23"/>
  <c r="BB61" i="23"/>
  <c r="AY61" i="23"/>
  <c r="AX61" i="23"/>
  <c r="AW61" i="23"/>
  <c r="AV61" i="23"/>
  <c r="AT61" i="23"/>
  <c r="AS61" i="23"/>
  <c r="AU61" i="23" s="1"/>
  <c r="AQ61" i="23"/>
  <c r="AP61" i="23"/>
  <c r="AR61" i="23" s="1"/>
  <c r="AM61" i="23"/>
  <c r="AO61" i="23" s="1"/>
  <c r="AL61" i="23"/>
  <c r="AK61" i="23"/>
  <c r="AJ61" i="23"/>
  <c r="AH61" i="23"/>
  <c r="AG61" i="23"/>
  <c r="AI61" i="23" s="1"/>
  <c r="AD61" i="23"/>
  <c r="AE61" i="23" s="1"/>
  <c r="AC61" i="23"/>
  <c r="AA61" i="23"/>
  <c r="AB61" i="23" s="1"/>
  <c r="Z61" i="23"/>
  <c r="Y61" i="23"/>
  <c r="X61" i="23"/>
  <c r="V61" i="23"/>
  <c r="U61" i="23"/>
  <c r="W61" i="23" s="1"/>
  <c r="R61" i="23"/>
  <c r="T61" i="23" s="1"/>
  <c r="Q61" i="23"/>
  <c r="P61" i="23"/>
  <c r="O61" i="23"/>
  <c r="N61" i="23"/>
  <c r="M61" i="23"/>
  <c r="L61" i="23"/>
  <c r="K61" i="23"/>
  <c r="CR60" i="23"/>
  <c r="CO60" i="23"/>
  <c r="CQ60" i="23" s="1"/>
  <c r="CL60" i="23"/>
  <c r="CN60" i="23" s="1"/>
  <c r="CI60" i="23"/>
  <c r="CJ60" i="23" s="1"/>
  <c r="CG60" i="23"/>
  <c r="CF60" i="23"/>
  <c r="CH60" i="23" s="1"/>
  <c r="CE60" i="23"/>
  <c r="CD60" i="23"/>
  <c r="CC60" i="23"/>
  <c r="BZ60" i="23"/>
  <c r="CB60" i="23" s="1"/>
  <c r="BW60" i="23"/>
  <c r="BX60" i="23" s="1"/>
  <c r="BV60" i="23"/>
  <c r="BT60" i="23"/>
  <c r="BU60" i="23" s="1"/>
  <c r="BQ60" i="23"/>
  <c r="BN60" i="23"/>
  <c r="BP60" i="23" s="1"/>
  <c r="BK60" i="23"/>
  <c r="BL60" i="23" s="1"/>
  <c r="BJ60" i="23"/>
  <c r="BI60" i="23"/>
  <c r="BH60" i="23"/>
  <c r="BE60" i="23"/>
  <c r="BB60" i="23"/>
  <c r="AY60" i="23"/>
  <c r="AX60" i="23"/>
  <c r="AV60" i="23"/>
  <c r="AW60" i="23" s="1"/>
  <c r="AT60" i="23"/>
  <c r="AS60" i="23"/>
  <c r="AU60" i="23" s="1"/>
  <c r="AR60" i="23"/>
  <c r="AP60" i="23"/>
  <c r="AQ60" i="23" s="1"/>
  <c r="AM60" i="23"/>
  <c r="AJ60" i="23"/>
  <c r="AL60" i="23" s="1"/>
  <c r="AI60" i="23"/>
  <c r="AG60" i="23"/>
  <c r="AH60" i="23" s="1"/>
  <c r="AD60" i="23"/>
  <c r="AF60" i="23" s="1"/>
  <c r="AC60" i="23"/>
  <c r="AA60" i="23"/>
  <c r="AB60" i="23" s="1"/>
  <c r="X60" i="23"/>
  <c r="W60" i="23"/>
  <c r="V60" i="23"/>
  <c r="U60" i="23"/>
  <c r="R60" i="23"/>
  <c r="O60" i="23"/>
  <c r="N60" i="23"/>
  <c r="M60" i="23"/>
  <c r="L60" i="23"/>
  <c r="K60" i="23"/>
  <c r="CR59" i="23"/>
  <c r="CO59" i="23"/>
  <c r="CL59" i="23"/>
  <c r="CI59" i="23"/>
  <c r="CF59" i="23"/>
  <c r="CC59" i="23"/>
  <c r="BZ59" i="23"/>
  <c r="BW59" i="23"/>
  <c r="BT59" i="23"/>
  <c r="BQ59" i="23"/>
  <c r="BN59" i="23"/>
  <c r="BK59" i="23"/>
  <c r="BH59" i="23"/>
  <c r="BE59" i="23"/>
  <c r="BB59" i="23"/>
  <c r="AY59" i="23"/>
  <c r="AV59" i="23"/>
  <c r="AS59" i="23"/>
  <c r="AP59" i="23"/>
  <c r="AM59" i="23"/>
  <c r="AJ59" i="23"/>
  <c r="AG59" i="23"/>
  <c r="AD59" i="23"/>
  <c r="AA59" i="23"/>
  <c r="X59" i="23"/>
  <c r="U59" i="23"/>
  <c r="R59" i="23"/>
  <c r="O59" i="23"/>
  <c r="L59" i="23"/>
  <c r="CX58" i="23"/>
  <c r="K50" i="23"/>
  <c r="J50" i="23"/>
  <c r="M49" i="23"/>
  <c r="K49" i="23"/>
  <c r="L49" i="23" s="1"/>
  <c r="J49" i="23"/>
  <c r="M48" i="23"/>
  <c r="K48" i="23"/>
  <c r="L48" i="23" s="1"/>
  <c r="J48" i="23"/>
  <c r="K47" i="23"/>
  <c r="M47" i="23" s="1"/>
  <c r="J47" i="23"/>
  <c r="K46" i="23"/>
  <c r="M46" i="23" s="1"/>
  <c r="J46" i="23"/>
  <c r="M45" i="23"/>
  <c r="L45" i="23"/>
  <c r="K45" i="23"/>
  <c r="J45" i="23"/>
  <c r="K44" i="23"/>
  <c r="J44" i="23"/>
  <c r="K43" i="23"/>
  <c r="L43" i="23" s="1"/>
  <c r="J43" i="23"/>
  <c r="M42" i="23"/>
  <c r="K42" i="23"/>
  <c r="L42" i="23" s="1"/>
  <c r="J42" i="23"/>
  <c r="L41" i="23"/>
  <c r="K41" i="23"/>
  <c r="M41" i="23" s="1"/>
  <c r="J41" i="23"/>
  <c r="K40" i="23"/>
  <c r="L40" i="23" s="1"/>
  <c r="J40" i="23"/>
  <c r="M39" i="23"/>
  <c r="L39" i="23"/>
  <c r="K39" i="23"/>
  <c r="J39" i="23"/>
  <c r="K38" i="23"/>
  <c r="M38" i="23" s="1"/>
  <c r="J38" i="23"/>
  <c r="B38" i="23"/>
  <c r="K37" i="23"/>
  <c r="L37" i="23" s="1"/>
  <c r="J37" i="23"/>
  <c r="K36" i="23"/>
  <c r="J36" i="23"/>
  <c r="L35" i="23"/>
  <c r="K35" i="23"/>
  <c r="M35" i="23" s="1"/>
  <c r="J35" i="23"/>
  <c r="K34" i="23"/>
  <c r="M34" i="23" s="1"/>
  <c r="J34" i="23"/>
  <c r="K33" i="23"/>
  <c r="L33" i="23" s="1"/>
  <c r="J33" i="23"/>
  <c r="L32" i="23"/>
  <c r="K32" i="23"/>
  <c r="M32" i="23" s="1"/>
  <c r="J32" i="23"/>
  <c r="L31" i="23"/>
  <c r="K31" i="23"/>
  <c r="M31" i="23" s="1"/>
  <c r="J31" i="23"/>
  <c r="K30" i="23"/>
  <c r="M30" i="23" s="1"/>
  <c r="J30" i="23"/>
  <c r="L29" i="23"/>
  <c r="K29" i="23"/>
  <c r="M29" i="23" s="1"/>
  <c r="J29" i="23"/>
  <c r="L28" i="23"/>
  <c r="K28" i="23"/>
  <c r="M28" i="23" s="1"/>
  <c r="J28" i="23"/>
  <c r="K27" i="23"/>
  <c r="L27" i="23" s="1"/>
  <c r="J27" i="23"/>
  <c r="L26" i="23"/>
  <c r="K26" i="23"/>
  <c r="M26" i="23" s="1"/>
  <c r="J26" i="23"/>
  <c r="K25" i="23"/>
  <c r="J25" i="23"/>
  <c r="M24" i="23"/>
  <c r="K24" i="23"/>
  <c r="L24" i="23" s="1"/>
  <c r="J24" i="23"/>
  <c r="L23" i="23"/>
  <c r="K23" i="23"/>
  <c r="M23" i="23" s="1"/>
  <c r="J23" i="23"/>
  <c r="A17" i="23"/>
  <c r="A4" i="23"/>
  <c r="A3" i="23"/>
  <c r="AB51" i="26"/>
  <c r="Z51" i="26"/>
  <c r="AA51" i="26" s="1"/>
  <c r="W51" i="26"/>
  <c r="X51" i="26" s="1"/>
  <c r="U51" i="26"/>
  <c r="T51" i="26"/>
  <c r="V51" i="26" s="1"/>
  <c r="S51" i="26"/>
  <c r="R51" i="26"/>
  <c r="Q51" i="26"/>
  <c r="N51" i="26"/>
  <c r="AB50" i="26"/>
  <c r="Z50" i="26"/>
  <c r="AA50" i="26" s="1"/>
  <c r="Y50" i="26"/>
  <c r="W50" i="26"/>
  <c r="X50" i="26" s="1"/>
  <c r="T50" i="26"/>
  <c r="V50" i="26" s="1"/>
  <c r="S50" i="26"/>
  <c r="R50" i="26"/>
  <c r="Q50" i="26"/>
  <c r="N50" i="26"/>
  <c r="O50" i="26" s="1"/>
  <c r="M50" i="26"/>
  <c r="L50" i="26"/>
  <c r="K50" i="26"/>
  <c r="J50" i="26"/>
  <c r="Z49" i="26"/>
  <c r="AB49" i="26" s="1"/>
  <c r="X49" i="26"/>
  <c r="W49" i="26"/>
  <c r="Y49" i="26" s="1"/>
  <c r="T49" i="26"/>
  <c r="V49" i="26" s="1"/>
  <c r="S49" i="26"/>
  <c r="R49" i="26"/>
  <c r="Q49" i="26"/>
  <c r="N49" i="26"/>
  <c r="K49" i="26"/>
  <c r="M49" i="26" s="1"/>
  <c r="J49" i="26"/>
  <c r="AB48" i="26"/>
  <c r="AA48" i="26"/>
  <c r="Z48" i="26"/>
  <c r="Y48" i="26"/>
  <c r="W48" i="26"/>
  <c r="X48" i="26" s="1"/>
  <c r="T48" i="26"/>
  <c r="V48" i="26" s="1"/>
  <c r="S48" i="26"/>
  <c r="R48" i="26"/>
  <c r="Q48" i="26"/>
  <c r="P48" i="26"/>
  <c r="O48" i="26"/>
  <c r="N48" i="26"/>
  <c r="M48" i="26"/>
  <c r="K48" i="26"/>
  <c r="L48" i="26" s="1"/>
  <c r="J48" i="26"/>
  <c r="Z47" i="26"/>
  <c r="AB47" i="26" s="1"/>
  <c r="W47" i="26"/>
  <c r="T47" i="26"/>
  <c r="U47" i="26" s="1"/>
  <c r="R47" i="26"/>
  <c r="Q47" i="26"/>
  <c r="S47" i="26" s="1"/>
  <c r="N47" i="26"/>
  <c r="K47" i="26"/>
  <c r="M47" i="26" s="1"/>
  <c r="J47" i="26"/>
  <c r="AB46" i="26"/>
  <c r="AA46" i="26"/>
  <c r="Z46" i="26"/>
  <c r="W46" i="26"/>
  <c r="T46" i="26"/>
  <c r="V46" i="26" s="1"/>
  <c r="R46" i="26"/>
  <c r="Q46" i="26"/>
  <c r="S46" i="26" s="1"/>
  <c r="P46" i="26"/>
  <c r="O46" i="26"/>
  <c r="N46" i="26"/>
  <c r="K46" i="26"/>
  <c r="J46" i="26"/>
  <c r="AB45" i="26"/>
  <c r="Z45" i="26"/>
  <c r="AA45" i="26" s="1"/>
  <c r="W45" i="26"/>
  <c r="Y45" i="26" s="1"/>
  <c r="V45" i="26"/>
  <c r="T45" i="26"/>
  <c r="U45" i="26" s="1"/>
  <c r="Q45" i="26"/>
  <c r="S45" i="26" s="1"/>
  <c r="N45" i="26"/>
  <c r="P45" i="26" s="1"/>
  <c r="K45" i="26"/>
  <c r="M45" i="26" s="1"/>
  <c r="J45" i="26"/>
  <c r="AA44" i="26"/>
  <c r="Z44" i="26"/>
  <c r="AB44" i="26" s="1"/>
  <c r="Y44" i="26"/>
  <c r="W44" i="26"/>
  <c r="X44" i="26" s="1"/>
  <c r="T44" i="26"/>
  <c r="U44" i="26" s="1"/>
  <c r="Q44" i="26"/>
  <c r="S44" i="26" s="1"/>
  <c r="O44" i="26"/>
  <c r="N44" i="26"/>
  <c r="P44" i="26" s="1"/>
  <c r="K44" i="26"/>
  <c r="M44" i="26" s="1"/>
  <c r="J44" i="26"/>
  <c r="AA43" i="26"/>
  <c r="Z43" i="26"/>
  <c r="AB43" i="26" s="1"/>
  <c r="Y43" i="26"/>
  <c r="X43" i="26"/>
  <c r="W43" i="26"/>
  <c r="T43" i="26"/>
  <c r="Q43" i="26"/>
  <c r="S43" i="26" s="1"/>
  <c r="P43" i="26"/>
  <c r="O43" i="26"/>
  <c r="N43" i="26"/>
  <c r="M43" i="26"/>
  <c r="L43" i="26"/>
  <c r="K43" i="26"/>
  <c r="J43" i="26"/>
  <c r="Z42" i="26"/>
  <c r="W42" i="26"/>
  <c r="T42" i="26"/>
  <c r="V42" i="26" s="1"/>
  <c r="S42" i="26"/>
  <c r="Q42" i="26"/>
  <c r="R42" i="26" s="1"/>
  <c r="N42" i="26"/>
  <c r="P42" i="26" s="1"/>
  <c r="K42" i="26"/>
  <c r="M42" i="26" s="1"/>
  <c r="J42" i="26"/>
  <c r="Z41" i="26"/>
  <c r="X41" i="26"/>
  <c r="W41" i="26"/>
  <c r="Y41" i="26" s="1"/>
  <c r="V41" i="26"/>
  <c r="T41" i="26"/>
  <c r="U41" i="26" s="1"/>
  <c r="R41" i="26"/>
  <c r="Q41" i="26"/>
  <c r="S41" i="26" s="1"/>
  <c r="N41" i="26"/>
  <c r="P41" i="26" s="1"/>
  <c r="L41" i="26"/>
  <c r="K41" i="26"/>
  <c r="M41" i="26" s="1"/>
  <c r="J41" i="26"/>
  <c r="AB40" i="26"/>
  <c r="Z40" i="26"/>
  <c r="AA40" i="26" s="1"/>
  <c r="X40" i="26"/>
  <c r="W40" i="26"/>
  <c r="Y40" i="26" s="1"/>
  <c r="V40" i="26"/>
  <c r="U40" i="26"/>
  <c r="T40" i="26"/>
  <c r="Q40" i="26"/>
  <c r="N40" i="26"/>
  <c r="P40" i="26" s="1"/>
  <c r="K40" i="26"/>
  <c r="M40" i="26" s="1"/>
  <c r="J40" i="26"/>
  <c r="AB39" i="26"/>
  <c r="Z39" i="26"/>
  <c r="AA39" i="26" s="1"/>
  <c r="W39" i="26"/>
  <c r="Y39" i="26" s="1"/>
  <c r="T39" i="26"/>
  <c r="U39" i="26" s="1"/>
  <c r="S39" i="26"/>
  <c r="Q39" i="26"/>
  <c r="R39" i="26" s="1"/>
  <c r="P39" i="26"/>
  <c r="N39" i="26"/>
  <c r="O39" i="26" s="1"/>
  <c r="K39" i="26"/>
  <c r="M39" i="26" s="1"/>
  <c r="J39" i="26"/>
  <c r="AA38" i="26"/>
  <c r="Z38" i="26"/>
  <c r="AB38" i="26" s="1"/>
  <c r="Y38" i="26"/>
  <c r="X38" i="26"/>
  <c r="W38" i="26"/>
  <c r="U38" i="26"/>
  <c r="T38" i="26"/>
  <c r="V38" i="26" s="1"/>
  <c r="Q38" i="26"/>
  <c r="R38" i="26" s="1"/>
  <c r="P38" i="26"/>
  <c r="N38" i="26"/>
  <c r="O38" i="26" s="1"/>
  <c r="K38" i="26"/>
  <c r="M38" i="26" s="1"/>
  <c r="J38" i="26"/>
  <c r="Z37" i="26"/>
  <c r="W37" i="26"/>
  <c r="U37" i="26"/>
  <c r="T37" i="26"/>
  <c r="V37" i="26" s="1"/>
  <c r="S37" i="26"/>
  <c r="R37" i="26"/>
  <c r="Q37" i="26"/>
  <c r="N37" i="26"/>
  <c r="K37" i="26"/>
  <c r="M37" i="26" s="1"/>
  <c r="J37" i="26"/>
  <c r="B37" i="26"/>
  <c r="K36" i="26"/>
  <c r="M36" i="26" s="1"/>
  <c r="J36" i="26"/>
  <c r="B36" i="26"/>
  <c r="Z35" i="26"/>
  <c r="AB35" i="26" s="1"/>
  <c r="W35" i="26"/>
  <c r="Y35" i="26" s="1"/>
  <c r="T35" i="26"/>
  <c r="V35" i="26" s="1"/>
  <c r="S35" i="26"/>
  <c r="Q35" i="26"/>
  <c r="R35" i="26" s="1"/>
  <c r="N35" i="26"/>
  <c r="P35" i="26" s="1"/>
  <c r="M35" i="26"/>
  <c r="L35" i="26"/>
  <c r="K35" i="26"/>
  <c r="J35" i="26"/>
  <c r="Z34" i="26"/>
  <c r="AB34" i="26" s="1"/>
  <c r="X34" i="26"/>
  <c r="W34" i="26"/>
  <c r="Y34" i="26" s="1"/>
  <c r="T34" i="26"/>
  <c r="S34" i="26"/>
  <c r="R34" i="26"/>
  <c r="Q34" i="26"/>
  <c r="N34" i="26"/>
  <c r="L34" i="26"/>
  <c r="K34" i="26"/>
  <c r="M34" i="26" s="1"/>
  <c r="J34" i="26"/>
  <c r="Z33" i="26"/>
  <c r="AB33" i="26" s="1"/>
  <c r="Y33" i="26"/>
  <c r="X33" i="26"/>
  <c r="W33" i="26"/>
  <c r="V33" i="26"/>
  <c r="U33" i="26"/>
  <c r="T33" i="26"/>
  <c r="Q33" i="26"/>
  <c r="N33" i="26"/>
  <c r="O33" i="26" s="1"/>
  <c r="K33" i="26"/>
  <c r="M33" i="26" s="1"/>
  <c r="J33" i="26"/>
  <c r="AB32" i="26"/>
  <c r="Z32" i="26"/>
  <c r="AA32" i="26" s="1"/>
  <c r="W32" i="26"/>
  <c r="U32" i="26"/>
  <c r="T32" i="26"/>
  <c r="V32" i="26" s="1"/>
  <c r="Q32" i="26"/>
  <c r="R32" i="26" s="1"/>
  <c r="P32" i="26"/>
  <c r="N32" i="26"/>
  <c r="O32" i="26" s="1"/>
  <c r="K32" i="26"/>
  <c r="M32" i="26" s="1"/>
  <c r="J32" i="26"/>
  <c r="AB31" i="26"/>
  <c r="AA31" i="26"/>
  <c r="Z31" i="26"/>
  <c r="W31" i="26"/>
  <c r="Y31" i="26" s="1"/>
  <c r="U31" i="26"/>
  <c r="T31" i="26"/>
  <c r="V31" i="26" s="1"/>
  <c r="S31" i="26"/>
  <c r="Q31" i="26"/>
  <c r="R31" i="26" s="1"/>
  <c r="N31" i="26"/>
  <c r="P31" i="26" s="1"/>
  <c r="M31" i="26"/>
  <c r="L31" i="26"/>
  <c r="K31" i="26"/>
  <c r="J31" i="26"/>
  <c r="Z30" i="26"/>
  <c r="Y30" i="26"/>
  <c r="X30" i="26"/>
  <c r="W30" i="26"/>
  <c r="T30" i="26"/>
  <c r="S30" i="26"/>
  <c r="R30" i="26"/>
  <c r="Q30" i="26"/>
  <c r="N30" i="26"/>
  <c r="M30" i="26"/>
  <c r="K30" i="26"/>
  <c r="L30" i="26" s="1"/>
  <c r="J30" i="26"/>
  <c r="Z29" i="26"/>
  <c r="AB29" i="26" s="1"/>
  <c r="Y29" i="26"/>
  <c r="W29" i="26"/>
  <c r="X29" i="26" s="1"/>
  <c r="T29" i="26"/>
  <c r="V29" i="26" s="1"/>
  <c r="Q29" i="26"/>
  <c r="S29" i="26" s="1"/>
  <c r="P29" i="26"/>
  <c r="O29" i="26"/>
  <c r="N29" i="26"/>
  <c r="M29" i="26"/>
  <c r="K29" i="26"/>
  <c r="L29" i="26" s="1"/>
  <c r="J29" i="26"/>
  <c r="Z28" i="26"/>
  <c r="AA28" i="26" s="1"/>
  <c r="W28" i="26"/>
  <c r="Y28" i="26" s="1"/>
  <c r="V28" i="26"/>
  <c r="U28" i="26"/>
  <c r="T28" i="26"/>
  <c r="R28" i="26"/>
  <c r="Q28" i="26"/>
  <c r="S28" i="26" s="1"/>
  <c r="N28" i="26"/>
  <c r="P28" i="26" s="1"/>
  <c r="K28" i="26"/>
  <c r="M28" i="26" s="1"/>
  <c r="J28" i="26"/>
  <c r="AB27" i="26"/>
  <c r="AA27" i="26"/>
  <c r="Z27" i="26"/>
  <c r="W27" i="26"/>
  <c r="T27" i="26"/>
  <c r="V27" i="26" s="1"/>
  <c r="Q27" i="26"/>
  <c r="S27" i="26" s="1"/>
  <c r="P27" i="26"/>
  <c r="O27" i="26"/>
  <c r="N27" i="26"/>
  <c r="K27" i="26"/>
  <c r="J27" i="26"/>
  <c r="Z26" i="26"/>
  <c r="W26" i="26"/>
  <c r="Y26" i="26" s="1"/>
  <c r="V26" i="26"/>
  <c r="T26" i="26"/>
  <c r="U26" i="26" s="1"/>
  <c r="Q26" i="26"/>
  <c r="P26" i="26"/>
  <c r="N26" i="26"/>
  <c r="O26" i="26" s="1"/>
  <c r="L26" i="26"/>
  <c r="K26" i="26"/>
  <c r="M26" i="26" s="1"/>
  <c r="J26" i="26"/>
  <c r="AA25" i="26"/>
  <c r="Z25" i="26"/>
  <c r="AB25" i="26" s="1"/>
  <c r="W25" i="26"/>
  <c r="X25" i="26" s="1"/>
  <c r="V25" i="26"/>
  <c r="T25" i="26"/>
  <c r="U25" i="26" s="1"/>
  <c r="Q25" i="26"/>
  <c r="S25" i="26" s="1"/>
  <c r="O25" i="26"/>
  <c r="N25" i="26"/>
  <c r="P25" i="26" s="1"/>
  <c r="K25" i="26"/>
  <c r="M25" i="26" s="1"/>
  <c r="J25" i="26"/>
  <c r="AB24" i="26"/>
  <c r="Z24" i="26"/>
  <c r="AA24" i="26" s="1"/>
  <c r="Y24" i="26"/>
  <c r="X24" i="26"/>
  <c r="W24" i="26"/>
  <c r="T24" i="26"/>
  <c r="S24" i="26"/>
  <c r="Q24" i="26"/>
  <c r="R24" i="26" s="1"/>
  <c r="N24" i="26"/>
  <c r="O24" i="26" s="1"/>
  <c r="M24" i="26"/>
  <c r="L24" i="26"/>
  <c r="K24" i="26"/>
  <c r="J24" i="26"/>
  <c r="Z23" i="26"/>
  <c r="AB23" i="26" s="1"/>
  <c r="Y23" i="26"/>
  <c r="W23" i="26"/>
  <c r="X23" i="26" s="1"/>
  <c r="T23" i="26"/>
  <c r="V23" i="26" s="1"/>
  <c r="S23" i="26"/>
  <c r="Q23" i="26"/>
  <c r="R23" i="26" s="1"/>
  <c r="N23" i="26"/>
  <c r="K23" i="26"/>
  <c r="M23" i="26" s="1"/>
  <c r="J23" i="26"/>
  <c r="AB21" i="26"/>
  <c r="AA21" i="26"/>
  <c r="Z21" i="26"/>
  <c r="Y21" i="26"/>
  <c r="X21" i="26"/>
  <c r="V21" i="26"/>
  <c r="U21" i="26"/>
  <c r="T21" i="26"/>
  <c r="S21" i="26"/>
  <c r="R21" i="26"/>
  <c r="Q21" i="26"/>
  <c r="P21" i="26"/>
  <c r="O21" i="26"/>
  <c r="M21" i="26"/>
  <c r="L21" i="26"/>
  <c r="Z19" i="26"/>
  <c r="W19" i="26"/>
  <c r="W21" i="26" s="1"/>
  <c r="T19" i="26"/>
  <c r="Q19" i="26"/>
  <c r="N19" i="26"/>
  <c r="N21" i="26" s="1"/>
  <c r="K19" i="26"/>
  <c r="K21" i="26" s="1"/>
  <c r="A4" i="26"/>
  <c r="A3" i="26"/>
  <c r="B20" i="26" s="1"/>
  <c r="B73" i="21"/>
  <c r="CR65" i="21"/>
  <c r="CQ65" i="21"/>
  <c r="CO65" i="21"/>
  <c r="CP65" i="21" s="1"/>
  <c r="CL65" i="21"/>
  <c r="CN65" i="21" s="1"/>
  <c r="CK65" i="21"/>
  <c r="CJ65" i="21"/>
  <c r="CI65" i="21"/>
  <c r="CF65" i="21"/>
  <c r="CE65" i="21"/>
  <c r="CD65" i="21"/>
  <c r="CC65" i="21"/>
  <c r="BZ65" i="21"/>
  <c r="CB65" i="21" s="1"/>
  <c r="BY65" i="21"/>
  <c r="BX65" i="21"/>
  <c r="BW65" i="21"/>
  <c r="BT65" i="21"/>
  <c r="BQ65" i="21"/>
  <c r="BP65" i="21"/>
  <c r="BO65" i="21"/>
  <c r="BN65" i="21"/>
  <c r="BM65" i="21"/>
  <c r="BL65" i="21"/>
  <c r="BK65" i="21"/>
  <c r="BH65" i="21"/>
  <c r="BE65" i="21"/>
  <c r="BG65" i="21" s="1"/>
  <c r="BC65" i="21"/>
  <c r="BB65" i="21"/>
  <c r="BD65" i="21" s="1"/>
  <c r="BA65" i="21"/>
  <c r="AZ65" i="21"/>
  <c r="AY65" i="21"/>
  <c r="AV65" i="21"/>
  <c r="AS65" i="21"/>
  <c r="AU65" i="21" s="1"/>
  <c r="AP65" i="21"/>
  <c r="AR65" i="21" s="1"/>
  <c r="AO65" i="21"/>
  <c r="AN65" i="21"/>
  <c r="AM65" i="21"/>
  <c r="AJ65" i="21"/>
  <c r="AG65" i="21"/>
  <c r="AD65" i="21"/>
  <c r="AF65" i="21" s="1"/>
  <c r="AC65" i="21"/>
  <c r="AB65" i="21"/>
  <c r="AA65" i="21"/>
  <c r="X65" i="21"/>
  <c r="W65" i="21"/>
  <c r="U65" i="21"/>
  <c r="V65" i="21" s="1"/>
  <c r="R65" i="21"/>
  <c r="T65" i="21" s="1"/>
  <c r="Q65" i="21"/>
  <c r="P65" i="21"/>
  <c r="O65" i="21"/>
  <c r="L65" i="21"/>
  <c r="K65" i="21"/>
  <c r="CT64" i="21"/>
  <c r="CS64" i="21"/>
  <c r="CR64" i="21"/>
  <c r="CO64" i="21"/>
  <c r="CN64" i="21"/>
  <c r="CL64" i="21"/>
  <c r="CM64" i="21" s="1"/>
  <c r="CJ64" i="21"/>
  <c r="CI64" i="21"/>
  <c r="CK64" i="21" s="1"/>
  <c r="CF64" i="21"/>
  <c r="CH64" i="21" s="1"/>
  <c r="CE64" i="21"/>
  <c r="CC64" i="21"/>
  <c r="CD64" i="21" s="1"/>
  <c r="CB64" i="21"/>
  <c r="BZ64" i="21"/>
  <c r="CA64" i="21" s="1"/>
  <c r="BW64" i="21"/>
  <c r="BY64" i="21" s="1"/>
  <c r="BV64" i="21"/>
  <c r="BU64" i="21"/>
  <c r="BT64" i="21"/>
  <c r="BQ64" i="21"/>
  <c r="BS64" i="21" s="1"/>
  <c r="BP64" i="21"/>
  <c r="BN64" i="21"/>
  <c r="BO64" i="21" s="1"/>
  <c r="BK64" i="21"/>
  <c r="BH64" i="21"/>
  <c r="BJ64" i="21" s="1"/>
  <c r="BG64" i="21"/>
  <c r="BF64" i="21"/>
  <c r="BE64" i="21"/>
  <c r="BD64" i="21"/>
  <c r="BB64" i="21"/>
  <c r="BC64" i="21" s="1"/>
  <c r="AY64" i="21"/>
  <c r="BA64" i="21" s="1"/>
  <c r="AV64" i="21"/>
  <c r="AX64" i="21" s="1"/>
  <c r="AS64" i="21"/>
  <c r="AR64" i="21"/>
  <c r="AP64" i="21"/>
  <c r="AQ64" i="21" s="1"/>
  <c r="AN64" i="21"/>
  <c r="AM64" i="21"/>
  <c r="AO64" i="21" s="1"/>
  <c r="AJ64" i="21"/>
  <c r="AL64" i="21" s="1"/>
  <c r="AG64" i="21"/>
  <c r="AI64" i="21" s="1"/>
  <c r="AF64" i="21"/>
  <c r="AD64" i="21"/>
  <c r="AE64" i="21" s="1"/>
  <c r="AA64" i="21"/>
  <c r="Z64" i="21"/>
  <c r="Y64" i="21"/>
  <c r="X64" i="21"/>
  <c r="U64" i="21"/>
  <c r="T64" i="21"/>
  <c r="R64" i="21"/>
  <c r="S64" i="21" s="1"/>
  <c r="O64" i="21"/>
  <c r="Q64" i="21" s="1"/>
  <c r="L64" i="21"/>
  <c r="N64" i="21" s="1"/>
  <c r="K64" i="21"/>
  <c r="CR63" i="21"/>
  <c r="CT63" i="21" s="1"/>
  <c r="CQ63" i="21"/>
  <c r="CP63" i="21"/>
  <c r="CO63" i="21"/>
  <c r="CL63" i="21"/>
  <c r="CN63" i="21" s="1"/>
  <c r="CI63" i="21"/>
  <c r="CK63" i="21" s="1"/>
  <c r="CF63" i="21"/>
  <c r="CH63" i="21" s="1"/>
  <c r="CE63" i="21"/>
  <c r="CD63" i="21"/>
  <c r="CC63" i="21"/>
  <c r="CB63" i="21"/>
  <c r="BZ63" i="21"/>
  <c r="CA63" i="21" s="1"/>
  <c r="BW63" i="21"/>
  <c r="BX63" i="21" s="1"/>
  <c r="BT63" i="21"/>
  <c r="BV63" i="21" s="1"/>
  <c r="BS63" i="21"/>
  <c r="BR63" i="21"/>
  <c r="BQ63" i="21"/>
  <c r="BP63" i="21"/>
  <c r="BN63" i="21"/>
  <c r="BO63" i="21" s="1"/>
  <c r="BL63" i="21"/>
  <c r="BK63" i="21"/>
  <c r="BM63" i="21" s="1"/>
  <c r="BH63" i="21"/>
  <c r="BJ63" i="21" s="1"/>
  <c r="BG63" i="21"/>
  <c r="BF63" i="21"/>
  <c r="BE63" i="21"/>
  <c r="BB63" i="21"/>
  <c r="BD63" i="21" s="1"/>
  <c r="BA63" i="21"/>
  <c r="AZ63" i="21"/>
  <c r="AY63" i="21"/>
  <c r="AV63" i="21"/>
  <c r="AX63" i="21" s="1"/>
  <c r="AU63" i="21"/>
  <c r="AT63" i="21"/>
  <c r="AS63" i="21"/>
  <c r="AP63" i="21"/>
  <c r="AR63" i="21" s="1"/>
  <c r="AM63" i="21"/>
  <c r="AO63" i="21" s="1"/>
  <c r="AJ63" i="21"/>
  <c r="AL63" i="21" s="1"/>
  <c r="AI63" i="21"/>
  <c r="AH63" i="21"/>
  <c r="AG63" i="21"/>
  <c r="AD63" i="21"/>
  <c r="AF63" i="21" s="1"/>
  <c r="AA63" i="21"/>
  <c r="X63" i="21"/>
  <c r="Z63" i="21" s="1"/>
  <c r="W63" i="21"/>
  <c r="V63" i="21"/>
  <c r="U63" i="21"/>
  <c r="R63" i="21"/>
  <c r="T63" i="21" s="1"/>
  <c r="O63" i="21"/>
  <c r="P63" i="21" s="1"/>
  <c r="L63" i="21"/>
  <c r="N63" i="21" s="1"/>
  <c r="K63" i="21"/>
  <c r="CR62" i="21"/>
  <c r="CQ62" i="21"/>
  <c r="CP62" i="21"/>
  <c r="CO62" i="21"/>
  <c r="CL62" i="21"/>
  <c r="CN62" i="21" s="1"/>
  <c r="CK62" i="21"/>
  <c r="CJ62" i="21"/>
  <c r="CI62" i="21"/>
  <c r="CF62" i="21"/>
  <c r="CC62" i="21"/>
  <c r="CE62" i="21" s="1"/>
  <c r="CB62" i="21"/>
  <c r="BZ62" i="21"/>
  <c r="CA62" i="21" s="1"/>
  <c r="BY62" i="21"/>
  <c r="BX62" i="21"/>
  <c r="BW62" i="21"/>
  <c r="BT62" i="21"/>
  <c r="BQ62" i="21"/>
  <c r="BN62" i="21"/>
  <c r="BP62" i="21" s="1"/>
  <c r="BM62" i="21"/>
  <c r="BL62" i="21"/>
  <c r="BK62" i="21"/>
  <c r="BH62" i="21"/>
  <c r="BG62" i="21"/>
  <c r="BE62" i="21"/>
  <c r="BF62" i="21" s="1"/>
  <c r="BB62" i="21"/>
  <c r="BD62" i="21" s="1"/>
  <c r="BA62" i="21"/>
  <c r="AZ62" i="21"/>
  <c r="AY62" i="21"/>
  <c r="AV62" i="21"/>
  <c r="AU62" i="21"/>
  <c r="AT62" i="21"/>
  <c r="AS62" i="21"/>
  <c r="AP62" i="21"/>
  <c r="AR62" i="21" s="1"/>
  <c r="AO62" i="21"/>
  <c r="AN62" i="21"/>
  <c r="AM62" i="21"/>
  <c r="AJ62" i="21"/>
  <c r="AG62" i="21"/>
  <c r="AF62" i="21"/>
  <c r="AE62" i="21"/>
  <c r="AD62" i="21"/>
  <c r="AC62" i="21"/>
  <c r="AB62" i="21"/>
  <c r="AA62" i="21"/>
  <c r="X62" i="21"/>
  <c r="U62" i="21"/>
  <c r="V62" i="21" s="1"/>
  <c r="R62" i="21"/>
  <c r="T62" i="21" s="1"/>
  <c r="Q62" i="21"/>
  <c r="P62" i="21"/>
  <c r="O62" i="21"/>
  <c r="L62" i="21"/>
  <c r="K62" i="21"/>
  <c r="CR61" i="21"/>
  <c r="CS61" i="21" s="1"/>
  <c r="CO61" i="21"/>
  <c r="CN61" i="21"/>
  <c r="CL61" i="21"/>
  <c r="CM61" i="21" s="1"/>
  <c r="CI61" i="21"/>
  <c r="CK61" i="21" s="1"/>
  <c r="CF61" i="21"/>
  <c r="CH61" i="21" s="1"/>
  <c r="CC61" i="21"/>
  <c r="CD61" i="21" s="1"/>
  <c r="CB61" i="21"/>
  <c r="BZ61" i="21"/>
  <c r="CA61" i="21" s="1"/>
  <c r="BW61" i="21"/>
  <c r="BT61" i="21"/>
  <c r="BV61" i="21" s="1"/>
  <c r="BS61" i="21"/>
  <c r="BR61" i="21"/>
  <c r="BQ61" i="21"/>
  <c r="BP61" i="21"/>
  <c r="BN61" i="21"/>
  <c r="BO61" i="21" s="1"/>
  <c r="BK61" i="21"/>
  <c r="BM61" i="21" s="1"/>
  <c r="BJ61" i="21"/>
  <c r="BI61" i="21"/>
  <c r="BH61" i="21"/>
  <c r="BF61" i="21"/>
  <c r="BE61" i="21"/>
  <c r="BG61" i="21" s="1"/>
  <c r="BD61" i="21"/>
  <c r="BB61" i="21"/>
  <c r="BC61" i="21" s="1"/>
  <c r="AY61" i="21"/>
  <c r="BA61" i="21" s="1"/>
  <c r="AV61" i="21"/>
  <c r="AW61" i="21" s="1"/>
  <c r="AU61" i="21"/>
  <c r="AS61" i="21"/>
  <c r="AT61" i="21" s="1"/>
  <c r="AR61" i="21"/>
  <c r="AP61" i="21"/>
  <c r="AQ61" i="21" s="1"/>
  <c r="AN61" i="21"/>
  <c r="AM61" i="21"/>
  <c r="AO61" i="21" s="1"/>
  <c r="AL61" i="21"/>
  <c r="AJ61" i="21"/>
  <c r="AK61" i="21" s="1"/>
  <c r="AG61" i="21"/>
  <c r="AI61" i="21" s="1"/>
  <c r="AF61" i="21"/>
  <c r="AD61" i="21"/>
  <c r="AE61" i="21" s="1"/>
  <c r="AA61" i="21"/>
  <c r="X61" i="21"/>
  <c r="Z61" i="21" s="1"/>
  <c r="V61" i="21"/>
  <c r="U61" i="21"/>
  <c r="W61" i="21" s="1"/>
  <c r="T61" i="21"/>
  <c r="R61" i="21"/>
  <c r="S61" i="21" s="1"/>
  <c r="O61" i="21"/>
  <c r="Q61" i="21" s="1"/>
  <c r="L61" i="21"/>
  <c r="K61" i="21"/>
  <c r="CT60" i="21"/>
  <c r="CS60" i="21"/>
  <c r="CR60" i="21"/>
  <c r="CQ60" i="21"/>
  <c r="CP60" i="21"/>
  <c r="CO60" i="21"/>
  <c r="CL60" i="21"/>
  <c r="CI60" i="21"/>
  <c r="CK60" i="21" s="1"/>
  <c r="CF60" i="21"/>
  <c r="CH60" i="21" s="1"/>
  <c r="CE60" i="21"/>
  <c r="CD60" i="21"/>
  <c r="CC60" i="21"/>
  <c r="BZ60" i="21"/>
  <c r="BW60" i="21"/>
  <c r="BY60" i="21" s="1"/>
  <c r="BT60" i="21"/>
  <c r="BS60" i="21"/>
  <c r="BR60" i="21"/>
  <c r="BQ60" i="21"/>
  <c r="BN60" i="21"/>
  <c r="BP60" i="21" s="1"/>
  <c r="BK60" i="21"/>
  <c r="BM60" i="21" s="1"/>
  <c r="BH60" i="21"/>
  <c r="BJ60" i="21" s="1"/>
  <c r="BG60" i="21"/>
  <c r="BF60" i="21"/>
  <c r="BE60" i="21"/>
  <c r="BB60" i="21"/>
  <c r="AZ60" i="21"/>
  <c r="AY60" i="21"/>
  <c r="BA60" i="21" s="1"/>
  <c r="AV60" i="21"/>
  <c r="AX60" i="21" s="1"/>
  <c r="AU60" i="21"/>
  <c r="AT60" i="21"/>
  <c r="AS60" i="21"/>
  <c r="AP60" i="21"/>
  <c r="AR60" i="21" s="1"/>
  <c r="AO60" i="21"/>
  <c r="AM60" i="21"/>
  <c r="AN60" i="21" s="1"/>
  <c r="AJ60" i="21"/>
  <c r="AL60" i="21" s="1"/>
  <c r="AI60" i="21"/>
  <c r="AH60" i="21"/>
  <c r="AG60" i="21"/>
  <c r="AD60" i="21"/>
  <c r="AF60" i="21" s="1"/>
  <c r="AC60" i="21"/>
  <c r="AB60" i="21"/>
  <c r="AA60" i="21"/>
  <c r="X60" i="21"/>
  <c r="Z60" i="21" s="1"/>
  <c r="W60" i="21"/>
  <c r="V60" i="21"/>
  <c r="U60" i="21"/>
  <c r="R60" i="21"/>
  <c r="Q60" i="21"/>
  <c r="P60" i="21"/>
  <c r="O60" i="21"/>
  <c r="M60" i="21"/>
  <c r="L60" i="21"/>
  <c r="N60" i="21" s="1"/>
  <c r="K60" i="21"/>
  <c r="CR59" i="21"/>
  <c r="CO59" i="21"/>
  <c r="CP59" i="21" s="1"/>
  <c r="CL59" i="21"/>
  <c r="CN59" i="21" s="1"/>
  <c r="CK59" i="21"/>
  <c r="CJ59" i="21"/>
  <c r="CI59" i="21"/>
  <c r="CF59" i="21"/>
  <c r="CC59" i="21"/>
  <c r="CE59" i="21" s="1"/>
  <c r="BZ59" i="21"/>
  <c r="CB59" i="21" s="1"/>
  <c r="BY59" i="21"/>
  <c r="BX59" i="21"/>
  <c r="BW59" i="21"/>
  <c r="BT59" i="21"/>
  <c r="BS59" i="21"/>
  <c r="BQ59" i="21"/>
  <c r="BR59" i="21" s="1"/>
  <c r="BP59" i="21"/>
  <c r="BO59" i="21"/>
  <c r="BN59" i="21"/>
  <c r="BM59" i="21"/>
  <c r="BL59" i="21"/>
  <c r="BK59" i="21"/>
  <c r="BH59" i="21"/>
  <c r="BE59" i="21"/>
  <c r="BG59" i="21" s="1"/>
  <c r="BC59" i="21"/>
  <c r="BB59" i="21"/>
  <c r="BD59" i="21" s="1"/>
  <c r="BA59" i="21"/>
  <c r="AZ59" i="21"/>
  <c r="AY59" i="21"/>
  <c r="AV59" i="21"/>
  <c r="AS59" i="21"/>
  <c r="AU59" i="21" s="1"/>
  <c r="AR59" i="21"/>
  <c r="AQ59" i="21"/>
  <c r="AP59" i="21"/>
  <c r="AO59" i="21"/>
  <c r="AN59" i="21"/>
  <c r="AM59" i="21"/>
  <c r="AJ59" i="21"/>
  <c r="AG59" i="21"/>
  <c r="AH59" i="21" s="1"/>
  <c r="AF59" i="21"/>
  <c r="AE59" i="21"/>
  <c r="AD59" i="21"/>
  <c r="AC59" i="21"/>
  <c r="AB59" i="21"/>
  <c r="AA59" i="21"/>
  <c r="X59" i="21"/>
  <c r="U59" i="21"/>
  <c r="V59" i="21" s="1"/>
  <c r="R59" i="21"/>
  <c r="T59" i="21" s="1"/>
  <c r="Q59" i="21"/>
  <c r="P59" i="21"/>
  <c r="O59" i="21"/>
  <c r="L59" i="21"/>
  <c r="K59" i="21"/>
  <c r="CT58" i="21"/>
  <c r="CS58" i="21"/>
  <c r="CR58" i="21"/>
  <c r="CO58" i="21"/>
  <c r="CP58" i="21" s="1"/>
  <c r="CN58" i="21"/>
  <c r="CL58" i="21"/>
  <c r="CM58" i="21" s="1"/>
  <c r="CI58" i="21"/>
  <c r="CK58" i="21" s="1"/>
  <c r="CH58" i="21"/>
  <c r="CF58" i="21"/>
  <c r="CG58" i="21" s="1"/>
  <c r="CC58" i="21"/>
  <c r="CD58" i="21" s="1"/>
  <c r="CB58" i="21"/>
  <c r="BZ58" i="21"/>
  <c r="CA58" i="21" s="1"/>
  <c r="BW58" i="21"/>
  <c r="BY58" i="21" s="1"/>
  <c r="BU58" i="21"/>
  <c r="BT58" i="21"/>
  <c r="BV58" i="21" s="1"/>
  <c r="BS58" i="21"/>
  <c r="BQ58" i="21"/>
  <c r="BR58" i="21" s="1"/>
  <c r="BP58" i="21"/>
  <c r="BN58" i="21"/>
  <c r="BO58" i="21" s="1"/>
  <c r="BK58" i="21"/>
  <c r="BM58" i="21" s="1"/>
  <c r="BH58" i="21"/>
  <c r="BG58" i="21"/>
  <c r="BE58" i="21"/>
  <c r="BF58" i="21" s="1"/>
  <c r="BD58" i="21"/>
  <c r="BB58" i="21"/>
  <c r="BC58" i="21" s="1"/>
  <c r="AY58" i="21"/>
  <c r="AV58" i="21"/>
  <c r="AW58" i="21" s="1"/>
  <c r="AS58" i="21"/>
  <c r="AR58" i="21"/>
  <c r="AP58" i="21"/>
  <c r="AQ58" i="21" s="1"/>
  <c r="AN58" i="21"/>
  <c r="AM58" i="21"/>
  <c r="AO58" i="21" s="1"/>
  <c r="AK58" i="21"/>
  <c r="AJ58" i="21"/>
  <c r="AL58" i="21" s="1"/>
  <c r="AG58" i="21"/>
  <c r="AI58" i="21" s="1"/>
  <c r="AF58" i="21"/>
  <c r="AD58" i="21"/>
  <c r="AE58" i="21" s="1"/>
  <c r="AA58" i="21"/>
  <c r="AC58" i="21" s="1"/>
  <c r="Z58" i="21"/>
  <c r="Y58" i="21"/>
  <c r="X58" i="21"/>
  <c r="U58" i="21"/>
  <c r="W58" i="21" s="1"/>
  <c r="T58" i="21"/>
  <c r="R58" i="21"/>
  <c r="S58" i="21" s="1"/>
  <c r="O58" i="21"/>
  <c r="Q58" i="21" s="1"/>
  <c r="N58" i="21"/>
  <c r="L58" i="21"/>
  <c r="M58" i="21" s="1"/>
  <c r="K58" i="21"/>
  <c r="CR57" i="21"/>
  <c r="CO57" i="21"/>
  <c r="CL57" i="21"/>
  <c r="CI57" i="21"/>
  <c r="CF57" i="21"/>
  <c r="CC57" i="21"/>
  <c r="BZ57" i="21"/>
  <c r="BW57" i="21"/>
  <c r="BT57" i="21"/>
  <c r="BQ57" i="21"/>
  <c r="BN57" i="21"/>
  <c r="BK57" i="21"/>
  <c r="BH57" i="21"/>
  <c r="BE57" i="21"/>
  <c r="BB57" i="21"/>
  <c r="AY57" i="21"/>
  <c r="AV57" i="21"/>
  <c r="AS57" i="21"/>
  <c r="AP57" i="21"/>
  <c r="AM57" i="21"/>
  <c r="AJ57" i="21"/>
  <c r="AG57" i="21"/>
  <c r="AD57" i="21"/>
  <c r="AA57" i="21"/>
  <c r="X57" i="21"/>
  <c r="U57" i="21"/>
  <c r="R57" i="21"/>
  <c r="O57" i="21"/>
  <c r="L57" i="21"/>
  <c r="CX56" i="21"/>
  <c r="K48" i="21"/>
  <c r="J48" i="21"/>
  <c r="M47" i="21"/>
  <c r="L47" i="21"/>
  <c r="K47" i="21"/>
  <c r="J47" i="21"/>
  <c r="M46" i="21"/>
  <c r="K46" i="21"/>
  <c r="L46" i="21" s="1"/>
  <c r="J46" i="21"/>
  <c r="K45" i="21"/>
  <c r="L45" i="21" s="1"/>
  <c r="J45" i="21"/>
  <c r="M44" i="21"/>
  <c r="L44" i="21"/>
  <c r="K44" i="21"/>
  <c r="J44" i="21"/>
  <c r="M43" i="21"/>
  <c r="K43" i="21"/>
  <c r="L43" i="21" s="1"/>
  <c r="J43" i="21"/>
  <c r="K42" i="21"/>
  <c r="L42" i="21" s="1"/>
  <c r="J42" i="21"/>
  <c r="K41" i="21"/>
  <c r="L41" i="21" s="1"/>
  <c r="J41" i="21"/>
  <c r="M40" i="21"/>
  <c r="K40" i="21"/>
  <c r="L40" i="21" s="1"/>
  <c r="J40" i="21"/>
  <c r="K39" i="21"/>
  <c r="L39" i="21" s="1"/>
  <c r="J39" i="21"/>
  <c r="K38" i="21"/>
  <c r="M38" i="21" s="1"/>
  <c r="J38" i="21"/>
  <c r="M37" i="21"/>
  <c r="K37" i="21"/>
  <c r="L37" i="21" s="1"/>
  <c r="J37" i="21"/>
  <c r="K36" i="21"/>
  <c r="M36" i="21" s="1"/>
  <c r="J36" i="21"/>
  <c r="B36" i="21"/>
  <c r="L35" i="21"/>
  <c r="K35" i="21"/>
  <c r="M35" i="21" s="1"/>
  <c r="J35" i="21"/>
  <c r="M34" i="21"/>
  <c r="L34" i="21"/>
  <c r="K34" i="21"/>
  <c r="J34" i="21"/>
  <c r="K33" i="21"/>
  <c r="M33" i="21" s="1"/>
  <c r="J33" i="21"/>
  <c r="K32" i="21"/>
  <c r="M32" i="21" s="1"/>
  <c r="J32" i="21"/>
  <c r="M31" i="21"/>
  <c r="L31" i="21"/>
  <c r="K31" i="21"/>
  <c r="J31" i="21"/>
  <c r="K30" i="21"/>
  <c r="M30" i="21" s="1"/>
  <c r="J30" i="21"/>
  <c r="K29" i="21"/>
  <c r="M29" i="21" s="1"/>
  <c r="J29" i="21"/>
  <c r="M28" i="21"/>
  <c r="L28" i="21"/>
  <c r="K28" i="21"/>
  <c r="J28" i="21"/>
  <c r="K27" i="21"/>
  <c r="M27" i="21" s="1"/>
  <c r="J27" i="21"/>
  <c r="K26" i="21"/>
  <c r="M26" i="21" s="1"/>
  <c r="J26" i="21"/>
  <c r="M25" i="21"/>
  <c r="L25" i="21"/>
  <c r="K25" i="21"/>
  <c r="J25" i="21"/>
  <c r="K24" i="21"/>
  <c r="M24" i="21" s="1"/>
  <c r="J24" i="21"/>
  <c r="L23" i="21"/>
  <c r="K23" i="21"/>
  <c r="M23" i="21" s="1"/>
  <c r="J23" i="21"/>
  <c r="M22" i="21"/>
  <c r="L22" i="21"/>
  <c r="K22" i="21"/>
  <c r="J22" i="21"/>
  <c r="K21" i="21"/>
  <c r="M21" i="21" s="1"/>
  <c r="J21" i="21"/>
  <c r="A4" i="21"/>
  <c r="A3" i="21"/>
  <c r="AU64" i="21" l="1"/>
  <c r="AT64" i="21"/>
  <c r="CQ63" i="23"/>
  <c r="CP63" i="23"/>
  <c r="M103" i="23"/>
  <c r="L103" i="23"/>
  <c r="BI58" i="21"/>
  <c r="BJ58" i="21"/>
  <c r="N59" i="21"/>
  <c r="M59" i="21"/>
  <c r="L49" i="26"/>
  <c r="T60" i="21"/>
  <c r="S60" i="21"/>
  <c r="BD60" i="21"/>
  <c r="BC60" i="21"/>
  <c r="CD62" i="21"/>
  <c r="S65" i="21"/>
  <c r="L23" i="26"/>
  <c r="T65" i="23"/>
  <c r="S65" i="23"/>
  <c r="AC61" i="21"/>
  <c r="AB61" i="21"/>
  <c r="BC63" i="21"/>
  <c r="CJ66" i="23"/>
  <c r="CK66" i="23"/>
  <c r="BR199" i="23"/>
  <c r="AB188" i="9"/>
  <c r="AA188" i="9"/>
  <c r="M41" i="21"/>
  <c r="CM59" i="21"/>
  <c r="AX62" i="21"/>
  <c r="AW62" i="21"/>
  <c r="R29" i="26"/>
  <c r="V34" i="26"/>
  <c r="U34" i="26"/>
  <c r="U42" i="26"/>
  <c r="V47" i="26"/>
  <c r="Q62" i="23"/>
  <c r="P62" i="23"/>
  <c r="R25" i="26"/>
  <c r="S38" i="26"/>
  <c r="Y46" i="26"/>
  <c r="X46" i="26"/>
  <c r="M138" i="9"/>
  <c r="L138" i="9"/>
  <c r="U180" i="9"/>
  <c r="V180" i="9"/>
  <c r="R183" i="9"/>
  <c r="S183" i="9"/>
  <c r="L26" i="21"/>
  <c r="L38" i="21"/>
  <c r="AB58" i="21"/>
  <c r="BF59" i="21"/>
  <c r="AQ60" i="21"/>
  <c r="CG60" i="21"/>
  <c r="BY61" i="21"/>
  <c r="BX61" i="21"/>
  <c r="BR65" i="21"/>
  <c r="BS65" i="21"/>
  <c r="V24" i="26"/>
  <c r="U24" i="26"/>
  <c r="X28" i="26"/>
  <c r="X42" i="26"/>
  <c r="Y42" i="26"/>
  <c r="X45" i="26"/>
  <c r="BO60" i="23"/>
  <c r="BC64" i="23"/>
  <c r="BD64" i="23"/>
  <c r="CP64" i="23"/>
  <c r="BX65" i="23"/>
  <c r="N128" i="23"/>
  <c r="M128" i="23"/>
  <c r="AL129" i="23"/>
  <c r="AK129" i="23"/>
  <c r="CG132" i="23"/>
  <c r="CH132" i="23"/>
  <c r="CG193" i="23"/>
  <c r="Q194" i="23"/>
  <c r="AE194" i="23"/>
  <c r="AF194" i="23"/>
  <c r="BA194" i="23"/>
  <c r="CP197" i="23"/>
  <c r="CQ197" i="23"/>
  <c r="P136" i="9"/>
  <c r="AC1" i="11"/>
  <c r="J1" i="11"/>
  <c r="AR62" i="23"/>
  <c r="AQ62" i="23"/>
  <c r="CK193" i="23"/>
  <c r="CJ193" i="23"/>
  <c r="Q122" i="9"/>
  <c r="P122" i="9"/>
  <c r="U163" i="9"/>
  <c r="U166" i="9"/>
  <c r="V166" i="9"/>
  <c r="V167" i="9"/>
  <c r="U167" i="9"/>
  <c r="BV60" i="21"/>
  <c r="BU60" i="21"/>
  <c r="AB192" i="23"/>
  <c r="AC192" i="23"/>
  <c r="AX196" i="23"/>
  <c r="AW196" i="23"/>
  <c r="O54" i="9"/>
  <c r="P54" i="9"/>
  <c r="L69" i="9"/>
  <c r="M69" i="9"/>
  <c r="AT1" i="11"/>
  <c r="AA1" i="11"/>
  <c r="H1" i="11"/>
  <c r="L32" i="21"/>
  <c r="Y61" i="21"/>
  <c r="L36" i="23"/>
  <c r="M36" i="23"/>
  <c r="AF63" i="23"/>
  <c r="AE63" i="23"/>
  <c r="AE131" i="23"/>
  <c r="AF131" i="23"/>
  <c r="CE133" i="23"/>
  <c r="CD133" i="23"/>
  <c r="O35" i="26"/>
  <c r="AV1" i="11"/>
  <c r="M50" i="23"/>
  <c r="L50" i="23"/>
  <c r="BP64" i="23"/>
  <c r="AR133" i="23"/>
  <c r="L39" i="26"/>
  <c r="CJ58" i="21"/>
  <c r="BO62" i="21"/>
  <c r="BJ62" i="23"/>
  <c r="BI62" i="23"/>
  <c r="CB63" i="23"/>
  <c r="CA63" i="23"/>
  <c r="BV59" i="21"/>
  <c r="BU59" i="21"/>
  <c r="N61" i="21"/>
  <c r="M61" i="21"/>
  <c r="CK61" i="23"/>
  <c r="CD62" i="23"/>
  <c r="CP65" i="23"/>
  <c r="CS126" i="23"/>
  <c r="AR127" i="23"/>
  <c r="AI62" i="21"/>
  <c r="AH62" i="21"/>
  <c r="Y32" i="26"/>
  <c r="X32" i="26"/>
  <c r="BJ59" i="21"/>
  <c r="BI59" i="21"/>
  <c r="AB63" i="21"/>
  <c r="AC63" i="21"/>
  <c r="BI64" i="21"/>
  <c r="M25" i="23"/>
  <c r="L25" i="23"/>
  <c r="BS60" i="23"/>
  <c r="BR60" i="23"/>
  <c r="V129" i="23"/>
  <c r="BP193" i="23"/>
  <c r="CP196" i="23"/>
  <c r="CQ196" i="23"/>
  <c r="BR197" i="23"/>
  <c r="BS197" i="23"/>
  <c r="P124" i="9"/>
  <c r="Q124" i="9"/>
  <c r="L48" i="21"/>
  <c r="M48" i="21"/>
  <c r="CT62" i="21"/>
  <c r="CS62" i="21"/>
  <c r="BY196" i="23"/>
  <c r="BX196" i="23"/>
  <c r="X59" i="9"/>
  <c r="Y59" i="9"/>
  <c r="AU1" i="11"/>
  <c r="I1" i="11"/>
  <c r="AB1" i="11"/>
  <c r="P30" i="26"/>
  <c r="O30" i="26"/>
  <c r="L44" i="26"/>
  <c r="P60" i="23"/>
  <c r="Q60" i="23"/>
  <c r="S66" i="23"/>
  <c r="CH133" i="23"/>
  <c r="CG133" i="23"/>
  <c r="CG199" i="23"/>
  <c r="O50" i="9"/>
  <c r="CQ61" i="21"/>
  <c r="CP61" i="21"/>
  <c r="AC64" i="21"/>
  <c r="AB64" i="21"/>
  <c r="BC128" i="23"/>
  <c r="BD128" i="23"/>
  <c r="L29" i="21"/>
  <c r="AN63" i="21"/>
  <c r="CQ64" i="21"/>
  <c r="CP64" i="21"/>
  <c r="CH65" i="21"/>
  <c r="CG65" i="21"/>
  <c r="O31" i="26"/>
  <c r="M63" i="23"/>
  <c r="N63" i="23"/>
  <c r="BI127" i="23"/>
  <c r="AE128" i="23"/>
  <c r="AF128" i="23"/>
  <c r="N131" i="23"/>
  <c r="M131" i="23"/>
  <c r="AU133" i="23"/>
  <c r="AT133" i="23"/>
  <c r="AU58" i="21"/>
  <c r="AT58" i="21"/>
  <c r="S26" i="26"/>
  <c r="R26" i="26"/>
  <c r="R43" i="26"/>
  <c r="L46" i="23"/>
  <c r="BX64" i="21"/>
  <c r="Y47" i="26"/>
  <c r="X47" i="26"/>
  <c r="Y37" i="26"/>
  <c r="X37" i="26"/>
  <c r="AA41" i="26"/>
  <c r="AB41" i="26"/>
  <c r="AU63" i="23"/>
  <c r="AT63" i="23"/>
  <c r="AO64" i="23"/>
  <c r="AN64" i="23"/>
  <c r="AT59" i="21"/>
  <c r="AE60" i="21"/>
  <c r="S62" i="21"/>
  <c r="AA23" i="26"/>
  <c r="M27" i="26"/>
  <c r="L27" i="26"/>
  <c r="L28" i="26"/>
  <c r="L36" i="26"/>
  <c r="AA49" i="26"/>
  <c r="AE60" i="23"/>
  <c r="AZ60" i="23"/>
  <c r="BA60" i="23"/>
  <c r="V64" i="23"/>
  <c r="AU67" i="23"/>
  <c r="AT67" i="23"/>
  <c r="CS128" i="23"/>
  <c r="CT128" i="23"/>
  <c r="BS64" i="23"/>
  <c r="BR64" i="23"/>
  <c r="AU127" i="23"/>
  <c r="AT127" i="23"/>
  <c r="AI130" i="23"/>
  <c r="AH130" i="23"/>
  <c r="M135" i="9"/>
  <c r="L135" i="9"/>
  <c r="Z65" i="21"/>
  <c r="Y65" i="21"/>
  <c r="AQ65" i="23"/>
  <c r="AN66" i="23"/>
  <c r="AO66" i="23"/>
  <c r="CP66" i="23"/>
  <c r="S130" i="23"/>
  <c r="CG130" i="23"/>
  <c r="CA131" i="23"/>
  <c r="CB131" i="23"/>
  <c r="M168" i="23"/>
  <c r="O189" i="9"/>
  <c r="P189" i="9"/>
  <c r="AE1" i="11"/>
  <c r="L1" i="11"/>
  <c r="P58" i="21"/>
  <c r="AQ65" i="21"/>
  <c r="U29" i="26"/>
  <c r="BL65" i="23"/>
  <c r="CS65" i="23"/>
  <c r="CA67" i="23"/>
  <c r="L95" i="23"/>
  <c r="BP126" i="23"/>
  <c r="BJ128" i="23"/>
  <c r="CM133" i="23"/>
  <c r="CN133" i="23"/>
  <c r="AF1" i="11"/>
  <c r="M1" i="11"/>
  <c r="AA33" i="26"/>
  <c r="O45" i="26"/>
  <c r="M33" i="23"/>
  <c r="M43" i="23"/>
  <c r="CM60" i="23"/>
  <c r="M104" i="23"/>
  <c r="B1" i="11"/>
  <c r="AN1" i="11"/>
  <c r="U1" i="11"/>
  <c r="Q63" i="21"/>
  <c r="S40" i="26"/>
  <c r="R40" i="26"/>
  <c r="L47" i="26"/>
  <c r="AN60" i="23"/>
  <c r="AO60" i="23"/>
  <c r="M176" i="23"/>
  <c r="T196" i="23"/>
  <c r="BD198" i="23"/>
  <c r="X179" i="9"/>
  <c r="R27" i="26"/>
  <c r="BJ131" i="23"/>
  <c r="BI131" i="23"/>
  <c r="BF65" i="21"/>
  <c r="M91" i="23"/>
  <c r="CD131" i="23"/>
  <c r="M179" i="23"/>
  <c r="M39" i="21"/>
  <c r="CT61" i="21"/>
  <c r="BL61" i="23"/>
  <c r="Y62" i="23"/>
  <c r="AL62" i="23"/>
  <c r="AF64" i="23"/>
  <c r="AE64" i="23"/>
  <c r="BX64" i="23"/>
  <c r="CK64" i="23"/>
  <c r="N65" i="23"/>
  <c r="AE65" i="23"/>
  <c r="BO65" i="23"/>
  <c r="AT66" i="23"/>
  <c r="CE67" i="23"/>
  <c r="M92" i="23"/>
  <c r="L92" i="23"/>
  <c r="Y126" i="23"/>
  <c r="BD126" i="23"/>
  <c r="BS126" i="23"/>
  <c r="CD127" i="23"/>
  <c r="Y128" i="23"/>
  <c r="BF130" i="23"/>
  <c r="BV130" i="23"/>
  <c r="AR131" i="23"/>
  <c r="M132" i="23"/>
  <c r="Y132" i="23"/>
  <c r="AK132" i="23"/>
  <c r="AX132" i="23"/>
  <c r="CM132" i="23"/>
  <c r="CN132" i="23"/>
  <c r="L161" i="23"/>
  <c r="L165" i="23"/>
  <c r="M165" i="23"/>
  <c r="L173" i="23"/>
  <c r="AR194" i="23"/>
  <c r="AQ194" i="23"/>
  <c r="V197" i="23"/>
  <c r="W197" i="23"/>
  <c r="BV198" i="23"/>
  <c r="M112" i="23"/>
  <c r="L112" i="23"/>
  <c r="BC129" i="23"/>
  <c r="BD129" i="23"/>
  <c r="BA196" i="23"/>
  <c r="AZ196" i="23"/>
  <c r="P49" i="26"/>
  <c r="O49" i="26"/>
  <c r="CA65" i="23"/>
  <c r="S67" i="23"/>
  <c r="CB128" i="23"/>
  <c r="L182" i="23"/>
  <c r="AA177" i="9"/>
  <c r="AB177" i="9"/>
  <c r="S59" i="21"/>
  <c r="BI60" i="21"/>
  <c r="CJ60" i="21"/>
  <c r="BS62" i="21"/>
  <c r="BR62" i="21"/>
  <c r="AQ63" i="21"/>
  <c r="M64" i="21"/>
  <c r="BM64" i="21"/>
  <c r="BL64" i="21"/>
  <c r="V30" i="26"/>
  <c r="U30" i="26"/>
  <c r="O40" i="26"/>
  <c r="T60" i="23"/>
  <c r="S60" i="23"/>
  <c r="AK60" i="23"/>
  <c r="BO62" i="23"/>
  <c r="CE128" i="23"/>
  <c r="CD128" i="23"/>
  <c r="CT131" i="23"/>
  <c r="BV132" i="23"/>
  <c r="P192" i="23"/>
  <c r="M45" i="21"/>
  <c r="AI59" i="21"/>
  <c r="CA59" i="21"/>
  <c r="O28" i="26"/>
  <c r="AC65" i="23"/>
  <c r="CD65" i="23"/>
  <c r="AL126" i="23"/>
  <c r="CP129" i="23"/>
  <c r="BI132" i="23"/>
  <c r="CN198" i="23"/>
  <c r="AB178" i="9"/>
  <c r="AA178" i="9"/>
  <c r="L24" i="21"/>
  <c r="L30" i="21"/>
  <c r="M42" i="21"/>
  <c r="AH58" i="21"/>
  <c r="CQ58" i="21"/>
  <c r="CT59" i="21"/>
  <c r="CS59" i="21"/>
  <c r="AW60" i="21"/>
  <c r="BX60" i="21"/>
  <c r="W62" i="21"/>
  <c r="BC62" i="21"/>
  <c r="AE63" i="21"/>
  <c r="Y25" i="26"/>
  <c r="U35" i="26"/>
  <c r="O41" i="26"/>
  <c r="AA47" i="26"/>
  <c r="L47" i="23"/>
  <c r="AF61" i="23"/>
  <c r="BA62" i="23"/>
  <c r="CK62" i="23"/>
  <c r="CG63" i="23"/>
  <c r="AC64" i="23"/>
  <c r="CS66" i="23"/>
  <c r="CP127" i="23"/>
  <c r="BL128" i="23"/>
  <c r="BJ129" i="23"/>
  <c r="BI195" i="23"/>
  <c r="L36" i="21"/>
  <c r="AX58" i="21"/>
  <c r="CD59" i="21"/>
  <c r="AK60" i="21"/>
  <c r="BL60" i="21"/>
  <c r="AH61" i="21"/>
  <c r="BL61" i="21"/>
  <c r="AH64" i="21"/>
  <c r="N65" i="21"/>
  <c r="M65" i="21"/>
  <c r="AT65" i="21"/>
  <c r="BJ65" i="21"/>
  <c r="BI65" i="21"/>
  <c r="U23" i="26"/>
  <c r="X26" i="26"/>
  <c r="L38" i="26"/>
  <c r="M40" i="23"/>
  <c r="S61" i="23"/>
  <c r="CN62" i="23"/>
  <c r="CM62" i="23"/>
  <c r="V58" i="21"/>
  <c r="BA58" i="21"/>
  <c r="AZ58" i="21"/>
  <c r="CE58" i="21"/>
  <c r="Z59" i="21"/>
  <c r="Y59" i="21"/>
  <c r="Y60" i="21"/>
  <c r="CB60" i="21"/>
  <c r="CA60" i="21"/>
  <c r="AX61" i="21"/>
  <c r="CE61" i="21"/>
  <c r="CM62" i="21"/>
  <c r="S63" i="21"/>
  <c r="BY63" i="21"/>
  <c r="CM63" i="21"/>
  <c r="BR64" i="21"/>
  <c r="CG64" i="21"/>
  <c r="AE65" i="21"/>
  <c r="P24" i="26"/>
  <c r="L25" i="26"/>
  <c r="AB30" i="26"/>
  <c r="AA30" i="26"/>
  <c r="X31" i="26"/>
  <c r="P33" i="26"/>
  <c r="AA34" i="26"/>
  <c r="V39" i="26"/>
  <c r="V44" i="26"/>
  <c r="R45" i="26"/>
  <c r="P47" i="26"/>
  <c r="O47" i="26"/>
  <c r="M27" i="23"/>
  <c r="L34" i="23"/>
  <c r="M37" i="23"/>
  <c r="Z60" i="23"/>
  <c r="Y60" i="23"/>
  <c r="CA60" i="23"/>
  <c r="CP60" i="23"/>
  <c r="BC62" i="23"/>
  <c r="BC63" i="23"/>
  <c r="BR63" i="23"/>
  <c r="P64" i="23"/>
  <c r="AE66" i="23"/>
  <c r="BO66" i="23"/>
  <c r="CD66" i="23"/>
  <c r="BR67" i="23"/>
  <c r="BC127" i="23"/>
  <c r="CS127" i="23"/>
  <c r="AT128" i="23"/>
  <c r="CN130" i="23"/>
  <c r="CM130" i="23"/>
  <c r="AU131" i="23"/>
  <c r="AT131" i="23"/>
  <c r="BX133" i="23"/>
  <c r="AT194" i="23"/>
  <c r="AU194" i="23"/>
  <c r="BO194" i="23"/>
  <c r="CK194" i="23"/>
  <c r="BM196" i="23"/>
  <c r="BL196" i="23"/>
  <c r="CK197" i="23"/>
  <c r="BY198" i="23"/>
  <c r="BX198" i="23"/>
  <c r="S44" i="9"/>
  <c r="L52" i="9"/>
  <c r="M52" i="9"/>
  <c r="X67" i="9"/>
  <c r="Y67" i="9"/>
  <c r="M169" i="9"/>
  <c r="O172" i="9"/>
  <c r="P172" i="9"/>
  <c r="R175" i="9"/>
  <c r="S175" i="9"/>
  <c r="AH197" i="23"/>
  <c r="AI197" i="23"/>
  <c r="Y166" i="9"/>
  <c r="X166" i="9"/>
  <c r="N133" i="23"/>
  <c r="BX58" i="21"/>
  <c r="AX59" i="21"/>
  <c r="AW59" i="21"/>
  <c r="V43" i="26"/>
  <c r="U43" i="26"/>
  <c r="M46" i="26"/>
  <c r="L46" i="26"/>
  <c r="BX61" i="23"/>
  <c r="AU65" i="23"/>
  <c r="AT65" i="23"/>
  <c r="AK131" i="23"/>
  <c r="P196" i="23"/>
  <c r="N197" i="23"/>
  <c r="AL62" i="21"/>
  <c r="AK62" i="21"/>
  <c r="CJ63" i="21"/>
  <c r="AB28" i="26"/>
  <c r="AB42" i="26"/>
  <c r="AA42" i="26"/>
  <c r="U48" i="26"/>
  <c r="L30" i="23"/>
  <c r="BS62" i="23"/>
  <c r="BR62" i="23"/>
  <c r="V128" i="23"/>
  <c r="BS198" i="23"/>
  <c r="S32" i="26"/>
  <c r="CH59" i="21"/>
  <c r="CG59" i="21"/>
  <c r="CT65" i="21"/>
  <c r="CS65" i="21"/>
  <c r="AB26" i="26"/>
  <c r="AA26" i="26"/>
  <c r="S33" i="26"/>
  <c r="R33" i="26"/>
  <c r="BA61" i="23"/>
  <c r="AZ61" i="23"/>
  <c r="AN62" i="23"/>
  <c r="BY62" i="23"/>
  <c r="BX62" i="23"/>
  <c r="AO63" i="23"/>
  <c r="CM63" i="23"/>
  <c r="BL64" i="23"/>
  <c r="CM64" i="23"/>
  <c r="P65" i="23"/>
  <c r="AZ65" i="23"/>
  <c r="AX66" i="23"/>
  <c r="AW66" i="23"/>
  <c r="BC67" i="23"/>
  <c r="BF126" i="23"/>
  <c r="CM126" i="23"/>
  <c r="CN126" i="23"/>
  <c r="W127" i="23"/>
  <c r="V127" i="23"/>
  <c r="BR127" i="23"/>
  <c r="CG127" i="23"/>
  <c r="AX128" i="23"/>
  <c r="AW128" i="23"/>
  <c r="AF129" i="23"/>
  <c r="CE129" i="23"/>
  <c r="CD129" i="23"/>
  <c r="BI130" i="23"/>
  <c r="BP131" i="23"/>
  <c r="L49" i="9"/>
  <c r="M49" i="9"/>
  <c r="R164" i="9"/>
  <c r="S164" i="9"/>
  <c r="P169" i="9"/>
  <c r="O169" i="9"/>
  <c r="X163" i="9"/>
  <c r="Y163" i="9"/>
  <c r="K1" i="11"/>
  <c r="AD1" i="11"/>
  <c r="P23" i="26"/>
  <c r="O23" i="26"/>
  <c r="P51" i="26"/>
  <c r="O51" i="26"/>
  <c r="CN61" i="23"/>
  <c r="CM61" i="23"/>
  <c r="V66" i="23"/>
  <c r="AI67" i="23"/>
  <c r="AH67" i="23"/>
  <c r="L99" i="23"/>
  <c r="CD126" i="23"/>
  <c r="BG192" i="23"/>
  <c r="AK199" i="23"/>
  <c r="V61" i="9"/>
  <c r="M121" i="9"/>
  <c r="Y165" i="9"/>
  <c r="X165" i="9"/>
  <c r="L33" i="26"/>
  <c r="BD60" i="23"/>
  <c r="BC60" i="23"/>
  <c r="M108" i="23"/>
  <c r="AE127" i="23"/>
  <c r="BR130" i="23"/>
  <c r="CQ59" i="21"/>
  <c r="BV65" i="21"/>
  <c r="BU65" i="21"/>
  <c r="Q63" i="23"/>
  <c r="AQ64" i="23"/>
  <c r="BI66" i="23"/>
  <c r="W67" i="23"/>
  <c r="V67" i="23"/>
  <c r="CH126" i="23"/>
  <c r="CG126" i="23"/>
  <c r="AN128" i="23"/>
  <c r="P131" i="23"/>
  <c r="AZ133" i="23"/>
  <c r="BA133" i="23"/>
  <c r="Q197" i="23"/>
  <c r="P197" i="23"/>
  <c r="V182" i="9"/>
  <c r="U182" i="9"/>
  <c r="N1" i="11"/>
  <c r="AG1" i="11"/>
  <c r="L21" i="21"/>
  <c r="L27" i="21"/>
  <c r="L33" i="21"/>
  <c r="BL58" i="21"/>
  <c r="CN60" i="21"/>
  <c r="CM60" i="21"/>
  <c r="AW64" i="21"/>
  <c r="CM65" i="21"/>
  <c r="BY60" i="23"/>
  <c r="BO67" i="23"/>
  <c r="M169" i="23"/>
  <c r="BY195" i="23"/>
  <c r="AL196" i="23"/>
  <c r="AK196" i="23"/>
  <c r="AB64" i="9"/>
  <c r="AA64" i="9"/>
  <c r="W59" i="21"/>
  <c r="Z62" i="21"/>
  <c r="Y62" i="21"/>
  <c r="P64" i="21"/>
  <c r="U27" i="26"/>
  <c r="P37" i="26"/>
  <c r="O37" i="26"/>
  <c r="L42" i="26"/>
  <c r="M44" i="23"/>
  <c r="L44" i="23"/>
  <c r="BJ62" i="21"/>
  <c r="BI62" i="21"/>
  <c r="BO60" i="21"/>
  <c r="AZ61" i="21"/>
  <c r="CG61" i="21"/>
  <c r="W64" i="21"/>
  <c r="V64" i="21"/>
  <c r="AI65" i="21"/>
  <c r="AH65" i="21"/>
  <c r="P34" i="26"/>
  <c r="O34" i="26"/>
  <c r="AA35" i="26"/>
  <c r="X39" i="26"/>
  <c r="U50" i="26"/>
  <c r="Y51" i="26"/>
  <c r="BM60" i="23"/>
  <c r="CT60" i="23"/>
  <c r="CS60" i="23"/>
  <c r="BV63" i="23"/>
  <c r="BU63" i="23"/>
  <c r="Q66" i="23"/>
  <c r="L106" i="23"/>
  <c r="AR126" i="23"/>
  <c r="CN128" i="23"/>
  <c r="AW129" i="23"/>
  <c r="M130" i="23"/>
  <c r="M158" i="23"/>
  <c r="L158" i="23"/>
  <c r="CE193" i="23"/>
  <c r="AN198" i="23"/>
  <c r="X42" i="9"/>
  <c r="Y42" i="9"/>
  <c r="V56" i="9"/>
  <c r="U56" i="9"/>
  <c r="P171" i="9"/>
  <c r="O171" i="9"/>
  <c r="CK67" i="23"/>
  <c r="CJ67" i="23"/>
  <c r="AU126" i="23"/>
  <c r="AT126" i="23"/>
  <c r="M170" i="23"/>
  <c r="L170" i="23"/>
  <c r="BP196" i="23"/>
  <c r="BO196" i="23"/>
  <c r="BU197" i="23"/>
  <c r="BV197" i="23"/>
  <c r="Y66" i="9"/>
  <c r="X66" i="9"/>
  <c r="AB166" i="9"/>
  <c r="AA166" i="9"/>
  <c r="M177" i="9"/>
  <c r="L177" i="9"/>
  <c r="N62" i="21"/>
  <c r="M62" i="21"/>
  <c r="CH62" i="21"/>
  <c r="CG62" i="21"/>
  <c r="AX65" i="21"/>
  <c r="AW65" i="21"/>
  <c r="L97" i="23"/>
  <c r="M116" i="23"/>
  <c r="AF126" i="23"/>
  <c r="AX127" i="23"/>
  <c r="AW127" i="23"/>
  <c r="CH128" i="23"/>
  <c r="CG128" i="23"/>
  <c r="BR129" i="23"/>
  <c r="CS129" i="23"/>
  <c r="V130" i="23"/>
  <c r="AW130" i="23"/>
  <c r="V131" i="23"/>
  <c r="BD131" i="23"/>
  <c r="BU131" i="23"/>
  <c r="CJ131" i="23"/>
  <c r="V133" i="23"/>
  <c r="BL192" i="23"/>
  <c r="CN193" i="23"/>
  <c r="CJ196" i="23"/>
  <c r="AK197" i="23"/>
  <c r="AL197" i="23"/>
  <c r="N198" i="23"/>
  <c r="M198" i="23"/>
  <c r="O42" i="9"/>
  <c r="P42" i="9"/>
  <c r="V49" i="9"/>
  <c r="U49" i="9"/>
  <c r="L58" i="9"/>
  <c r="M58" i="9"/>
  <c r="AA59" i="9"/>
  <c r="O62" i="9"/>
  <c r="AA67" i="9"/>
  <c r="U68" i="9"/>
  <c r="L118" i="9"/>
  <c r="U170" i="9"/>
  <c r="O177" i="9"/>
  <c r="P177" i="9"/>
  <c r="P178" i="9"/>
  <c r="O178" i="9"/>
  <c r="P188" i="9"/>
  <c r="O188" i="9"/>
  <c r="BU61" i="21"/>
  <c r="Y63" i="21"/>
  <c r="AW63" i="21"/>
  <c r="BU63" i="21"/>
  <c r="CS63" i="21"/>
  <c r="AK64" i="21"/>
  <c r="CA65" i="21"/>
  <c r="Y27" i="26"/>
  <c r="X27" i="26"/>
  <c r="AA29" i="26"/>
  <c r="X35" i="26"/>
  <c r="L37" i="26"/>
  <c r="AB37" i="26"/>
  <c r="AA37" i="26"/>
  <c r="L40" i="26"/>
  <c r="R44" i="26"/>
  <c r="L45" i="26"/>
  <c r="U46" i="26"/>
  <c r="P50" i="26"/>
  <c r="AN61" i="23"/>
  <c r="CA61" i="23"/>
  <c r="S63" i="23"/>
  <c r="AI63" i="23"/>
  <c r="AH63" i="23"/>
  <c r="BM63" i="23"/>
  <c r="S64" i="23"/>
  <c r="BF64" i="23"/>
  <c r="Y65" i="23"/>
  <c r="BR65" i="23"/>
  <c r="CH65" i="23"/>
  <c r="CG65" i="23"/>
  <c r="CG66" i="23"/>
  <c r="L101" i="23"/>
  <c r="M105" i="23"/>
  <c r="L109" i="23"/>
  <c r="CP126" i="23"/>
  <c r="S127" i="23"/>
  <c r="AH127" i="23"/>
  <c r="AH128" i="23"/>
  <c r="BP128" i="23"/>
  <c r="AR129" i="23"/>
  <c r="BF129" i="23"/>
  <c r="AK130" i="23"/>
  <c r="CB130" i="23"/>
  <c r="CA130" i="23"/>
  <c r="AN131" i="23"/>
  <c r="BU133" i="23"/>
  <c r="CJ133" i="23"/>
  <c r="L155" i="23"/>
  <c r="AZ192" i="23"/>
  <c r="T193" i="23"/>
  <c r="AK193" i="23"/>
  <c r="BV193" i="23"/>
  <c r="BU193" i="23"/>
  <c r="BI194" i="23"/>
  <c r="BJ194" i="23"/>
  <c r="M195" i="23"/>
  <c r="AC195" i="23"/>
  <c r="CG195" i="23"/>
  <c r="BS196" i="23"/>
  <c r="BY197" i="23"/>
  <c r="M199" i="23"/>
  <c r="L20" i="9"/>
  <c r="P21" i="9"/>
  <c r="P61" i="9"/>
  <c r="R62" i="9"/>
  <c r="S62" i="9"/>
  <c r="Q123" i="9"/>
  <c r="P123" i="9"/>
  <c r="AA169" i="9"/>
  <c r="V175" i="9"/>
  <c r="AQ62" i="21"/>
  <c r="M63" i="21"/>
  <c r="AK63" i="21"/>
  <c r="BI63" i="21"/>
  <c r="CG63" i="21"/>
  <c r="AL59" i="21"/>
  <c r="AK59" i="21"/>
  <c r="P61" i="21"/>
  <c r="CJ61" i="21"/>
  <c r="BV62" i="21"/>
  <c r="BU62" i="21"/>
  <c r="AZ64" i="21"/>
  <c r="AL65" i="21"/>
  <c r="AK65" i="21"/>
  <c r="L32" i="26"/>
  <c r="O42" i="26"/>
  <c r="U49" i="26"/>
  <c r="BG60" i="23"/>
  <c r="BF60" i="23"/>
  <c r="CK60" i="23"/>
  <c r="AT64" i="23"/>
  <c r="BC65" i="23"/>
  <c r="AC66" i="23"/>
  <c r="L90" i="23"/>
  <c r="S126" i="23"/>
  <c r="T126" i="23"/>
  <c r="CB126" i="23"/>
  <c r="T128" i="23"/>
  <c r="BS128" i="23"/>
  <c r="BR128" i="23"/>
  <c r="BF131" i="23"/>
  <c r="Y133" i="23"/>
  <c r="L159" i="23"/>
  <c r="M159" i="23"/>
  <c r="AO193" i="23"/>
  <c r="AN193" i="23"/>
  <c r="AT196" i="23"/>
  <c r="S197" i="23"/>
  <c r="CB197" i="23"/>
  <c r="CA197" i="23"/>
  <c r="BP198" i="23"/>
  <c r="AF199" i="23"/>
  <c r="AE199" i="23"/>
  <c r="BO199" i="23"/>
  <c r="CD199" i="23"/>
  <c r="AA51" i="9"/>
  <c r="AB51" i="9"/>
  <c r="X54" i="9"/>
  <c r="Y54" i="9"/>
  <c r="P58" i="9"/>
  <c r="R61" i="9"/>
  <c r="S61" i="9"/>
  <c r="P63" i="9"/>
  <c r="O63" i="9"/>
  <c r="X170" i="9"/>
  <c r="Y170" i="9"/>
  <c r="R60" i="9"/>
  <c r="S60" i="9"/>
  <c r="BU194" i="23"/>
  <c r="BV194" i="23"/>
  <c r="AA42" i="9"/>
  <c r="AB42" i="9"/>
  <c r="M163" i="23"/>
  <c r="L167" i="23"/>
  <c r="AU192" i="23"/>
  <c r="Y193" i="23"/>
  <c r="BY193" i="23"/>
  <c r="AK194" i="23"/>
  <c r="BC194" i="23"/>
  <c r="BX194" i="23"/>
  <c r="BY194" i="23"/>
  <c r="CP194" i="23"/>
  <c r="CQ194" i="23"/>
  <c r="BF196" i="23"/>
  <c r="CB196" i="23"/>
  <c r="CD197" i="23"/>
  <c r="CE197" i="23"/>
  <c r="M48" i="9"/>
  <c r="AA48" i="9"/>
  <c r="V60" i="9"/>
  <c r="U60" i="9"/>
  <c r="S64" i="9"/>
  <c r="M67" i="9"/>
  <c r="L107" i="9"/>
  <c r="M107" i="9"/>
  <c r="O168" i="9"/>
  <c r="M170" i="9"/>
  <c r="V174" i="9"/>
  <c r="U174" i="9"/>
  <c r="V185" i="9"/>
  <c r="U185" i="9"/>
  <c r="CS194" i="23"/>
  <c r="CT194" i="23"/>
  <c r="AU198" i="23"/>
  <c r="AT198" i="23"/>
  <c r="X56" i="9"/>
  <c r="Y56" i="9"/>
  <c r="Y60" i="9"/>
  <c r="X60" i="9"/>
  <c r="U64" i="9"/>
  <c r="V64" i="9"/>
  <c r="P67" i="9"/>
  <c r="O67" i="9"/>
  <c r="O164" i="9"/>
  <c r="Y174" i="9"/>
  <c r="X174" i="9"/>
  <c r="Y185" i="9"/>
  <c r="X185" i="9"/>
  <c r="R188" i="9"/>
  <c r="S188" i="9"/>
  <c r="Y189" i="9"/>
  <c r="X189" i="9"/>
  <c r="L38" i="23"/>
  <c r="S62" i="23"/>
  <c r="CK63" i="23"/>
  <c r="BM66" i="23"/>
  <c r="L89" i="23"/>
  <c r="M114" i="23"/>
  <c r="AR128" i="23"/>
  <c r="BF128" i="23"/>
  <c r="CN129" i="23"/>
  <c r="CP130" i="23"/>
  <c r="T131" i="23"/>
  <c r="AH131" i="23"/>
  <c r="CN131" i="23"/>
  <c r="BP132" i="23"/>
  <c r="W192" i="23"/>
  <c r="M193" i="23"/>
  <c r="AC193" i="23"/>
  <c r="BJ193" i="23"/>
  <c r="BI193" i="23"/>
  <c r="CB194" i="23"/>
  <c r="BJ196" i="23"/>
  <c r="BI196" i="23"/>
  <c r="CH197" i="23"/>
  <c r="Q198" i="23"/>
  <c r="AX198" i="23"/>
  <c r="AW198" i="23"/>
  <c r="AU199" i="23"/>
  <c r="AT199" i="23"/>
  <c r="Y49" i="9"/>
  <c r="V50" i="9"/>
  <c r="U50" i="9"/>
  <c r="Y57" i="9"/>
  <c r="X57" i="9"/>
  <c r="X63" i="9"/>
  <c r="P66" i="9"/>
  <c r="O66" i="9"/>
  <c r="AB70" i="9"/>
  <c r="AA70" i="9"/>
  <c r="R168" i="9"/>
  <c r="S180" i="9"/>
  <c r="R181" i="9"/>
  <c r="S181" i="9"/>
  <c r="BF194" i="23"/>
  <c r="BG194" i="23"/>
  <c r="AQ198" i="23"/>
  <c r="AR198" i="23"/>
  <c r="B98" i="9"/>
  <c r="B39" i="9"/>
  <c r="P44" i="9"/>
  <c r="O44" i="9"/>
  <c r="Y50" i="9"/>
  <c r="X50" i="9"/>
  <c r="V57" i="9"/>
  <c r="U57" i="9"/>
  <c r="AA172" i="9"/>
  <c r="AB172" i="9"/>
  <c r="Y197" i="23"/>
  <c r="Z197" i="23"/>
  <c r="AA58" i="9"/>
  <c r="AB58" i="9"/>
  <c r="Q118" i="9"/>
  <c r="P118" i="9"/>
  <c r="P179" i="9"/>
  <c r="O179" i="9"/>
  <c r="AA189" i="9"/>
  <c r="AB189" i="9"/>
  <c r="S179" i="9"/>
  <c r="R179" i="9"/>
  <c r="AB183" i="9"/>
  <c r="AA183" i="9"/>
  <c r="BJ199" i="23"/>
  <c r="BI199" i="23"/>
  <c r="L51" i="9"/>
  <c r="M51" i="9"/>
  <c r="X61" i="9"/>
  <c r="Y61" i="9"/>
  <c r="Q105" i="9"/>
  <c r="Q139" i="9"/>
  <c r="L141" i="9"/>
  <c r="B160" i="9"/>
  <c r="Y169" i="9"/>
  <c r="L172" i="9"/>
  <c r="M172" i="9"/>
  <c r="AA174" i="9"/>
  <c r="AB182" i="9"/>
  <c r="AA182" i="9"/>
  <c r="L188" i="9"/>
  <c r="L189" i="9"/>
  <c r="AO1" i="11"/>
  <c r="V1" i="11"/>
  <c r="C1" i="11"/>
  <c r="AA43" i="9"/>
  <c r="S45" i="9"/>
  <c r="X47" i="9"/>
  <c r="U51" i="9"/>
  <c r="L53" i="9"/>
  <c r="AA54" i="9"/>
  <c r="AB54" i="9"/>
  <c r="U58" i="9"/>
  <c r="L60" i="9"/>
  <c r="AA61" i="9"/>
  <c r="AB61" i="9"/>
  <c r="R63" i="9"/>
  <c r="Y68" i="9"/>
  <c r="L106" i="9"/>
  <c r="P120" i="9"/>
  <c r="L122" i="9"/>
  <c r="L125" i="9"/>
  <c r="Q141" i="9"/>
  <c r="M163" i="9"/>
  <c r="L163" i="9"/>
  <c r="O166" i="9"/>
  <c r="U168" i="9"/>
  <c r="X171" i="9"/>
  <c r="U172" i="9"/>
  <c r="L174" i="9"/>
  <c r="U177" i="9"/>
  <c r="AA179" i="9"/>
  <c r="M183" i="9"/>
  <c r="U184" i="9"/>
  <c r="M186" i="9"/>
  <c r="AB186" i="9"/>
  <c r="O190" i="9"/>
  <c r="AA190" i="9"/>
  <c r="X191" i="9"/>
  <c r="U45" i="9"/>
  <c r="V45" i="9"/>
  <c r="P138" i="9"/>
  <c r="Q138" i="9"/>
  <c r="Y168" i="9"/>
  <c r="X168" i="9"/>
  <c r="M175" i="9"/>
  <c r="L175" i="9"/>
  <c r="CT197" i="23"/>
  <c r="CB198" i="23"/>
  <c r="S199" i="23"/>
  <c r="AH199" i="23"/>
  <c r="CM199" i="23"/>
  <c r="L19" i="9"/>
  <c r="AA47" i="9"/>
  <c r="P53" i="9"/>
  <c r="L54" i="9"/>
  <c r="P60" i="9"/>
  <c r="L61" i="9"/>
  <c r="P135" i="9"/>
  <c r="Q135" i="9"/>
  <c r="P163" i="9"/>
  <c r="P174" i="9"/>
  <c r="AB180" i="9"/>
  <c r="AA180" i="9"/>
  <c r="P186" i="9"/>
  <c r="X188" i="9"/>
  <c r="L6" i="12"/>
  <c r="W6" i="12"/>
  <c r="AJ1" i="11"/>
  <c r="U69" i="9"/>
  <c r="AB163" i="9"/>
  <c r="O165" i="9"/>
  <c r="U171" i="9"/>
  <c r="AB175" i="9"/>
  <c r="Y183" i="9"/>
  <c r="U188" i="9"/>
  <c r="X1" i="11"/>
</calcChain>
</file>

<file path=xl/sharedStrings.xml><?xml version="1.0" encoding="utf-8"?>
<sst xmlns="http://schemas.openxmlformats.org/spreadsheetml/2006/main" count="4759" uniqueCount="166">
  <si>
    <t>recommended figures</t>
  </si>
  <si>
    <t>i</t>
  </si>
  <si>
    <t>nationally</t>
  </si>
  <si>
    <t>%stocking antimalarials and ACTs</t>
  </si>
  <si>
    <t>by outlet type</t>
  </si>
  <si>
    <t>ii</t>
  </si>
  <si>
    <t>nationally, by urban/rural</t>
  </si>
  <si>
    <t>overall</t>
  </si>
  <si>
    <t>iii</t>
  </si>
  <si>
    <t xml:space="preserve">per strata </t>
  </si>
  <si>
    <t>iv</t>
  </si>
  <si>
    <t>per strata, by urban/ rural</t>
  </si>
  <si>
    <t xml:space="preserve">by outlet type </t>
  </si>
  <si>
    <t>Outlet type</t>
  </si>
  <si>
    <t>Stocks any antimalarial</t>
  </si>
  <si>
    <t>lower CI</t>
  </si>
  <si>
    <t>upper CI</t>
  </si>
  <si>
    <t>N</t>
  </si>
  <si>
    <t>Stocks any ACT</t>
  </si>
  <si>
    <t>Add caption here</t>
  </si>
  <si>
    <t>disaggregated by urban and rural study areas</t>
  </si>
  <si>
    <t>Rural</t>
  </si>
  <si>
    <t>Urban</t>
  </si>
  <si>
    <t>All vars chart</t>
  </si>
  <si>
    <t>ACT types</t>
  </si>
  <si>
    <t>Point estimate</t>
  </si>
  <si>
    <t>per strata</t>
  </si>
  <si>
    <t>overall in each state</t>
  </si>
  <si>
    <t>Strata</t>
  </si>
  <si>
    <t>In Abia State, 99% of 1422 retail and 29 wholesale screened outlets had any antimalarial in stock on the day of the study, while 98% had an ACT available. 
Among the 1716 retail and 20 wholesale outlets screened in Kano Stats, 85% and 71% had any antimalarial and any ACT available, respectively. 
In Lagos State, among the 1048 retail and 3 wholesale outlets screened, 88% and 85% had any antimalarial and any ACT available on the day of the study, respectively. </t>
  </si>
  <si>
    <t>Abia</t>
  </si>
  <si>
    <t>Kano</t>
  </si>
  <si>
    <t>Lagos</t>
  </si>
  <si>
    <t>In Abia State, little variability was found in the availabilty of at least one antimalarial by outlet type, with any antimalarial availability ranging from 96% among private not for profit outlets, to 100% among screened pharmacies and informal outlets. ACT availability was lower overall, and more variable, ranging from 69% in private for-profit facilities to 100% pharmacies and informal outlets. 
Lagos State showed a similar pattern to Kano State, although generally had lower levels of antimalarial and ACT availability. 88% and 85% of retail outlets had any antimalarial or any ACT in stock. Among PPMVs these figures were 96.4% and 95.5%, respectively. 
Kano State had the lowest availability of any antimalarial or ACT among all screened outlets was Across all retail outlets, 85% stocked an antimalarial and 71% stocked an ACT on the day of the survey. These figures were 93% and 76% for PPMVs, respectively, while only 46% and 41% of informal outlets had these products available, respectively. </t>
  </si>
  <si>
    <t>iv per strata</t>
  </si>
  <si>
    <t>NA for Nigeria</t>
  </si>
  <si>
    <t>Abia-Rural</t>
  </si>
  <si>
    <t>Kano-Rural</t>
  </si>
  <si>
    <t>Lagos-Rural</t>
  </si>
  <si>
    <t>Abia-Urban</t>
  </si>
  <si>
    <t>Kano-Urban</t>
  </si>
  <si>
    <t>Lagos-Urban</t>
  </si>
  <si>
    <t xml:space="preserve">Similar levels of availability of any antimalarial and any ACT among all screened outlets were seen between urban and rural areas in Abia and Lagos (1 or 2 percentage points). 
In Kano, availability was higher in urban outlets. On the day of survey, 83% of rural and 91% of urban outlets stocked antimalarials and 67% rural and 84% urban stocked ACTs. </t>
  </si>
  <si>
    <t>FOR THE REPORT: GREY OUT COLUMNS WITH N UNDER 50</t>
  </si>
  <si>
    <t>Any antimalarial</t>
  </si>
  <si>
    <t>Any ACT</t>
  </si>
  <si>
    <t>Artemether lumefantrine</t>
  </si>
  <si>
    <t>Artesunate amodiaquine</t>
  </si>
  <si>
    <t>Artemisinin piperaquine</t>
  </si>
  <si>
    <t>Dihydroartemisinin piperaquine</t>
  </si>
  <si>
    <t>Arterolane piperaquine</t>
  </si>
  <si>
    <t>Any other ACT</t>
  </si>
  <si>
    <t>Stocks nationally approved ACT</t>
  </si>
  <si>
    <t>Stocks QA ACT</t>
  </si>
  <si>
    <t>ACT that is both WHO PQ and nationally approved</t>
  </si>
  <si>
    <t>ACT that is WHO PQ but not nationally approved</t>
  </si>
  <si>
    <t>ACT that is nationally approved but not WHO PQ</t>
  </si>
  <si>
    <t>Stocks ACT not QA or nationally approved</t>
  </si>
  <si>
    <t>Two or more ACTs</t>
  </si>
  <si>
    <t>Non-artemisinins</t>
  </si>
  <si>
    <t>Oral quinine</t>
  </si>
  <si>
    <t>Chloroquine</t>
  </si>
  <si>
    <t>Sulfadoxine pyrimethamine</t>
  </si>
  <si>
    <t>Sulfadoxine pyrimethamine amodiaquine</t>
  </si>
  <si>
    <t>Other non-artemisinins</t>
  </si>
  <si>
    <t>Oral artemisinin monotherapy</t>
  </si>
  <si>
    <t>Non-oral artemisinin monotherapy</t>
  </si>
  <si>
    <t>Treatment for severe malaria</t>
  </si>
  <si>
    <t>Rectal artesunate</t>
  </si>
  <si>
    <t>Injectable artesunate</t>
  </si>
  <si>
    <t>injectable artemether</t>
  </si>
  <si>
    <t>Injectable arteether</t>
  </si>
  <si>
    <t>Injectable quinine</t>
  </si>
  <si>
    <t>dissagregated by urban and rural study areas</t>
  </si>
  <si>
    <t>Private Not For-Profit Facility</t>
  </si>
  <si>
    <t>Private For-Profit Facility</t>
  </si>
  <si>
    <t>Pharmacy</t>
  </si>
  <si>
    <t>Laboratory</t>
  </si>
  <si>
    <t>Informal</t>
  </si>
  <si>
    <t>Retail total</t>
  </si>
  <si>
    <t>Wholesale</t>
  </si>
  <si>
    <t>variable name</t>
  </si>
  <si>
    <t>Lower CI</t>
  </si>
  <si>
    <t>Upper CI</t>
  </si>
  <si>
    <t>0</t>
  </si>
  <si>
    <t>.</t>
  </si>
  <si>
    <t>Drug store</t>
  </si>
  <si>
    <t>Stocks 2 or more ACTs</t>
  </si>
  <si>
    <t>T_i</t>
  </si>
  <si>
    <t>T_ii</t>
  </si>
  <si>
    <t>T_iii_strat1</t>
  </si>
  <si>
    <t>T_iii_strat2</t>
  </si>
  <si>
    <t>T_iii_strat3</t>
  </si>
  <si>
    <t>T_iv_strat1</t>
  </si>
  <si>
    <t>T_iv_strat2</t>
  </si>
  <si>
    <t>T_iv_strat3</t>
  </si>
  <si>
    <t>T_ii!A1</t>
  </si>
  <si>
    <t>proportion with ACT by types</t>
  </si>
  <si>
    <t xml:space="preserve">proportion with WHO pre-qual and nationally approved </t>
  </si>
  <si>
    <t xml:space="preserve">proportion with 2 or more </t>
  </si>
  <si>
    <t>proprtion with treatment for severe</t>
  </si>
  <si>
    <t>proprtion with non-artemisinins and types</t>
  </si>
  <si>
    <t>proprtion with artemisinin monotherapy and types</t>
  </si>
  <si>
    <t>Add caption</t>
  </si>
  <si>
    <t>Catgories</t>
  </si>
  <si>
    <t>National level results</t>
  </si>
  <si>
    <t>Use the table and 'All vars chart' to the left of that table to produce additonal figures as desired</t>
  </si>
  <si>
    <t>For example:</t>
  </si>
  <si>
    <t xml:space="preserve">For this indicator dissagregation level, one example figure has been generated below. </t>
  </si>
  <si>
    <t>Data table</t>
  </si>
  <si>
    <t>All-variable chart</t>
  </si>
  <si>
    <t>ALL VARS</t>
  </si>
  <si>
    <t>Ot1</t>
  </si>
  <si>
    <t>Ot2</t>
  </si>
  <si>
    <t>Ot3</t>
  </si>
  <si>
    <t>Ot4</t>
  </si>
  <si>
    <t>Ot5</t>
  </si>
  <si>
    <t>Ot6</t>
  </si>
  <si>
    <t>Ot7</t>
  </si>
  <si>
    <t>Ot8</t>
  </si>
  <si>
    <t>Ot9</t>
  </si>
  <si>
    <t>Ot10</t>
  </si>
  <si>
    <t>Proportion of all screened outlets with any ACT in stock on the day of the visit by ACT type</t>
  </si>
  <si>
    <t>Proportion of all screened outlets with any ACT in stock on the day of the visit by outlet type</t>
  </si>
  <si>
    <t>By outlet:</t>
  </si>
  <si>
    <t>Data tables</t>
  </si>
  <si>
    <t>All-variable charts&gt;&gt;&gt;</t>
  </si>
  <si>
    <t>Results by urban rural</t>
  </si>
  <si>
    <t>Results seperated by strata</t>
  </si>
  <si>
    <t xml:space="preserve"> Footnote - N screened outlets: Private not for profit=30; private not for profit=195; pharmacy=495; PPMV=3202; informal=114; labs = 135; wholesalers= 51. Outlets that met screening criteria for a full interview but did not complete the interview (were not interviewed or completed a partial interview) = 0 </t>
  </si>
  <si>
    <t>Informal TOTAL</t>
  </si>
  <si>
    <t>Retail TOTAL</t>
  </si>
  <si>
    <t>ACT</t>
  </si>
  <si>
    <t>AL</t>
  </si>
  <si>
    <t>ASAQ</t>
  </si>
  <si>
    <t>APPQ</t>
  </si>
  <si>
    <t>DHAPPQ</t>
  </si>
  <si>
    <t>ARPPQ</t>
  </si>
  <si>
    <t>any other ACT</t>
  </si>
  <si>
    <t>Nationally regd ACT</t>
  </si>
  <si>
    <t>QAACT</t>
  </si>
  <si>
    <t>ACT: WHO PQ &amp; NAT</t>
  </si>
  <si>
    <t>ACT: WHO PQ, not NAT</t>
  </si>
  <si>
    <t>ACT: NAT, not WHO PQ</t>
  </si>
  <si>
    <t>ACT: not WHO PQ or NAT</t>
  </si>
  <si>
    <t>Non-artemisinin therapy</t>
  </si>
  <si>
    <t>Oral QN</t>
  </si>
  <si>
    <t>CQ - packaged alone</t>
  </si>
  <si>
    <t>SP</t>
  </si>
  <si>
    <t>SPAQ</t>
  </si>
  <si>
    <t>Non-oral art. monotherapy</t>
  </si>
  <si>
    <t>Severe malaria treatment</t>
  </si>
  <si>
    <t>Injectable artemether</t>
  </si>
  <si>
    <t>injAE</t>
  </si>
  <si>
    <t>Injectable QN</t>
  </si>
  <si>
    <t xml:space="preserve">Rural Footnote - N screened outlets: Private not for profit=4; private not for profit=23; pharmacy=73; PPMV=768; informal=30; labs = 28; wholesalers= 11. Outlets that met screening criteria for a full interview but did not complete the interview (were not interviewed or completed a partial interview) = 0 </t>
  </si>
  <si>
    <t xml:space="preserve">Urban Footnote - N screened outlets: Private not for profit=26; private not for profit=172; pharmacy=422; PPMV=2434; informal=84; labs = 107; wholesalers= 40. Outlets that met screening criteria for a full interview but did not complete the interview (were not interviewed or completed a partial interview) = 0 </t>
  </si>
  <si>
    <t xml:space="preserve">strat1 Footnote - N screened outlets: Private not for profit=15; private not for profit=16; pharmacy=52; PPMV=1321; informal=11; labs = 3; wholesalers= 29. Outlets that met screening criteria for a full interview but did not complete the interview (were not interviewed or completed a partial interview) = 0 </t>
  </si>
  <si>
    <t xml:space="preserve">strat2 Footnote - N screened outlets: Private not for profit=12; private not for profit=99; pharmacy=127; PPMV=1370; informal=47; labs = 66; wholesalers= 19. Outlets that met screening criteria for a full interview but did not complete the interview (were not interviewed or completed a partial interview) = 0 </t>
  </si>
  <si>
    <t xml:space="preserve">strat3 Footnote - N screened outlets: Private not for profit=3; private not for profit=80; pharmacy=316; PPMV=511; informal=56; labs = 66; wholesalers= 3. Outlets that met screening criteria for a full interview but did not complete the interview (were not interviewed or completed a partial interview) = 0 </t>
  </si>
  <si>
    <t xml:space="preserve">Rural strat1 Footnote - N screened outlets: Private not for profit=2; private not for profit=2; pharmacy=6; PPMV=334; informal=5; labs = 1; wholesalers= 5. Outlets that met screening criteria for a full interview but did not complete the interview (were not interviewed or completed a partial interview) = 0 </t>
  </si>
  <si>
    <t xml:space="preserve">Urban strat1 Footnote - N screened outlets: Private not for profit=13; private not for profit=14; pharmacy=46; PPMV=987; informal=6; labs = 2; wholesalers= 24. Outlets that met screening criteria for a full interview but did not complete the interview (were not interviewed or completed a partial interview) = 0 </t>
  </si>
  <si>
    <t xml:space="preserve">Rural strat2 Footnote - N screened outlets: Private not for profit=2; private not for profit=10; pharmacy=12; PPMV=347; informal=21; labs = 12; wholesalers= 6. Outlets that met screening criteria for a full interview but did not complete the interview (were not interviewed or completed a partial interview) = 0 </t>
  </si>
  <si>
    <t xml:space="preserve">Urban strat2 Footnote - N screened outlets: Private not for profit=10; private not for profit=89; pharmacy=115; PPMV=1023; informal=26; labs = 54; wholesalers= 13. Outlets that met screening criteria for a full interview but did not complete the interview (were not interviewed or completed a partial interview) = 0 </t>
  </si>
  <si>
    <t xml:space="preserve">Rural strat3 Footnote - N screened outlets: Private not for profit=0; private not for profit=11; pharmacy=55; PPMV=87; informal=4; labs = 15; wholesalers= 0. Outlets that met screening criteria for a full interview but did not complete the interview (were not interviewed or completed a partial interview) = 0 </t>
  </si>
  <si>
    <t xml:space="preserve">Urban strat3 Footnote - N screened outlets: Private not for profit=3; private not for profit=69; pharmacy=261; PPMV=424; informal=52; labs = 51; wholesalers= 3. Outlets that met screening criteria for a full interview but did not complete the interview (were not interviewed or completed a partial interview) =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</si>
</sst>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8"/>
      <name val="Roboto Light"/>
    </font>
    <font>
      <sz val="8"/>
      <color rgb="FFFF0000"/>
      <name val="Roboto Light"/>
    </font>
    <font>
      <i/>
      <sz val="8"/>
      <name val="Roboto Light"/>
    </font>
    <font>
      <sz val="8"/>
      <color theme="0" tint="-0.34998626667073579"/>
      <name val="Roboto Light"/>
    </font>
    <font>
      <sz val="8"/>
      <name val="Calibri"/>
      <family val="2"/>
    </font>
    <font>
      <b/>
      <sz val="5"/>
      <name val="Roboto Light"/>
    </font>
    <font>
      <sz val="5"/>
      <name val="Roboto Light"/>
    </font>
    <font>
      <sz val="5"/>
      <color rgb="FFFF0000"/>
      <name val="Roboto Light"/>
    </font>
    <font>
      <i/>
      <sz val="5"/>
      <name val="Roboto Light"/>
    </font>
    <font>
      <sz val="11"/>
      <color theme="0"/>
      <name val="Roboto"/>
    </font>
    <font>
      <sz val="11"/>
      <name val="Roboto"/>
    </font>
    <font>
      <sz val="11"/>
      <color rgb="FFFF0000"/>
      <name val="Roboto"/>
    </font>
    <font>
      <b/>
      <sz val="11"/>
      <name val="Roboto"/>
    </font>
    <font>
      <i/>
      <sz val="11"/>
      <color theme="8"/>
      <name val="Roboto"/>
    </font>
    <font>
      <i/>
      <sz val="11"/>
      <color theme="0" tint="-0.34998626667073579"/>
      <name val="Roboto"/>
    </font>
    <font>
      <sz val="11"/>
      <color theme="0"/>
      <name val="Roboto Light"/>
      <family val="2"/>
      <scheme val="minor"/>
    </font>
    <font>
      <b/>
      <sz val="10"/>
      <name val="Roboto"/>
    </font>
    <font>
      <sz val="10"/>
      <name val="Roboto"/>
    </font>
    <font>
      <sz val="10"/>
      <name val="Roboto Light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i/>
      <sz val="8"/>
      <color theme="0" tint="-0.34998626667073579"/>
      <name val="Roboto"/>
    </font>
    <font>
      <i/>
      <sz val="11"/>
      <name val="Calibri"/>
      <family val="2"/>
    </font>
    <font>
      <sz val="10"/>
      <name val="Roboto"/>
      <scheme val="major"/>
    </font>
    <font>
      <b/>
      <sz val="10"/>
      <name val="Roboto"/>
      <scheme val="major"/>
    </font>
    <font>
      <sz val="10"/>
      <color theme="0"/>
      <name val="Roboto"/>
      <scheme val="major"/>
    </font>
    <font>
      <b/>
      <i/>
      <sz val="11"/>
      <name val="Calibri"/>
      <family val="2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3D6FF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2" tint="-9.9978637043366805E-2"/>
      </top>
      <bottom/>
      <diagonal/>
    </border>
    <border>
      <left/>
      <right/>
      <top style="medium">
        <color theme="2" tint="-9.9978637043366805E-2"/>
      </top>
      <bottom style="thin">
        <color indexed="64"/>
      </bottom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thick">
        <color theme="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2"/>
      </top>
      <bottom/>
      <diagonal/>
    </border>
  </borders>
  <cellStyleXfs count="2">
    <xf numFmtId="0" fontId="0" fillId="0" borderId="0"/>
    <xf numFmtId="0" fontId="1" fillId="0" borderId="0"/>
  </cellStyleXfs>
  <cellXfs count="2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indent="2"/>
    </xf>
    <xf numFmtId="0" fontId="3" fillId="0" borderId="0" xfId="0" applyFont="1"/>
    <xf numFmtId="0" fontId="3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indent="4"/>
    </xf>
    <xf numFmtId="0" fontId="6" fillId="0" borderId="0" xfId="0" applyFont="1"/>
    <xf numFmtId="0" fontId="4" fillId="0" borderId="0" xfId="0" applyFont="1"/>
    <xf numFmtId="0" fontId="1" fillId="0" borderId="0" xfId="1"/>
    <xf numFmtId="0" fontId="10" fillId="0" borderId="0" xfId="0" applyFont="1"/>
    <xf numFmtId="0" fontId="9" fillId="0" borderId="0" xfId="0" applyFont="1"/>
    <xf numFmtId="0" fontId="9" fillId="0" borderId="2" xfId="0" applyFont="1" applyBorder="1" applyAlignment="1">
      <alignment horizontal="center"/>
    </xf>
    <xf numFmtId="0" fontId="8" fillId="0" borderId="0" xfId="0" applyFont="1"/>
    <xf numFmtId="0" fontId="11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indent="2"/>
    </xf>
    <xf numFmtId="0" fontId="9" fillId="0" borderId="2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 indent="4"/>
    </xf>
    <xf numFmtId="0" fontId="4" fillId="0" borderId="0" xfId="0" applyFont="1" applyAlignment="1">
      <alignment textRotation="90"/>
    </xf>
    <xf numFmtId="0" fontId="2" fillId="0" borderId="0" xfId="0" applyFont="1" applyAlignment="1">
      <alignment wrapText="1"/>
    </xf>
    <xf numFmtId="0" fontId="13" fillId="0" borderId="0" xfId="0" applyFont="1"/>
    <xf numFmtId="0" fontId="13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"/>
    </xf>
    <xf numFmtId="0" fontId="12" fillId="6" borderId="0" xfId="0" applyFont="1" applyFill="1"/>
    <xf numFmtId="0" fontId="3" fillId="7" borderId="1" xfId="0" applyFont="1" applyFill="1" applyBorder="1" applyAlignment="1">
      <alignment horizontal="center" wrapText="1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3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wrapText="1"/>
    </xf>
    <xf numFmtId="0" fontId="8" fillId="8" borderId="0" xfId="0" applyFont="1" applyFill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 wrapText="1"/>
    </xf>
    <xf numFmtId="0" fontId="8" fillId="9" borderId="0" xfId="0" applyFont="1" applyFill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2" xfId="0" applyFont="1" applyBorder="1"/>
    <xf numFmtId="0" fontId="13" fillId="0" borderId="9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" xfId="1" applyFont="1" applyBorder="1"/>
    <xf numFmtId="0" fontId="13" fillId="0" borderId="0" xfId="1" applyFont="1"/>
    <xf numFmtId="0" fontId="12" fillId="0" borderId="0" xfId="1" applyFont="1"/>
    <xf numFmtId="0" fontId="14" fillId="0" borderId="0" xfId="1" applyFont="1"/>
    <xf numFmtId="0" fontId="15" fillId="0" borderId="0" xfId="0" applyFont="1"/>
    <xf numFmtId="0" fontId="13" fillId="0" borderId="4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1" fontId="13" fillId="0" borderId="1" xfId="1" applyNumberFormat="1" applyFont="1" applyBorder="1" applyAlignment="1">
      <alignment horizontal="center"/>
    </xf>
    <xf numFmtId="2" fontId="16" fillId="0" borderId="1" xfId="1" applyNumberFormat="1" applyFont="1" applyBorder="1" applyAlignment="1">
      <alignment horizontal="center"/>
    </xf>
    <xf numFmtId="2" fontId="13" fillId="0" borderId="1" xfId="1" applyNumberFormat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3" xfId="1" applyFont="1" applyBorder="1" applyAlignment="1">
      <alignment horizontal="center"/>
    </xf>
    <xf numFmtId="0" fontId="12" fillId="0" borderId="0" xfId="1" applyFont="1" applyAlignment="1">
      <alignment horizontal="center"/>
    </xf>
    <xf numFmtId="1" fontId="12" fillId="4" borderId="0" xfId="1" applyNumberFormat="1" applyFont="1" applyFill="1" applyAlignment="1">
      <alignment horizontal="center"/>
    </xf>
    <xf numFmtId="2" fontId="12" fillId="4" borderId="0" xfId="1" applyNumberFormat="1" applyFont="1" applyFill="1" applyAlignment="1">
      <alignment horizontal="center"/>
    </xf>
    <xf numFmtId="0" fontId="13" fillId="0" borderId="0" xfId="1" applyFont="1" applyAlignment="1">
      <alignment horizontal="center" wrapText="1"/>
    </xf>
    <xf numFmtId="2" fontId="16" fillId="0" borderId="0" xfId="1" applyNumberFormat="1" applyFont="1" applyAlignment="1">
      <alignment horizontal="center"/>
    </xf>
    <xf numFmtId="0" fontId="13" fillId="0" borderId="1" xfId="1" applyFont="1" applyBorder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1" applyFont="1" applyAlignment="1">
      <alignment wrapText="1"/>
    </xf>
    <xf numFmtId="0" fontId="13" fillId="0" borderId="3" xfId="1" applyFont="1" applyBorder="1" applyAlignment="1">
      <alignment horizontal="center" wrapText="1"/>
    </xf>
    <xf numFmtId="1" fontId="13" fillId="0" borderId="0" xfId="1" applyNumberFormat="1" applyFont="1" applyAlignment="1">
      <alignment horizontal="center" wrapText="1"/>
    </xf>
    <xf numFmtId="2" fontId="13" fillId="0" borderId="0" xfId="1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/>
    </xf>
    <xf numFmtId="0" fontId="12" fillId="3" borderId="0" xfId="0" applyFont="1" applyFill="1" applyAlignment="1">
      <alignment horizontal="left"/>
    </xf>
    <xf numFmtId="1" fontId="13" fillId="0" borderId="1" xfId="1" applyNumberFormat="1" applyFont="1" applyBorder="1" applyAlignment="1">
      <alignment horizontal="left"/>
    </xf>
    <xf numFmtId="1" fontId="13" fillId="0" borderId="0" xfId="1" applyNumberFormat="1" applyFont="1" applyAlignment="1">
      <alignment horizontal="left"/>
    </xf>
    <xf numFmtId="0" fontId="13" fillId="0" borderId="0" xfId="1" applyFont="1" applyAlignment="1">
      <alignment horizontal="left"/>
    </xf>
    <xf numFmtId="0" fontId="12" fillId="3" borderId="0" xfId="1" applyFont="1" applyFill="1" applyAlignment="1">
      <alignment horizontal="left"/>
    </xf>
    <xf numFmtId="0" fontId="13" fillId="0" borderId="0" xfId="1" applyFont="1" applyAlignment="1">
      <alignment horizontal="left" vertical="top"/>
    </xf>
    <xf numFmtId="0" fontId="13" fillId="0" borderId="0" xfId="1" applyFont="1" applyAlignment="1">
      <alignment horizontal="left" vertical="top" wrapText="1"/>
    </xf>
    <xf numFmtId="0" fontId="13" fillId="0" borderId="2" xfId="0" applyFont="1" applyBorder="1" applyAlignment="1">
      <alignment horizontal="left"/>
    </xf>
    <xf numFmtId="0" fontId="9" fillId="0" borderId="0" xfId="0" applyFont="1" applyAlignment="1">
      <alignment horizontal="left" indent="4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11" borderId="1" xfId="0" applyFont="1" applyFill="1" applyBorder="1" applyAlignment="1">
      <alignment horizontal="center" wrapText="1"/>
    </xf>
    <xf numFmtId="0" fontId="3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12" borderId="1" xfId="0" applyFont="1" applyFill="1" applyBorder="1" applyAlignment="1">
      <alignment horizontal="center" wrapText="1"/>
    </xf>
    <xf numFmtId="0" fontId="3" fillId="12" borderId="7" xfId="0" applyFont="1" applyFill="1" applyBorder="1" applyAlignment="1">
      <alignment horizontal="center" wrapText="1"/>
    </xf>
    <xf numFmtId="0" fontId="3" fillId="12" borderId="0" xfId="0" applyFont="1" applyFill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2" fillId="0" borderId="13" xfId="0" applyFont="1" applyBorder="1" applyAlignment="1">
      <alignment wrapText="1"/>
    </xf>
    <xf numFmtId="0" fontId="0" fillId="0" borderId="0" xfId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1" fontId="1" fillId="0" borderId="0" xfId="1" applyNumberFormat="1"/>
    <xf numFmtId="2" fontId="1" fillId="0" borderId="0" xfId="1" applyNumberFormat="1"/>
    <xf numFmtId="0" fontId="22" fillId="0" borderId="0" xfId="1" applyFont="1"/>
    <xf numFmtId="0" fontId="23" fillId="0" borderId="0" xfId="1" applyFont="1"/>
    <xf numFmtId="0" fontId="18" fillId="3" borderId="0" xfId="1" applyFont="1" applyFill="1"/>
    <xf numFmtId="1" fontId="24" fillId="4" borderId="0" xfId="1" applyNumberFormat="1" applyFont="1" applyFill="1"/>
    <xf numFmtId="2" fontId="24" fillId="4" borderId="0" xfId="1" applyNumberFormat="1" applyFont="1" applyFill="1"/>
    <xf numFmtId="0" fontId="1" fillId="0" borderId="0" xfId="1" applyAlignment="1">
      <alignment vertical="top"/>
    </xf>
    <xf numFmtId="0" fontId="1" fillId="0" borderId="8" xfId="1" applyBorder="1"/>
    <xf numFmtId="0" fontId="27" fillId="0" borderId="0" xfId="1" applyFont="1"/>
    <xf numFmtId="0" fontId="29" fillId="0" borderId="0" xfId="1" applyFont="1"/>
    <xf numFmtId="0" fontId="29" fillId="0" borderId="8" xfId="1" applyFont="1" applyBorder="1"/>
    <xf numFmtId="0" fontId="28" fillId="0" borderId="0" xfId="1" applyFont="1"/>
    <xf numFmtId="1" fontId="28" fillId="0" borderId="0" xfId="1" applyNumberFormat="1" applyFont="1"/>
    <xf numFmtId="2" fontId="28" fillId="0" borderId="0" xfId="1" applyNumberFormat="1" applyFont="1"/>
    <xf numFmtId="0" fontId="30" fillId="0" borderId="0" xfId="1" applyFont="1" applyAlignment="1">
      <alignment horizontal="left" indent="1"/>
    </xf>
    <xf numFmtId="0" fontId="26" fillId="0" borderId="0" xfId="1" applyFont="1" applyAlignment="1">
      <alignment horizontal="left" indent="1"/>
    </xf>
    <xf numFmtId="0" fontId="1" fillId="0" borderId="3" xfId="1" applyBorder="1"/>
    <xf numFmtId="1" fontId="0" fillId="0" borderId="0" xfId="1" applyNumberFormat="1" applyFont="1"/>
    <xf numFmtId="1" fontId="23" fillId="0" borderId="0" xfId="1" applyNumberFormat="1" applyFont="1"/>
    <xf numFmtId="0" fontId="24" fillId="13" borderId="0" xfId="1" applyFont="1" applyFill="1"/>
    <xf numFmtId="0" fontId="1" fillId="0" borderId="0" xfId="1" applyAlignment="1">
      <alignment wrapText="1"/>
    </xf>
    <xf numFmtId="0" fontId="1" fillId="0" borderId="3" xfId="1" applyBorder="1" applyAlignment="1">
      <alignment wrapText="1"/>
    </xf>
    <xf numFmtId="0" fontId="18" fillId="3" borderId="0" xfId="1" applyFont="1" applyFill="1" applyAlignment="1">
      <alignment wrapText="1"/>
    </xf>
    <xf numFmtId="1" fontId="24" fillId="14" borderId="15" xfId="1" applyNumberFormat="1" applyFont="1" applyFill="1" applyBorder="1" applyAlignment="1">
      <alignment wrapText="1"/>
    </xf>
    <xf numFmtId="1" fontId="24" fillId="4" borderId="0" xfId="1" applyNumberFormat="1" applyFont="1" applyFill="1" applyAlignment="1">
      <alignment wrapText="1"/>
    </xf>
    <xf numFmtId="0" fontId="31" fillId="15" borderId="0" xfId="1" applyFont="1" applyFill="1"/>
    <xf numFmtId="0" fontId="1" fillId="15" borderId="0" xfId="1" applyFill="1"/>
    <xf numFmtId="0" fontId="1" fillId="15" borderId="8" xfId="1" applyFill="1" applyBorder="1"/>
    <xf numFmtId="0" fontId="23" fillId="15" borderId="0" xfId="1" applyFont="1" applyFill="1"/>
    <xf numFmtId="1" fontId="1" fillId="15" borderId="0" xfId="1" applyNumberFormat="1" applyFill="1"/>
    <xf numFmtId="2" fontId="1" fillId="15" borderId="0" xfId="1" applyNumberFormat="1" applyFill="1"/>
    <xf numFmtId="0" fontId="9" fillId="0" borderId="16" xfId="0" applyFont="1" applyBorder="1"/>
    <xf numFmtId="0" fontId="28" fillId="5" borderId="5" xfId="1" applyFont="1" applyFill="1" applyBorder="1" applyAlignment="1">
      <alignment horizontal="left" wrapText="1"/>
    </xf>
    <xf numFmtId="0" fontId="1" fillId="0" borderId="0" xfId="1" applyAlignment="1">
      <alignment horizontal="center"/>
    </xf>
    <xf numFmtId="0" fontId="25" fillId="0" borderId="0" xfId="1" applyFont="1" applyAlignment="1">
      <alignment horizontal="left"/>
    </xf>
    <xf numFmtId="0" fontId="13" fillId="5" borderId="5" xfId="1" applyFont="1" applyFill="1" applyBorder="1" applyAlignment="1">
      <alignment horizontal="left" vertical="center" wrapText="1"/>
    </xf>
    <xf numFmtId="1" fontId="18" fillId="3" borderId="0" xfId="1" applyNumberFormat="1" applyFont="1" applyFill="1" applyAlignment="1">
      <alignment horizontal="left" vertical="top" wrapText="1"/>
    </xf>
    <xf numFmtId="0" fontId="18" fillId="3" borderId="0" xfId="1" applyFont="1" applyFill="1" applyAlignment="1">
      <alignment horizontal="left" vertical="top" wrapText="1"/>
    </xf>
    <xf numFmtId="0" fontId="12" fillId="0" borderId="14" xfId="1" applyFont="1" applyBorder="1" applyAlignment="1">
      <alignment horizontal="left"/>
    </xf>
    <xf numFmtId="0" fontId="13" fillId="0" borderId="0" xfId="1" applyFont="1" applyAlignment="1">
      <alignment horizontal="center"/>
    </xf>
    <xf numFmtId="0" fontId="17" fillId="0" borderId="0" xfId="0" applyFont="1" applyAlignment="1">
      <alignment horizontal="left" vertical="top" wrapText="1"/>
    </xf>
    <xf numFmtId="0" fontId="13" fillId="5" borderId="5" xfId="0" applyFont="1" applyFill="1" applyBorder="1" applyAlignment="1">
      <alignment horizontal="left" vertical="center" wrapText="1"/>
    </xf>
    <xf numFmtId="0" fontId="15" fillId="5" borderId="5" xfId="1" applyFont="1" applyFill="1" applyBorder="1" applyAlignment="1">
      <alignment horizontal="left" wrapText="1"/>
    </xf>
    <xf numFmtId="0" fontId="13" fillId="0" borderId="0" xfId="1" applyFont="1" applyAlignment="1">
      <alignment horizontal="center" vertical="center"/>
    </xf>
    <xf numFmtId="0" fontId="15" fillId="5" borderId="5" xfId="0" applyFont="1" applyFill="1" applyBorder="1" applyAlignment="1">
      <alignment horizontal="left" wrapText="1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top"/>
    </xf>
    <xf numFmtId="0" fontId="19" fillId="0" borderId="12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 indent="3"/>
    </xf>
    <xf numFmtId="0" fontId="5" fillId="0" borderId="2" xfId="0" applyFont="1" applyBorder="1" applyAlignment="1">
      <alignment horizontal="left" vertical="top" wrapText="1" indent="3"/>
    </xf>
    <xf numFmtId="0" fontId="2" fillId="0" borderId="13" xfId="0" applyFont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wrapText="1"/>
    </xf>
    <xf numFmtId="0" fontId="2" fillId="11" borderId="0" xfId="0" applyFont="1" applyFill="1" applyAlignment="1">
      <alignment horizontal="left" wrapText="1"/>
    </xf>
    <xf numFmtId="0" fontId="2" fillId="11" borderId="2" xfId="0" applyFont="1" applyFill="1" applyBorder="1" applyAlignment="1">
      <alignment horizontal="left" wrapText="1"/>
    </xf>
    <xf numFmtId="0" fontId="19" fillId="0" borderId="11" xfId="0" applyFont="1" applyBorder="1"/>
    <xf numFmtId="0" fontId="20" fillId="0" borderId="0" xfId="0" applyFont="1"/>
    <xf numFmtId="0" fontId="13" fillId="2" borderId="2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12" borderId="1" xfId="0" applyFont="1" applyFill="1" applyBorder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12" borderId="2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7" borderId="2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8" borderId="2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9" borderId="2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vertical="top" wrapText="1" indent="2"/>
    </xf>
    <xf numFmtId="0" fontId="9" fillId="0" borderId="2" xfId="0" applyFont="1" applyBorder="1" applyAlignment="1">
      <alignment horizontal="left" vertical="top" wrapText="1" indent="2"/>
    </xf>
    <xf numFmtId="0" fontId="2" fillId="0" borderId="10" xfId="0" applyFont="1" applyBorder="1" applyAlignment="1">
      <alignment horizontal="left" vertical="top" wrapText="1"/>
    </xf>
    <xf numFmtId="0" fontId="20" fillId="2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left" wrapText="1"/>
    </xf>
    <xf numFmtId="0" fontId="2" fillId="10" borderId="0" xfId="0" applyFont="1" applyFill="1" applyAlignment="1">
      <alignment horizontal="left" wrapText="1"/>
    </xf>
    <xf numFmtId="0" fontId="2" fillId="10" borderId="2" xfId="0" applyFont="1" applyFill="1" applyBorder="1" applyAlignment="1">
      <alignment horizontal="left" wrapText="1"/>
    </xf>
  </cellXfs>
  <cellStyles count="2">
    <cellStyle name="Normal" xfId="0" builtinId="0"/>
    <cellStyle name="Normal 2" xfId="1" xr:uid="{503D9401-21DD-419F-8261-95F6B246017E}"/>
  </cellStyles>
  <dxfs count="49"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3D6FF"/>
      <color rgb="FFBFF0EF"/>
      <color rgb="FF92D050"/>
      <color rgb="FFFFC000"/>
      <color rgb="FFA2D5FF"/>
      <color rgb="FF00B0F0"/>
      <color rgb="FFA6A6A6"/>
      <color rgb="FFFF9933"/>
      <color rgb="FF00AB6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i'!$J$20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i'!$M$21:$M$48</c:f>
                <c:numCache>
                  <c:formatCode>General</c:formatCode>
                  <c:ptCount val="28"/>
                  <c:pt idx="0">
                    <c:v>3.8853027497523271</c:v>
                  </c:pt>
                  <c:pt idx="1">
                    <c:v>3.8942641565526088</c:v>
                  </c:pt>
                  <c:pt idx="2">
                    <c:v>1.4888942059956669</c:v>
                  </c:pt>
                  <c:pt idx="3">
                    <c:v>1.427040073275005</c:v>
                  </c:pt>
                  <c:pt idx="4">
                    <c:v>2.3480768406264794</c:v>
                  </c:pt>
                  <c:pt idx="5">
                    <c:v>0.59515565830732742</c:v>
                  </c:pt>
                  <c:pt idx="6">
                    <c:v>0.18692510190151468</c:v>
                  </c:pt>
                  <c:pt idx="7">
                    <c:v>3.9289481373544959</c:v>
                  </c:pt>
                  <c:pt idx="8">
                    <c:v>1.7942049989388238</c:v>
                  </c:pt>
                  <c:pt idx="9">
                    <c:v>0.91342487249559712</c:v>
                  </c:pt>
                  <c:pt idx="10">
                    <c:v>1.5768484212776581</c:v>
                  </c:pt>
                  <c:pt idx="11">
                    <c:v>4.0582750190760777</c:v>
                  </c:pt>
                  <c:pt idx="12">
                    <c:v>3.768784994399752</c:v>
                  </c:pt>
                  <c:pt idx="13">
                    <c:v>2.8627395811266929</c:v>
                  </c:pt>
                  <c:pt idx="14">
                    <c:v>2.7598025935146886</c:v>
                  </c:pt>
                  <c:pt idx="15">
                    <c:v>0.71002582546781645</c:v>
                  </c:pt>
                  <c:pt idx="16">
                    <c:v>2.2436965561740756</c:v>
                  </c:pt>
                  <c:pt idx="17">
                    <c:v>2.3382483577497339</c:v>
                  </c:pt>
                  <c:pt idx="18">
                    <c:v>0.60807232693703106</c:v>
                  </c:pt>
                  <c:pt idx="19">
                    <c:v>0.28089136199012665</c:v>
                  </c:pt>
                  <c:pt idx="20">
                    <c:v>0</c:v>
                  </c:pt>
                  <c:pt idx="21">
                    <c:v>5.4201871215626127</c:v>
                  </c:pt>
                  <c:pt idx="22">
                    <c:v>5.4244181238752915</c:v>
                  </c:pt>
                  <c:pt idx="23">
                    <c:v>0</c:v>
                  </c:pt>
                  <c:pt idx="24">
                    <c:v>1.3304613319107501</c:v>
                  </c:pt>
                  <c:pt idx="25">
                    <c:v>4.228910841352949</c:v>
                  </c:pt>
                  <c:pt idx="26">
                    <c:v>2.6738724794960405</c:v>
                  </c:pt>
                  <c:pt idx="27">
                    <c:v>0.16634953259839491</c:v>
                  </c:pt>
                </c:numCache>
              </c:numRef>
            </c:plus>
            <c:minus>
              <c:numRef>
                <c:f>'Figures i'!$L$21:$L$48</c:f>
                <c:numCache>
                  <c:formatCode>General</c:formatCode>
                  <c:ptCount val="28"/>
                  <c:pt idx="0">
                    <c:v>4.4320144003970796</c:v>
                  </c:pt>
                  <c:pt idx="1">
                    <c:v>4.3797084163488194</c:v>
                  </c:pt>
                  <c:pt idx="2">
                    <c:v>1.2111014550299757</c:v>
                  </c:pt>
                  <c:pt idx="3">
                    <c:v>0.94599675854795273</c:v>
                  </c:pt>
                  <c:pt idx="4">
                    <c:v>2.0839713021699797</c:v>
                  </c:pt>
                  <c:pt idx="5">
                    <c:v>0.3430514622801018</c:v>
                  </c:pt>
                  <c:pt idx="6">
                    <c:v>2.852290841135682E-2</c:v>
                  </c:pt>
                  <c:pt idx="7">
                    <c:v>4.3078332542843754</c:v>
                  </c:pt>
                  <c:pt idx="8">
                    <c:v>1.5487914012606865</c:v>
                  </c:pt>
                  <c:pt idx="9">
                    <c:v>0.69070954058687883</c:v>
                  </c:pt>
                  <c:pt idx="10">
                    <c:v>1.3294256075820075</c:v>
                  </c:pt>
                  <c:pt idx="11">
                    <c:v>4.2943767499884657</c:v>
                  </c:pt>
                  <c:pt idx="12">
                    <c:v>3.7243917563276483</c:v>
                  </c:pt>
                  <c:pt idx="13">
                    <c:v>2.5518932315035165</c:v>
                  </c:pt>
                  <c:pt idx="14">
                    <c:v>2.6299991860814025</c:v>
                  </c:pt>
                  <c:pt idx="15">
                    <c:v>0.45801509400970053</c:v>
                  </c:pt>
                  <c:pt idx="16">
                    <c:v>2.0155920886951417</c:v>
                  </c:pt>
                  <c:pt idx="17">
                    <c:v>2.1179777207301509</c:v>
                  </c:pt>
                  <c:pt idx="18">
                    <c:v>0.34963184685917287</c:v>
                  </c:pt>
                  <c:pt idx="19">
                    <c:v>0.14388212112344978</c:v>
                  </c:pt>
                  <c:pt idx="20">
                    <c:v>0</c:v>
                  </c:pt>
                  <c:pt idx="21">
                    <c:v>4.6417264840550345</c:v>
                  </c:pt>
                  <c:pt idx="22">
                    <c:v>4.6509162220780134</c:v>
                  </c:pt>
                  <c:pt idx="23">
                    <c:v>0</c:v>
                  </c:pt>
                  <c:pt idx="24">
                    <c:v>1.0157638189988552</c:v>
                  </c:pt>
                  <c:pt idx="25">
                    <c:v>3.6139441692226821</c:v>
                  </c:pt>
                  <c:pt idx="26">
                    <c:v>2.0601613551717755</c:v>
                  </c:pt>
                  <c:pt idx="27">
                    <c:v>9.5804348891144891E-2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i'!$J$21:$J$48</c:f>
              <c:strCache>
                <c:ptCount val="28"/>
                <c:pt idx="0">
                  <c:v>ACT</c:v>
                </c:pt>
                <c:pt idx="1">
                  <c:v>AL</c:v>
                </c:pt>
                <c:pt idx="2">
                  <c:v>ASAQ</c:v>
                </c:pt>
                <c:pt idx="3">
                  <c:v>APPQ</c:v>
                </c:pt>
                <c:pt idx="4">
                  <c:v>DHAPPQ</c:v>
                </c:pt>
                <c:pt idx="5">
                  <c:v>ARPPQ</c:v>
                </c:pt>
                <c:pt idx="6">
                  <c:v>any other ACT</c:v>
                </c:pt>
                <c:pt idx="7">
                  <c:v>Nationally regd ACT</c:v>
                </c:pt>
                <c:pt idx="8">
                  <c:v>QAACT</c:v>
                </c:pt>
                <c:pt idx="9">
                  <c:v>ACT: WHO PQ &amp; NAT</c:v>
                </c:pt>
                <c:pt idx="10">
                  <c:v>ACT: WHO PQ, not NAT</c:v>
                </c:pt>
                <c:pt idx="11">
                  <c:v>ACT: NAT, not WHO PQ</c:v>
                </c:pt>
                <c:pt idx="12">
                  <c:v>ACT: not WHO PQ or NAT</c:v>
                </c:pt>
                <c:pt idx="13">
                  <c:v>Stocks 2 or more ACTs</c:v>
                </c:pt>
                <c:pt idx="14">
                  <c:v>Non-artemisinin therapy</c:v>
                </c:pt>
                <c:pt idx="15">
                  <c:v>Oral QN</c:v>
                </c:pt>
                <c:pt idx="16">
                  <c:v>CQ - packaged alone</c:v>
                </c:pt>
                <c:pt idx="17">
                  <c:v>SP</c:v>
                </c:pt>
                <c:pt idx="18">
                  <c:v>SPAQ</c:v>
                </c:pt>
                <c:pt idx="19">
                  <c:v>Other non-artemisinins</c:v>
                </c:pt>
                <c:pt idx="20">
                  <c:v>Oral artemisinin monotherapy</c:v>
                </c:pt>
                <c:pt idx="21">
                  <c:v>Non-oral art. monotherapy</c:v>
                </c:pt>
                <c:pt idx="22">
                  <c:v>Severe malaria treatment</c:v>
                </c:pt>
                <c:pt idx="23">
                  <c:v>Rectal artesunate</c:v>
                </c:pt>
                <c:pt idx="24">
                  <c:v>Injectable artesunate</c:v>
                </c:pt>
                <c:pt idx="25">
                  <c:v>Injectable artemether</c:v>
                </c:pt>
                <c:pt idx="26">
                  <c:v>injAE</c:v>
                </c:pt>
                <c:pt idx="27">
                  <c:v>Injectable QN</c:v>
                </c:pt>
              </c:strCache>
            </c:strRef>
          </c:cat>
          <c:val>
            <c:numRef>
              <c:f>'Figures i'!$K$21:$K$48</c:f>
              <c:numCache>
                <c:formatCode>0</c:formatCode>
                <c:ptCount val="28"/>
                <c:pt idx="0">
                  <c:v>77.596713522123224</c:v>
                </c:pt>
                <c:pt idx="1">
                  <c:v>75.975595527043581</c:v>
                </c:pt>
                <c:pt idx="2">
                  <c:v>6.0715838696047131</c:v>
                </c:pt>
                <c:pt idx="3">
                  <c:v>2.7276547025152706</c:v>
                </c:pt>
                <c:pt idx="4">
                  <c:v>15.205464838128705</c:v>
                </c:pt>
                <c:pt idx="5">
                  <c:v>0.80330136493545501</c:v>
                </c:pt>
                <c:pt idx="6">
                  <c:v>3.3647595837095236E-2</c:v>
                </c:pt>
                <c:pt idx="7">
                  <c:v>72.377409515554518</c:v>
                </c:pt>
                <c:pt idx="8">
                  <c:v>10.057024900730891</c:v>
                </c:pt>
                <c:pt idx="9">
                  <c:v>2.7526306370941898</c:v>
                </c:pt>
                <c:pt idx="10">
                  <c:v>7.7597909619667504</c:v>
                </c:pt>
                <c:pt idx="11">
                  <c:v>65.340289129478052</c:v>
                </c:pt>
                <c:pt idx="12">
                  <c:v>46.071017094736533</c:v>
                </c:pt>
                <c:pt idx="13">
                  <c:v>18.253783004145724</c:v>
                </c:pt>
                <c:pt idx="14">
                  <c:v>30.905715430315635</c:v>
                </c:pt>
                <c:pt idx="15">
                  <c:v>1.2737819789156575</c:v>
                </c:pt>
                <c:pt idx="16">
                  <c:v>16.038669987516048</c:v>
                </c:pt>
                <c:pt idx="17">
                  <c:v>17.660728845991976</c:v>
                </c:pt>
                <c:pt idx="18">
                  <c:v>0.81586538245383611</c:v>
                </c:pt>
                <c:pt idx="19">
                  <c:v>0.29411175550599344</c:v>
                </c:pt>
                <c:pt idx="20">
                  <c:v>0</c:v>
                </c:pt>
                <c:pt idx="21">
                  <c:v>22.783121875495084</c:v>
                </c:pt>
                <c:pt idx="22">
                  <c:v>22.918385966848536</c:v>
                </c:pt>
                <c:pt idx="23">
                  <c:v>0</c:v>
                </c:pt>
                <c:pt idx="24">
                  <c:v>4.1103128297632141</c:v>
                </c:pt>
                <c:pt idx="25">
                  <c:v>19.016237360585357</c:v>
                </c:pt>
                <c:pt idx="26">
                  <c:v>8.176619418940458</c:v>
                </c:pt>
                <c:pt idx="27">
                  <c:v>0.22540171249829022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A-4F49-95C5-94D1ECBF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iii'!$M$23:$M$50</c15:sqref>
                    </c15:fullRef>
                  </c:ext>
                </c:extLst>
                <c:f>'Figures iii'!$M$23:$M$29</c:f>
                <c:numCache>
                  <c:formatCode>General</c:formatCode>
                  <c:ptCount val="7"/>
                  <c:pt idx="0">
                    <c:v>2.067063940259473</c:v>
                  </c:pt>
                  <c:pt idx="1">
                    <c:v>2.1323351805518627</c:v>
                  </c:pt>
                  <c:pt idx="2">
                    <c:v>2.3497149955480134</c:v>
                  </c:pt>
                  <c:pt idx="3">
                    <c:v>1.0656128961590863</c:v>
                  </c:pt>
                  <c:pt idx="4">
                    <c:v>3.5498180322600863</c:v>
                  </c:pt>
                  <c:pt idx="5">
                    <c:v>1.1107101042668579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iii'!$L$23:$L$50</c15:sqref>
                    </c15:fullRef>
                  </c:ext>
                </c:extLst>
                <c:f>'Figures iii'!$L$23:$L$29</c:f>
                <c:numCache>
                  <c:formatCode>General</c:formatCode>
                  <c:ptCount val="7"/>
                  <c:pt idx="0">
                    <c:v>2.7000705947728818</c:v>
                  </c:pt>
                  <c:pt idx="1">
                    <c:v>2.7033663733205344</c:v>
                  </c:pt>
                  <c:pt idx="2">
                    <c:v>1.8110308517029692</c:v>
                  </c:pt>
                  <c:pt idx="3">
                    <c:v>0.56112428728568498</c:v>
                  </c:pt>
                  <c:pt idx="4">
                    <c:v>2.9751599911400426</c:v>
                  </c:pt>
                  <c:pt idx="5">
                    <c:v>0.44495400363104781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iii'!$J$23:$J$50</c15:sqref>
                  </c15:fullRef>
                </c:ext>
              </c:extLst>
              <c:f>'Figures iii'!$J$23:$J$29</c:f>
              <c:strCache>
                <c:ptCount val="7"/>
                <c:pt idx="0">
                  <c:v>ACT</c:v>
                </c:pt>
                <c:pt idx="1">
                  <c:v>AL</c:v>
                </c:pt>
                <c:pt idx="2">
                  <c:v>ASAQ</c:v>
                </c:pt>
                <c:pt idx="3">
                  <c:v>APPQ</c:v>
                </c:pt>
                <c:pt idx="4">
                  <c:v>DHAPPQ</c:v>
                </c:pt>
                <c:pt idx="5">
                  <c:v>ARPPQ</c:v>
                </c:pt>
                <c:pt idx="6">
                  <c:v>any other 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iii'!$K$23:$K$50</c15:sqref>
                  </c15:fullRef>
                </c:ext>
              </c:extLst>
              <c:f>'Figures iii'!$K$23:$K$29</c:f>
              <c:numCache>
                <c:formatCode>0</c:formatCode>
                <c:ptCount val="7"/>
                <c:pt idx="0">
                  <c:v>91.954445086469477</c:v>
                </c:pt>
                <c:pt idx="1">
                  <c:v>90.914018921346255</c:v>
                </c:pt>
                <c:pt idx="2">
                  <c:v>7.2794363298921789</c:v>
                </c:pt>
                <c:pt idx="3">
                  <c:v>1.1711963529126752</c:v>
                </c:pt>
                <c:pt idx="4">
                  <c:v>15.107696377732269</c:v>
                </c:pt>
                <c:pt idx="5">
                  <c:v>0.73682595304881715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4915-AD74-F0A691D2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7.5058114626368138</c:v>
                  </c:pt>
                  <c:pt idx="1">
                    <c:v>15.043846399127119</c:v>
                  </c:pt>
                  <c:pt idx="2">
                    <c:v>2.5560480237469108</c:v>
                  </c:pt>
                  <c:pt idx="3">
                    <c:v>1.1419769189849225</c:v>
                  </c:pt>
                  <c:pt idx="4">
                    <c:v>3.7358569949826688</c:v>
                  </c:pt>
                  <c:pt idx="5">
                    <c:v>9.662809390965819</c:v>
                  </c:pt>
                  <c:pt idx="6">
                    <c:v>3.2077201807919522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17.554280156591247</c:v>
                  </c:pt>
                  <c:pt idx="1">
                    <c:v>17.602389061442999</c:v>
                  </c:pt>
                  <c:pt idx="2">
                    <c:v>5.3252151791310354</c:v>
                  </c:pt>
                  <c:pt idx="3">
                    <c:v>0.44707221584255663</c:v>
                  </c:pt>
                  <c:pt idx="4">
                    <c:v>5.5533280637702944</c:v>
                  </c:pt>
                  <c:pt idx="5">
                    <c:v>13.832551682456149</c:v>
                  </c:pt>
                  <c:pt idx="6">
                    <c:v>3.9207050050685552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0</c:formatCode>
                <c:ptCount val="9"/>
                <c:pt idx="0">
                  <c:v>88.578394993004551</c:v>
                </c:pt>
                <c:pt idx="1">
                  <c:v>61.444611322315154</c:v>
                </c:pt>
                <c:pt idx="2">
                  <c:v>95.325649672982976</c:v>
                </c:pt>
                <c:pt idx="3">
                  <c:v>0.72930197715769163</c:v>
                </c:pt>
                <c:pt idx="4">
                  <c:v>89.871469046331541</c:v>
                </c:pt>
                <c:pt idx="5">
                  <c:v>77.33792992634929</c:v>
                </c:pt>
                <c:pt idx="6">
                  <c:v>85.38095789499144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CCB-A4DE-E6B0B0AD6CF5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12.942017040843496</c:v>
                  </c:pt>
                  <c:pt idx="1">
                    <c:v>14.409299159914632</c:v>
                  </c:pt>
                  <c:pt idx="2">
                    <c:v>3.1415550641978598</c:v>
                  </c:pt>
                  <c:pt idx="3">
                    <c:v>1.1419769189849225</c:v>
                  </c:pt>
                  <c:pt idx="4">
                    <c:v>4.8723712462905979</c:v>
                  </c:pt>
                  <c:pt idx="5">
                    <c:v>7.5265364809566222</c:v>
                  </c:pt>
                  <c:pt idx="6">
                    <c:v>3.8853027497523271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17.896082286587969</c:v>
                  </c:pt>
                  <c:pt idx="1">
                    <c:v>14.026582509900216</c:v>
                  </c:pt>
                  <c:pt idx="2">
                    <c:v>5.614249963926909</c:v>
                  </c:pt>
                  <c:pt idx="3">
                    <c:v>0.44707221584255663</c:v>
                  </c:pt>
                  <c:pt idx="4">
                    <c:v>6.0814945366413582</c:v>
                  </c:pt>
                  <c:pt idx="5">
                    <c:v>8.4482961900034823</c:v>
                  </c:pt>
                  <c:pt idx="6">
                    <c:v>4.4320144003970796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0</c:formatCode>
                <c:ptCount val="9"/>
                <c:pt idx="0">
                  <c:v>71.700602282769282</c:v>
                </c:pt>
                <c:pt idx="1">
                  <c:v>47.638311392841729</c:v>
                </c:pt>
                <c:pt idx="2">
                  <c:v>93.373323525293685</c:v>
                </c:pt>
                <c:pt idx="3">
                  <c:v>0.72930197715769163</c:v>
                </c:pt>
                <c:pt idx="4">
                  <c:v>81.176286469312771</c:v>
                </c:pt>
                <c:pt idx="5">
                  <c:v>66.214600246402412</c:v>
                </c:pt>
                <c:pt idx="6">
                  <c:v>77.596713522123224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3-4CCB-A4DE-E6B0B0AD6CF5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12.942017040843496</c:v>
                  </c:pt>
                  <c:pt idx="1">
                    <c:v>14.340463470197747</c:v>
                  </c:pt>
                  <c:pt idx="2">
                    <c:v>3.8493186951596812</c:v>
                  </c:pt>
                  <c:pt idx="3">
                    <c:v>1.1419769189849225</c:v>
                  </c:pt>
                  <c:pt idx="4">
                    <c:v>4.8149026035117402</c:v>
                  </c:pt>
                  <c:pt idx="5">
                    <c:v>7.549795402454933</c:v>
                  </c:pt>
                  <c:pt idx="6">
                    <c:v>3.8942641565526088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17.896082286587969</c:v>
                  </c:pt>
                  <c:pt idx="1">
                    <c:v>13.587515398674789</c:v>
                  </c:pt>
                  <c:pt idx="2">
                    <c:v>5.334988528926246</c:v>
                  </c:pt>
                  <c:pt idx="3">
                    <c:v>0.44707221584255663</c:v>
                  </c:pt>
                  <c:pt idx="4">
                    <c:v>5.8979463927495317</c:v>
                  </c:pt>
                  <c:pt idx="5">
                    <c:v>8.3924757090631346</c:v>
                  </c:pt>
                  <c:pt idx="6">
                    <c:v>4.3797084163488194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0</c:formatCode>
                <c:ptCount val="9"/>
                <c:pt idx="0">
                  <c:v>71.700602282769282</c:v>
                </c:pt>
                <c:pt idx="1">
                  <c:v>45.213982453370839</c:v>
                </c:pt>
                <c:pt idx="2">
                  <c:v>88.052744825010677</c:v>
                </c:pt>
                <c:pt idx="3">
                  <c:v>0.72930197715769163</c:v>
                </c:pt>
                <c:pt idx="4">
                  <c:v>80.237535030986081</c:v>
                </c:pt>
                <c:pt idx="5">
                  <c:v>65.106864996271554</c:v>
                </c:pt>
                <c:pt idx="6">
                  <c:v>75.975595527043581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3-4CCB-A4DE-E6B0B0AD6CF5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ASAQ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5.170680522818885</c:v>
                  </c:pt>
                  <c:pt idx="1">
                    <c:v>4.4585926287195825</c:v>
                  </c:pt>
                  <c:pt idx="2">
                    <c:v>5.3468714602496235</c:v>
                  </c:pt>
                  <c:pt idx="3">
                    <c:v>0</c:v>
                  </c:pt>
                  <c:pt idx="4">
                    <c:v>1.2896530606936949</c:v>
                  </c:pt>
                  <c:pt idx="5">
                    <c:v>2.1581496660178847</c:v>
                  </c:pt>
                  <c:pt idx="6">
                    <c:v>1.4888942059956669</c:v>
                  </c:pt>
                  <c:pt idx="7">
                    <c:v>4.9558849682927963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1.4373215053292343</c:v>
                  </c:pt>
                  <c:pt idx="1">
                    <c:v>2.2425278284865229</c:v>
                  </c:pt>
                  <c:pt idx="2">
                    <c:v>4.4927868417685488</c:v>
                  </c:pt>
                  <c:pt idx="3">
                    <c:v>0</c:v>
                  </c:pt>
                  <c:pt idx="4">
                    <c:v>0.97778354728075589</c:v>
                  </c:pt>
                  <c:pt idx="5">
                    <c:v>0.63584618035939489</c:v>
                  </c:pt>
                  <c:pt idx="6">
                    <c:v>1.2111014550299757</c:v>
                  </c:pt>
                  <c:pt idx="7">
                    <c:v>2.4842048454402552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0</c:formatCode>
                <c:ptCount val="9"/>
                <c:pt idx="0">
                  <c:v>1.9510694704235636</c:v>
                </c:pt>
                <c:pt idx="1">
                  <c:v>4.3086808839732633</c:v>
                </c:pt>
                <c:pt idx="2">
                  <c:v>20.758356187255558</c:v>
                </c:pt>
                <c:pt idx="3">
                  <c:v>0</c:v>
                </c:pt>
                <c:pt idx="4">
                  <c:v>3.8801412536702449</c:v>
                </c:pt>
                <c:pt idx="5">
                  <c:v>0.89330566779706133</c:v>
                </c:pt>
                <c:pt idx="6">
                  <c:v>6.0715838696047131</c:v>
                </c:pt>
                <c:pt idx="7">
                  <c:v>4.7335069984529294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3-4CCB-A4DE-E6B0B0AD6CF5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APPQ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0</c:formatCode>
                <c:ptCount val="9"/>
                <c:pt idx="0">
                  <c:v>1.6385208683670871</c:v>
                </c:pt>
                <c:pt idx="1">
                  <c:v>7.1024087340658806E-2</c:v>
                </c:pt>
                <c:pt idx="2">
                  <c:v>11.627749399296674</c:v>
                </c:pt>
                <c:pt idx="3">
                  <c:v>0</c:v>
                </c:pt>
                <c:pt idx="4">
                  <c:v>1.3108645079504238</c:v>
                </c:pt>
                <c:pt idx="5">
                  <c:v>1.1543666678932192</c:v>
                </c:pt>
                <c:pt idx="6">
                  <c:v>2.7276547025152706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3-4CCB-A4DE-E6B0B0AD6CF5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DHAPPQ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0</c:formatCode>
                <c:ptCount val="9"/>
                <c:pt idx="0">
                  <c:v>1.9510694704235636</c:v>
                </c:pt>
                <c:pt idx="1">
                  <c:v>4.0946592969890858</c:v>
                </c:pt>
                <c:pt idx="2">
                  <c:v>41.224607520290711</c:v>
                </c:pt>
                <c:pt idx="3">
                  <c:v>0</c:v>
                </c:pt>
                <c:pt idx="4">
                  <c:v>12.252095322024797</c:v>
                </c:pt>
                <c:pt idx="5">
                  <c:v>4.1970168650332251</c:v>
                </c:pt>
                <c:pt idx="6">
                  <c:v>15.205464838128705</c:v>
                </c:pt>
                <c:pt idx="7">
                  <c:v>32.676936842812928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3-4CCB-A4DE-E6B0B0AD6CF5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ARPPQ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4.4509326954106596</c:v>
                </c:pt>
                <c:pt idx="3">
                  <c:v>0</c:v>
                </c:pt>
                <c:pt idx="4">
                  <c:v>0.20407984906889673</c:v>
                </c:pt>
                <c:pt idx="5">
                  <c:v>0</c:v>
                </c:pt>
                <c:pt idx="6">
                  <c:v>0.80330136493545501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B3-4CCB-A4DE-E6B0B0AD6CF5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0.22732563732445807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3.3647595837095236E-2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B3-4CCB-A4DE-E6B0B0AD6CF5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Nationally regd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18.057850933176191</c:v>
                  </c:pt>
                  <c:pt idx="1">
                    <c:v>14.002379046346611</c:v>
                  </c:pt>
                  <c:pt idx="2">
                    <c:v>4.0048024728796463</c:v>
                  </c:pt>
                  <c:pt idx="3">
                    <c:v>1.1419769189849225</c:v>
                  </c:pt>
                  <c:pt idx="4">
                    <c:v>4.9512802610879874</c:v>
                  </c:pt>
                  <c:pt idx="5">
                    <c:v>7.9284800648438818</c:v>
                  </c:pt>
                  <c:pt idx="6">
                    <c:v>3.9289481373544959</c:v>
                  </c:pt>
                  <c:pt idx="7">
                    <c:v>2.734221086540785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20.258375821669276</c:v>
                  </c:pt>
                  <c:pt idx="1">
                    <c:v>12.974249082444938</c:v>
                  </c:pt>
                  <c:pt idx="2">
                    <c:v>5.1174639453775654</c:v>
                  </c:pt>
                  <c:pt idx="3">
                    <c:v>0.44707221584255663</c:v>
                  </c:pt>
                  <c:pt idx="4">
                    <c:v>5.8109568285062778</c:v>
                  </c:pt>
                  <c:pt idx="5">
                    <c:v>8.3252879007736951</c:v>
                  </c:pt>
                  <c:pt idx="6">
                    <c:v>4.3078332542843754</c:v>
                  </c:pt>
                  <c:pt idx="7">
                    <c:v>4.9820874084225437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0</c:formatCode>
                <c:ptCount val="9"/>
                <c:pt idx="0">
                  <c:v>57.356335312210085</c:v>
                </c:pt>
                <c:pt idx="1">
                  <c:v>43.062060430250476</c:v>
                </c:pt>
                <c:pt idx="2">
                  <c:v>84.865514342888574</c:v>
                </c:pt>
                <c:pt idx="3">
                  <c:v>0.72930197715769163</c:v>
                </c:pt>
                <c:pt idx="4">
                  <c:v>76.699314645075461</c:v>
                </c:pt>
                <c:pt idx="5">
                  <c:v>57.352045119624847</c:v>
                </c:pt>
                <c:pt idx="6">
                  <c:v>72.377409515554518</c:v>
                </c:pt>
                <c:pt idx="7">
                  <c:v>94.305874284767697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B3-4CCB-A4DE-E6B0B0AD6CF5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QAACT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0</c:formatCode>
                <c:ptCount val="9"/>
                <c:pt idx="0">
                  <c:v>16.974516670495927</c:v>
                </c:pt>
                <c:pt idx="1">
                  <c:v>6.5318491940428904</c:v>
                </c:pt>
                <c:pt idx="2">
                  <c:v>18.293357498044184</c:v>
                </c:pt>
                <c:pt idx="3">
                  <c:v>0</c:v>
                </c:pt>
                <c:pt idx="4">
                  <c:v>9.150317795037699</c:v>
                </c:pt>
                <c:pt idx="5">
                  <c:v>8.4745204024546972</c:v>
                </c:pt>
                <c:pt idx="6">
                  <c:v>10.057024900730891</c:v>
                </c:pt>
                <c:pt idx="7">
                  <c:v>11.796344944575727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B3-4CCB-A4DE-E6B0B0AD6CF5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ACT: WHO PQ &amp; NAT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0</c:formatCode>
                <c:ptCount val="9"/>
                <c:pt idx="0">
                  <c:v>10.143343306752305</c:v>
                </c:pt>
                <c:pt idx="1">
                  <c:v>1.0246796882304297</c:v>
                </c:pt>
                <c:pt idx="2">
                  <c:v>2.2293564705429434</c:v>
                </c:pt>
                <c:pt idx="3">
                  <c:v>0</c:v>
                </c:pt>
                <c:pt idx="4">
                  <c:v>3.100437055652101</c:v>
                </c:pt>
                <c:pt idx="5">
                  <c:v>2.1133271982034949</c:v>
                </c:pt>
                <c:pt idx="6">
                  <c:v>2.7526306370941898</c:v>
                </c:pt>
                <c:pt idx="7">
                  <c:v>3.4891712261847827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B3-4CCB-A4DE-E6B0B0AD6CF5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ACT: WHO PQ, not NAT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0</c:formatCode>
                <c:ptCount val="9"/>
                <c:pt idx="0">
                  <c:v>6.8311733637436225</c:v>
                </c:pt>
                <c:pt idx="1">
                  <c:v>5.5071695058124615</c:v>
                </c:pt>
                <c:pt idx="2">
                  <c:v>16.191063569114306</c:v>
                </c:pt>
                <c:pt idx="3">
                  <c:v>0</c:v>
                </c:pt>
                <c:pt idx="4">
                  <c:v>6.6486106868521038</c:v>
                </c:pt>
                <c:pt idx="5">
                  <c:v>6.5857944229116328</c:v>
                </c:pt>
                <c:pt idx="6">
                  <c:v>7.7597909619667504</c:v>
                </c:pt>
                <c:pt idx="7">
                  <c:v>8.3071737183909455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B3-4CCB-A4DE-E6B0B0AD6CF5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ACT: NAT, not WHO PQ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21.550566884666793</c:v>
                  </c:pt>
                  <c:pt idx="1">
                    <c:v>14.504938255905429</c:v>
                  </c:pt>
                  <c:pt idx="2">
                    <c:v>4.4543074681227921</c:v>
                  </c:pt>
                  <c:pt idx="3">
                    <c:v>1.1419769189849225</c:v>
                  </c:pt>
                  <c:pt idx="4">
                    <c:v>5.1837010225974751</c:v>
                  </c:pt>
                  <c:pt idx="5">
                    <c:v>9.185424321395665</c:v>
                  </c:pt>
                  <c:pt idx="6">
                    <c:v>4.0582750190760777</c:v>
                  </c:pt>
                  <c:pt idx="7">
                    <c:v>2.734221086540785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16.636088330825327</c:v>
                  </c:pt>
                  <c:pt idx="1">
                    <c:v>12.062097942468004</c:v>
                  </c:pt>
                  <c:pt idx="2">
                    <c:v>5.612981723144614</c:v>
                  </c:pt>
                  <c:pt idx="3">
                    <c:v>0.44707221584255663</c:v>
                  </c:pt>
                  <c:pt idx="4">
                    <c:v>5.6975038967949203</c:v>
                  </c:pt>
                  <c:pt idx="5">
                    <c:v>9.0219737585500965</c:v>
                  </c:pt>
                  <c:pt idx="6">
                    <c:v>4.2943767499884657</c:v>
                  </c:pt>
                  <c:pt idx="7">
                    <c:v>4.9820874084225295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0</c:formatCode>
                <c:ptCount val="9"/>
                <c:pt idx="0">
                  <c:v>34.509821590092656</c:v>
                </c:pt>
                <c:pt idx="1">
                  <c:v>34.273700969210118</c:v>
                </c:pt>
                <c:pt idx="2">
                  <c:v>82.879377113673996</c:v>
                </c:pt>
                <c:pt idx="3">
                  <c:v>0.72930197715769163</c:v>
                </c:pt>
                <c:pt idx="4">
                  <c:v>68.703295534557398</c:v>
                </c:pt>
                <c:pt idx="5">
                  <c:v>47.54051855936985</c:v>
                </c:pt>
                <c:pt idx="6">
                  <c:v>65.340289129478052</c:v>
                </c:pt>
                <c:pt idx="7">
                  <c:v>94.305874284767697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B3-4CCB-A4DE-E6B0B0AD6CF5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ACT: not WHO PQ or NAT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19.157391951572983</c:v>
                  </c:pt>
                  <c:pt idx="1">
                    <c:v>8.8216820387737407</c:v>
                  </c:pt>
                  <c:pt idx="2">
                    <c:v>6.2380923998647688</c:v>
                  </c:pt>
                  <c:pt idx="3">
                    <c:v>0</c:v>
                  </c:pt>
                  <c:pt idx="4">
                    <c:v>4.7136170320774582</c:v>
                  </c:pt>
                  <c:pt idx="5">
                    <c:v>10.499772562050296</c:v>
                  </c:pt>
                  <c:pt idx="6">
                    <c:v>3.768784994399752</c:v>
                  </c:pt>
                  <c:pt idx="7">
                    <c:v>11.797070419424813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18.220864553611609</c:v>
                  </c:pt>
                  <c:pt idx="1">
                    <c:v>6.4632924356811259</c:v>
                  </c:pt>
                  <c:pt idx="2">
                    <c:v>6.8413602172882264</c:v>
                  </c:pt>
                  <c:pt idx="3">
                    <c:v>0</c:v>
                  </c:pt>
                  <c:pt idx="4">
                    <c:v>4.6515251897593757</c:v>
                  </c:pt>
                  <c:pt idx="5">
                    <c:v>9.7233886678752413</c:v>
                  </c:pt>
                  <c:pt idx="6">
                    <c:v>3.7243917563276483</c:v>
                  </c:pt>
                  <c:pt idx="7">
                    <c:v>15.28193770673694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0</c:formatCode>
                <c:ptCount val="9"/>
                <c:pt idx="0">
                  <c:v>46.661246735540978</c:v>
                </c:pt>
                <c:pt idx="1">
                  <c:v>18.638077901344328</c:v>
                </c:pt>
                <c:pt idx="2">
                  <c:v>65.885914257128903</c:v>
                </c:pt>
                <c:pt idx="3">
                  <c:v>0</c:v>
                </c:pt>
                <c:pt idx="4">
                  <c:v>46.477636301141175</c:v>
                </c:pt>
                <c:pt idx="5">
                  <c:v>40.814974770490146</c:v>
                </c:pt>
                <c:pt idx="6">
                  <c:v>46.071017094736533</c:v>
                </c:pt>
                <c:pt idx="7">
                  <c:v>70.213574630160096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B3-4CCB-A4DE-E6B0B0AD6CF5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Stocks 2 or more ACTs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5.170680522818885</c:v>
                  </c:pt>
                  <c:pt idx="1">
                    <c:v>4.361462632626818</c:v>
                  </c:pt>
                  <c:pt idx="2">
                    <c:v>6.4918931141234992</c:v>
                  </c:pt>
                  <c:pt idx="3">
                    <c:v>0</c:v>
                  </c:pt>
                  <c:pt idx="4">
                    <c:v>2.3213165676100509</c:v>
                  </c:pt>
                  <c:pt idx="5">
                    <c:v>6.7147318262700049</c:v>
                  </c:pt>
                  <c:pt idx="6">
                    <c:v>2.8627395811266929</c:v>
                  </c:pt>
                  <c:pt idx="7">
                    <c:v>17.625918251466288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1.4373215053292343</c:v>
                  </c:pt>
                  <c:pt idx="1">
                    <c:v>2.4928508968913112</c:v>
                  </c:pt>
                  <c:pt idx="2">
                    <c:v>6.5281332343516354</c:v>
                  </c:pt>
                  <c:pt idx="3">
                    <c:v>0</c:v>
                  </c:pt>
                  <c:pt idx="4">
                    <c:v>2.0458879458658199</c:v>
                  </c:pt>
                  <c:pt idx="5">
                    <c:v>2.9395229205011262</c:v>
                  </c:pt>
                  <c:pt idx="6">
                    <c:v>2.5518932315035165</c:v>
                  </c:pt>
                  <c:pt idx="7">
                    <c:v>13.796242197200364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0</c:formatCode>
                <c:ptCount val="9"/>
                <c:pt idx="0">
                  <c:v>1.9510694704235636</c:v>
                </c:pt>
                <c:pt idx="1">
                  <c:v>5.4810694687245736</c:v>
                </c:pt>
                <c:pt idx="2">
                  <c:v>51.068417334788322</c:v>
                </c:pt>
                <c:pt idx="3">
                  <c:v>0</c:v>
                </c:pt>
                <c:pt idx="4">
                  <c:v>14.353141483899833</c:v>
                </c:pt>
                <c:pt idx="5">
                  <c:v>4.9557354671693998</c:v>
                </c:pt>
                <c:pt idx="6">
                  <c:v>18.253783004145724</c:v>
                </c:pt>
                <c:pt idx="7">
                  <c:v>32.676936842812928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B3-4CCB-A4DE-E6B0B0AD6CF5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Non-artemisinin therapy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11.922404710759004</c:v>
                  </c:pt>
                  <c:pt idx="1">
                    <c:v>7.6903431280871644</c:v>
                  </c:pt>
                  <c:pt idx="2">
                    <c:v>5.3544957624207221</c:v>
                  </c:pt>
                  <c:pt idx="3">
                    <c:v>0.77583792497156989</c:v>
                  </c:pt>
                  <c:pt idx="4">
                    <c:v>3.1706586191510269</c:v>
                  </c:pt>
                  <c:pt idx="5">
                    <c:v>7.9268895360554765</c:v>
                  </c:pt>
                  <c:pt idx="6">
                    <c:v>2.7598025935146886</c:v>
                  </c:pt>
                  <c:pt idx="7">
                    <c:v>16.266065617207154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7.2725267283156594</c:v>
                  </c:pt>
                  <c:pt idx="1">
                    <c:v>4.9373322465460081</c:v>
                  </c:pt>
                  <c:pt idx="2">
                    <c:v>4.6675208420213004</c:v>
                  </c:pt>
                  <c:pt idx="3">
                    <c:v>0.16229860693865017</c:v>
                  </c:pt>
                  <c:pt idx="4">
                    <c:v>3.0440693141813995</c:v>
                  </c:pt>
                  <c:pt idx="5">
                    <c:v>7.0206413329212864</c:v>
                  </c:pt>
                  <c:pt idx="6">
                    <c:v>2.6299991860814025</c:v>
                  </c:pt>
                  <c:pt idx="7">
                    <c:v>15.239283631314631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0</c:formatCode>
                <c:ptCount val="9"/>
                <c:pt idx="0">
                  <c:v>15.283017688795727</c:v>
                </c:pt>
                <c:pt idx="1">
                  <c:v>11.92474380840795</c:v>
                </c:pt>
                <c:pt idx="2">
                  <c:v>24.545551730228389</c:v>
                </c:pt>
                <c:pt idx="3">
                  <c:v>0.20481000972463803</c:v>
                </c:pt>
                <c:pt idx="4">
                  <c:v>35.067574629692331</c:v>
                </c:pt>
                <c:pt idx="5">
                  <c:v>32.218955017705078</c:v>
                </c:pt>
                <c:pt idx="6">
                  <c:v>30.905715430315635</c:v>
                </c:pt>
                <c:pt idx="7">
                  <c:v>44.8766132632311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B3-4CCB-A4DE-E6B0B0AD6CF5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Oral QN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0</c:formatCode>
                <c:ptCount val="9"/>
                <c:pt idx="0">
                  <c:v>5.0196353039511887</c:v>
                </c:pt>
                <c:pt idx="1">
                  <c:v>1.3966151057213396</c:v>
                </c:pt>
                <c:pt idx="2">
                  <c:v>2.9992034248014945</c:v>
                </c:pt>
                <c:pt idx="3">
                  <c:v>0</c:v>
                </c:pt>
                <c:pt idx="4">
                  <c:v>1.0412159950271391</c:v>
                </c:pt>
                <c:pt idx="5">
                  <c:v>0</c:v>
                </c:pt>
                <c:pt idx="6">
                  <c:v>1.2737819789156575</c:v>
                </c:pt>
                <c:pt idx="7">
                  <c:v>0.40418651991905852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B3-4CCB-A4DE-E6B0B0AD6CF5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CQ - packaged alone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4.1162739080121815</c:v>
                  </c:pt>
                  <c:pt idx="1">
                    <c:v>1.2999462016073942</c:v>
                  </c:pt>
                  <c:pt idx="2">
                    <c:v>2.9319878720283654</c:v>
                  </c:pt>
                  <c:pt idx="3">
                    <c:v>0</c:v>
                  </c:pt>
                  <c:pt idx="4">
                    <c:v>2.5935783528511749</c:v>
                  </c:pt>
                  <c:pt idx="5">
                    <c:v>13.521150700017495</c:v>
                  </c:pt>
                  <c:pt idx="6">
                    <c:v>2.2436965561740756</c:v>
                  </c:pt>
                  <c:pt idx="7">
                    <c:v>12.213753497691894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1.6741222218616205</c:v>
                  </c:pt>
                  <c:pt idx="1">
                    <c:v>0.67456319554444899</c:v>
                  </c:pt>
                  <c:pt idx="2">
                    <c:v>2.3200343431443136</c:v>
                  </c:pt>
                  <c:pt idx="3">
                    <c:v>0</c:v>
                  </c:pt>
                  <c:pt idx="4">
                    <c:v>2.3600861886863029</c:v>
                  </c:pt>
                  <c:pt idx="5">
                    <c:v>5.7308915099374822</c:v>
                  </c:pt>
                  <c:pt idx="6">
                    <c:v>2.0155920886951417</c:v>
                  </c:pt>
                  <c:pt idx="7">
                    <c:v>9.6343105263674929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0</c:formatCode>
                <c:ptCount val="9"/>
                <c:pt idx="0">
                  <c:v>2.7421921507689078</c:v>
                </c:pt>
                <c:pt idx="1">
                  <c:v>1.3825170576459844</c:v>
                </c:pt>
                <c:pt idx="2">
                  <c:v>9.8950394104088826</c:v>
                </c:pt>
                <c:pt idx="3">
                  <c:v>0</c:v>
                </c:pt>
                <c:pt idx="4">
                  <c:v>19.759639411046852</c:v>
                </c:pt>
                <c:pt idx="5">
                  <c:v>8.9670216397121205</c:v>
                </c:pt>
                <c:pt idx="6">
                  <c:v>16.038669987516048</c:v>
                </c:pt>
                <c:pt idx="7">
                  <c:v>27.935161662713075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B3-4CCB-A4DE-E6B0B0AD6CF5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8.0274307810494747</c:v>
                  </c:pt>
                  <c:pt idx="1">
                    <c:v>7.222243730521928</c:v>
                  </c:pt>
                  <c:pt idx="2">
                    <c:v>3.9186402083112206</c:v>
                  </c:pt>
                  <c:pt idx="3">
                    <c:v>0.77583792497156989</c:v>
                  </c:pt>
                  <c:pt idx="4">
                    <c:v>2.5216502561301652</c:v>
                  </c:pt>
                  <c:pt idx="5">
                    <c:v>9.8915639767430541</c:v>
                  </c:pt>
                  <c:pt idx="6">
                    <c:v>2.3382483577497339</c:v>
                  </c:pt>
                  <c:pt idx="7">
                    <c:v>20.72463276939806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4.2825771079602912</c:v>
                  </c:pt>
                  <c:pt idx="1">
                    <c:v>4.0571269653110296</c:v>
                  </c:pt>
                  <c:pt idx="2">
                    <c:v>3.3331155784160664</c:v>
                  </c:pt>
                  <c:pt idx="3">
                    <c:v>0.16229860693865017</c:v>
                  </c:pt>
                  <c:pt idx="4">
                    <c:v>2.2860133370145483</c:v>
                  </c:pt>
                  <c:pt idx="5">
                    <c:v>7.652349020706037</c:v>
                  </c:pt>
                  <c:pt idx="6">
                    <c:v>2.1179777207301509</c:v>
                  </c:pt>
                  <c:pt idx="7">
                    <c:v>13.224320135358418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0</c:formatCode>
                <c:ptCount val="9"/>
                <c:pt idx="0">
                  <c:v>8.3443338133196221</c:v>
                </c:pt>
                <c:pt idx="1">
                  <c:v>8.4078353681156273</c:v>
                </c:pt>
                <c:pt idx="2">
                  <c:v>17.556619595226465</c:v>
                </c:pt>
                <c:pt idx="3">
                  <c:v>0.20481000972463803</c:v>
                </c:pt>
                <c:pt idx="4">
                  <c:v>18.799715412045241</c:v>
                </c:pt>
                <c:pt idx="5">
                  <c:v>23.448987375481789</c:v>
                </c:pt>
                <c:pt idx="6">
                  <c:v>17.660728845991976</c:v>
                </c:pt>
                <c:pt idx="7">
                  <c:v>24.611661570994851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CB3-4CCB-A4DE-E6B0B0AD6CF5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SPAQ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0.91145677588749685</c:v>
                  </c:pt>
                  <c:pt idx="2">
                    <c:v>0.72603765088775929</c:v>
                  </c:pt>
                  <c:pt idx="3">
                    <c:v>0</c:v>
                  </c:pt>
                  <c:pt idx="4">
                    <c:v>0.30135424773556374</c:v>
                  </c:pt>
                  <c:pt idx="5">
                    <c:v>7.3060898458693222</c:v>
                  </c:pt>
                  <c:pt idx="6">
                    <c:v>0.60807232693703106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0.38445274813597552</c:v>
                  </c:pt>
                  <c:pt idx="2">
                    <c:v>0.20620489410249035</c:v>
                  </c:pt>
                  <c:pt idx="3">
                    <c:v>0</c:v>
                  </c:pt>
                  <c:pt idx="4">
                    <c:v>0.20657828370753589</c:v>
                  </c:pt>
                  <c:pt idx="5">
                    <c:v>3.0669034852303412</c:v>
                  </c:pt>
                  <c:pt idx="6">
                    <c:v>0.34963184685917287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0</c:formatCode>
                <c:ptCount val="9"/>
                <c:pt idx="0">
                  <c:v>0</c:v>
                </c:pt>
                <c:pt idx="1">
                  <c:v>0.66049253907148009</c:v>
                </c:pt>
                <c:pt idx="2">
                  <c:v>0.28717187312234632</c:v>
                </c:pt>
                <c:pt idx="3">
                  <c:v>0</c:v>
                </c:pt>
                <c:pt idx="4">
                  <c:v>0.65253203617550348</c:v>
                </c:pt>
                <c:pt idx="5">
                  <c:v>5.0070910597288014</c:v>
                </c:pt>
                <c:pt idx="6">
                  <c:v>0.81586538245383611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B3-4CCB-A4DE-E6B0B0AD6CF5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3.1991354972982728</c:v>
                  </c:pt>
                  <c:pt idx="1">
                    <c:v>0.83831126174631621</c:v>
                  </c:pt>
                  <c:pt idx="2">
                    <c:v>0.94184600230418924</c:v>
                  </c:pt>
                  <c:pt idx="3">
                    <c:v>0</c:v>
                  </c:pt>
                  <c:pt idx="4">
                    <c:v>0.26422741359080804</c:v>
                  </c:pt>
                  <c:pt idx="5">
                    <c:v>0</c:v>
                  </c:pt>
                  <c:pt idx="6">
                    <c:v>0.28089136199012665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0.78837397108467189</c:v>
                  </c:pt>
                  <c:pt idx="1">
                    <c:v>0.21076654755328492</c:v>
                  </c:pt>
                  <c:pt idx="2">
                    <c:v>0.40143368234756377</c:v>
                  </c:pt>
                  <c:pt idx="3">
                    <c:v>0</c:v>
                  </c:pt>
                  <c:pt idx="4">
                    <c:v>0.12691514305201895</c:v>
                  </c:pt>
                  <c:pt idx="5">
                    <c:v>0</c:v>
                  </c:pt>
                  <c:pt idx="6">
                    <c:v>0.14388212112344978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0</c:formatCode>
                <c:ptCount val="9"/>
                <c:pt idx="0">
                  <c:v>1.0352462879114277</c:v>
                </c:pt>
                <c:pt idx="1">
                  <c:v>0.28076166945762893</c:v>
                </c:pt>
                <c:pt idx="2">
                  <c:v>0.69473548661733742</c:v>
                </c:pt>
                <c:pt idx="3">
                  <c:v>0</c:v>
                </c:pt>
                <c:pt idx="4">
                  <c:v>0.24362398461003509</c:v>
                </c:pt>
                <c:pt idx="5">
                  <c:v>0</c:v>
                </c:pt>
                <c:pt idx="6">
                  <c:v>0.29411175550599344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CB3-4CCB-A4DE-E6B0B0AD6CF5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CB3-4CCB-A4DE-E6B0B0AD6CF5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Non-oral art. monotherapy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16.296543967950299</c:v>
                  </c:pt>
                  <c:pt idx="1">
                    <c:v>12.016863930528228</c:v>
                  </c:pt>
                  <c:pt idx="2">
                    <c:v>5.0771227375175361</c:v>
                  </c:pt>
                  <c:pt idx="3">
                    <c:v>0</c:v>
                  </c:pt>
                  <c:pt idx="4">
                    <c:v>6.6854290954295656</c:v>
                  </c:pt>
                  <c:pt idx="5">
                    <c:v>11.518633697763352</c:v>
                  </c:pt>
                  <c:pt idx="6">
                    <c:v>5.4201871215626127</c:v>
                  </c:pt>
                  <c:pt idx="7">
                    <c:v>24.706968552093834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12.1998858994783</c:v>
                  </c:pt>
                  <c:pt idx="1">
                    <c:v>9.6817817311838965</c:v>
                  </c:pt>
                  <c:pt idx="2">
                    <c:v>4.0079680174996462</c:v>
                  </c:pt>
                  <c:pt idx="3">
                    <c:v>0</c:v>
                  </c:pt>
                  <c:pt idx="4">
                    <c:v>5.74654638577395</c:v>
                  </c:pt>
                  <c:pt idx="5">
                    <c:v>4.5465985058049885</c:v>
                  </c:pt>
                  <c:pt idx="6">
                    <c:v>4.6417264840550345</c:v>
                  </c:pt>
                  <c:pt idx="7">
                    <c:v>21.264887400969979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0</c:formatCode>
                <c:ptCount val="9"/>
                <c:pt idx="0">
                  <c:v>28.851397727255311</c:v>
                </c:pt>
                <c:pt idx="1">
                  <c:v>29.237854201287579</c:v>
                </c:pt>
                <c:pt idx="2">
                  <c:v>15.532785988173456</c:v>
                </c:pt>
                <c:pt idx="3">
                  <c:v>0</c:v>
                </c:pt>
                <c:pt idx="4">
                  <c:v>26.309672293636272</c:v>
                </c:pt>
                <c:pt idx="5">
                  <c:v>6.9504413554806215</c:v>
                </c:pt>
                <c:pt idx="6">
                  <c:v>22.783121875495084</c:v>
                </c:pt>
                <c:pt idx="7">
                  <c:v>42.019302770055312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CB3-4CCB-A4DE-E6B0B0AD6CF5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Severe malaria treatment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17.283176158993882</c:v>
                  </c:pt>
                  <c:pt idx="1">
                    <c:v>12.115420727823818</c:v>
                  </c:pt>
                  <c:pt idx="2">
                    <c:v>5.0721716462726008</c:v>
                  </c:pt>
                  <c:pt idx="3">
                    <c:v>0</c:v>
                  </c:pt>
                  <c:pt idx="4">
                    <c:v>6.6826779405833072</c:v>
                  </c:pt>
                  <c:pt idx="5">
                    <c:v>11.518633697763352</c:v>
                  </c:pt>
                  <c:pt idx="6">
                    <c:v>5.4244181238752915</c:v>
                  </c:pt>
                  <c:pt idx="7">
                    <c:v>24.706968552093834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13.948898087273179</c:v>
                  </c:pt>
                  <c:pt idx="1">
                    <c:v>9.8114315821903944</c:v>
                  </c:pt>
                  <c:pt idx="2">
                    <c:v>4.0203481478472067</c:v>
                  </c:pt>
                  <c:pt idx="3">
                    <c:v>0</c:v>
                  </c:pt>
                  <c:pt idx="4">
                    <c:v>5.7479005592746617</c:v>
                  </c:pt>
                  <c:pt idx="5">
                    <c:v>4.5465985058049885</c:v>
                  </c:pt>
                  <c:pt idx="6">
                    <c:v>4.6509162220780134</c:v>
                  </c:pt>
                  <c:pt idx="7">
                    <c:v>21.264887400969979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0</c:formatCode>
                <c:ptCount val="9"/>
                <c:pt idx="0">
                  <c:v>34.395684341930412</c:v>
                </c:pt>
                <c:pt idx="1">
                  <c:v>29.747058995436703</c:v>
                </c:pt>
                <c:pt idx="2">
                  <c:v>15.760111625497913</c:v>
                </c:pt>
                <c:pt idx="3">
                  <c:v>0</c:v>
                </c:pt>
                <c:pt idx="4">
                  <c:v>26.372776148452697</c:v>
                </c:pt>
                <c:pt idx="5">
                  <c:v>6.9504413554806215</c:v>
                </c:pt>
                <c:pt idx="6">
                  <c:v>22.918385966848536</c:v>
                </c:pt>
                <c:pt idx="7">
                  <c:v>42.019302770055312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CB3-4CCB-A4DE-E6B0B0AD6CF5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CB3-4CCB-A4DE-E6B0B0AD6CF5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8.7696822225432101</c:v>
                  </c:pt>
                  <c:pt idx="1">
                    <c:v>5.0046505115538054</c:v>
                  </c:pt>
                  <c:pt idx="2">
                    <c:v>3.2792930748688605</c:v>
                  </c:pt>
                  <c:pt idx="3">
                    <c:v>0</c:v>
                  </c:pt>
                  <c:pt idx="4">
                    <c:v>1.4017996637639252</c:v>
                  </c:pt>
                  <c:pt idx="5">
                    <c:v>4.1476672359402835</c:v>
                  </c:pt>
                  <c:pt idx="6">
                    <c:v>1.3304613319107501</c:v>
                  </c:pt>
                  <c:pt idx="7">
                    <c:v>26.142687357511871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4.2682298234412723</c:v>
                  </c:pt>
                  <c:pt idx="1">
                    <c:v>3.2270142356211986</c:v>
                  </c:pt>
                  <c:pt idx="2">
                    <c:v>1.9429169537706241</c:v>
                  </c:pt>
                  <c:pt idx="3">
                    <c:v>0</c:v>
                  </c:pt>
                  <c:pt idx="4">
                    <c:v>1.0589190484036202</c:v>
                  </c:pt>
                  <c:pt idx="5">
                    <c:v>1.2114489865408291</c:v>
                  </c:pt>
                  <c:pt idx="6">
                    <c:v>1.0157638189988552</c:v>
                  </c:pt>
                  <c:pt idx="7">
                    <c:v>13.739495678657303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0</c:formatCode>
                <c:ptCount val="9"/>
                <c:pt idx="0">
                  <c:v>7.628590885979726</c:v>
                </c:pt>
                <c:pt idx="1">
                  <c:v>8.2664467801498063</c:v>
                </c:pt>
                <c:pt idx="2">
                  <c:v>4.5408733565857888</c:v>
                </c:pt>
                <c:pt idx="3">
                  <c:v>0</c:v>
                </c:pt>
                <c:pt idx="4">
                  <c:v>4.1421131852726365</c:v>
                </c:pt>
                <c:pt idx="5">
                  <c:v>1.6820023654141787</c:v>
                </c:pt>
                <c:pt idx="6">
                  <c:v>4.1103128297632141</c:v>
                </c:pt>
                <c:pt idx="7">
                  <c:v>21.178308693063062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CB3-4CCB-A4DE-E6B0B0AD6CF5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14.907025936146102</c:v>
                  </c:pt>
                  <c:pt idx="1">
                    <c:v>11.786550960841922</c:v>
                  </c:pt>
                  <c:pt idx="2">
                    <c:v>2.2351363269267726</c:v>
                  </c:pt>
                  <c:pt idx="3">
                    <c:v>0</c:v>
                  </c:pt>
                  <c:pt idx="4">
                    <c:v>5.4743627888856601</c:v>
                  </c:pt>
                  <c:pt idx="5">
                    <c:v>9.6487452331287837</c:v>
                  </c:pt>
                  <c:pt idx="6">
                    <c:v>4.228910841352949</c:v>
                  </c:pt>
                  <c:pt idx="7">
                    <c:v>20.648763584758843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9.9453559989849083</c:v>
                  </c:pt>
                  <c:pt idx="1">
                    <c:v>8.7169134706682758</c:v>
                  </c:pt>
                  <c:pt idx="2">
                    <c:v>1.7671398289982259</c:v>
                  </c:pt>
                  <c:pt idx="3">
                    <c:v>0</c:v>
                  </c:pt>
                  <c:pt idx="4">
                    <c:v>4.6992266455891176</c:v>
                  </c:pt>
                  <c:pt idx="5">
                    <c:v>3.5902588946346352</c:v>
                  </c:pt>
                  <c:pt idx="6">
                    <c:v>3.6139441692226821</c:v>
                  </c:pt>
                  <c:pt idx="7">
                    <c:v>13.630625239568772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0</c:formatCode>
                <c:ptCount val="9"/>
                <c:pt idx="0">
                  <c:v>21.632226051731461</c:v>
                </c:pt>
                <c:pt idx="1">
                  <c:v>23.301790372067082</c:v>
                </c:pt>
                <c:pt idx="2">
                  <c:v>7.7325033057430765</c:v>
                </c:pt>
                <c:pt idx="3">
                  <c:v>0</c:v>
                </c:pt>
                <c:pt idx="4">
                  <c:v>23.176003993856249</c:v>
                </c:pt>
                <c:pt idx="5">
                  <c:v>5.3919705429771003</c:v>
                </c:pt>
                <c:pt idx="6">
                  <c:v>19.016237360585357</c:v>
                </c:pt>
                <c:pt idx="7">
                  <c:v>26.007745248065756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CB3-4CCB-A4DE-E6B0B0AD6CF5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injAE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16.835324235306519</c:v>
                  </c:pt>
                  <c:pt idx="1">
                    <c:v>5.1409906167108801</c:v>
                  </c:pt>
                  <c:pt idx="2">
                    <c:v>5.6228745924152825</c:v>
                  </c:pt>
                  <c:pt idx="3">
                    <c:v>0</c:v>
                  </c:pt>
                  <c:pt idx="4">
                    <c:v>2.992028814457198</c:v>
                  </c:pt>
                  <c:pt idx="5">
                    <c:v>4.4884648929716953</c:v>
                  </c:pt>
                  <c:pt idx="6">
                    <c:v>2.6738724794960405</c:v>
                  </c:pt>
                  <c:pt idx="7">
                    <c:v>18.614932240140135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9.6672889400611766</c:v>
                  </c:pt>
                  <c:pt idx="1">
                    <c:v>3.5096638711440971</c:v>
                  </c:pt>
                  <c:pt idx="2">
                    <c:v>3.843647555464365</c:v>
                  </c:pt>
                  <c:pt idx="3">
                    <c:v>0</c:v>
                  </c:pt>
                  <c:pt idx="4">
                    <c:v>2.256917009027184</c:v>
                  </c:pt>
                  <c:pt idx="5">
                    <c:v>1.6161368156979761</c:v>
                  </c:pt>
                  <c:pt idx="6">
                    <c:v>2.0601613551717755</c:v>
                  </c:pt>
                  <c:pt idx="7">
                    <c:v>10.599859973470867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0</c:formatCode>
                <c:ptCount val="9"/>
                <c:pt idx="0">
                  <c:v>17.791415833931307</c:v>
                </c:pt>
                <c:pt idx="1">
                  <c:v>9.8516963336507981</c:v>
                </c:pt>
                <c:pt idx="2">
                  <c:v>10.69268831773735</c:v>
                </c:pt>
                <c:pt idx="3">
                  <c:v>0</c:v>
                </c:pt>
                <c:pt idx="4">
                  <c:v>8.3492031611832562</c:v>
                </c:pt>
                <c:pt idx="5">
                  <c:v>2.4617289770594692</c:v>
                </c:pt>
                <c:pt idx="6">
                  <c:v>8.176619418940458</c:v>
                </c:pt>
                <c:pt idx="7">
                  <c:v>18.886132428044753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CB3-4CCB-A4DE-E6B0B0AD6CF5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Injectable QN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14.391558643590718</c:v>
                  </c:pt>
                  <c:pt idx="1">
                    <c:v>2.5361236740643607</c:v>
                  </c:pt>
                  <c:pt idx="2">
                    <c:v>0.95260462576837868</c:v>
                  </c:pt>
                  <c:pt idx="3">
                    <c:v>0</c:v>
                  </c:pt>
                  <c:pt idx="4">
                    <c:v>0.13965698140478672</c:v>
                  </c:pt>
                  <c:pt idx="5">
                    <c:v>0</c:v>
                  </c:pt>
                  <c:pt idx="6">
                    <c:v>0.16634953259839491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4.1794826891898751</c:v>
                  </c:pt>
                  <c:pt idx="1">
                    <c:v>0.87702009904998568</c:v>
                  </c:pt>
                  <c:pt idx="2">
                    <c:v>0.24218676031158165</c:v>
                  </c:pt>
                  <c:pt idx="3">
                    <c:v>0</c:v>
                  </c:pt>
                  <c:pt idx="4">
                    <c:v>6.4530215206414776E-2</c:v>
                  </c:pt>
                  <c:pt idx="5">
                    <c:v>0</c:v>
                  </c:pt>
                  <c:pt idx="6">
                    <c:v>9.5804348891144891E-2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0</c:formatCode>
                <c:ptCount val="9"/>
                <c:pt idx="0">
                  <c:v>5.5442866146750998</c:v>
                </c:pt>
                <c:pt idx="1">
                  <c:v>1.3226529561090434</c:v>
                </c:pt>
                <c:pt idx="2">
                  <c:v>0.32369542236884591</c:v>
                </c:pt>
                <c:pt idx="3">
                  <c:v>0</c:v>
                </c:pt>
                <c:pt idx="4">
                  <c:v>0.11981461150345706</c:v>
                </c:pt>
                <c:pt idx="5">
                  <c:v>0</c:v>
                </c:pt>
                <c:pt idx="6">
                  <c:v>0.22540171249829022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CB3-4CCB-A4DE-E6B0B0A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95-4C08-BCFB-72CF78DD75D0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D95-4C08-BCFB-72CF78DD75D0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D95-4C08-BCFB-72CF78DD75D0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D95-4C08-BCFB-72CF78DD75D0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D95-4C08-BCFB-72CF78DD75D0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D95-4C08-BCFB-72CF78DD75D0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D95-4C08-BCFB-72CF78DD75D0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FD95-4C08-BCFB-72CF78DD75D0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D95-4C08-BCFB-72CF78DD75D0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FD95-4C08-BCFB-72CF78DD75D0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D95-4C08-BCFB-72CF78DD75D0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FD95-4C08-BCFB-72CF78DD75D0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FD95-4C08-BCFB-72CF78DD75D0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FD95-4C08-BCFB-72CF78DD75D0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FD95-4C08-BCFB-72CF78DD75D0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FD95-4C08-BCFB-72CF78DD75D0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FD95-4C08-BCFB-72CF78DD75D0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FD95-4C08-BCFB-72CF78DD75D0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FD95-4C08-BCFB-72CF78DD75D0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FD95-4C08-BCFB-72CF78DD75D0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FD95-4C08-BCFB-72CF78DD75D0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FD95-4C08-BCFB-72CF78DD75D0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FD95-4C08-BCFB-72CF78DD75D0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FD95-4C08-BCFB-72CF78DD75D0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FD95-4C08-BCFB-72CF78DD75D0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FD95-4C08-BCFB-72CF78DD75D0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FD95-4C08-BCFB-72CF78DD75D0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FD95-4C08-BCFB-72CF78DD75D0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FD95-4C08-BCFB-72CF78DD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iii'!$O$59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iii'!$Q$60:$Q$68</c15:sqref>
                    </c15:fullRef>
                  </c:ext>
                </c:extLst>
                <c:f>('Figures iii'!$Q$60:$Q$62,'Figures iii'!$Q$64:$Q$66)</c:f>
                <c:numCache>
                  <c:formatCode>General</c:formatCode>
                  <c:ptCount val="6"/>
                  <c:pt idx="0">
                    <c:v>12.942017040843496</c:v>
                  </c:pt>
                  <c:pt idx="1">
                    <c:v>14.409299159914632</c:v>
                  </c:pt>
                  <c:pt idx="2">
                    <c:v>3.1415550641978598</c:v>
                  </c:pt>
                  <c:pt idx="3">
                    <c:v>4.8723712462905979</c:v>
                  </c:pt>
                  <c:pt idx="4">
                    <c:v>7.5265364809566222</c:v>
                  </c:pt>
                  <c:pt idx="5">
                    <c:v>3.8853027497523271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iii'!$P$60:$P$68</c15:sqref>
                    </c15:fullRef>
                  </c:ext>
                </c:extLst>
                <c:f>('Figures iii'!$P$60:$P$62,'Figures iii'!$P$64:$P$66)</c:f>
                <c:numCache>
                  <c:formatCode>General</c:formatCode>
                  <c:ptCount val="6"/>
                  <c:pt idx="0">
                    <c:v>17.896082286587969</c:v>
                  </c:pt>
                  <c:pt idx="1">
                    <c:v>14.026582509900216</c:v>
                  </c:pt>
                  <c:pt idx="2">
                    <c:v>5.614249963926909</c:v>
                  </c:pt>
                  <c:pt idx="3">
                    <c:v>6.0814945366413582</c:v>
                  </c:pt>
                  <c:pt idx="4">
                    <c:v>8.4482961900034823</c:v>
                  </c:pt>
                  <c:pt idx="5">
                    <c:v>4.4320144003970796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iii'!$O$60:$O$68</c15:sqref>
                  </c15:fullRef>
                </c:ext>
              </c:extLst>
              <c:f>('Figures iii'!$O$60:$O$62,'Figures iii'!$O$64:$O$66)</c:f>
              <c:numCache>
                <c:formatCode>0</c:formatCode>
                <c:ptCount val="6"/>
                <c:pt idx="0">
                  <c:v>71.700602282769282</c:v>
                </c:pt>
                <c:pt idx="1">
                  <c:v>47.638311392841729</c:v>
                </c:pt>
                <c:pt idx="2">
                  <c:v>93.373323525293685</c:v>
                </c:pt>
                <c:pt idx="3">
                  <c:v>81.176286469312771</c:v>
                </c:pt>
                <c:pt idx="4">
                  <c:v>66.214600246402412</c:v>
                </c:pt>
                <c:pt idx="5">
                  <c:v>77.596713522123224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B50-4012-A7A6-D8996032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iii'!$L$59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iii'!$N$60:$N$68</c15:sqref>
                          </c15:fullRef>
                          <c15:formulaRef>
                            <c15:sqref>('Figures iii'!$N$60:$N$62,'Figures iii'!$N$64:$N$66)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7.5058114626368138</c:v>
                        </c:pt>
                        <c:pt idx="1">
                          <c:v>15.043846399127119</c:v>
                        </c:pt>
                        <c:pt idx="2">
                          <c:v>2.5560480237469108</c:v>
                        </c:pt>
                        <c:pt idx="3">
                          <c:v>3.7358569949826688</c:v>
                        </c:pt>
                        <c:pt idx="4">
                          <c:v>9.662809390965819</c:v>
                        </c:pt>
                        <c:pt idx="5">
                          <c:v>3.2077201807919522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iii'!$M$60:$M$68</c15:sqref>
                          </c15:fullRef>
                          <c15:formulaRef>
                            <c15:sqref>('Figures iii'!$M$60:$M$62,'Figures iii'!$M$64:$M$66)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17.554280156591247</c:v>
                        </c:pt>
                        <c:pt idx="1">
                          <c:v>17.602389061442999</c:v>
                        </c:pt>
                        <c:pt idx="2">
                          <c:v>5.3252151791310354</c:v>
                        </c:pt>
                        <c:pt idx="3">
                          <c:v>5.5533280637702944</c:v>
                        </c:pt>
                        <c:pt idx="4">
                          <c:v>13.832551682456149</c:v>
                        </c:pt>
                        <c:pt idx="5">
                          <c:v>3.9207050050685552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iii'!$L$60:$L$68</c15:sqref>
                        </c15:fullRef>
                        <c15:formulaRef>
                          <c15:sqref>('Figures iii'!$L$60:$L$62,'Figures iii'!$L$64:$L$66)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88.578394993004551</c:v>
                      </c:pt>
                      <c:pt idx="1">
                        <c:v>61.444611322315154</c:v>
                      </c:pt>
                      <c:pt idx="2">
                        <c:v>95.325649672982976</c:v>
                      </c:pt>
                      <c:pt idx="3">
                        <c:v>89.871469046331541</c:v>
                      </c:pt>
                      <c:pt idx="4">
                        <c:v>77.33792992634929</c:v>
                      </c:pt>
                      <c:pt idx="5">
                        <c:v>85.38095789499144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B50-4012-A7A6-D89960322239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iii'!$R$59</c15:sqref>
                        </c15:formulaRef>
                      </c:ext>
                    </c:extLst>
                    <c:strCache>
                      <c:ptCount val="1"/>
                      <c:pt idx="0">
                        <c:v>AL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iii'!$T$60:$T$68</c15:sqref>
                          </c15:fullRef>
                          <c15:formulaRef>
                            <c15:sqref>('Figures iii'!$T$60:$T$62,'Figures iii'!$T$64:$T$66)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12.942017040843496</c:v>
                        </c:pt>
                        <c:pt idx="1">
                          <c:v>14.340463470197747</c:v>
                        </c:pt>
                        <c:pt idx="2">
                          <c:v>3.8493186951596812</c:v>
                        </c:pt>
                        <c:pt idx="3">
                          <c:v>4.8149026035117402</c:v>
                        </c:pt>
                        <c:pt idx="4">
                          <c:v>7.549795402454933</c:v>
                        </c:pt>
                        <c:pt idx="5">
                          <c:v>3.8942641565526088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iii'!$S$60:$S$68</c15:sqref>
                          </c15:fullRef>
                          <c15:formulaRef>
                            <c15:sqref>('Figures iii'!$S$60:$S$62,'Figures iii'!$S$64:$S$66)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17.896082286587969</c:v>
                        </c:pt>
                        <c:pt idx="1">
                          <c:v>13.587515398674789</c:v>
                        </c:pt>
                        <c:pt idx="2">
                          <c:v>5.334988528926246</c:v>
                        </c:pt>
                        <c:pt idx="3">
                          <c:v>5.8979463927495317</c:v>
                        </c:pt>
                        <c:pt idx="4">
                          <c:v>8.3924757090631346</c:v>
                        </c:pt>
                        <c:pt idx="5">
                          <c:v>4.3797084163488194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iii'!$R$60:$R$68</c15:sqref>
                        </c15:fullRef>
                        <c15:formulaRef>
                          <c15:sqref>('Figures iii'!$R$60:$R$62,'Figures iii'!$R$64:$R$66)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71.700602282769282</c:v>
                      </c:pt>
                      <c:pt idx="1">
                        <c:v>45.213982453370839</c:v>
                      </c:pt>
                      <c:pt idx="2">
                        <c:v>88.052744825010677</c:v>
                      </c:pt>
                      <c:pt idx="3">
                        <c:v>80.237535030986081</c:v>
                      </c:pt>
                      <c:pt idx="4">
                        <c:v>65.106864996271554</c:v>
                      </c:pt>
                      <c:pt idx="5">
                        <c:v>75.975595527043581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50-4012-A7A6-D89960322239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iii'!$U$59</c15:sqref>
                        </c15:formulaRef>
                      </c:ext>
                    </c:extLst>
                    <c:strCache>
                      <c:ptCount val="1"/>
                      <c:pt idx="0">
                        <c:v>ASAQ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iii'!$W$60:$W$68</c15:sqref>
                          </c15:fullRef>
                          <c15:formulaRef>
                            <c15:sqref>('Figures iii'!$W$60:$W$62,'Figures iii'!$W$64:$W$66)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5.170680522818885</c:v>
                        </c:pt>
                        <c:pt idx="1">
                          <c:v>4.4585926287195825</c:v>
                        </c:pt>
                        <c:pt idx="2">
                          <c:v>5.3468714602496235</c:v>
                        </c:pt>
                        <c:pt idx="3">
                          <c:v>1.2896530606936949</c:v>
                        </c:pt>
                        <c:pt idx="4">
                          <c:v>2.1581496660178847</c:v>
                        </c:pt>
                        <c:pt idx="5">
                          <c:v>1.4888942059956669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iii'!$V$60:$V$68</c15:sqref>
                          </c15:fullRef>
                          <c15:formulaRef>
                            <c15:sqref>('Figures iii'!$V$60:$V$62,'Figures iii'!$V$64:$V$66)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1.4373215053292343</c:v>
                        </c:pt>
                        <c:pt idx="1">
                          <c:v>2.2425278284865229</c:v>
                        </c:pt>
                        <c:pt idx="2">
                          <c:v>4.4927868417685488</c:v>
                        </c:pt>
                        <c:pt idx="3">
                          <c:v>0.97778354728075589</c:v>
                        </c:pt>
                        <c:pt idx="4">
                          <c:v>0.63584618035939489</c:v>
                        </c:pt>
                        <c:pt idx="5">
                          <c:v>1.2111014550299757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iii'!$U$60:$U$68</c15:sqref>
                        </c15:fullRef>
                        <c15:formulaRef>
                          <c15:sqref>('Figures iii'!$U$60:$U$62,'Figures iii'!$U$64:$U$66)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4.3086808839732633</c:v>
                      </c:pt>
                      <c:pt idx="2">
                        <c:v>20.758356187255558</c:v>
                      </c:pt>
                      <c:pt idx="3">
                        <c:v>3.8801412536702449</c:v>
                      </c:pt>
                      <c:pt idx="4">
                        <c:v>0.89330566779706133</c:v>
                      </c:pt>
                      <c:pt idx="5">
                        <c:v>6.0715838696047131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50-4012-A7A6-D89960322239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APPQ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1.6385208683670871</c:v>
                      </c:pt>
                      <c:pt idx="1">
                        <c:v>7.1024087340658806E-2</c:v>
                      </c:pt>
                      <c:pt idx="2">
                        <c:v>11.627749399296674</c:v>
                      </c:pt>
                      <c:pt idx="3">
                        <c:v>1.3108645079504238</c:v>
                      </c:pt>
                      <c:pt idx="4">
                        <c:v>1.1543666678932192</c:v>
                      </c:pt>
                      <c:pt idx="5">
                        <c:v>2.7276547025152706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50-4012-A7A6-D89960322239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DHAPPQ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4.0946592969890858</c:v>
                      </c:pt>
                      <c:pt idx="2">
                        <c:v>41.224607520290711</c:v>
                      </c:pt>
                      <c:pt idx="3">
                        <c:v>12.252095322024797</c:v>
                      </c:pt>
                      <c:pt idx="4">
                        <c:v>4.1970168650332251</c:v>
                      </c:pt>
                      <c:pt idx="5">
                        <c:v>15.205464838128705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50-4012-A7A6-D89960322239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ARPPQ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4.4509326954106596</c:v>
                      </c:pt>
                      <c:pt idx="3">
                        <c:v>0.20407984906889673</c:v>
                      </c:pt>
                      <c:pt idx="4">
                        <c:v>0</c:v>
                      </c:pt>
                      <c:pt idx="5">
                        <c:v>0.80330136493545501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50-4012-A7A6-D89960322239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any other ACT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0.22732563732445807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3.3647595837095236E-2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50-4012-A7A6-D89960322239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iii'!$AJ$59</c15:sqref>
                        </c15:formulaRef>
                      </c:ext>
                    </c:extLst>
                    <c:strCache>
                      <c:ptCount val="1"/>
                      <c:pt idx="0">
                        <c:v>Nationally regd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iii'!$AL$60:$AL$68</c15:sqref>
                          </c15:fullRef>
                          <c15:formulaRef>
                            <c15:sqref>('Figures iii'!$AL$60:$AL$62,'Figures iii'!$AL$64:$AL$66)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18.057850933176191</c:v>
                        </c:pt>
                        <c:pt idx="1">
                          <c:v>14.002379046346611</c:v>
                        </c:pt>
                        <c:pt idx="2">
                          <c:v>4.0048024728796463</c:v>
                        </c:pt>
                        <c:pt idx="3">
                          <c:v>4.9512802610879874</c:v>
                        </c:pt>
                        <c:pt idx="4">
                          <c:v>7.9284800648438818</c:v>
                        </c:pt>
                        <c:pt idx="5">
                          <c:v>3.9289481373544959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iii'!$AK$60:$AK$68</c15:sqref>
                          </c15:fullRef>
                          <c15:formulaRef>
                            <c15:sqref>('Figures iii'!$AK$60:$AK$62,'Figures iii'!$AK$64:$AK$66)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20.258375821669276</c:v>
                        </c:pt>
                        <c:pt idx="1">
                          <c:v>12.974249082444938</c:v>
                        </c:pt>
                        <c:pt idx="2">
                          <c:v>5.1174639453775654</c:v>
                        </c:pt>
                        <c:pt idx="3">
                          <c:v>5.8109568285062778</c:v>
                        </c:pt>
                        <c:pt idx="4">
                          <c:v>8.3252879007736951</c:v>
                        </c:pt>
                        <c:pt idx="5">
                          <c:v>4.3078332542843754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iii'!$AJ$60:$AJ$68</c15:sqref>
                        </c15:fullRef>
                        <c15:formulaRef>
                          <c15:sqref>('Figures iii'!$AJ$60:$AJ$62,'Figures iii'!$AJ$64:$AJ$66)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57.356335312210085</c:v>
                      </c:pt>
                      <c:pt idx="1">
                        <c:v>43.062060430250476</c:v>
                      </c:pt>
                      <c:pt idx="2">
                        <c:v>84.865514342888574</c:v>
                      </c:pt>
                      <c:pt idx="3">
                        <c:v>76.699314645075461</c:v>
                      </c:pt>
                      <c:pt idx="4">
                        <c:v>57.352045119624847</c:v>
                      </c:pt>
                      <c:pt idx="5">
                        <c:v>72.377409515554518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50-4012-A7A6-D89960322239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iii'!$AM$59</c15:sqref>
                        </c15:formulaRef>
                      </c:ext>
                    </c:extLst>
                    <c:strCache>
                      <c:ptCount val="1"/>
                      <c:pt idx="0">
                        <c:v>QAACT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iii'!$AM$60:$AM$68</c15:sqref>
                        </c15:fullRef>
                        <c15:formulaRef>
                          <c15:sqref>('Figures iii'!$AM$60:$AM$62,'Figures iii'!$AM$64:$AM$66)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16.974516670495927</c:v>
                      </c:pt>
                      <c:pt idx="1">
                        <c:v>6.5318491940428904</c:v>
                      </c:pt>
                      <c:pt idx="2">
                        <c:v>18.293357498044184</c:v>
                      </c:pt>
                      <c:pt idx="3">
                        <c:v>9.150317795037699</c:v>
                      </c:pt>
                      <c:pt idx="4">
                        <c:v>8.4745204024546972</c:v>
                      </c:pt>
                      <c:pt idx="5">
                        <c:v>10.057024900730891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50-4012-A7A6-D89960322239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ACT: WHO PQ &amp; NAT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10.143343306752305</c:v>
                      </c:pt>
                      <c:pt idx="1">
                        <c:v>1.0246796882304297</c:v>
                      </c:pt>
                      <c:pt idx="2">
                        <c:v>2.2293564705429434</c:v>
                      </c:pt>
                      <c:pt idx="3">
                        <c:v>3.100437055652101</c:v>
                      </c:pt>
                      <c:pt idx="4">
                        <c:v>2.1133271982034949</c:v>
                      </c:pt>
                      <c:pt idx="5">
                        <c:v>2.7526306370941898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B50-4012-A7A6-D89960322239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ACT: WHO PQ, not NAT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6.8311733637436225</c:v>
                      </c:pt>
                      <c:pt idx="1">
                        <c:v>5.5071695058124615</c:v>
                      </c:pt>
                      <c:pt idx="2">
                        <c:v>16.191063569114306</c:v>
                      </c:pt>
                      <c:pt idx="3">
                        <c:v>6.6486106868521038</c:v>
                      </c:pt>
                      <c:pt idx="4">
                        <c:v>6.5857944229116328</c:v>
                      </c:pt>
                      <c:pt idx="5">
                        <c:v>7.7597909619667504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B50-4012-A7A6-D89960322239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ACT: NAT, not WHO PQ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21.550566884666793</c:v>
                        </c:pt>
                        <c:pt idx="1">
                          <c:v>14.504938255905429</c:v>
                        </c:pt>
                        <c:pt idx="2">
                          <c:v>4.4543074681227921</c:v>
                        </c:pt>
                        <c:pt idx="3">
                          <c:v>5.1837010225974751</c:v>
                        </c:pt>
                        <c:pt idx="4">
                          <c:v>9.185424321395665</c:v>
                        </c:pt>
                        <c:pt idx="5">
                          <c:v>4.0582750190760777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16.636088330825327</c:v>
                        </c:pt>
                        <c:pt idx="1">
                          <c:v>12.062097942468004</c:v>
                        </c:pt>
                        <c:pt idx="2">
                          <c:v>5.612981723144614</c:v>
                        </c:pt>
                        <c:pt idx="3">
                          <c:v>5.6975038967949203</c:v>
                        </c:pt>
                        <c:pt idx="4">
                          <c:v>9.0219737585500965</c:v>
                        </c:pt>
                        <c:pt idx="5">
                          <c:v>4.2943767499884657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34.509821590092656</c:v>
                      </c:pt>
                      <c:pt idx="1">
                        <c:v>34.273700969210118</c:v>
                      </c:pt>
                      <c:pt idx="2">
                        <c:v>82.879377113673996</c:v>
                      </c:pt>
                      <c:pt idx="3">
                        <c:v>68.703295534557398</c:v>
                      </c:pt>
                      <c:pt idx="4">
                        <c:v>47.54051855936985</c:v>
                      </c:pt>
                      <c:pt idx="5">
                        <c:v>65.340289129478052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B50-4012-A7A6-D89960322239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iii'!$AY$59</c15:sqref>
                        </c15:formulaRef>
                      </c:ext>
                    </c:extLst>
                    <c:strCache>
                      <c:ptCount val="1"/>
                      <c:pt idx="0">
                        <c:v>ACT: not WHO PQ or NAT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iii'!$BA$60:$BA$68</c15:sqref>
                          </c15:fullRef>
                          <c15:formulaRef>
                            <c15:sqref>('Figures iii'!$BA$60:$BA$62,'Figures iii'!$BA$64:$BA$66)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19.157391951572983</c:v>
                        </c:pt>
                        <c:pt idx="1">
                          <c:v>8.8216820387737407</c:v>
                        </c:pt>
                        <c:pt idx="2">
                          <c:v>6.2380923998647688</c:v>
                        </c:pt>
                        <c:pt idx="3">
                          <c:v>4.7136170320774582</c:v>
                        </c:pt>
                        <c:pt idx="4">
                          <c:v>10.499772562050296</c:v>
                        </c:pt>
                        <c:pt idx="5">
                          <c:v>3.768784994399752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iii'!$AZ$60:$AZ$68</c15:sqref>
                          </c15:fullRef>
                          <c15:formulaRef>
                            <c15:sqref>('Figures iii'!$AZ$60:$AZ$62,'Figures iii'!$AZ$64:$AZ$66)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18.220864553611609</c:v>
                        </c:pt>
                        <c:pt idx="1">
                          <c:v>6.4632924356811259</c:v>
                        </c:pt>
                        <c:pt idx="2">
                          <c:v>6.8413602172882264</c:v>
                        </c:pt>
                        <c:pt idx="3">
                          <c:v>4.6515251897593757</c:v>
                        </c:pt>
                        <c:pt idx="4">
                          <c:v>9.7233886678752413</c:v>
                        </c:pt>
                        <c:pt idx="5">
                          <c:v>3.7243917563276483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iii'!$AY$60:$AY$68</c15:sqref>
                        </c15:fullRef>
                        <c15:formulaRef>
                          <c15:sqref>('Figures iii'!$AY$60:$AY$62,'Figures iii'!$AY$64:$AY$66)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46.661246735540978</c:v>
                      </c:pt>
                      <c:pt idx="1">
                        <c:v>18.638077901344328</c:v>
                      </c:pt>
                      <c:pt idx="2">
                        <c:v>65.885914257128903</c:v>
                      </c:pt>
                      <c:pt idx="3">
                        <c:v>46.477636301141175</c:v>
                      </c:pt>
                      <c:pt idx="4">
                        <c:v>40.814974770490146</c:v>
                      </c:pt>
                      <c:pt idx="5">
                        <c:v>46.071017094736533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B50-4012-A7A6-D89960322239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Stocks 2 or more ACTs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5.170680522818885</c:v>
                        </c:pt>
                        <c:pt idx="1">
                          <c:v>4.361462632626818</c:v>
                        </c:pt>
                        <c:pt idx="2">
                          <c:v>6.4918931141234992</c:v>
                        </c:pt>
                        <c:pt idx="3">
                          <c:v>2.3213165676100509</c:v>
                        </c:pt>
                        <c:pt idx="4">
                          <c:v>6.7147318262700049</c:v>
                        </c:pt>
                        <c:pt idx="5">
                          <c:v>2.8627395811266929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1.4373215053292343</c:v>
                        </c:pt>
                        <c:pt idx="1">
                          <c:v>2.4928508968913112</c:v>
                        </c:pt>
                        <c:pt idx="2">
                          <c:v>6.5281332343516354</c:v>
                        </c:pt>
                        <c:pt idx="3">
                          <c:v>2.0458879458658199</c:v>
                        </c:pt>
                        <c:pt idx="4">
                          <c:v>2.9395229205011262</c:v>
                        </c:pt>
                        <c:pt idx="5">
                          <c:v>2.5518932315035165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5.4810694687245736</c:v>
                      </c:pt>
                      <c:pt idx="2">
                        <c:v>51.068417334788322</c:v>
                      </c:pt>
                      <c:pt idx="3">
                        <c:v>14.353141483899833</c:v>
                      </c:pt>
                      <c:pt idx="4">
                        <c:v>4.9557354671693998</c:v>
                      </c:pt>
                      <c:pt idx="5">
                        <c:v>18.253783004145724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B50-4012-A7A6-D89960322239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Non-artemisinin therapy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11.922404710759004</c:v>
                        </c:pt>
                        <c:pt idx="1">
                          <c:v>7.6903431280871644</c:v>
                        </c:pt>
                        <c:pt idx="2">
                          <c:v>5.3544957624207221</c:v>
                        </c:pt>
                        <c:pt idx="3">
                          <c:v>3.1706586191510269</c:v>
                        </c:pt>
                        <c:pt idx="4">
                          <c:v>7.9268895360554765</c:v>
                        </c:pt>
                        <c:pt idx="5">
                          <c:v>2.7598025935146886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7.2725267283156594</c:v>
                        </c:pt>
                        <c:pt idx="1">
                          <c:v>4.9373322465460081</c:v>
                        </c:pt>
                        <c:pt idx="2">
                          <c:v>4.6675208420213004</c:v>
                        </c:pt>
                        <c:pt idx="3">
                          <c:v>3.0440693141813995</c:v>
                        </c:pt>
                        <c:pt idx="4">
                          <c:v>7.0206413329212864</c:v>
                        </c:pt>
                        <c:pt idx="5">
                          <c:v>2.6299991860814025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15.283017688795727</c:v>
                      </c:pt>
                      <c:pt idx="1">
                        <c:v>11.92474380840795</c:v>
                      </c:pt>
                      <c:pt idx="2">
                        <c:v>24.545551730228389</c:v>
                      </c:pt>
                      <c:pt idx="3">
                        <c:v>35.067574629692331</c:v>
                      </c:pt>
                      <c:pt idx="4">
                        <c:v>32.218955017705078</c:v>
                      </c:pt>
                      <c:pt idx="5">
                        <c:v>30.905715430315635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B50-4012-A7A6-D89960322239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Oral QN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5.0196353039511887</c:v>
                      </c:pt>
                      <c:pt idx="1">
                        <c:v>1.3966151057213396</c:v>
                      </c:pt>
                      <c:pt idx="2">
                        <c:v>2.9992034248014945</c:v>
                      </c:pt>
                      <c:pt idx="3">
                        <c:v>1.0412159950271391</c:v>
                      </c:pt>
                      <c:pt idx="4">
                        <c:v>0</c:v>
                      </c:pt>
                      <c:pt idx="5">
                        <c:v>1.2737819789156575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B50-4012-A7A6-D89960322239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CQ - packaged alone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4.1162739080121815</c:v>
                        </c:pt>
                        <c:pt idx="1">
                          <c:v>1.2999462016073942</c:v>
                        </c:pt>
                        <c:pt idx="2">
                          <c:v>2.9319878720283654</c:v>
                        </c:pt>
                        <c:pt idx="3">
                          <c:v>2.5935783528511749</c:v>
                        </c:pt>
                        <c:pt idx="4">
                          <c:v>13.521150700017495</c:v>
                        </c:pt>
                        <c:pt idx="5">
                          <c:v>2.2436965561740756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1.6741222218616205</c:v>
                        </c:pt>
                        <c:pt idx="1">
                          <c:v>0.67456319554444899</c:v>
                        </c:pt>
                        <c:pt idx="2">
                          <c:v>2.3200343431443136</c:v>
                        </c:pt>
                        <c:pt idx="3">
                          <c:v>2.3600861886863029</c:v>
                        </c:pt>
                        <c:pt idx="4">
                          <c:v>5.7308915099374822</c:v>
                        </c:pt>
                        <c:pt idx="5">
                          <c:v>2.0155920886951417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2.7421921507689078</c:v>
                      </c:pt>
                      <c:pt idx="1">
                        <c:v>1.3825170576459844</c:v>
                      </c:pt>
                      <c:pt idx="2">
                        <c:v>9.8950394104088826</c:v>
                      </c:pt>
                      <c:pt idx="3">
                        <c:v>19.759639411046852</c:v>
                      </c:pt>
                      <c:pt idx="4">
                        <c:v>8.9670216397121205</c:v>
                      </c:pt>
                      <c:pt idx="5">
                        <c:v>16.038669987516048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B50-4012-A7A6-D89960322239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8.0274307810494747</c:v>
                        </c:pt>
                        <c:pt idx="1">
                          <c:v>7.222243730521928</c:v>
                        </c:pt>
                        <c:pt idx="2">
                          <c:v>3.9186402083112206</c:v>
                        </c:pt>
                        <c:pt idx="3">
                          <c:v>2.5216502561301652</c:v>
                        </c:pt>
                        <c:pt idx="4">
                          <c:v>9.8915639767430541</c:v>
                        </c:pt>
                        <c:pt idx="5">
                          <c:v>2.3382483577497339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4.2825771079602912</c:v>
                        </c:pt>
                        <c:pt idx="1">
                          <c:v>4.0571269653110296</c:v>
                        </c:pt>
                        <c:pt idx="2">
                          <c:v>3.3331155784160664</c:v>
                        </c:pt>
                        <c:pt idx="3">
                          <c:v>2.2860133370145483</c:v>
                        </c:pt>
                        <c:pt idx="4">
                          <c:v>7.652349020706037</c:v>
                        </c:pt>
                        <c:pt idx="5">
                          <c:v>2.1179777207301509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8.3443338133196221</c:v>
                      </c:pt>
                      <c:pt idx="1">
                        <c:v>8.4078353681156273</c:v>
                      </c:pt>
                      <c:pt idx="2">
                        <c:v>17.556619595226465</c:v>
                      </c:pt>
                      <c:pt idx="3">
                        <c:v>18.799715412045241</c:v>
                      </c:pt>
                      <c:pt idx="4">
                        <c:v>23.448987375481789</c:v>
                      </c:pt>
                      <c:pt idx="5">
                        <c:v>17.660728845991976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B50-4012-A7A6-D89960322239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SPAQ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0.91145677588749685</c:v>
                        </c:pt>
                        <c:pt idx="2">
                          <c:v>0.72603765088775929</c:v>
                        </c:pt>
                        <c:pt idx="3">
                          <c:v>0.30135424773556374</c:v>
                        </c:pt>
                        <c:pt idx="4">
                          <c:v>7.3060898458693222</c:v>
                        </c:pt>
                        <c:pt idx="5">
                          <c:v>0.60807232693703106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0.38445274813597552</c:v>
                        </c:pt>
                        <c:pt idx="2">
                          <c:v>0.20620489410249035</c:v>
                        </c:pt>
                        <c:pt idx="3">
                          <c:v>0.20657828370753589</c:v>
                        </c:pt>
                        <c:pt idx="4">
                          <c:v>3.0669034852303412</c:v>
                        </c:pt>
                        <c:pt idx="5">
                          <c:v>0.34963184685917287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0.66049253907148009</c:v>
                      </c:pt>
                      <c:pt idx="2">
                        <c:v>0.28717187312234632</c:v>
                      </c:pt>
                      <c:pt idx="3">
                        <c:v>0.65253203617550348</c:v>
                      </c:pt>
                      <c:pt idx="4">
                        <c:v>5.0070910597288014</c:v>
                      </c:pt>
                      <c:pt idx="5">
                        <c:v>0.81586538245383611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B50-4012-A7A6-D89960322239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Other non-artemisinins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3.1991354972982728</c:v>
                        </c:pt>
                        <c:pt idx="1">
                          <c:v>0.83831126174631621</c:v>
                        </c:pt>
                        <c:pt idx="2">
                          <c:v>0.94184600230418924</c:v>
                        </c:pt>
                        <c:pt idx="3">
                          <c:v>0.26422741359080804</c:v>
                        </c:pt>
                        <c:pt idx="4">
                          <c:v>0</c:v>
                        </c:pt>
                        <c:pt idx="5">
                          <c:v>0.28089136199012665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0.78837397108467189</c:v>
                        </c:pt>
                        <c:pt idx="1">
                          <c:v>0.21076654755328492</c:v>
                        </c:pt>
                        <c:pt idx="2">
                          <c:v>0.40143368234756377</c:v>
                        </c:pt>
                        <c:pt idx="3">
                          <c:v>0.12691514305201895</c:v>
                        </c:pt>
                        <c:pt idx="4">
                          <c:v>0</c:v>
                        </c:pt>
                        <c:pt idx="5">
                          <c:v>0.14388212112344978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1.0352462879114277</c:v>
                      </c:pt>
                      <c:pt idx="1">
                        <c:v>0.28076166945762893</c:v>
                      </c:pt>
                      <c:pt idx="2">
                        <c:v>0.69473548661733742</c:v>
                      </c:pt>
                      <c:pt idx="3">
                        <c:v>0.24362398461003509</c:v>
                      </c:pt>
                      <c:pt idx="4">
                        <c:v>0</c:v>
                      </c:pt>
                      <c:pt idx="5">
                        <c:v>0.29411175550599344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B50-4012-A7A6-D89960322239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B50-4012-A7A6-D89960322239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Non-oral art. monotherapy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16.296543967950299</c:v>
                        </c:pt>
                        <c:pt idx="1">
                          <c:v>12.016863930528228</c:v>
                        </c:pt>
                        <c:pt idx="2">
                          <c:v>5.0771227375175361</c:v>
                        </c:pt>
                        <c:pt idx="3">
                          <c:v>6.6854290954295656</c:v>
                        </c:pt>
                        <c:pt idx="4">
                          <c:v>11.518633697763352</c:v>
                        </c:pt>
                        <c:pt idx="5">
                          <c:v>5.4201871215626127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12.1998858994783</c:v>
                        </c:pt>
                        <c:pt idx="1">
                          <c:v>9.6817817311838965</c:v>
                        </c:pt>
                        <c:pt idx="2">
                          <c:v>4.0079680174996462</c:v>
                        </c:pt>
                        <c:pt idx="3">
                          <c:v>5.74654638577395</c:v>
                        </c:pt>
                        <c:pt idx="4">
                          <c:v>4.5465985058049885</c:v>
                        </c:pt>
                        <c:pt idx="5">
                          <c:v>4.6417264840550345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28.851397727255311</c:v>
                      </c:pt>
                      <c:pt idx="1">
                        <c:v>29.237854201287579</c:v>
                      </c:pt>
                      <c:pt idx="2">
                        <c:v>15.532785988173456</c:v>
                      </c:pt>
                      <c:pt idx="3">
                        <c:v>26.309672293636272</c:v>
                      </c:pt>
                      <c:pt idx="4">
                        <c:v>6.9504413554806215</c:v>
                      </c:pt>
                      <c:pt idx="5">
                        <c:v>22.783121875495084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B50-4012-A7A6-D89960322239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Severe malaria treatment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17.283176158993882</c:v>
                        </c:pt>
                        <c:pt idx="1">
                          <c:v>12.115420727823818</c:v>
                        </c:pt>
                        <c:pt idx="2">
                          <c:v>5.0721716462726008</c:v>
                        </c:pt>
                        <c:pt idx="3">
                          <c:v>6.6826779405833072</c:v>
                        </c:pt>
                        <c:pt idx="4">
                          <c:v>11.518633697763352</c:v>
                        </c:pt>
                        <c:pt idx="5">
                          <c:v>5.4244181238752915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13.948898087273179</c:v>
                        </c:pt>
                        <c:pt idx="1">
                          <c:v>9.8114315821903944</c:v>
                        </c:pt>
                        <c:pt idx="2">
                          <c:v>4.0203481478472067</c:v>
                        </c:pt>
                        <c:pt idx="3">
                          <c:v>5.7479005592746617</c:v>
                        </c:pt>
                        <c:pt idx="4">
                          <c:v>4.5465985058049885</c:v>
                        </c:pt>
                        <c:pt idx="5">
                          <c:v>4.6509162220780134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34.395684341930412</c:v>
                      </c:pt>
                      <c:pt idx="1">
                        <c:v>29.747058995436703</c:v>
                      </c:pt>
                      <c:pt idx="2">
                        <c:v>15.760111625497913</c:v>
                      </c:pt>
                      <c:pt idx="3">
                        <c:v>26.372776148452697</c:v>
                      </c:pt>
                      <c:pt idx="4">
                        <c:v>6.9504413554806215</c:v>
                      </c:pt>
                      <c:pt idx="5">
                        <c:v>22.918385966848536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B50-4012-A7A6-D89960322239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B50-4012-A7A6-D89960322239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8.7696822225432101</c:v>
                        </c:pt>
                        <c:pt idx="1">
                          <c:v>5.0046505115538054</c:v>
                        </c:pt>
                        <c:pt idx="2">
                          <c:v>3.2792930748688605</c:v>
                        </c:pt>
                        <c:pt idx="3">
                          <c:v>1.4017996637639252</c:v>
                        </c:pt>
                        <c:pt idx="4">
                          <c:v>4.1476672359402835</c:v>
                        </c:pt>
                        <c:pt idx="5">
                          <c:v>1.3304613319107501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4.2682298234412723</c:v>
                        </c:pt>
                        <c:pt idx="1">
                          <c:v>3.2270142356211986</c:v>
                        </c:pt>
                        <c:pt idx="2">
                          <c:v>1.9429169537706241</c:v>
                        </c:pt>
                        <c:pt idx="3">
                          <c:v>1.0589190484036202</c:v>
                        </c:pt>
                        <c:pt idx="4">
                          <c:v>1.2114489865408291</c:v>
                        </c:pt>
                        <c:pt idx="5">
                          <c:v>1.0157638189988552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7.628590885979726</c:v>
                      </c:pt>
                      <c:pt idx="1">
                        <c:v>8.2664467801498063</c:v>
                      </c:pt>
                      <c:pt idx="2">
                        <c:v>4.5408733565857888</c:v>
                      </c:pt>
                      <c:pt idx="3">
                        <c:v>4.1421131852726365</c:v>
                      </c:pt>
                      <c:pt idx="4">
                        <c:v>1.6820023654141787</c:v>
                      </c:pt>
                      <c:pt idx="5">
                        <c:v>4.1103128297632141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B50-4012-A7A6-D89960322239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14.907025936146102</c:v>
                        </c:pt>
                        <c:pt idx="1">
                          <c:v>11.786550960841922</c:v>
                        </c:pt>
                        <c:pt idx="2">
                          <c:v>2.2351363269267726</c:v>
                        </c:pt>
                        <c:pt idx="3">
                          <c:v>5.4743627888856601</c:v>
                        </c:pt>
                        <c:pt idx="4">
                          <c:v>9.6487452331287837</c:v>
                        </c:pt>
                        <c:pt idx="5">
                          <c:v>4.228910841352949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9.9453559989849083</c:v>
                        </c:pt>
                        <c:pt idx="1">
                          <c:v>8.7169134706682758</c:v>
                        </c:pt>
                        <c:pt idx="2">
                          <c:v>1.7671398289982259</c:v>
                        </c:pt>
                        <c:pt idx="3">
                          <c:v>4.6992266455891176</c:v>
                        </c:pt>
                        <c:pt idx="4">
                          <c:v>3.5902588946346352</c:v>
                        </c:pt>
                        <c:pt idx="5">
                          <c:v>3.6139441692226821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21.632226051731461</c:v>
                      </c:pt>
                      <c:pt idx="1">
                        <c:v>23.301790372067082</c:v>
                      </c:pt>
                      <c:pt idx="2">
                        <c:v>7.7325033057430765</c:v>
                      </c:pt>
                      <c:pt idx="3">
                        <c:v>23.176003993856249</c:v>
                      </c:pt>
                      <c:pt idx="4">
                        <c:v>5.3919705429771003</c:v>
                      </c:pt>
                      <c:pt idx="5">
                        <c:v>19.016237360585357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B50-4012-A7A6-D89960322239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injAE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16.835324235306519</c:v>
                        </c:pt>
                        <c:pt idx="1">
                          <c:v>5.1409906167108801</c:v>
                        </c:pt>
                        <c:pt idx="2">
                          <c:v>5.6228745924152825</c:v>
                        </c:pt>
                        <c:pt idx="3">
                          <c:v>2.992028814457198</c:v>
                        </c:pt>
                        <c:pt idx="4">
                          <c:v>4.4884648929716953</c:v>
                        </c:pt>
                        <c:pt idx="5">
                          <c:v>2.6738724794960405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9.6672889400611766</c:v>
                        </c:pt>
                        <c:pt idx="1">
                          <c:v>3.5096638711440971</c:v>
                        </c:pt>
                        <c:pt idx="2">
                          <c:v>3.843647555464365</c:v>
                        </c:pt>
                        <c:pt idx="3">
                          <c:v>2.256917009027184</c:v>
                        </c:pt>
                        <c:pt idx="4">
                          <c:v>1.6161368156979761</c:v>
                        </c:pt>
                        <c:pt idx="5">
                          <c:v>2.0601613551717755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17.791415833931307</c:v>
                      </c:pt>
                      <c:pt idx="1">
                        <c:v>9.8516963336507981</c:v>
                      </c:pt>
                      <c:pt idx="2">
                        <c:v>10.69268831773735</c:v>
                      </c:pt>
                      <c:pt idx="3">
                        <c:v>8.3492031611832562</c:v>
                      </c:pt>
                      <c:pt idx="4">
                        <c:v>2.4617289770594692</c:v>
                      </c:pt>
                      <c:pt idx="5">
                        <c:v>8.176619418940458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B50-4012-A7A6-D89960322239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Injectable QN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14.391558643590718</c:v>
                        </c:pt>
                        <c:pt idx="1">
                          <c:v>2.5361236740643607</c:v>
                        </c:pt>
                        <c:pt idx="2">
                          <c:v>0.95260462576837868</c:v>
                        </c:pt>
                        <c:pt idx="3">
                          <c:v>0.13965698140478672</c:v>
                        </c:pt>
                        <c:pt idx="4">
                          <c:v>0</c:v>
                        </c:pt>
                        <c:pt idx="5">
                          <c:v>0.16634953259839491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4.1794826891898751</c:v>
                        </c:pt>
                        <c:pt idx="1">
                          <c:v>0.87702009904998568</c:v>
                        </c:pt>
                        <c:pt idx="2">
                          <c:v>0.24218676031158165</c:v>
                        </c:pt>
                        <c:pt idx="3">
                          <c:v>6.4530215206414776E-2</c:v>
                        </c:pt>
                        <c:pt idx="4">
                          <c:v>0</c:v>
                        </c:pt>
                        <c:pt idx="5">
                          <c:v>9.5804348891144891E-2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5.5442866146750998</c:v>
                      </c:pt>
                      <c:pt idx="1">
                        <c:v>1.3226529561090434</c:v>
                      </c:pt>
                      <c:pt idx="2">
                        <c:v>0.32369542236884591</c:v>
                      </c:pt>
                      <c:pt idx="3">
                        <c:v>0.11981461150345706</c:v>
                      </c:pt>
                      <c:pt idx="4">
                        <c:v>0</c:v>
                      </c:pt>
                      <c:pt idx="5">
                        <c:v>0.22540171249829022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B50-4012-A7A6-D89960322239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iii'!$J$88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iii'!$M$89:$M$116</c:f>
                <c:numCache>
                  <c:formatCode>General</c:formatCode>
                  <c:ptCount val="28"/>
                  <c:pt idx="0">
                    <c:v>8.3665602299643496</c:v>
                  </c:pt>
                  <c:pt idx="1">
                    <c:v>8.1552271702534185</c:v>
                  </c:pt>
                  <c:pt idx="2">
                    <c:v>1.5716037922962127</c:v>
                  </c:pt>
                  <c:pt idx="3">
                    <c:v>4.2941058726810173</c:v>
                  </c:pt>
                  <c:pt idx="4">
                    <c:v>4.034460843341428</c:v>
                  </c:pt>
                  <c:pt idx="5">
                    <c:v>0.20673470420379092</c:v>
                  </c:pt>
                  <c:pt idx="6">
                    <c:v>0</c:v>
                  </c:pt>
                  <c:pt idx="7">
                    <c:v>8.5475419600902569</c:v>
                  </c:pt>
                  <c:pt idx="8">
                    <c:v>2.5758566451674589</c:v>
                  </c:pt>
                  <c:pt idx="9">
                    <c:v>2.2905079715929064</c:v>
                  </c:pt>
                  <c:pt idx="10">
                    <c:v>2.1160684513400057</c:v>
                  </c:pt>
                  <c:pt idx="11">
                    <c:v>8.4026851972856846</c:v>
                  </c:pt>
                  <c:pt idx="12">
                    <c:v>7.9568876375007136</c:v>
                  </c:pt>
                  <c:pt idx="13">
                    <c:v>4.2707922636747604</c:v>
                  </c:pt>
                  <c:pt idx="14">
                    <c:v>5.491970027495725</c:v>
                  </c:pt>
                  <c:pt idx="15">
                    <c:v>1.6503189789365651</c:v>
                  </c:pt>
                  <c:pt idx="16">
                    <c:v>4.5732243484994299</c:v>
                  </c:pt>
                  <c:pt idx="17">
                    <c:v>3.7913659252182086</c:v>
                  </c:pt>
                  <c:pt idx="18">
                    <c:v>0.24711320740102694</c:v>
                  </c:pt>
                  <c:pt idx="19">
                    <c:v>0</c:v>
                  </c:pt>
                  <c:pt idx="20">
                    <c:v>0</c:v>
                  </c:pt>
                  <c:pt idx="21">
                    <c:v>7.6758117876892555</c:v>
                  </c:pt>
                  <c:pt idx="22">
                    <c:v>7.6795166107212367</c:v>
                  </c:pt>
                  <c:pt idx="23">
                    <c:v>0</c:v>
                  </c:pt>
                  <c:pt idx="24">
                    <c:v>2.6904203155652091</c:v>
                  </c:pt>
                  <c:pt idx="25">
                    <c:v>6.4720205925836893</c:v>
                  </c:pt>
                  <c:pt idx="26">
                    <c:v>5.2786265393668756</c:v>
                  </c:pt>
                  <c:pt idx="27">
                    <c:v>0.2514609285949313</c:v>
                  </c:pt>
                </c:numCache>
              </c:numRef>
            </c:plus>
            <c:minus>
              <c:numRef>
                <c:f>'Figures iii'!$L$89:$L$116</c:f>
                <c:numCache>
                  <c:formatCode>General</c:formatCode>
                  <c:ptCount val="28"/>
                  <c:pt idx="0">
                    <c:v>9.2378616559553706</c:v>
                  </c:pt>
                  <c:pt idx="1">
                    <c:v>8.8915302118694015</c:v>
                  </c:pt>
                  <c:pt idx="2">
                    <c:v>1.0863005026147268</c:v>
                  </c:pt>
                  <c:pt idx="3">
                    <c:v>1.8416814897508114</c:v>
                  </c:pt>
                  <c:pt idx="4">
                    <c:v>3.2589076788461249</c:v>
                  </c:pt>
                  <c:pt idx="5">
                    <c:v>9.6417242415483065E-2</c:v>
                  </c:pt>
                  <c:pt idx="6">
                    <c:v>0</c:v>
                  </c:pt>
                  <c:pt idx="7">
                    <c:v>9.6511165958849574</c:v>
                  </c:pt>
                  <c:pt idx="8">
                    <c:v>2.300944482711019</c:v>
                  </c:pt>
                  <c:pt idx="9">
                    <c:v>1.7294104091903204</c:v>
                  </c:pt>
                  <c:pt idx="10">
                    <c:v>1.8317665242858752</c:v>
                  </c:pt>
                  <c:pt idx="11">
                    <c:v>8.4503148115206272</c:v>
                  </c:pt>
                  <c:pt idx="12">
                    <c:v>7.1939485691373797</c:v>
                  </c:pt>
                  <c:pt idx="13">
                    <c:v>3.4609479927528177</c:v>
                  </c:pt>
                  <c:pt idx="14">
                    <c:v>5.2858037095750134</c:v>
                  </c:pt>
                  <c:pt idx="15">
                    <c:v>0.98278935884780649</c:v>
                  </c:pt>
                  <c:pt idx="16">
                    <c:v>4.0558013896148388</c:v>
                  </c:pt>
                  <c:pt idx="17">
                    <c:v>3.3735678630045065</c:v>
                  </c:pt>
                  <c:pt idx="18">
                    <c:v>0.13232235506504453</c:v>
                  </c:pt>
                  <c:pt idx="19">
                    <c:v>0</c:v>
                  </c:pt>
                  <c:pt idx="20">
                    <c:v>0</c:v>
                  </c:pt>
                  <c:pt idx="21">
                    <c:v>7.9923487863798428</c:v>
                  </c:pt>
                  <c:pt idx="22">
                    <c:v>7.9987506227666074</c:v>
                  </c:pt>
                  <c:pt idx="23">
                    <c:v>0</c:v>
                  </c:pt>
                  <c:pt idx="24">
                    <c:v>2.1821073483068378</c:v>
                  </c:pt>
                  <c:pt idx="25">
                    <c:v>6.4065266234771201</c:v>
                  </c:pt>
                  <c:pt idx="26">
                    <c:v>4.4131553224134077</c:v>
                  </c:pt>
                  <c:pt idx="27">
                    <c:v>0.11004955849768866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iii'!$J$89:$J$116</c:f>
              <c:strCache>
                <c:ptCount val="28"/>
                <c:pt idx="0">
                  <c:v>ACT</c:v>
                </c:pt>
                <c:pt idx="1">
                  <c:v>AL</c:v>
                </c:pt>
                <c:pt idx="2">
                  <c:v>ASAQ</c:v>
                </c:pt>
                <c:pt idx="3">
                  <c:v>APPQ</c:v>
                </c:pt>
                <c:pt idx="4">
                  <c:v>DHAPPQ</c:v>
                </c:pt>
                <c:pt idx="5">
                  <c:v>ARPPQ</c:v>
                </c:pt>
                <c:pt idx="6">
                  <c:v>any other ACT</c:v>
                </c:pt>
                <c:pt idx="7">
                  <c:v>Nationally regd ACT</c:v>
                </c:pt>
                <c:pt idx="8">
                  <c:v>QAACT</c:v>
                </c:pt>
                <c:pt idx="9">
                  <c:v>ACT: WHO PQ &amp; NAT</c:v>
                </c:pt>
                <c:pt idx="10">
                  <c:v>ACT: WHO PQ, not NAT</c:v>
                </c:pt>
                <c:pt idx="11">
                  <c:v>ACT: NAT, not WHO PQ</c:v>
                </c:pt>
                <c:pt idx="12">
                  <c:v>ACT: not WHO PQ or NAT</c:v>
                </c:pt>
                <c:pt idx="13">
                  <c:v>Stocks 2 or more ACTs</c:v>
                </c:pt>
                <c:pt idx="14">
                  <c:v>Non-artemisinin therapy</c:v>
                </c:pt>
                <c:pt idx="15">
                  <c:v>Oral QN</c:v>
                </c:pt>
                <c:pt idx="16">
                  <c:v>CQ - packaged alone</c:v>
                </c:pt>
                <c:pt idx="17">
                  <c:v>SP</c:v>
                </c:pt>
                <c:pt idx="18">
                  <c:v>SPAQ</c:v>
                </c:pt>
                <c:pt idx="19">
                  <c:v>Other non-artemisinins</c:v>
                </c:pt>
                <c:pt idx="20">
                  <c:v>Oral artemisinin monotherapy</c:v>
                </c:pt>
                <c:pt idx="21">
                  <c:v>Non-oral art. monotherapy</c:v>
                </c:pt>
                <c:pt idx="22">
                  <c:v>Severe malaria treatment</c:v>
                </c:pt>
                <c:pt idx="23">
                  <c:v>Rectal artesunate</c:v>
                </c:pt>
                <c:pt idx="24">
                  <c:v>Injectable artesunate</c:v>
                </c:pt>
                <c:pt idx="25">
                  <c:v>Injectable artemether</c:v>
                </c:pt>
                <c:pt idx="26">
                  <c:v>injAE</c:v>
                </c:pt>
                <c:pt idx="27">
                  <c:v>Injectable QN</c:v>
                </c:pt>
              </c:strCache>
            </c:strRef>
          </c:cat>
          <c:val>
            <c:numRef>
              <c:f>'Figures iii'!$K$89:$K$116</c:f>
              <c:numCache>
                <c:formatCode>0</c:formatCode>
                <c:ptCount val="28"/>
                <c:pt idx="0">
                  <c:v>63.121160671467806</c:v>
                </c:pt>
                <c:pt idx="1">
                  <c:v>61.965766451112678</c:v>
                </c:pt>
                <c:pt idx="2">
                  <c:v>3.3942688822232969</c:v>
                </c:pt>
                <c:pt idx="3">
                  <c:v>3.1208371812081146</c:v>
                </c:pt>
                <c:pt idx="4">
                  <c:v>14.15711176017501</c:v>
                </c:pt>
                <c:pt idx="5">
                  <c:v>0.1803592484863078</c:v>
                </c:pt>
                <c:pt idx="6">
                  <c:v>0</c:v>
                </c:pt>
                <c:pt idx="7">
                  <c:v>65.180704910023536</c:v>
                </c:pt>
                <c:pt idx="8">
                  <c:v>17.109268187477163</c:v>
                </c:pt>
                <c:pt idx="9">
                  <c:v>6.5638392485394226</c:v>
                </c:pt>
                <c:pt idx="10">
                  <c:v>11.808390693666714</c:v>
                </c:pt>
                <c:pt idx="11">
                  <c:v>50.838250869789668</c:v>
                </c:pt>
                <c:pt idx="12">
                  <c:v>34.865841926494866</c:v>
                </c:pt>
                <c:pt idx="13">
                  <c:v>15.02456012112566</c:v>
                </c:pt>
                <c:pt idx="14">
                  <c:v>41.386028501591873</c:v>
                </c:pt>
                <c:pt idx="15">
                  <c:v>2.3707277742708825</c:v>
                </c:pt>
                <c:pt idx="16">
                  <c:v>24.324609402877897</c:v>
                </c:pt>
                <c:pt idx="17">
                  <c:v>21.986171189251049</c:v>
                </c:pt>
                <c:pt idx="18">
                  <c:v>0.2840423124275413</c:v>
                </c:pt>
                <c:pt idx="19">
                  <c:v>0</c:v>
                </c:pt>
                <c:pt idx="20">
                  <c:v>0</c:v>
                </c:pt>
                <c:pt idx="21">
                  <c:v>56.345756732849509</c:v>
                </c:pt>
                <c:pt idx="22">
                  <c:v>56.390148707559604</c:v>
                </c:pt>
                <c:pt idx="23">
                  <c:v>0</c:v>
                </c:pt>
                <c:pt idx="24">
                  <c:v>10.232962824483108</c:v>
                </c:pt>
                <c:pt idx="25">
                  <c:v>48.028607328953811</c:v>
                </c:pt>
                <c:pt idx="26">
                  <c:v>20.131802056220263</c:v>
                </c:pt>
                <c:pt idx="27">
                  <c:v>0.19530968418223266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B-409A-8D54-FB8AC745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iii'!$K$87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iii'!$M$89:$M$116</c15:sqref>
                    </c15:fullRef>
                  </c:ext>
                </c:extLst>
                <c:f>'Figures iii'!$M$89:$M$95</c:f>
                <c:numCache>
                  <c:formatCode>General</c:formatCode>
                  <c:ptCount val="7"/>
                  <c:pt idx="0">
                    <c:v>8.3665602299643496</c:v>
                  </c:pt>
                  <c:pt idx="1">
                    <c:v>8.1552271702534185</c:v>
                  </c:pt>
                  <c:pt idx="2">
                    <c:v>1.5716037922962127</c:v>
                  </c:pt>
                  <c:pt idx="3">
                    <c:v>4.2941058726810173</c:v>
                  </c:pt>
                  <c:pt idx="4">
                    <c:v>4.034460843341428</c:v>
                  </c:pt>
                  <c:pt idx="5">
                    <c:v>0.20673470420379092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iii'!$L$89:$L$116</c15:sqref>
                    </c15:fullRef>
                  </c:ext>
                </c:extLst>
                <c:f>'Figures iii'!$L$89:$L$95</c:f>
                <c:numCache>
                  <c:formatCode>General</c:formatCode>
                  <c:ptCount val="7"/>
                  <c:pt idx="0">
                    <c:v>9.2378616559553706</c:v>
                  </c:pt>
                  <c:pt idx="1">
                    <c:v>8.8915302118694015</c:v>
                  </c:pt>
                  <c:pt idx="2">
                    <c:v>1.0863005026147268</c:v>
                  </c:pt>
                  <c:pt idx="3">
                    <c:v>1.8416814897508114</c:v>
                  </c:pt>
                  <c:pt idx="4">
                    <c:v>3.2589076788461249</c:v>
                  </c:pt>
                  <c:pt idx="5">
                    <c:v>9.6417242415483065E-2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iii'!$J$89:$J$116</c15:sqref>
                  </c15:fullRef>
                </c:ext>
              </c:extLst>
              <c:f>'Figures iii'!$J$89:$J$95</c:f>
              <c:strCache>
                <c:ptCount val="7"/>
                <c:pt idx="0">
                  <c:v>ACT</c:v>
                </c:pt>
                <c:pt idx="1">
                  <c:v>AL</c:v>
                </c:pt>
                <c:pt idx="2">
                  <c:v>ASAQ</c:v>
                </c:pt>
                <c:pt idx="3">
                  <c:v>APPQ</c:v>
                </c:pt>
                <c:pt idx="4">
                  <c:v>DHAPPQ</c:v>
                </c:pt>
                <c:pt idx="5">
                  <c:v>ARPPQ</c:v>
                </c:pt>
                <c:pt idx="6">
                  <c:v>any other 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iii'!$K$89:$K$116</c15:sqref>
                  </c15:fullRef>
                </c:ext>
              </c:extLst>
              <c:f>'Figures iii'!$K$89:$K$95</c:f>
              <c:numCache>
                <c:formatCode>0</c:formatCode>
                <c:ptCount val="7"/>
                <c:pt idx="0">
                  <c:v>63.121160671467806</c:v>
                </c:pt>
                <c:pt idx="1">
                  <c:v>61.965766451112678</c:v>
                </c:pt>
                <c:pt idx="2">
                  <c:v>3.3942688822232969</c:v>
                </c:pt>
                <c:pt idx="3">
                  <c:v>3.1208371812081146</c:v>
                </c:pt>
                <c:pt idx="4">
                  <c:v>14.15711176017501</c:v>
                </c:pt>
                <c:pt idx="5">
                  <c:v>0.1803592484863078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4-42AB-8AFF-88246F4A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iii'!$L$125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iii'!$N$126:$N$134</c:f>
                <c:numCache>
                  <c:formatCode>General</c:formatCode>
                  <c:ptCount val="9"/>
                  <c:pt idx="0">
                    <c:v>7.5058114626368138</c:v>
                  </c:pt>
                  <c:pt idx="1">
                    <c:v>15.043846399127119</c:v>
                  </c:pt>
                  <c:pt idx="2">
                    <c:v>2.5560480237469108</c:v>
                  </c:pt>
                  <c:pt idx="3">
                    <c:v>1.1419769189849225</c:v>
                  </c:pt>
                  <c:pt idx="4">
                    <c:v>3.7358569949826688</c:v>
                  </c:pt>
                  <c:pt idx="5">
                    <c:v>9.662809390965819</c:v>
                  </c:pt>
                  <c:pt idx="6">
                    <c:v>3.2077201807919522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iii'!$M$126:$M$134</c:f>
                <c:numCache>
                  <c:formatCode>General</c:formatCode>
                  <c:ptCount val="9"/>
                  <c:pt idx="0">
                    <c:v>17.554280156591247</c:v>
                  </c:pt>
                  <c:pt idx="1">
                    <c:v>17.602389061442999</c:v>
                  </c:pt>
                  <c:pt idx="2">
                    <c:v>5.3252151791310354</c:v>
                  </c:pt>
                  <c:pt idx="3">
                    <c:v>0.44707221584255663</c:v>
                  </c:pt>
                  <c:pt idx="4">
                    <c:v>5.5533280637702944</c:v>
                  </c:pt>
                  <c:pt idx="5">
                    <c:v>13.832551682456149</c:v>
                  </c:pt>
                  <c:pt idx="6">
                    <c:v>3.9207050050685552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iii'!$L$126:$L$134</c:f>
              <c:numCache>
                <c:formatCode>0</c:formatCode>
                <c:ptCount val="9"/>
                <c:pt idx="0">
                  <c:v>88.578394993004551</c:v>
                </c:pt>
                <c:pt idx="1">
                  <c:v>61.444611322315154</c:v>
                </c:pt>
                <c:pt idx="2">
                  <c:v>95.325649672982976</c:v>
                </c:pt>
                <c:pt idx="3">
                  <c:v>0.72930197715769163</c:v>
                </c:pt>
                <c:pt idx="4">
                  <c:v>89.871469046331541</c:v>
                </c:pt>
                <c:pt idx="5">
                  <c:v>77.33792992634929</c:v>
                </c:pt>
                <c:pt idx="6">
                  <c:v>85.38095789499144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F-428D-B997-5768F1A22AC7}"/>
            </c:ext>
          </c:extLst>
        </c:ser>
        <c:ser>
          <c:idx val="3"/>
          <c:order val="1"/>
          <c:tx>
            <c:strRef>
              <c:f>'Figures iii'!$O$125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iii'!$Q$126:$Q$134</c:f>
                <c:numCache>
                  <c:formatCode>General</c:formatCode>
                  <c:ptCount val="9"/>
                  <c:pt idx="0">
                    <c:v>12.942017040843496</c:v>
                  </c:pt>
                  <c:pt idx="1">
                    <c:v>14.409299159914632</c:v>
                  </c:pt>
                  <c:pt idx="2">
                    <c:v>3.1415550641978598</c:v>
                  </c:pt>
                  <c:pt idx="3">
                    <c:v>1.1419769189849225</c:v>
                  </c:pt>
                  <c:pt idx="4">
                    <c:v>4.8723712462905979</c:v>
                  </c:pt>
                  <c:pt idx="5">
                    <c:v>7.5265364809566222</c:v>
                  </c:pt>
                  <c:pt idx="6">
                    <c:v>3.8853027497523271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iii'!$P$126:$P$134</c:f>
                <c:numCache>
                  <c:formatCode>General</c:formatCode>
                  <c:ptCount val="9"/>
                  <c:pt idx="0">
                    <c:v>17.896082286587969</c:v>
                  </c:pt>
                  <c:pt idx="1">
                    <c:v>14.026582509900216</c:v>
                  </c:pt>
                  <c:pt idx="2">
                    <c:v>5.614249963926909</c:v>
                  </c:pt>
                  <c:pt idx="3">
                    <c:v>0.44707221584255663</c:v>
                  </c:pt>
                  <c:pt idx="4">
                    <c:v>6.0814945366413582</c:v>
                  </c:pt>
                  <c:pt idx="5">
                    <c:v>8.4482961900034823</c:v>
                  </c:pt>
                  <c:pt idx="6">
                    <c:v>4.4320144003970796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iii'!$O$126:$O$134</c:f>
              <c:numCache>
                <c:formatCode>0</c:formatCode>
                <c:ptCount val="9"/>
                <c:pt idx="0">
                  <c:v>71.700602282769282</c:v>
                </c:pt>
                <c:pt idx="1">
                  <c:v>47.638311392841729</c:v>
                </c:pt>
                <c:pt idx="2">
                  <c:v>93.373323525293685</c:v>
                </c:pt>
                <c:pt idx="3">
                  <c:v>0.72930197715769163</c:v>
                </c:pt>
                <c:pt idx="4">
                  <c:v>81.176286469312771</c:v>
                </c:pt>
                <c:pt idx="5">
                  <c:v>66.214600246402412</c:v>
                </c:pt>
                <c:pt idx="6">
                  <c:v>77.596713522123224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F-428D-B997-5768F1A22AC7}"/>
            </c:ext>
          </c:extLst>
        </c:ser>
        <c:ser>
          <c:idx val="6"/>
          <c:order val="2"/>
          <c:tx>
            <c:strRef>
              <c:f>'Figures iii'!$R$125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iii'!$T$126:$T$134</c:f>
                <c:numCache>
                  <c:formatCode>General</c:formatCode>
                  <c:ptCount val="9"/>
                  <c:pt idx="0">
                    <c:v>12.942017040843496</c:v>
                  </c:pt>
                  <c:pt idx="1">
                    <c:v>14.340463470197747</c:v>
                  </c:pt>
                  <c:pt idx="2">
                    <c:v>3.8493186951596812</c:v>
                  </c:pt>
                  <c:pt idx="3">
                    <c:v>1.1419769189849225</c:v>
                  </c:pt>
                  <c:pt idx="4">
                    <c:v>4.8149026035117402</c:v>
                  </c:pt>
                  <c:pt idx="5">
                    <c:v>7.549795402454933</c:v>
                  </c:pt>
                  <c:pt idx="6">
                    <c:v>3.8942641565526088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iii'!$S$126:$S$134</c:f>
                <c:numCache>
                  <c:formatCode>General</c:formatCode>
                  <c:ptCount val="9"/>
                  <c:pt idx="0">
                    <c:v>17.896082286587969</c:v>
                  </c:pt>
                  <c:pt idx="1">
                    <c:v>13.587515398674789</c:v>
                  </c:pt>
                  <c:pt idx="2">
                    <c:v>5.334988528926246</c:v>
                  </c:pt>
                  <c:pt idx="3">
                    <c:v>0.44707221584255663</c:v>
                  </c:pt>
                  <c:pt idx="4">
                    <c:v>5.8979463927495317</c:v>
                  </c:pt>
                  <c:pt idx="5">
                    <c:v>8.3924757090631346</c:v>
                  </c:pt>
                  <c:pt idx="6">
                    <c:v>4.3797084163488194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iii'!$R$126:$R$134</c:f>
              <c:numCache>
                <c:formatCode>0</c:formatCode>
                <c:ptCount val="9"/>
                <c:pt idx="0">
                  <c:v>71.700602282769282</c:v>
                </c:pt>
                <c:pt idx="1">
                  <c:v>45.213982453370839</c:v>
                </c:pt>
                <c:pt idx="2">
                  <c:v>88.052744825010677</c:v>
                </c:pt>
                <c:pt idx="3">
                  <c:v>0.72930197715769163</c:v>
                </c:pt>
                <c:pt idx="4">
                  <c:v>80.237535030986081</c:v>
                </c:pt>
                <c:pt idx="5">
                  <c:v>65.106864996271554</c:v>
                </c:pt>
                <c:pt idx="6">
                  <c:v>75.975595527043581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F-428D-B997-5768F1A22AC7}"/>
            </c:ext>
          </c:extLst>
        </c:ser>
        <c:ser>
          <c:idx val="9"/>
          <c:order val="3"/>
          <c:tx>
            <c:strRef>
              <c:f>'Figures iii'!$U$125</c:f>
              <c:strCache>
                <c:ptCount val="1"/>
                <c:pt idx="0">
                  <c:v>ASAQ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iii'!$W$126:$W$134</c:f>
                <c:numCache>
                  <c:formatCode>General</c:formatCode>
                  <c:ptCount val="9"/>
                  <c:pt idx="0">
                    <c:v>5.170680522818885</c:v>
                  </c:pt>
                  <c:pt idx="1">
                    <c:v>4.4585926287195825</c:v>
                  </c:pt>
                  <c:pt idx="2">
                    <c:v>5.3468714602496235</c:v>
                  </c:pt>
                  <c:pt idx="3">
                    <c:v>0</c:v>
                  </c:pt>
                  <c:pt idx="4">
                    <c:v>1.2896530606936949</c:v>
                  </c:pt>
                  <c:pt idx="5">
                    <c:v>2.1581496660178847</c:v>
                  </c:pt>
                  <c:pt idx="6">
                    <c:v>1.4888942059956669</c:v>
                  </c:pt>
                  <c:pt idx="7">
                    <c:v>4.9558849682927963</c:v>
                  </c:pt>
                </c:numCache>
              </c:numRef>
            </c:plus>
            <c:minus>
              <c:numRef>
                <c:f>'Figures iii'!$V$126:$V$134</c:f>
                <c:numCache>
                  <c:formatCode>General</c:formatCode>
                  <c:ptCount val="9"/>
                  <c:pt idx="0">
                    <c:v>1.4373215053292343</c:v>
                  </c:pt>
                  <c:pt idx="1">
                    <c:v>2.2425278284865229</c:v>
                  </c:pt>
                  <c:pt idx="2">
                    <c:v>4.4927868417685488</c:v>
                  </c:pt>
                  <c:pt idx="3">
                    <c:v>0</c:v>
                  </c:pt>
                  <c:pt idx="4">
                    <c:v>0.97778354728075589</c:v>
                  </c:pt>
                  <c:pt idx="5">
                    <c:v>0.63584618035939489</c:v>
                  </c:pt>
                  <c:pt idx="6">
                    <c:v>1.2111014550299757</c:v>
                  </c:pt>
                  <c:pt idx="7">
                    <c:v>2.4842048454402552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iii'!$U$126:$U$134</c:f>
              <c:numCache>
                <c:formatCode>0</c:formatCode>
                <c:ptCount val="9"/>
                <c:pt idx="0">
                  <c:v>1.9510694704235636</c:v>
                </c:pt>
                <c:pt idx="1">
                  <c:v>4.3086808839732633</c:v>
                </c:pt>
                <c:pt idx="2">
                  <c:v>20.758356187255558</c:v>
                </c:pt>
                <c:pt idx="3">
                  <c:v>0</c:v>
                </c:pt>
                <c:pt idx="4">
                  <c:v>3.8801412536702449</c:v>
                </c:pt>
                <c:pt idx="5">
                  <c:v>0.89330566779706133</c:v>
                </c:pt>
                <c:pt idx="6">
                  <c:v>6.0715838696047131</c:v>
                </c:pt>
                <c:pt idx="7">
                  <c:v>4.7335069984529294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F-428D-B997-5768F1A22AC7}"/>
            </c:ext>
          </c:extLst>
        </c:ser>
        <c:ser>
          <c:idx val="2"/>
          <c:order val="4"/>
          <c:tx>
            <c:strRef>
              <c:f>'Figures iii'!$X$125</c:f>
              <c:strCache>
                <c:ptCount val="1"/>
                <c:pt idx="0">
                  <c:v>APPQ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iii'!$X$126:$X$134</c:f>
              <c:numCache>
                <c:formatCode>0</c:formatCode>
                <c:ptCount val="9"/>
                <c:pt idx="0">
                  <c:v>1.6385208683670871</c:v>
                </c:pt>
                <c:pt idx="1">
                  <c:v>7.1024087340658806E-2</c:v>
                </c:pt>
                <c:pt idx="2">
                  <c:v>11.627749399296674</c:v>
                </c:pt>
                <c:pt idx="3">
                  <c:v>0</c:v>
                </c:pt>
                <c:pt idx="4">
                  <c:v>1.3108645079504238</c:v>
                </c:pt>
                <c:pt idx="5">
                  <c:v>1.1543666678932192</c:v>
                </c:pt>
                <c:pt idx="6">
                  <c:v>2.7276547025152706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F-428D-B997-5768F1A22AC7}"/>
            </c:ext>
          </c:extLst>
        </c:ser>
        <c:ser>
          <c:idx val="13"/>
          <c:order val="5"/>
          <c:tx>
            <c:strRef>
              <c:f>'Figures iii'!$AA$125</c:f>
              <c:strCache>
                <c:ptCount val="1"/>
                <c:pt idx="0">
                  <c:v>DHAPPQ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iii'!$AA$126:$AA$134</c:f>
              <c:numCache>
                <c:formatCode>0</c:formatCode>
                <c:ptCount val="9"/>
                <c:pt idx="0">
                  <c:v>1.9510694704235636</c:v>
                </c:pt>
                <c:pt idx="1">
                  <c:v>4.0946592969890858</c:v>
                </c:pt>
                <c:pt idx="2">
                  <c:v>41.224607520290711</c:v>
                </c:pt>
                <c:pt idx="3">
                  <c:v>0</c:v>
                </c:pt>
                <c:pt idx="4">
                  <c:v>12.252095322024797</c:v>
                </c:pt>
                <c:pt idx="5">
                  <c:v>4.1970168650332251</c:v>
                </c:pt>
                <c:pt idx="6">
                  <c:v>15.205464838128705</c:v>
                </c:pt>
                <c:pt idx="7">
                  <c:v>32.676936842812928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F-428D-B997-5768F1A22AC7}"/>
            </c:ext>
          </c:extLst>
        </c:ser>
        <c:ser>
          <c:idx val="16"/>
          <c:order val="6"/>
          <c:tx>
            <c:strRef>
              <c:f>'Figures iii'!$AD$125</c:f>
              <c:strCache>
                <c:ptCount val="1"/>
                <c:pt idx="0">
                  <c:v>ARPPQ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iii'!$AD$126:$AD$134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4.4509326954106596</c:v>
                </c:pt>
                <c:pt idx="3">
                  <c:v>0</c:v>
                </c:pt>
                <c:pt idx="4">
                  <c:v>0.20407984906889673</c:v>
                </c:pt>
                <c:pt idx="5">
                  <c:v>0</c:v>
                </c:pt>
                <c:pt idx="6">
                  <c:v>0.80330136493545501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F-428D-B997-5768F1A22AC7}"/>
            </c:ext>
          </c:extLst>
        </c:ser>
        <c:ser>
          <c:idx val="19"/>
          <c:order val="7"/>
          <c:tx>
            <c:strRef>
              <c:f>'Figures iii'!$AG$125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iii'!$AG$126:$AG$134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0.22732563732445807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3.3647595837095236E-2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4F-428D-B997-5768F1A22AC7}"/>
            </c:ext>
          </c:extLst>
        </c:ser>
        <c:ser>
          <c:idx val="22"/>
          <c:order val="8"/>
          <c:tx>
            <c:strRef>
              <c:f>'Figures iii'!$AJ$125</c:f>
              <c:strCache>
                <c:ptCount val="1"/>
                <c:pt idx="0">
                  <c:v>Nationally regd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iii'!$AL$126:$AL$134</c:f>
                <c:numCache>
                  <c:formatCode>General</c:formatCode>
                  <c:ptCount val="9"/>
                  <c:pt idx="0">
                    <c:v>18.057850933176191</c:v>
                  </c:pt>
                  <c:pt idx="1">
                    <c:v>14.002379046346611</c:v>
                  </c:pt>
                  <c:pt idx="2">
                    <c:v>4.0048024728796463</c:v>
                  </c:pt>
                  <c:pt idx="3">
                    <c:v>1.1419769189849225</c:v>
                  </c:pt>
                  <c:pt idx="4">
                    <c:v>4.9512802610879874</c:v>
                  </c:pt>
                  <c:pt idx="5">
                    <c:v>7.9284800648438818</c:v>
                  </c:pt>
                  <c:pt idx="6">
                    <c:v>3.9289481373544959</c:v>
                  </c:pt>
                  <c:pt idx="7">
                    <c:v>2.734221086540785</c:v>
                  </c:pt>
                </c:numCache>
              </c:numRef>
            </c:plus>
            <c:minus>
              <c:numRef>
                <c:f>'Figures iii'!$AK$126:$AK$134</c:f>
                <c:numCache>
                  <c:formatCode>General</c:formatCode>
                  <c:ptCount val="9"/>
                  <c:pt idx="0">
                    <c:v>20.258375821669276</c:v>
                  </c:pt>
                  <c:pt idx="1">
                    <c:v>12.974249082444938</c:v>
                  </c:pt>
                  <c:pt idx="2">
                    <c:v>5.1174639453775654</c:v>
                  </c:pt>
                  <c:pt idx="3">
                    <c:v>0.44707221584255663</c:v>
                  </c:pt>
                  <c:pt idx="4">
                    <c:v>5.8109568285062778</c:v>
                  </c:pt>
                  <c:pt idx="5">
                    <c:v>8.3252879007736951</c:v>
                  </c:pt>
                  <c:pt idx="6">
                    <c:v>4.3078332542843754</c:v>
                  </c:pt>
                  <c:pt idx="7">
                    <c:v>4.9820874084225437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iii'!$AJ$126:$AJ$134</c:f>
              <c:numCache>
                <c:formatCode>0</c:formatCode>
                <c:ptCount val="9"/>
                <c:pt idx="0">
                  <c:v>57.356335312210085</c:v>
                </c:pt>
                <c:pt idx="1">
                  <c:v>43.062060430250476</c:v>
                </c:pt>
                <c:pt idx="2">
                  <c:v>84.865514342888574</c:v>
                </c:pt>
                <c:pt idx="3">
                  <c:v>0.72930197715769163</c:v>
                </c:pt>
                <c:pt idx="4">
                  <c:v>76.699314645075461</c:v>
                </c:pt>
                <c:pt idx="5">
                  <c:v>57.352045119624847</c:v>
                </c:pt>
                <c:pt idx="6">
                  <c:v>72.377409515554518</c:v>
                </c:pt>
                <c:pt idx="7">
                  <c:v>94.305874284767697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4F-428D-B997-5768F1A22AC7}"/>
            </c:ext>
          </c:extLst>
        </c:ser>
        <c:ser>
          <c:idx val="25"/>
          <c:order val="9"/>
          <c:tx>
            <c:strRef>
              <c:f>'Figures iii'!$AM$125</c:f>
              <c:strCache>
                <c:ptCount val="1"/>
                <c:pt idx="0">
                  <c:v>QAACT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iii'!$AM$126:$AM$134</c:f>
              <c:numCache>
                <c:formatCode>0</c:formatCode>
                <c:ptCount val="9"/>
                <c:pt idx="0">
                  <c:v>16.974516670495927</c:v>
                </c:pt>
                <c:pt idx="1">
                  <c:v>6.5318491940428904</c:v>
                </c:pt>
                <c:pt idx="2">
                  <c:v>18.293357498044184</c:v>
                </c:pt>
                <c:pt idx="3">
                  <c:v>0</c:v>
                </c:pt>
                <c:pt idx="4">
                  <c:v>9.150317795037699</c:v>
                </c:pt>
                <c:pt idx="5">
                  <c:v>8.4745204024546972</c:v>
                </c:pt>
                <c:pt idx="6">
                  <c:v>10.057024900730891</c:v>
                </c:pt>
                <c:pt idx="7">
                  <c:v>11.796344944575727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4F-428D-B997-5768F1A22AC7}"/>
            </c:ext>
          </c:extLst>
        </c:ser>
        <c:ser>
          <c:idx val="28"/>
          <c:order val="10"/>
          <c:tx>
            <c:strRef>
              <c:f>'Figures iii'!$AP$125</c:f>
              <c:strCache>
                <c:ptCount val="1"/>
                <c:pt idx="0">
                  <c:v>ACT: WHO PQ &amp; NAT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iii'!$AP$126:$AP$134</c:f>
              <c:numCache>
                <c:formatCode>0</c:formatCode>
                <c:ptCount val="9"/>
                <c:pt idx="0">
                  <c:v>10.143343306752305</c:v>
                </c:pt>
                <c:pt idx="1">
                  <c:v>1.0246796882304297</c:v>
                </c:pt>
                <c:pt idx="2">
                  <c:v>2.2293564705429434</c:v>
                </c:pt>
                <c:pt idx="3">
                  <c:v>0</c:v>
                </c:pt>
                <c:pt idx="4">
                  <c:v>3.100437055652101</c:v>
                </c:pt>
                <c:pt idx="5">
                  <c:v>2.1133271982034949</c:v>
                </c:pt>
                <c:pt idx="6">
                  <c:v>2.7526306370941898</c:v>
                </c:pt>
                <c:pt idx="7">
                  <c:v>3.4891712261847827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4F-428D-B997-5768F1A22AC7}"/>
            </c:ext>
          </c:extLst>
        </c:ser>
        <c:ser>
          <c:idx val="31"/>
          <c:order val="11"/>
          <c:tx>
            <c:strRef>
              <c:f>'Figures iii'!$AS$125</c:f>
              <c:strCache>
                <c:ptCount val="1"/>
                <c:pt idx="0">
                  <c:v>ACT: WHO PQ, not NAT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iii'!$AS$126:$AS$134</c:f>
              <c:numCache>
                <c:formatCode>0</c:formatCode>
                <c:ptCount val="9"/>
                <c:pt idx="0">
                  <c:v>6.8311733637436225</c:v>
                </c:pt>
                <c:pt idx="1">
                  <c:v>5.5071695058124615</c:v>
                </c:pt>
                <c:pt idx="2">
                  <c:v>16.191063569114306</c:v>
                </c:pt>
                <c:pt idx="3">
                  <c:v>0</c:v>
                </c:pt>
                <c:pt idx="4">
                  <c:v>6.6486106868521038</c:v>
                </c:pt>
                <c:pt idx="5">
                  <c:v>6.5857944229116328</c:v>
                </c:pt>
                <c:pt idx="6">
                  <c:v>7.7597909619667504</c:v>
                </c:pt>
                <c:pt idx="7">
                  <c:v>8.3071737183909455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4F-428D-B997-5768F1A22AC7}"/>
            </c:ext>
          </c:extLst>
        </c:ser>
        <c:ser>
          <c:idx val="34"/>
          <c:order val="12"/>
          <c:tx>
            <c:strRef>
              <c:f>'Figures iii'!$AV$125</c:f>
              <c:strCache>
                <c:ptCount val="1"/>
                <c:pt idx="0">
                  <c:v>ACT: NAT, not WHO PQ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iii'!$AX$126:$AX$134</c:f>
                <c:numCache>
                  <c:formatCode>General</c:formatCode>
                  <c:ptCount val="9"/>
                  <c:pt idx="0">
                    <c:v>21.550566884666793</c:v>
                  </c:pt>
                  <c:pt idx="1">
                    <c:v>14.504938255905429</c:v>
                  </c:pt>
                  <c:pt idx="2">
                    <c:v>4.4543074681227921</c:v>
                  </c:pt>
                  <c:pt idx="3">
                    <c:v>1.1419769189849225</c:v>
                  </c:pt>
                  <c:pt idx="4">
                    <c:v>5.1837010225974751</c:v>
                  </c:pt>
                  <c:pt idx="5">
                    <c:v>9.185424321395665</c:v>
                  </c:pt>
                  <c:pt idx="6">
                    <c:v>4.0582750190760777</c:v>
                  </c:pt>
                  <c:pt idx="7">
                    <c:v>2.734221086540785</c:v>
                  </c:pt>
                </c:numCache>
              </c:numRef>
            </c:plus>
            <c:minus>
              <c:numRef>
                <c:f>'Figures iii'!$AW$126:$AW$134</c:f>
                <c:numCache>
                  <c:formatCode>General</c:formatCode>
                  <c:ptCount val="9"/>
                  <c:pt idx="0">
                    <c:v>16.636088330825327</c:v>
                  </c:pt>
                  <c:pt idx="1">
                    <c:v>12.062097942468004</c:v>
                  </c:pt>
                  <c:pt idx="2">
                    <c:v>5.612981723144614</c:v>
                  </c:pt>
                  <c:pt idx="3">
                    <c:v>0.44707221584255663</c:v>
                  </c:pt>
                  <c:pt idx="4">
                    <c:v>5.6975038967949203</c:v>
                  </c:pt>
                  <c:pt idx="5">
                    <c:v>9.0219737585500965</c:v>
                  </c:pt>
                  <c:pt idx="6">
                    <c:v>4.2943767499884657</c:v>
                  </c:pt>
                  <c:pt idx="7">
                    <c:v>4.9820874084225295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iii'!$AV$126:$AV$134</c:f>
              <c:numCache>
                <c:formatCode>0</c:formatCode>
                <c:ptCount val="9"/>
                <c:pt idx="0">
                  <c:v>34.509821590092656</c:v>
                </c:pt>
                <c:pt idx="1">
                  <c:v>34.273700969210118</c:v>
                </c:pt>
                <c:pt idx="2">
                  <c:v>82.879377113673996</c:v>
                </c:pt>
                <c:pt idx="3">
                  <c:v>0.72930197715769163</c:v>
                </c:pt>
                <c:pt idx="4">
                  <c:v>68.703295534557398</c:v>
                </c:pt>
                <c:pt idx="5">
                  <c:v>47.54051855936985</c:v>
                </c:pt>
                <c:pt idx="6">
                  <c:v>65.340289129478052</c:v>
                </c:pt>
                <c:pt idx="7">
                  <c:v>94.305874284767697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F-428D-B997-5768F1A22AC7}"/>
            </c:ext>
          </c:extLst>
        </c:ser>
        <c:ser>
          <c:idx val="37"/>
          <c:order val="13"/>
          <c:tx>
            <c:strRef>
              <c:f>'Figures iii'!$AY$125</c:f>
              <c:strCache>
                <c:ptCount val="1"/>
                <c:pt idx="0">
                  <c:v>ACT: not WHO PQ or NAT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iii'!$BA$126:$BA$134</c:f>
                <c:numCache>
                  <c:formatCode>General</c:formatCode>
                  <c:ptCount val="9"/>
                  <c:pt idx="0">
                    <c:v>19.157391951572983</c:v>
                  </c:pt>
                  <c:pt idx="1">
                    <c:v>8.8216820387737407</c:v>
                  </c:pt>
                  <c:pt idx="2">
                    <c:v>6.2380923998647688</c:v>
                  </c:pt>
                  <c:pt idx="3">
                    <c:v>0</c:v>
                  </c:pt>
                  <c:pt idx="4">
                    <c:v>4.7136170320774582</c:v>
                  </c:pt>
                  <c:pt idx="5">
                    <c:v>10.499772562050296</c:v>
                  </c:pt>
                  <c:pt idx="6">
                    <c:v>3.768784994399752</c:v>
                  </c:pt>
                  <c:pt idx="7">
                    <c:v>11.797070419424813</c:v>
                  </c:pt>
                </c:numCache>
              </c:numRef>
            </c:plus>
            <c:minus>
              <c:numRef>
                <c:f>'Figures iii'!$AZ$126:$AZ$134</c:f>
                <c:numCache>
                  <c:formatCode>General</c:formatCode>
                  <c:ptCount val="9"/>
                  <c:pt idx="0">
                    <c:v>18.220864553611609</c:v>
                  </c:pt>
                  <c:pt idx="1">
                    <c:v>6.4632924356811259</c:v>
                  </c:pt>
                  <c:pt idx="2">
                    <c:v>6.8413602172882264</c:v>
                  </c:pt>
                  <c:pt idx="3">
                    <c:v>0</c:v>
                  </c:pt>
                  <c:pt idx="4">
                    <c:v>4.6515251897593757</c:v>
                  </c:pt>
                  <c:pt idx="5">
                    <c:v>9.7233886678752413</c:v>
                  </c:pt>
                  <c:pt idx="6">
                    <c:v>3.7243917563276483</c:v>
                  </c:pt>
                  <c:pt idx="7">
                    <c:v>15.28193770673694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iii'!$AY$126:$AY$134</c:f>
              <c:numCache>
                <c:formatCode>0</c:formatCode>
                <c:ptCount val="9"/>
                <c:pt idx="0">
                  <c:v>46.661246735540978</c:v>
                </c:pt>
                <c:pt idx="1">
                  <c:v>18.638077901344328</c:v>
                </c:pt>
                <c:pt idx="2">
                  <c:v>65.885914257128903</c:v>
                </c:pt>
                <c:pt idx="3">
                  <c:v>0</c:v>
                </c:pt>
                <c:pt idx="4">
                  <c:v>46.477636301141175</c:v>
                </c:pt>
                <c:pt idx="5">
                  <c:v>40.814974770490146</c:v>
                </c:pt>
                <c:pt idx="6">
                  <c:v>46.071017094736533</c:v>
                </c:pt>
                <c:pt idx="7">
                  <c:v>70.213574630160096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4F-428D-B997-5768F1A22AC7}"/>
            </c:ext>
          </c:extLst>
        </c:ser>
        <c:ser>
          <c:idx val="40"/>
          <c:order val="14"/>
          <c:tx>
            <c:strRef>
              <c:f>'Figures iii'!$BB$125</c:f>
              <c:strCache>
                <c:ptCount val="1"/>
                <c:pt idx="0">
                  <c:v>Stocks 2 or more ACTs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iii'!$BD$126:$BD$134</c:f>
                <c:numCache>
                  <c:formatCode>General</c:formatCode>
                  <c:ptCount val="9"/>
                  <c:pt idx="0">
                    <c:v>5.170680522818885</c:v>
                  </c:pt>
                  <c:pt idx="1">
                    <c:v>4.361462632626818</c:v>
                  </c:pt>
                  <c:pt idx="2">
                    <c:v>6.4918931141234992</c:v>
                  </c:pt>
                  <c:pt idx="3">
                    <c:v>0</c:v>
                  </c:pt>
                  <c:pt idx="4">
                    <c:v>2.3213165676100509</c:v>
                  </c:pt>
                  <c:pt idx="5">
                    <c:v>6.7147318262700049</c:v>
                  </c:pt>
                  <c:pt idx="6">
                    <c:v>2.8627395811266929</c:v>
                  </c:pt>
                  <c:pt idx="7">
                    <c:v>17.625918251466288</c:v>
                  </c:pt>
                </c:numCache>
              </c:numRef>
            </c:plus>
            <c:minus>
              <c:numRef>
                <c:f>'Figures iii'!$BC$126:$BC$134</c:f>
                <c:numCache>
                  <c:formatCode>General</c:formatCode>
                  <c:ptCount val="9"/>
                  <c:pt idx="0">
                    <c:v>1.4373215053292343</c:v>
                  </c:pt>
                  <c:pt idx="1">
                    <c:v>2.4928508968913112</c:v>
                  </c:pt>
                  <c:pt idx="2">
                    <c:v>6.5281332343516354</c:v>
                  </c:pt>
                  <c:pt idx="3">
                    <c:v>0</c:v>
                  </c:pt>
                  <c:pt idx="4">
                    <c:v>2.0458879458658199</c:v>
                  </c:pt>
                  <c:pt idx="5">
                    <c:v>2.9395229205011262</c:v>
                  </c:pt>
                  <c:pt idx="6">
                    <c:v>2.5518932315035165</c:v>
                  </c:pt>
                  <c:pt idx="7">
                    <c:v>13.796242197200364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iii'!$BB$126:$BB$134</c:f>
              <c:numCache>
                <c:formatCode>0</c:formatCode>
                <c:ptCount val="9"/>
                <c:pt idx="0">
                  <c:v>1.9510694704235636</c:v>
                </c:pt>
                <c:pt idx="1">
                  <c:v>5.4810694687245736</c:v>
                </c:pt>
                <c:pt idx="2">
                  <c:v>51.068417334788322</c:v>
                </c:pt>
                <c:pt idx="3">
                  <c:v>0</c:v>
                </c:pt>
                <c:pt idx="4">
                  <c:v>14.353141483899833</c:v>
                </c:pt>
                <c:pt idx="5">
                  <c:v>4.9557354671693998</c:v>
                </c:pt>
                <c:pt idx="6">
                  <c:v>18.253783004145724</c:v>
                </c:pt>
                <c:pt idx="7">
                  <c:v>32.676936842812928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4F-428D-B997-5768F1A22AC7}"/>
            </c:ext>
          </c:extLst>
        </c:ser>
        <c:ser>
          <c:idx val="43"/>
          <c:order val="15"/>
          <c:tx>
            <c:strRef>
              <c:f>'Figures iii'!$BE$125</c:f>
              <c:strCache>
                <c:ptCount val="1"/>
                <c:pt idx="0">
                  <c:v>Non-artemisinin therapy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iii'!$BG$126:$BG$134</c:f>
                <c:numCache>
                  <c:formatCode>General</c:formatCode>
                  <c:ptCount val="9"/>
                  <c:pt idx="0">
                    <c:v>11.922404710759004</c:v>
                  </c:pt>
                  <c:pt idx="1">
                    <c:v>7.6903431280871644</c:v>
                  </c:pt>
                  <c:pt idx="2">
                    <c:v>5.3544957624207221</c:v>
                  </c:pt>
                  <c:pt idx="3">
                    <c:v>0.77583792497156989</c:v>
                  </c:pt>
                  <c:pt idx="4">
                    <c:v>3.1706586191510269</c:v>
                  </c:pt>
                  <c:pt idx="5">
                    <c:v>7.9268895360554765</c:v>
                  </c:pt>
                  <c:pt idx="6">
                    <c:v>2.7598025935146886</c:v>
                  </c:pt>
                  <c:pt idx="7">
                    <c:v>16.266065617207154</c:v>
                  </c:pt>
                </c:numCache>
              </c:numRef>
            </c:plus>
            <c:minus>
              <c:numRef>
                <c:f>'Figures iii'!$BF$126:$BF$134</c:f>
                <c:numCache>
                  <c:formatCode>General</c:formatCode>
                  <c:ptCount val="9"/>
                  <c:pt idx="0">
                    <c:v>7.2725267283156594</c:v>
                  </c:pt>
                  <c:pt idx="1">
                    <c:v>4.9373322465460081</c:v>
                  </c:pt>
                  <c:pt idx="2">
                    <c:v>4.6675208420213004</c:v>
                  </c:pt>
                  <c:pt idx="3">
                    <c:v>0.16229860693865017</c:v>
                  </c:pt>
                  <c:pt idx="4">
                    <c:v>3.0440693141813995</c:v>
                  </c:pt>
                  <c:pt idx="5">
                    <c:v>7.0206413329212864</c:v>
                  </c:pt>
                  <c:pt idx="6">
                    <c:v>2.6299991860814025</c:v>
                  </c:pt>
                  <c:pt idx="7">
                    <c:v>15.239283631314631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iii'!$BE$126:$BE$134</c:f>
              <c:numCache>
                <c:formatCode>0</c:formatCode>
                <c:ptCount val="9"/>
                <c:pt idx="0">
                  <c:v>15.283017688795727</c:v>
                </c:pt>
                <c:pt idx="1">
                  <c:v>11.92474380840795</c:v>
                </c:pt>
                <c:pt idx="2">
                  <c:v>24.545551730228389</c:v>
                </c:pt>
                <c:pt idx="3">
                  <c:v>0.20481000972463803</c:v>
                </c:pt>
                <c:pt idx="4">
                  <c:v>35.067574629692331</c:v>
                </c:pt>
                <c:pt idx="5">
                  <c:v>32.218955017705078</c:v>
                </c:pt>
                <c:pt idx="6">
                  <c:v>30.905715430315635</c:v>
                </c:pt>
                <c:pt idx="7">
                  <c:v>44.8766132632311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4F-428D-B997-5768F1A22AC7}"/>
            </c:ext>
          </c:extLst>
        </c:ser>
        <c:ser>
          <c:idx val="46"/>
          <c:order val="16"/>
          <c:tx>
            <c:strRef>
              <c:f>'Figures iii'!$BH$125</c:f>
              <c:strCache>
                <c:ptCount val="1"/>
                <c:pt idx="0">
                  <c:v>Oral QN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iii'!$BH$126:$BH$134</c:f>
              <c:numCache>
                <c:formatCode>0</c:formatCode>
                <c:ptCount val="9"/>
                <c:pt idx="0">
                  <c:v>5.0196353039511887</c:v>
                </c:pt>
                <c:pt idx="1">
                  <c:v>1.3966151057213396</c:v>
                </c:pt>
                <c:pt idx="2">
                  <c:v>2.9992034248014945</c:v>
                </c:pt>
                <c:pt idx="3">
                  <c:v>0</c:v>
                </c:pt>
                <c:pt idx="4">
                  <c:v>1.0412159950271391</c:v>
                </c:pt>
                <c:pt idx="5">
                  <c:v>0</c:v>
                </c:pt>
                <c:pt idx="6">
                  <c:v>1.2737819789156575</c:v>
                </c:pt>
                <c:pt idx="7">
                  <c:v>0.40418651991905852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4F-428D-B997-5768F1A22AC7}"/>
            </c:ext>
          </c:extLst>
        </c:ser>
        <c:ser>
          <c:idx val="49"/>
          <c:order val="17"/>
          <c:tx>
            <c:strRef>
              <c:f>'Figures iii'!$BK$125</c:f>
              <c:strCache>
                <c:ptCount val="1"/>
                <c:pt idx="0">
                  <c:v>CQ - packaged alone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iii'!$BM$126:$BM$134</c:f>
                <c:numCache>
                  <c:formatCode>General</c:formatCode>
                  <c:ptCount val="9"/>
                  <c:pt idx="0">
                    <c:v>4.1162739080121815</c:v>
                  </c:pt>
                  <c:pt idx="1">
                    <c:v>1.2999462016073942</c:v>
                  </c:pt>
                  <c:pt idx="2">
                    <c:v>2.9319878720283654</c:v>
                  </c:pt>
                  <c:pt idx="3">
                    <c:v>0</c:v>
                  </c:pt>
                  <c:pt idx="4">
                    <c:v>2.5935783528511749</c:v>
                  </c:pt>
                  <c:pt idx="5">
                    <c:v>13.521150700017495</c:v>
                  </c:pt>
                  <c:pt idx="6">
                    <c:v>2.2436965561740756</c:v>
                  </c:pt>
                  <c:pt idx="7">
                    <c:v>12.213753497691894</c:v>
                  </c:pt>
                </c:numCache>
              </c:numRef>
            </c:plus>
            <c:minus>
              <c:numRef>
                <c:f>'Figures iii'!$BL$126:$BL$134</c:f>
                <c:numCache>
                  <c:formatCode>General</c:formatCode>
                  <c:ptCount val="9"/>
                  <c:pt idx="0">
                    <c:v>1.6741222218616205</c:v>
                  </c:pt>
                  <c:pt idx="1">
                    <c:v>0.67456319554444899</c:v>
                  </c:pt>
                  <c:pt idx="2">
                    <c:v>2.3200343431443136</c:v>
                  </c:pt>
                  <c:pt idx="3">
                    <c:v>0</c:v>
                  </c:pt>
                  <c:pt idx="4">
                    <c:v>2.3600861886863029</c:v>
                  </c:pt>
                  <c:pt idx="5">
                    <c:v>5.7308915099374822</c:v>
                  </c:pt>
                  <c:pt idx="6">
                    <c:v>2.0155920886951417</c:v>
                  </c:pt>
                  <c:pt idx="7">
                    <c:v>9.6343105263674929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iii'!$BK$126:$BK$134</c:f>
              <c:numCache>
                <c:formatCode>0</c:formatCode>
                <c:ptCount val="9"/>
                <c:pt idx="0">
                  <c:v>2.7421921507689078</c:v>
                </c:pt>
                <c:pt idx="1">
                  <c:v>1.3825170576459844</c:v>
                </c:pt>
                <c:pt idx="2">
                  <c:v>9.8950394104088826</c:v>
                </c:pt>
                <c:pt idx="3">
                  <c:v>0</c:v>
                </c:pt>
                <c:pt idx="4">
                  <c:v>19.759639411046852</c:v>
                </c:pt>
                <c:pt idx="5">
                  <c:v>8.9670216397121205</c:v>
                </c:pt>
                <c:pt idx="6">
                  <c:v>16.038669987516048</c:v>
                </c:pt>
                <c:pt idx="7">
                  <c:v>27.935161662713075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4F-428D-B997-5768F1A22AC7}"/>
            </c:ext>
          </c:extLst>
        </c:ser>
        <c:ser>
          <c:idx val="52"/>
          <c:order val="18"/>
          <c:tx>
            <c:strRef>
              <c:f>'Figures iii'!$BN$125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iii'!$BP$126:$BP$134</c:f>
                <c:numCache>
                  <c:formatCode>General</c:formatCode>
                  <c:ptCount val="9"/>
                  <c:pt idx="0">
                    <c:v>8.0274307810494747</c:v>
                  </c:pt>
                  <c:pt idx="1">
                    <c:v>7.222243730521928</c:v>
                  </c:pt>
                  <c:pt idx="2">
                    <c:v>3.9186402083112206</c:v>
                  </c:pt>
                  <c:pt idx="3">
                    <c:v>0.77583792497156989</c:v>
                  </c:pt>
                  <c:pt idx="4">
                    <c:v>2.5216502561301652</c:v>
                  </c:pt>
                  <c:pt idx="5">
                    <c:v>9.8915639767430541</c:v>
                  </c:pt>
                  <c:pt idx="6">
                    <c:v>2.3382483577497339</c:v>
                  </c:pt>
                  <c:pt idx="7">
                    <c:v>20.72463276939806</c:v>
                  </c:pt>
                </c:numCache>
              </c:numRef>
            </c:plus>
            <c:minus>
              <c:numRef>
                <c:f>'Figures iii'!$BO$126:$BO$134</c:f>
                <c:numCache>
                  <c:formatCode>General</c:formatCode>
                  <c:ptCount val="9"/>
                  <c:pt idx="0">
                    <c:v>4.2825771079602912</c:v>
                  </c:pt>
                  <c:pt idx="1">
                    <c:v>4.0571269653110296</c:v>
                  </c:pt>
                  <c:pt idx="2">
                    <c:v>3.3331155784160664</c:v>
                  </c:pt>
                  <c:pt idx="3">
                    <c:v>0.16229860693865017</c:v>
                  </c:pt>
                  <c:pt idx="4">
                    <c:v>2.2860133370145483</c:v>
                  </c:pt>
                  <c:pt idx="5">
                    <c:v>7.652349020706037</c:v>
                  </c:pt>
                  <c:pt idx="6">
                    <c:v>2.1179777207301509</c:v>
                  </c:pt>
                  <c:pt idx="7">
                    <c:v>13.224320135358418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iii'!$BN$126:$BN$134</c:f>
              <c:numCache>
                <c:formatCode>0</c:formatCode>
                <c:ptCount val="9"/>
                <c:pt idx="0">
                  <c:v>8.3443338133196221</c:v>
                </c:pt>
                <c:pt idx="1">
                  <c:v>8.4078353681156273</c:v>
                </c:pt>
                <c:pt idx="2">
                  <c:v>17.556619595226465</c:v>
                </c:pt>
                <c:pt idx="3">
                  <c:v>0.20481000972463803</c:v>
                </c:pt>
                <c:pt idx="4">
                  <c:v>18.799715412045241</c:v>
                </c:pt>
                <c:pt idx="5">
                  <c:v>23.448987375481789</c:v>
                </c:pt>
                <c:pt idx="6">
                  <c:v>17.660728845991976</c:v>
                </c:pt>
                <c:pt idx="7">
                  <c:v>24.611661570994851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4F-428D-B997-5768F1A22AC7}"/>
            </c:ext>
          </c:extLst>
        </c:ser>
        <c:ser>
          <c:idx val="55"/>
          <c:order val="19"/>
          <c:tx>
            <c:strRef>
              <c:f>'Figures iii'!$BQ$125</c:f>
              <c:strCache>
                <c:ptCount val="1"/>
                <c:pt idx="0">
                  <c:v>SPAQ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iii'!$BS$126:$BS$134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0.91145677588749685</c:v>
                  </c:pt>
                  <c:pt idx="2">
                    <c:v>0.72603765088775929</c:v>
                  </c:pt>
                  <c:pt idx="3">
                    <c:v>0</c:v>
                  </c:pt>
                  <c:pt idx="4">
                    <c:v>0.30135424773556374</c:v>
                  </c:pt>
                  <c:pt idx="5">
                    <c:v>7.3060898458693222</c:v>
                  </c:pt>
                  <c:pt idx="6">
                    <c:v>0.60807232693703106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iii'!$BR$126:$BR$134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0.38445274813597552</c:v>
                  </c:pt>
                  <c:pt idx="2">
                    <c:v>0.20620489410249035</c:v>
                  </c:pt>
                  <c:pt idx="3">
                    <c:v>0</c:v>
                  </c:pt>
                  <c:pt idx="4">
                    <c:v>0.20657828370753589</c:v>
                  </c:pt>
                  <c:pt idx="5">
                    <c:v>3.0669034852303412</c:v>
                  </c:pt>
                  <c:pt idx="6">
                    <c:v>0.34963184685917287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iii'!$BQ$126:$BQ$134</c:f>
              <c:numCache>
                <c:formatCode>0</c:formatCode>
                <c:ptCount val="9"/>
                <c:pt idx="0">
                  <c:v>0</c:v>
                </c:pt>
                <c:pt idx="1">
                  <c:v>0.66049253907148009</c:v>
                </c:pt>
                <c:pt idx="2">
                  <c:v>0.28717187312234632</c:v>
                </c:pt>
                <c:pt idx="3">
                  <c:v>0</c:v>
                </c:pt>
                <c:pt idx="4">
                  <c:v>0.65253203617550348</c:v>
                </c:pt>
                <c:pt idx="5">
                  <c:v>5.0070910597288014</c:v>
                </c:pt>
                <c:pt idx="6">
                  <c:v>0.81586538245383611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54F-428D-B997-5768F1A22AC7}"/>
            </c:ext>
          </c:extLst>
        </c:ser>
        <c:ser>
          <c:idx val="58"/>
          <c:order val="20"/>
          <c:tx>
            <c:strRef>
              <c:f>'Figures iii'!$BT$125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iii'!$BV$126:$BV$134</c:f>
                <c:numCache>
                  <c:formatCode>General</c:formatCode>
                  <c:ptCount val="9"/>
                  <c:pt idx="0">
                    <c:v>3.1991354972982728</c:v>
                  </c:pt>
                  <c:pt idx="1">
                    <c:v>0.83831126174631621</c:v>
                  </c:pt>
                  <c:pt idx="2">
                    <c:v>0.94184600230418924</c:v>
                  </c:pt>
                  <c:pt idx="3">
                    <c:v>0</c:v>
                  </c:pt>
                  <c:pt idx="4">
                    <c:v>0.26422741359080804</c:v>
                  </c:pt>
                  <c:pt idx="5">
                    <c:v>0</c:v>
                  </c:pt>
                  <c:pt idx="6">
                    <c:v>0.28089136199012665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iii'!$BU$126:$BU$134</c:f>
                <c:numCache>
                  <c:formatCode>General</c:formatCode>
                  <c:ptCount val="9"/>
                  <c:pt idx="0">
                    <c:v>0.78837397108467189</c:v>
                  </c:pt>
                  <c:pt idx="1">
                    <c:v>0.21076654755328492</c:v>
                  </c:pt>
                  <c:pt idx="2">
                    <c:v>0.40143368234756377</c:v>
                  </c:pt>
                  <c:pt idx="3">
                    <c:v>0</c:v>
                  </c:pt>
                  <c:pt idx="4">
                    <c:v>0.12691514305201895</c:v>
                  </c:pt>
                  <c:pt idx="5">
                    <c:v>0</c:v>
                  </c:pt>
                  <c:pt idx="6">
                    <c:v>0.14388212112344978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iii'!$BT$126:$BT$134</c:f>
              <c:numCache>
                <c:formatCode>0</c:formatCode>
                <c:ptCount val="9"/>
                <c:pt idx="0">
                  <c:v>1.0352462879114277</c:v>
                </c:pt>
                <c:pt idx="1">
                  <c:v>0.28076166945762893</c:v>
                </c:pt>
                <c:pt idx="2">
                  <c:v>0.69473548661733742</c:v>
                </c:pt>
                <c:pt idx="3">
                  <c:v>0</c:v>
                </c:pt>
                <c:pt idx="4">
                  <c:v>0.24362398461003509</c:v>
                </c:pt>
                <c:pt idx="5">
                  <c:v>0</c:v>
                </c:pt>
                <c:pt idx="6">
                  <c:v>0.29411175550599344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54F-428D-B997-5768F1A22AC7}"/>
            </c:ext>
          </c:extLst>
        </c:ser>
        <c:ser>
          <c:idx val="61"/>
          <c:order val="21"/>
          <c:tx>
            <c:strRef>
              <c:f>'Figures iii'!$BW$125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iii'!$BW$126:$BW$134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54F-428D-B997-5768F1A22AC7}"/>
            </c:ext>
          </c:extLst>
        </c:ser>
        <c:ser>
          <c:idx val="64"/>
          <c:order val="22"/>
          <c:tx>
            <c:strRef>
              <c:f>'Figures iii'!$BZ$125</c:f>
              <c:strCache>
                <c:ptCount val="1"/>
                <c:pt idx="0">
                  <c:v>Non-oral art. monotherapy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iii'!$CB$126:$CB$134</c:f>
                <c:numCache>
                  <c:formatCode>General</c:formatCode>
                  <c:ptCount val="9"/>
                  <c:pt idx="0">
                    <c:v>16.296543967950299</c:v>
                  </c:pt>
                  <c:pt idx="1">
                    <c:v>12.016863930528228</c:v>
                  </c:pt>
                  <c:pt idx="2">
                    <c:v>5.0771227375175361</c:v>
                  </c:pt>
                  <c:pt idx="3">
                    <c:v>0</c:v>
                  </c:pt>
                  <c:pt idx="4">
                    <c:v>6.6854290954295656</c:v>
                  </c:pt>
                  <c:pt idx="5">
                    <c:v>11.518633697763352</c:v>
                  </c:pt>
                  <c:pt idx="6">
                    <c:v>5.4201871215626127</c:v>
                  </c:pt>
                  <c:pt idx="7">
                    <c:v>24.706968552093834</c:v>
                  </c:pt>
                </c:numCache>
              </c:numRef>
            </c:plus>
            <c:minus>
              <c:numRef>
                <c:f>'Figures iii'!$CA$126:$CA$134</c:f>
                <c:numCache>
                  <c:formatCode>General</c:formatCode>
                  <c:ptCount val="9"/>
                  <c:pt idx="0">
                    <c:v>12.1998858994783</c:v>
                  </c:pt>
                  <c:pt idx="1">
                    <c:v>9.6817817311838965</c:v>
                  </c:pt>
                  <c:pt idx="2">
                    <c:v>4.0079680174996462</c:v>
                  </c:pt>
                  <c:pt idx="3">
                    <c:v>0</c:v>
                  </c:pt>
                  <c:pt idx="4">
                    <c:v>5.74654638577395</c:v>
                  </c:pt>
                  <c:pt idx="5">
                    <c:v>4.5465985058049885</c:v>
                  </c:pt>
                  <c:pt idx="6">
                    <c:v>4.6417264840550345</c:v>
                  </c:pt>
                  <c:pt idx="7">
                    <c:v>21.264887400969979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iii'!$BZ$126:$BZ$134</c:f>
              <c:numCache>
                <c:formatCode>0</c:formatCode>
                <c:ptCount val="9"/>
                <c:pt idx="0">
                  <c:v>28.851397727255311</c:v>
                </c:pt>
                <c:pt idx="1">
                  <c:v>29.237854201287579</c:v>
                </c:pt>
                <c:pt idx="2">
                  <c:v>15.532785988173456</c:v>
                </c:pt>
                <c:pt idx="3">
                  <c:v>0</c:v>
                </c:pt>
                <c:pt idx="4">
                  <c:v>26.309672293636272</c:v>
                </c:pt>
                <c:pt idx="5">
                  <c:v>6.9504413554806215</c:v>
                </c:pt>
                <c:pt idx="6">
                  <c:v>22.783121875495084</c:v>
                </c:pt>
                <c:pt idx="7">
                  <c:v>42.019302770055312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54F-428D-B997-5768F1A22AC7}"/>
            </c:ext>
          </c:extLst>
        </c:ser>
        <c:ser>
          <c:idx val="67"/>
          <c:order val="23"/>
          <c:tx>
            <c:strRef>
              <c:f>'Figures iii'!$CC$125</c:f>
              <c:strCache>
                <c:ptCount val="1"/>
                <c:pt idx="0">
                  <c:v>Severe malaria treatment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iii'!$CE$126:$CE$134</c:f>
                <c:numCache>
                  <c:formatCode>General</c:formatCode>
                  <c:ptCount val="9"/>
                  <c:pt idx="0">
                    <c:v>17.283176158993882</c:v>
                  </c:pt>
                  <c:pt idx="1">
                    <c:v>12.115420727823818</c:v>
                  </c:pt>
                  <c:pt idx="2">
                    <c:v>5.0721716462726008</c:v>
                  </c:pt>
                  <c:pt idx="3">
                    <c:v>0</c:v>
                  </c:pt>
                  <c:pt idx="4">
                    <c:v>6.6826779405833072</c:v>
                  </c:pt>
                  <c:pt idx="5">
                    <c:v>11.518633697763352</c:v>
                  </c:pt>
                  <c:pt idx="6">
                    <c:v>5.4244181238752915</c:v>
                  </c:pt>
                  <c:pt idx="7">
                    <c:v>24.706968552093834</c:v>
                  </c:pt>
                </c:numCache>
              </c:numRef>
            </c:plus>
            <c:minus>
              <c:numRef>
                <c:f>'Figures iii'!$CD$126:$CD$134</c:f>
                <c:numCache>
                  <c:formatCode>General</c:formatCode>
                  <c:ptCount val="9"/>
                  <c:pt idx="0">
                    <c:v>13.948898087273179</c:v>
                  </c:pt>
                  <c:pt idx="1">
                    <c:v>9.8114315821903944</c:v>
                  </c:pt>
                  <c:pt idx="2">
                    <c:v>4.0203481478472067</c:v>
                  </c:pt>
                  <c:pt idx="3">
                    <c:v>0</c:v>
                  </c:pt>
                  <c:pt idx="4">
                    <c:v>5.7479005592746617</c:v>
                  </c:pt>
                  <c:pt idx="5">
                    <c:v>4.5465985058049885</c:v>
                  </c:pt>
                  <c:pt idx="6">
                    <c:v>4.6509162220780134</c:v>
                  </c:pt>
                  <c:pt idx="7">
                    <c:v>21.264887400969979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iii'!$CC$126:$CC$134</c:f>
              <c:numCache>
                <c:formatCode>0</c:formatCode>
                <c:ptCount val="9"/>
                <c:pt idx="0">
                  <c:v>34.395684341930412</c:v>
                </c:pt>
                <c:pt idx="1">
                  <c:v>29.747058995436703</c:v>
                </c:pt>
                <c:pt idx="2">
                  <c:v>15.760111625497913</c:v>
                </c:pt>
                <c:pt idx="3">
                  <c:v>0</c:v>
                </c:pt>
                <c:pt idx="4">
                  <c:v>26.372776148452697</c:v>
                </c:pt>
                <c:pt idx="5">
                  <c:v>6.9504413554806215</c:v>
                </c:pt>
                <c:pt idx="6">
                  <c:v>22.918385966848536</c:v>
                </c:pt>
                <c:pt idx="7">
                  <c:v>42.019302770055312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54F-428D-B997-5768F1A22AC7}"/>
            </c:ext>
          </c:extLst>
        </c:ser>
        <c:ser>
          <c:idx val="70"/>
          <c:order val="24"/>
          <c:tx>
            <c:strRef>
              <c:f>'Figures iii'!$CF$125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iii'!$CF$126:$CF$134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4F-428D-B997-5768F1A22AC7}"/>
            </c:ext>
          </c:extLst>
        </c:ser>
        <c:ser>
          <c:idx val="73"/>
          <c:order val="25"/>
          <c:tx>
            <c:strRef>
              <c:f>'Figures iii'!$CI$125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iii'!$CK$126:$CK$134</c:f>
                <c:numCache>
                  <c:formatCode>General</c:formatCode>
                  <c:ptCount val="9"/>
                  <c:pt idx="0">
                    <c:v>8.7696822225432101</c:v>
                  </c:pt>
                  <c:pt idx="1">
                    <c:v>5.0046505115538054</c:v>
                  </c:pt>
                  <c:pt idx="2">
                    <c:v>3.2792930748688605</c:v>
                  </c:pt>
                  <c:pt idx="3">
                    <c:v>0</c:v>
                  </c:pt>
                  <c:pt idx="4">
                    <c:v>1.4017996637639252</c:v>
                  </c:pt>
                  <c:pt idx="5">
                    <c:v>4.1476672359402835</c:v>
                  </c:pt>
                  <c:pt idx="6">
                    <c:v>1.3304613319107501</c:v>
                  </c:pt>
                  <c:pt idx="7">
                    <c:v>26.142687357511871</c:v>
                  </c:pt>
                </c:numCache>
              </c:numRef>
            </c:plus>
            <c:minus>
              <c:numRef>
                <c:f>'Figures iii'!$CJ$126:$CJ$134</c:f>
                <c:numCache>
                  <c:formatCode>General</c:formatCode>
                  <c:ptCount val="9"/>
                  <c:pt idx="0">
                    <c:v>4.2682298234412723</c:v>
                  </c:pt>
                  <c:pt idx="1">
                    <c:v>3.2270142356211986</c:v>
                  </c:pt>
                  <c:pt idx="2">
                    <c:v>1.9429169537706241</c:v>
                  </c:pt>
                  <c:pt idx="3">
                    <c:v>0</c:v>
                  </c:pt>
                  <c:pt idx="4">
                    <c:v>1.0589190484036202</c:v>
                  </c:pt>
                  <c:pt idx="5">
                    <c:v>1.2114489865408291</c:v>
                  </c:pt>
                  <c:pt idx="6">
                    <c:v>1.0157638189988552</c:v>
                  </c:pt>
                  <c:pt idx="7">
                    <c:v>13.739495678657303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iii'!$CI$126:$CI$134</c:f>
              <c:numCache>
                <c:formatCode>0</c:formatCode>
                <c:ptCount val="9"/>
                <c:pt idx="0">
                  <c:v>7.628590885979726</c:v>
                </c:pt>
                <c:pt idx="1">
                  <c:v>8.2664467801498063</c:v>
                </c:pt>
                <c:pt idx="2">
                  <c:v>4.5408733565857888</c:v>
                </c:pt>
                <c:pt idx="3">
                  <c:v>0</c:v>
                </c:pt>
                <c:pt idx="4">
                  <c:v>4.1421131852726365</c:v>
                </c:pt>
                <c:pt idx="5">
                  <c:v>1.6820023654141787</c:v>
                </c:pt>
                <c:pt idx="6">
                  <c:v>4.1103128297632141</c:v>
                </c:pt>
                <c:pt idx="7">
                  <c:v>21.178308693063062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4F-428D-B997-5768F1A22AC7}"/>
            </c:ext>
          </c:extLst>
        </c:ser>
        <c:ser>
          <c:idx val="76"/>
          <c:order val="26"/>
          <c:tx>
            <c:strRef>
              <c:f>'Figures iii'!$CL$125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iii'!$CN$126:$CN$134</c:f>
                <c:numCache>
                  <c:formatCode>General</c:formatCode>
                  <c:ptCount val="9"/>
                  <c:pt idx="0">
                    <c:v>14.907025936146102</c:v>
                  </c:pt>
                  <c:pt idx="1">
                    <c:v>11.786550960841922</c:v>
                  </c:pt>
                  <c:pt idx="2">
                    <c:v>2.2351363269267726</c:v>
                  </c:pt>
                  <c:pt idx="3">
                    <c:v>0</c:v>
                  </c:pt>
                  <c:pt idx="4">
                    <c:v>5.4743627888856601</c:v>
                  </c:pt>
                  <c:pt idx="5">
                    <c:v>9.6487452331287837</c:v>
                  </c:pt>
                  <c:pt idx="6">
                    <c:v>4.228910841352949</c:v>
                  </c:pt>
                  <c:pt idx="7">
                    <c:v>20.648763584758843</c:v>
                  </c:pt>
                </c:numCache>
              </c:numRef>
            </c:plus>
            <c:minus>
              <c:numRef>
                <c:f>'Figures iii'!$CM$126:$CM$134</c:f>
                <c:numCache>
                  <c:formatCode>General</c:formatCode>
                  <c:ptCount val="9"/>
                  <c:pt idx="0">
                    <c:v>9.9453559989849083</c:v>
                  </c:pt>
                  <c:pt idx="1">
                    <c:v>8.7169134706682758</c:v>
                  </c:pt>
                  <c:pt idx="2">
                    <c:v>1.7671398289982259</c:v>
                  </c:pt>
                  <c:pt idx="3">
                    <c:v>0</c:v>
                  </c:pt>
                  <c:pt idx="4">
                    <c:v>4.6992266455891176</c:v>
                  </c:pt>
                  <c:pt idx="5">
                    <c:v>3.5902588946346352</c:v>
                  </c:pt>
                  <c:pt idx="6">
                    <c:v>3.6139441692226821</c:v>
                  </c:pt>
                  <c:pt idx="7">
                    <c:v>13.630625239568772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iii'!$CL$126:$CL$134</c:f>
              <c:numCache>
                <c:formatCode>0</c:formatCode>
                <c:ptCount val="9"/>
                <c:pt idx="0">
                  <c:v>21.632226051731461</c:v>
                </c:pt>
                <c:pt idx="1">
                  <c:v>23.301790372067082</c:v>
                </c:pt>
                <c:pt idx="2">
                  <c:v>7.7325033057430765</c:v>
                </c:pt>
                <c:pt idx="3">
                  <c:v>0</c:v>
                </c:pt>
                <c:pt idx="4">
                  <c:v>23.176003993856249</c:v>
                </c:pt>
                <c:pt idx="5">
                  <c:v>5.3919705429771003</c:v>
                </c:pt>
                <c:pt idx="6">
                  <c:v>19.016237360585357</c:v>
                </c:pt>
                <c:pt idx="7">
                  <c:v>26.007745248065756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4F-428D-B997-5768F1A22AC7}"/>
            </c:ext>
          </c:extLst>
        </c:ser>
        <c:ser>
          <c:idx val="79"/>
          <c:order val="27"/>
          <c:tx>
            <c:strRef>
              <c:f>'Figures iii'!$CO$125</c:f>
              <c:strCache>
                <c:ptCount val="1"/>
                <c:pt idx="0">
                  <c:v>injAE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iii'!$CQ$126:$CQ$134</c:f>
                <c:numCache>
                  <c:formatCode>General</c:formatCode>
                  <c:ptCount val="9"/>
                  <c:pt idx="0">
                    <c:v>16.835324235306519</c:v>
                  </c:pt>
                  <c:pt idx="1">
                    <c:v>5.1409906167108801</c:v>
                  </c:pt>
                  <c:pt idx="2">
                    <c:v>5.6228745924152825</c:v>
                  </c:pt>
                  <c:pt idx="3">
                    <c:v>0</c:v>
                  </c:pt>
                  <c:pt idx="4">
                    <c:v>2.992028814457198</c:v>
                  </c:pt>
                  <c:pt idx="5">
                    <c:v>4.4884648929716953</c:v>
                  </c:pt>
                  <c:pt idx="6">
                    <c:v>2.6738724794960405</c:v>
                  </c:pt>
                  <c:pt idx="7">
                    <c:v>18.614932240140135</c:v>
                  </c:pt>
                </c:numCache>
              </c:numRef>
            </c:plus>
            <c:minus>
              <c:numRef>
                <c:f>'Figures iii'!$CP$126:$CP$134</c:f>
                <c:numCache>
                  <c:formatCode>General</c:formatCode>
                  <c:ptCount val="9"/>
                  <c:pt idx="0">
                    <c:v>9.6672889400611766</c:v>
                  </c:pt>
                  <c:pt idx="1">
                    <c:v>3.5096638711440971</c:v>
                  </c:pt>
                  <c:pt idx="2">
                    <c:v>3.843647555464365</c:v>
                  </c:pt>
                  <c:pt idx="3">
                    <c:v>0</c:v>
                  </c:pt>
                  <c:pt idx="4">
                    <c:v>2.256917009027184</c:v>
                  </c:pt>
                  <c:pt idx="5">
                    <c:v>1.6161368156979761</c:v>
                  </c:pt>
                  <c:pt idx="6">
                    <c:v>2.0601613551717755</c:v>
                  </c:pt>
                  <c:pt idx="7">
                    <c:v>10.599859973470867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iii'!$CO$126:$CO$134</c:f>
              <c:numCache>
                <c:formatCode>0</c:formatCode>
                <c:ptCount val="9"/>
                <c:pt idx="0">
                  <c:v>17.791415833931307</c:v>
                </c:pt>
                <c:pt idx="1">
                  <c:v>9.8516963336507981</c:v>
                </c:pt>
                <c:pt idx="2">
                  <c:v>10.69268831773735</c:v>
                </c:pt>
                <c:pt idx="3">
                  <c:v>0</c:v>
                </c:pt>
                <c:pt idx="4">
                  <c:v>8.3492031611832562</c:v>
                </c:pt>
                <c:pt idx="5">
                  <c:v>2.4617289770594692</c:v>
                </c:pt>
                <c:pt idx="6">
                  <c:v>8.176619418940458</c:v>
                </c:pt>
                <c:pt idx="7">
                  <c:v>18.886132428044753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54F-428D-B997-5768F1A22AC7}"/>
            </c:ext>
          </c:extLst>
        </c:ser>
        <c:ser>
          <c:idx val="82"/>
          <c:order val="28"/>
          <c:tx>
            <c:strRef>
              <c:f>'Figures iii'!$CR$125</c:f>
              <c:strCache>
                <c:ptCount val="1"/>
                <c:pt idx="0">
                  <c:v>Injectable QN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iii'!$CT$126:$CT$134</c:f>
                <c:numCache>
                  <c:formatCode>General</c:formatCode>
                  <c:ptCount val="9"/>
                  <c:pt idx="0">
                    <c:v>14.391558643590718</c:v>
                  </c:pt>
                  <c:pt idx="1">
                    <c:v>2.5361236740643607</c:v>
                  </c:pt>
                  <c:pt idx="2">
                    <c:v>0.95260462576837868</c:v>
                  </c:pt>
                  <c:pt idx="3">
                    <c:v>0</c:v>
                  </c:pt>
                  <c:pt idx="4">
                    <c:v>0.13965698140478672</c:v>
                  </c:pt>
                  <c:pt idx="5">
                    <c:v>0</c:v>
                  </c:pt>
                  <c:pt idx="6">
                    <c:v>0.16634953259839491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iii'!$CS$126:$CS$134</c:f>
                <c:numCache>
                  <c:formatCode>General</c:formatCode>
                  <c:ptCount val="9"/>
                  <c:pt idx="0">
                    <c:v>4.1794826891898751</c:v>
                  </c:pt>
                  <c:pt idx="1">
                    <c:v>0.87702009904998568</c:v>
                  </c:pt>
                  <c:pt idx="2">
                    <c:v>0.24218676031158165</c:v>
                  </c:pt>
                  <c:pt idx="3">
                    <c:v>0</c:v>
                  </c:pt>
                  <c:pt idx="4">
                    <c:v>6.4530215206414776E-2</c:v>
                  </c:pt>
                  <c:pt idx="5">
                    <c:v>0</c:v>
                  </c:pt>
                  <c:pt idx="6">
                    <c:v>9.5804348891144891E-2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iii'!$CR$126:$CR$134</c:f>
              <c:numCache>
                <c:formatCode>0</c:formatCode>
                <c:ptCount val="9"/>
                <c:pt idx="0">
                  <c:v>5.5442866146750998</c:v>
                </c:pt>
                <c:pt idx="1">
                  <c:v>1.3226529561090434</c:v>
                </c:pt>
                <c:pt idx="2">
                  <c:v>0.32369542236884591</c:v>
                </c:pt>
                <c:pt idx="3">
                  <c:v>0</c:v>
                </c:pt>
                <c:pt idx="4">
                  <c:v>0.11981461150345706</c:v>
                </c:pt>
                <c:pt idx="5">
                  <c:v>0</c:v>
                </c:pt>
                <c:pt idx="6">
                  <c:v>0.22540171249829022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54F-428D-B997-5768F1A2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E82-4AF1-AEAA-ADB856898997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E82-4AF1-AEAA-ADB856898997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E82-4AF1-AEAA-ADB856898997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E82-4AF1-AEAA-ADB856898997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AE82-4AF1-AEAA-ADB856898997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E82-4AF1-AEAA-ADB856898997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AE82-4AF1-AEAA-ADB856898997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AE82-4AF1-AEAA-ADB856898997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E82-4AF1-AEAA-ADB856898997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AE82-4AF1-AEAA-ADB856898997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AE82-4AF1-AEAA-ADB856898997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AE82-4AF1-AEAA-ADB856898997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AE82-4AF1-AEAA-ADB856898997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AE82-4AF1-AEAA-ADB856898997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AE82-4AF1-AEAA-ADB856898997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AE82-4AF1-AEAA-ADB856898997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AE82-4AF1-AEAA-ADB856898997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AE82-4AF1-AEAA-ADB856898997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AE82-4AF1-AEAA-ADB856898997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AE82-4AF1-AEAA-ADB856898997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AE82-4AF1-AEAA-ADB856898997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AE82-4AF1-AEAA-ADB856898997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AE82-4AF1-AEAA-ADB856898997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AE82-4AF1-AEAA-ADB856898997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AE82-4AF1-AEAA-ADB856898997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AE82-4AF1-AEAA-ADB856898997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AE82-4AF1-AEAA-ADB856898997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AE82-4AF1-AEAA-ADB856898997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AE82-4AF1-AEAA-ADB85689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iii'!$O$125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iii'!$Q$126:$Q$134</c15:sqref>
                    </c15:fullRef>
                  </c:ext>
                </c:extLst>
                <c:f>('Figures iii'!$Q$126:$Q$128,'Figures iii'!$Q$130:$Q$132)</c:f>
                <c:numCache>
                  <c:formatCode>General</c:formatCode>
                  <c:ptCount val="6"/>
                  <c:pt idx="0">
                    <c:v>12.942017040843496</c:v>
                  </c:pt>
                  <c:pt idx="1">
                    <c:v>14.409299159914632</c:v>
                  </c:pt>
                  <c:pt idx="2">
                    <c:v>3.1415550641978598</c:v>
                  </c:pt>
                  <c:pt idx="3">
                    <c:v>4.8723712462905979</c:v>
                  </c:pt>
                  <c:pt idx="4">
                    <c:v>7.5265364809566222</c:v>
                  </c:pt>
                  <c:pt idx="5">
                    <c:v>3.8853027497523271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iii'!$P$126:$P$134</c15:sqref>
                    </c15:fullRef>
                  </c:ext>
                </c:extLst>
                <c:f>('Figures iii'!$P$126:$P$128,'Figures iii'!$P$130:$P$132)</c:f>
                <c:numCache>
                  <c:formatCode>General</c:formatCode>
                  <c:ptCount val="6"/>
                  <c:pt idx="0">
                    <c:v>17.896082286587969</c:v>
                  </c:pt>
                  <c:pt idx="1">
                    <c:v>14.026582509900216</c:v>
                  </c:pt>
                  <c:pt idx="2">
                    <c:v>5.614249963926909</c:v>
                  </c:pt>
                  <c:pt idx="3">
                    <c:v>6.0814945366413582</c:v>
                  </c:pt>
                  <c:pt idx="4">
                    <c:v>8.4482961900034823</c:v>
                  </c:pt>
                  <c:pt idx="5">
                    <c:v>4.4320144003970796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iii'!$K$126:$K$134</c15:sqref>
                  </c15:fullRef>
                </c:ext>
              </c:extLst>
              <c:f>('Figures iii'!$K$126:$K$128,'Figures iii'!$K$130:$K$132)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iii'!$O$126:$O$134</c15:sqref>
                  </c15:fullRef>
                </c:ext>
              </c:extLst>
              <c:f>('Figures iii'!$O$126:$O$128,'Figures iii'!$O$130:$O$132)</c:f>
              <c:numCache>
                <c:formatCode>0</c:formatCode>
                <c:ptCount val="6"/>
                <c:pt idx="0">
                  <c:v>71.700602282769282</c:v>
                </c:pt>
                <c:pt idx="1">
                  <c:v>47.638311392841729</c:v>
                </c:pt>
                <c:pt idx="2">
                  <c:v>93.373323525293685</c:v>
                </c:pt>
                <c:pt idx="3">
                  <c:v>81.176286469312771</c:v>
                </c:pt>
                <c:pt idx="4">
                  <c:v>66.214600246402412</c:v>
                </c:pt>
                <c:pt idx="5">
                  <c:v>77.596713522123224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A24-4E76-BCE6-6D0D3462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iii'!$L$125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iii'!$N$126:$N$134</c15:sqref>
                          </c15:fullRef>
                          <c15:formulaRef>
                            <c15:sqref>('Figures iii'!$N$126:$N$128,'Figures iii'!$N$130:$N$132)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7.5058114626368138</c:v>
                        </c:pt>
                        <c:pt idx="1">
                          <c:v>15.043846399127119</c:v>
                        </c:pt>
                        <c:pt idx="2">
                          <c:v>2.5560480237469108</c:v>
                        </c:pt>
                        <c:pt idx="3">
                          <c:v>3.7358569949826688</c:v>
                        </c:pt>
                        <c:pt idx="4">
                          <c:v>9.662809390965819</c:v>
                        </c:pt>
                        <c:pt idx="5">
                          <c:v>3.2077201807919522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iii'!$M$126:$M$134</c15:sqref>
                          </c15:fullRef>
                          <c15:formulaRef>
                            <c15:sqref>('Figures iii'!$M$126:$M$128,'Figures iii'!$M$130:$M$132)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17.554280156591247</c:v>
                        </c:pt>
                        <c:pt idx="1">
                          <c:v>17.602389061442999</c:v>
                        </c:pt>
                        <c:pt idx="2">
                          <c:v>5.3252151791310354</c:v>
                        </c:pt>
                        <c:pt idx="3">
                          <c:v>5.5533280637702944</c:v>
                        </c:pt>
                        <c:pt idx="4">
                          <c:v>13.832551682456149</c:v>
                        </c:pt>
                        <c:pt idx="5">
                          <c:v>3.9207050050685552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iii'!$L$126:$L$134</c15:sqref>
                        </c15:fullRef>
                        <c15:formulaRef>
                          <c15:sqref>('Figures iii'!$L$126:$L$128,'Figures iii'!$L$130:$L$132)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88.578394993004551</c:v>
                      </c:pt>
                      <c:pt idx="1">
                        <c:v>61.444611322315154</c:v>
                      </c:pt>
                      <c:pt idx="2">
                        <c:v>95.325649672982976</c:v>
                      </c:pt>
                      <c:pt idx="3">
                        <c:v>89.871469046331541</c:v>
                      </c:pt>
                      <c:pt idx="4">
                        <c:v>77.33792992634929</c:v>
                      </c:pt>
                      <c:pt idx="5">
                        <c:v>85.38095789499144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24-4E76-BCE6-6D0D3462749E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iii'!$R$125</c15:sqref>
                        </c15:formulaRef>
                      </c:ext>
                    </c:extLst>
                    <c:strCache>
                      <c:ptCount val="1"/>
                      <c:pt idx="0">
                        <c:v>AL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iii'!$T$126:$T$134</c15:sqref>
                          </c15:fullRef>
                          <c15:formulaRef>
                            <c15:sqref>('Figures iii'!$T$126:$T$128,'Figures iii'!$T$130:$T$132)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12.942017040843496</c:v>
                        </c:pt>
                        <c:pt idx="1">
                          <c:v>14.340463470197747</c:v>
                        </c:pt>
                        <c:pt idx="2">
                          <c:v>3.8493186951596812</c:v>
                        </c:pt>
                        <c:pt idx="3">
                          <c:v>4.8149026035117402</c:v>
                        </c:pt>
                        <c:pt idx="4">
                          <c:v>7.549795402454933</c:v>
                        </c:pt>
                        <c:pt idx="5">
                          <c:v>3.8942641565526088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iii'!$S$126:$S$134</c15:sqref>
                          </c15:fullRef>
                          <c15:formulaRef>
                            <c15:sqref>('Figures iii'!$S$126:$S$128,'Figures iii'!$S$130:$S$132)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17.896082286587969</c:v>
                        </c:pt>
                        <c:pt idx="1">
                          <c:v>13.587515398674789</c:v>
                        </c:pt>
                        <c:pt idx="2">
                          <c:v>5.334988528926246</c:v>
                        </c:pt>
                        <c:pt idx="3">
                          <c:v>5.8979463927495317</c:v>
                        </c:pt>
                        <c:pt idx="4">
                          <c:v>8.3924757090631346</c:v>
                        </c:pt>
                        <c:pt idx="5">
                          <c:v>4.3797084163488194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iii'!$R$126:$R$134</c15:sqref>
                        </c15:fullRef>
                        <c15:formulaRef>
                          <c15:sqref>('Figures iii'!$R$126:$R$128,'Figures iii'!$R$130:$R$132)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71.700602282769282</c:v>
                      </c:pt>
                      <c:pt idx="1">
                        <c:v>45.213982453370839</c:v>
                      </c:pt>
                      <c:pt idx="2">
                        <c:v>88.052744825010677</c:v>
                      </c:pt>
                      <c:pt idx="3">
                        <c:v>80.237535030986081</c:v>
                      </c:pt>
                      <c:pt idx="4">
                        <c:v>65.106864996271554</c:v>
                      </c:pt>
                      <c:pt idx="5">
                        <c:v>75.975595527043581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24-4E76-BCE6-6D0D3462749E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iii'!$U$125</c15:sqref>
                        </c15:formulaRef>
                      </c:ext>
                    </c:extLst>
                    <c:strCache>
                      <c:ptCount val="1"/>
                      <c:pt idx="0">
                        <c:v>ASAQ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iii'!$W$126:$W$134</c15:sqref>
                          </c15:fullRef>
                          <c15:formulaRef>
                            <c15:sqref>('Figures iii'!$W$126:$W$128,'Figures iii'!$W$130:$W$132)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5.170680522818885</c:v>
                        </c:pt>
                        <c:pt idx="1">
                          <c:v>4.4585926287195825</c:v>
                        </c:pt>
                        <c:pt idx="2">
                          <c:v>5.3468714602496235</c:v>
                        </c:pt>
                        <c:pt idx="3">
                          <c:v>1.2896530606936949</c:v>
                        </c:pt>
                        <c:pt idx="4">
                          <c:v>2.1581496660178847</c:v>
                        </c:pt>
                        <c:pt idx="5">
                          <c:v>1.4888942059956669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iii'!$V$126:$V$134</c15:sqref>
                          </c15:fullRef>
                          <c15:formulaRef>
                            <c15:sqref>('Figures iii'!$V$126:$V$128,'Figures iii'!$V$130:$V$132)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1.4373215053292343</c:v>
                        </c:pt>
                        <c:pt idx="1">
                          <c:v>2.2425278284865229</c:v>
                        </c:pt>
                        <c:pt idx="2">
                          <c:v>4.4927868417685488</c:v>
                        </c:pt>
                        <c:pt idx="3">
                          <c:v>0.97778354728075589</c:v>
                        </c:pt>
                        <c:pt idx="4">
                          <c:v>0.63584618035939489</c:v>
                        </c:pt>
                        <c:pt idx="5">
                          <c:v>1.2111014550299757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iii'!$U$126:$U$134</c15:sqref>
                        </c15:fullRef>
                        <c15:formulaRef>
                          <c15:sqref>('Figures iii'!$U$126:$U$128,'Figures iii'!$U$130:$U$132)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4.3086808839732633</c:v>
                      </c:pt>
                      <c:pt idx="2">
                        <c:v>20.758356187255558</c:v>
                      </c:pt>
                      <c:pt idx="3">
                        <c:v>3.8801412536702449</c:v>
                      </c:pt>
                      <c:pt idx="4">
                        <c:v>0.89330566779706133</c:v>
                      </c:pt>
                      <c:pt idx="5">
                        <c:v>6.0715838696047131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24-4E76-BCE6-6D0D3462749E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iii'!$X$125</c15:sqref>
                        </c15:formulaRef>
                      </c:ext>
                    </c:extLst>
                    <c:strCache>
                      <c:ptCount val="1"/>
                      <c:pt idx="0">
                        <c:v>APPQ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iii'!$X$126:$X$134</c15:sqref>
                        </c15:fullRef>
                        <c15:formulaRef>
                          <c15:sqref>('Figures iii'!$X$126:$X$128,'Figures iii'!$X$130:$X$132)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1.6385208683670871</c:v>
                      </c:pt>
                      <c:pt idx="1">
                        <c:v>7.1024087340658806E-2</c:v>
                      </c:pt>
                      <c:pt idx="2">
                        <c:v>11.627749399296674</c:v>
                      </c:pt>
                      <c:pt idx="3">
                        <c:v>1.3108645079504238</c:v>
                      </c:pt>
                      <c:pt idx="4">
                        <c:v>1.1543666678932192</c:v>
                      </c:pt>
                      <c:pt idx="5">
                        <c:v>2.7276547025152706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24-4E76-BCE6-6D0D3462749E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iii'!$AA$125</c15:sqref>
                        </c15:formulaRef>
                      </c:ext>
                    </c:extLst>
                    <c:strCache>
                      <c:ptCount val="1"/>
                      <c:pt idx="0">
                        <c:v>DHAPPQ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iii'!$AA$126:$AA$134</c15:sqref>
                        </c15:fullRef>
                        <c15:formulaRef>
                          <c15:sqref>('Figures iii'!$AA$126:$AA$128,'Figures iii'!$AA$130:$AA$132)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4.0946592969890858</c:v>
                      </c:pt>
                      <c:pt idx="2">
                        <c:v>41.224607520290711</c:v>
                      </c:pt>
                      <c:pt idx="3">
                        <c:v>12.252095322024797</c:v>
                      </c:pt>
                      <c:pt idx="4">
                        <c:v>4.1970168650332251</c:v>
                      </c:pt>
                      <c:pt idx="5">
                        <c:v>15.205464838128705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24-4E76-BCE6-6D0D3462749E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iii'!$AD$125</c15:sqref>
                        </c15:formulaRef>
                      </c:ext>
                    </c:extLst>
                    <c:strCache>
                      <c:ptCount val="1"/>
                      <c:pt idx="0">
                        <c:v>ARPPQ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iii'!$AD$126:$AD$134</c15:sqref>
                        </c15:fullRef>
                        <c15:formulaRef>
                          <c15:sqref>('Figures iii'!$AD$126:$AD$128,'Figures iii'!$AD$130:$AD$132)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4.4509326954106596</c:v>
                      </c:pt>
                      <c:pt idx="3">
                        <c:v>0.20407984906889673</c:v>
                      </c:pt>
                      <c:pt idx="4">
                        <c:v>0</c:v>
                      </c:pt>
                      <c:pt idx="5">
                        <c:v>0.80330136493545501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24-4E76-BCE6-6D0D3462749E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iii'!$AG$125</c15:sqref>
                        </c15:formulaRef>
                      </c:ext>
                    </c:extLst>
                    <c:strCache>
                      <c:ptCount val="1"/>
                      <c:pt idx="0">
                        <c:v>any other ACT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iii'!$AG$126:$AG$134</c15:sqref>
                        </c15:fullRef>
                        <c15:formulaRef>
                          <c15:sqref>('Figures iii'!$AG$126:$AG$128,'Figures iii'!$AG$130:$AG$132)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0.22732563732445807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3.3647595837095236E-2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24-4E76-BCE6-6D0D3462749E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iii'!$AJ$125</c15:sqref>
                        </c15:formulaRef>
                      </c:ext>
                    </c:extLst>
                    <c:strCache>
                      <c:ptCount val="1"/>
                      <c:pt idx="0">
                        <c:v>Nationally regd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iii'!$AL$126:$AL$134</c15:sqref>
                          </c15:fullRef>
                          <c15:formulaRef>
                            <c15:sqref>('Figures iii'!$AL$126:$AL$128,'Figures iii'!$AL$130:$AL$132)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18.057850933176191</c:v>
                        </c:pt>
                        <c:pt idx="1">
                          <c:v>14.002379046346611</c:v>
                        </c:pt>
                        <c:pt idx="2">
                          <c:v>4.0048024728796463</c:v>
                        </c:pt>
                        <c:pt idx="3">
                          <c:v>4.9512802610879874</c:v>
                        </c:pt>
                        <c:pt idx="4">
                          <c:v>7.9284800648438818</c:v>
                        </c:pt>
                        <c:pt idx="5">
                          <c:v>3.9289481373544959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iii'!$AK$126:$AK$134</c15:sqref>
                          </c15:fullRef>
                          <c15:formulaRef>
                            <c15:sqref>('Figures iii'!$AK$126:$AK$128,'Figures iii'!$AK$130:$AK$132)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20.258375821669276</c:v>
                        </c:pt>
                        <c:pt idx="1">
                          <c:v>12.974249082444938</c:v>
                        </c:pt>
                        <c:pt idx="2">
                          <c:v>5.1174639453775654</c:v>
                        </c:pt>
                        <c:pt idx="3">
                          <c:v>5.8109568285062778</c:v>
                        </c:pt>
                        <c:pt idx="4">
                          <c:v>8.3252879007736951</c:v>
                        </c:pt>
                        <c:pt idx="5">
                          <c:v>4.3078332542843754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iii'!$AJ$126:$AJ$134</c15:sqref>
                        </c15:fullRef>
                        <c15:formulaRef>
                          <c15:sqref>('Figures iii'!$AJ$126:$AJ$128,'Figures iii'!$AJ$130:$AJ$132)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57.356335312210085</c:v>
                      </c:pt>
                      <c:pt idx="1">
                        <c:v>43.062060430250476</c:v>
                      </c:pt>
                      <c:pt idx="2">
                        <c:v>84.865514342888574</c:v>
                      </c:pt>
                      <c:pt idx="3">
                        <c:v>76.699314645075461</c:v>
                      </c:pt>
                      <c:pt idx="4">
                        <c:v>57.352045119624847</c:v>
                      </c:pt>
                      <c:pt idx="5">
                        <c:v>72.377409515554518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A24-4E76-BCE6-6D0D3462749E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iii'!$AM$125</c15:sqref>
                        </c15:formulaRef>
                      </c:ext>
                    </c:extLst>
                    <c:strCache>
                      <c:ptCount val="1"/>
                      <c:pt idx="0">
                        <c:v>QAACT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iii'!$AM$126:$AM$134</c15:sqref>
                        </c15:fullRef>
                        <c15:formulaRef>
                          <c15:sqref>('Figures iii'!$AM$126:$AM$128,'Figures iii'!$AM$130:$AM$132)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16.974516670495927</c:v>
                      </c:pt>
                      <c:pt idx="1">
                        <c:v>6.5318491940428904</c:v>
                      </c:pt>
                      <c:pt idx="2">
                        <c:v>18.293357498044184</c:v>
                      </c:pt>
                      <c:pt idx="3">
                        <c:v>9.150317795037699</c:v>
                      </c:pt>
                      <c:pt idx="4">
                        <c:v>8.4745204024546972</c:v>
                      </c:pt>
                      <c:pt idx="5">
                        <c:v>10.057024900730891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A24-4E76-BCE6-6D0D3462749E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iii'!$AP$125</c15:sqref>
                        </c15:formulaRef>
                      </c:ext>
                    </c:extLst>
                    <c:strCache>
                      <c:ptCount val="1"/>
                      <c:pt idx="0">
                        <c:v>ACT: WHO PQ &amp; NAT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iii'!$AP$126:$AP$134</c15:sqref>
                        </c15:fullRef>
                        <c15:formulaRef>
                          <c15:sqref>('Figures iii'!$AP$126:$AP$128,'Figures iii'!$AP$130:$AP$132)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10.143343306752305</c:v>
                      </c:pt>
                      <c:pt idx="1">
                        <c:v>1.0246796882304297</c:v>
                      </c:pt>
                      <c:pt idx="2">
                        <c:v>2.2293564705429434</c:v>
                      </c:pt>
                      <c:pt idx="3">
                        <c:v>3.100437055652101</c:v>
                      </c:pt>
                      <c:pt idx="4">
                        <c:v>2.1133271982034949</c:v>
                      </c:pt>
                      <c:pt idx="5">
                        <c:v>2.7526306370941898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24-4E76-BCE6-6D0D3462749E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iii'!$AS$125</c15:sqref>
                        </c15:formulaRef>
                      </c:ext>
                    </c:extLst>
                    <c:strCache>
                      <c:ptCount val="1"/>
                      <c:pt idx="0">
                        <c:v>ACT: WHO PQ, not NAT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iii'!$AS$126:$AS$134</c15:sqref>
                        </c15:fullRef>
                        <c15:formulaRef>
                          <c15:sqref>('Figures iii'!$AS$126:$AS$128,'Figures iii'!$AS$130:$AS$132)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6.8311733637436225</c:v>
                      </c:pt>
                      <c:pt idx="1">
                        <c:v>5.5071695058124615</c:v>
                      </c:pt>
                      <c:pt idx="2">
                        <c:v>16.191063569114306</c:v>
                      </c:pt>
                      <c:pt idx="3">
                        <c:v>6.6486106868521038</c:v>
                      </c:pt>
                      <c:pt idx="4">
                        <c:v>6.5857944229116328</c:v>
                      </c:pt>
                      <c:pt idx="5">
                        <c:v>7.7597909619667504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24-4E76-BCE6-6D0D3462749E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iii'!$AV$125</c15:sqref>
                        </c15:formulaRef>
                      </c:ext>
                    </c:extLst>
                    <c:strCache>
                      <c:ptCount val="1"/>
                      <c:pt idx="0">
                        <c:v>ACT: NAT, not WHO PQ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iii'!$AX$126:$AX$134</c15:sqref>
                          </c15:fullRef>
                          <c15:formulaRef>
                            <c15:sqref>('Figures iii'!$AX$126:$AX$128,'Figures iii'!$AX$130:$AX$132)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21.550566884666793</c:v>
                        </c:pt>
                        <c:pt idx="1">
                          <c:v>14.504938255905429</c:v>
                        </c:pt>
                        <c:pt idx="2">
                          <c:v>4.4543074681227921</c:v>
                        </c:pt>
                        <c:pt idx="3">
                          <c:v>5.1837010225974751</c:v>
                        </c:pt>
                        <c:pt idx="4">
                          <c:v>9.185424321395665</c:v>
                        </c:pt>
                        <c:pt idx="5">
                          <c:v>4.0582750190760777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iii'!$AW$126:$AW$134</c15:sqref>
                          </c15:fullRef>
                          <c15:formulaRef>
                            <c15:sqref>('Figures iii'!$AW$126:$AW$128,'Figures iii'!$AW$130:$AW$132)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16.636088330825327</c:v>
                        </c:pt>
                        <c:pt idx="1">
                          <c:v>12.062097942468004</c:v>
                        </c:pt>
                        <c:pt idx="2">
                          <c:v>5.612981723144614</c:v>
                        </c:pt>
                        <c:pt idx="3">
                          <c:v>5.6975038967949203</c:v>
                        </c:pt>
                        <c:pt idx="4">
                          <c:v>9.0219737585500965</c:v>
                        </c:pt>
                        <c:pt idx="5">
                          <c:v>4.2943767499884657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iii'!$AV$126:$AV$134</c15:sqref>
                        </c15:fullRef>
                        <c15:formulaRef>
                          <c15:sqref>('Figures iii'!$AV$126:$AV$128,'Figures iii'!$AV$130:$AV$132)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34.509821590092656</c:v>
                      </c:pt>
                      <c:pt idx="1">
                        <c:v>34.273700969210118</c:v>
                      </c:pt>
                      <c:pt idx="2">
                        <c:v>82.879377113673996</c:v>
                      </c:pt>
                      <c:pt idx="3">
                        <c:v>68.703295534557398</c:v>
                      </c:pt>
                      <c:pt idx="4">
                        <c:v>47.54051855936985</c:v>
                      </c:pt>
                      <c:pt idx="5">
                        <c:v>65.340289129478052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A24-4E76-BCE6-6D0D3462749E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iii'!$AY$125</c15:sqref>
                        </c15:formulaRef>
                      </c:ext>
                    </c:extLst>
                    <c:strCache>
                      <c:ptCount val="1"/>
                      <c:pt idx="0">
                        <c:v>ACT: not WHO PQ or NAT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iii'!$BA$126:$BA$134</c15:sqref>
                          </c15:fullRef>
                          <c15:formulaRef>
                            <c15:sqref>('Figures iii'!$BA$126:$BA$128,'Figures iii'!$BA$130:$BA$132)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19.157391951572983</c:v>
                        </c:pt>
                        <c:pt idx="1">
                          <c:v>8.8216820387737407</c:v>
                        </c:pt>
                        <c:pt idx="2">
                          <c:v>6.2380923998647688</c:v>
                        </c:pt>
                        <c:pt idx="3">
                          <c:v>4.7136170320774582</c:v>
                        </c:pt>
                        <c:pt idx="4">
                          <c:v>10.499772562050296</c:v>
                        </c:pt>
                        <c:pt idx="5">
                          <c:v>3.768784994399752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iii'!$AZ$126:$AZ$134</c15:sqref>
                          </c15:fullRef>
                          <c15:formulaRef>
                            <c15:sqref>('Figures iii'!$AZ$126:$AZ$128,'Figures iii'!$AZ$130:$AZ$132)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18.220864553611609</c:v>
                        </c:pt>
                        <c:pt idx="1">
                          <c:v>6.4632924356811259</c:v>
                        </c:pt>
                        <c:pt idx="2">
                          <c:v>6.8413602172882264</c:v>
                        </c:pt>
                        <c:pt idx="3">
                          <c:v>4.6515251897593757</c:v>
                        </c:pt>
                        <c:pt idx="4">
                          <c:v>9.7233886678752413</c:v>
                        </c:pt>
                        <c:pt idx="5">
                          <c:v>3.7243917563276483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iii'!$AY$126:$AY$134</c15:sqref>
                        </c15:fullRef>
                        <c15:formulaRef>
                          <c15:sqref>('Figures iii'!$AY$126:$AY$128,'Figures iii'!$AY$130:$AY$132)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46.661246735540978</c:v>
                      </c:pt>
                      <c:pt idx="1">
                        <c:v>18.638077901344328</c:v>
                      </c:pt>
                      <c:pt idx="2">
                        <c:v>65.885914257128903</c:v>
                      </c:pt>
                      <c:pt idx="3">
                        <c:v>46.477636301141175</c:v>
                      </c:pt>
                      <c:pt idx="4">
                        <c:v>40.814974770490146</c:v>
                      </c:pt>
                      <c:pt idx="5">
                        <c:v>46.071017094736533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A24-4E76-BCE6-6D0D3462749E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iii'!$BB$125</c15:sqref>
                        </c15:formulaRef>
                      </c:ext>
                    </c:extLst>
                    <c:strCache>
                      <c:ptCount val="1"/>
                      <c:pt idx="0">
                        <c:v>Stocks 2 or more ACTs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iii'!$BD$126:$BD$134</c15:sqref>
                          </c15:fullRef>
                          <c15:formulaRef>
                            <c15:sqref>('Figures iii'!$BD$126:$BD$128,'Figures iii'!$BD$130:$BD$132)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5.170680522818885</c:v>
                        </c:pt>
                        <c:pt idx="1">
                          <c:v>4.361462632626818</c:v>
                        </c:pt>
                        <c:pt idx="2">
                          <c:v>6.4918931141234992</c:v>
                        </c:pt>
                        <c:pt idx="3">
                          <c:v>2.3213165676100509</c:v>
                        </c:pt>
                        <c:pt idx="4">
                          <c:v>6.7147318262700049</c:v>
                        </c:pt>
                        <c:pt idx="5">
                          <c:v>2.8627395811266929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iii'!$BC$126:$BC$134</c15:sqref>
                          </c15:fullRef>
                          <c15:formulaRef>
                            <c15:sqref>('Figures iii'!$BC$126:$BC$128,'Figures iii'!$BC$130:$BC$132)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1.4373215053292343</c:v>
                        </c:pt>
                        <c:pt idx="1">
                          <c:v>2.4928508968913112</c:v>
                        </c:pt>
                        <c:pt idx="2">
                          <c:v>6.5281332343516354</c:v>
                        </c:pt>
                        <c:pt idx="3">
                          <c:v>2.0458879458658199</c:v>
                        </c:pt>
                        <c:pt idx="4">
                          <c:v>2.9395229205011262</c:v>
                        </c:pt>
                        <c:pt idx="5">
                          <c:v>2.5518932315035165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iii'!$BB$126:$BB$134</c15:sqref>
                        </c15:fullRef>
                        <c15:formulaRef>
                          <c15:sqref>('Figures iii'!$BB$126:$BB$128,'Figures iii'!$BB$130:$BB$132)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5.4810694687245736</c:v>
                      </c:pt>
                      <c:pt idx="2">
                        <c:v>51.068417334788322</c:v>
                      </c:pt>
                      <c:pt idx="3">
                        <c:v>14.353141483899833</c:v>
                      </c:pt>
                      <c:pt idx="4">
                        <c:v>4.9557354671693998</c:v>
                      </c:pt>
                      <c:pt idx="5">
                        <c:v>18.253783004145724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A24-4E76-BCE6-6D0D3462749E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iii'!$BE$125</c15:sqref>
                        </c15:formulaRef>
                      </c:ext>
                    </c:extLst>
                    <c:strCache>
                      <c:ptCount val="1"/>
                      <c:pt idx="0">
                        <c:v>Non-artemisinin therapy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iii'!$BG$126:$BG$134</c15:sqref>
                          </c15:fullRef>
                          <c15:formulaRef>
                            <c15:sqref>('Figures iii'!$BG$126:$BG$128,'Figures iii'!$BG$130:$BG$132)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11.922404710759004</c:v>
                        </c:pt>
                        <c:pt idx="1">
                          <c:v>7.6903431280871644</c:v>
                        </c:pt>
                        <c:pt idx="2">
                          <c:v>5.3544957624207221</c:v>
                        </c:pt>
                        <c:pt idx="3">
                          <c:v>3.1706586191510269</c:v>
                        </c:pt>
                        <c:pt idx="4">
                          <c:v>7.9268895360554765</c:v>
                        </c:pt>
                        <c:pt idx="5">
                          <c:v>2.7598025935146886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iii'!$BF$126:$BF$134</c15:sqref>
                          </c15:fullRef>
                          <c15:formulaRef>
                            <c15:sqref>('Figures iii'!$BF$126:$BF$128,'Figures iii'!$BF$130:$BF$132)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7.2725267283156594</c:v>
                        </c:pt>
                        <c:pt idx="1">
                          <c:v>4.9373322465460081</c:v>
                        </c:pt>
                        <c:pt idx="2">
                          <c:v>4.6675208420213004</c:v>
                        </c:pt>
                        <c:pt idx="3">
                          <c:v>3.0440693141813995</c:v>
                        </c:pt>
                        <c:pt idx="4">
                          <c:v>7.0206413329212864</c:v>
                        </c:pt>
                        <c:pt idx="5">
                          <c:v>2.6299991860814025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iii'!$BE$126:$BE$134</c15:sqref>
                        </c15:fullRef>
                        <c15:formulaRef>
                          <c15:sqref>('Figures iii'!$BE$126:$BE$128,'Figures iii'!$BE$130:$BE$132)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15.283017688795727</c:v>
                      </c:pt>
                      <c:pt idx="1">
                        <c:v>11.92474380840795</c:v>
                      </c:pt>
                      <c:pt idx="2">
                        <c:v>24.545551730228389</c:v>
                      </c:pt>
                      <c:pt idx="3">
                        <c:v>35.067574629692331</c:v>
                      </c:pt>
                      <c:pt idx="4">
                        <c:v>32.218955017705078</c:v>
                      </c:pt>
                      <c:pt idx="5">
                        <c:v>30.905715430315635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A24-4E76-BCE6-6D0D3462749E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iii'!$BH$125</c15:sqref>
                        </c15:formulaRef>
                      </c:ext>
                    </c:extLst>
                    <c:strCache>
                      <c:ptCount val="1"/>
                      <c:pt idx="0">
                        <c:v>Oral QN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iii'!$BH$126:$BH$134</c15:sqref>
                        </c15:fullRef>
                        <c15:formulaRef>
                          <c15:sqref>('Figures iii'!$BH$126:$BH$128,'Figures iii'!$BH$130:$BH$132)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5.0196353039511887</c:v>
                      </c:pt>
                      <c:pt idx="1">
                        <c:v>1.3966151057213396</c:v>
                      </c:pt>
                      <c:pt idx="2">
                        <c:v>2.9992034248014945</c:v>
                      </c:pt>
                      <c:pt idx="3">
                        <c:v>1.0412159950271391</c:v>
                      </c:pt>
                      <c:pt idx="4">
                        <c:v>0</c:v>
                      </c:pt>
                      <c:pt idx="5">
                        <c:v>1.2737819789156575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A24-4E76-BCE6-6D0D3462749E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iii'!$BK$125</c15:sqref>
                        </c15:formulaRef>
                      </c:ext>
                    </c:extLst>
                    <c:strCache>
                      <c:ptCount val="1"/>
                      <c:pt idx="0">
                        <c:v>CQ - packaged alone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iii'!$BM$126:$BM$134</c15:sqref>
                          </c15:fullRef>
                          <c15:formulaRef>
                            <c15:sqref>('Figures iii'!$BM$126:$BM$128,'Figures iii'!$BM$130:$BM$132)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4.1162739080121815</c:v>
                        </c:pt>
                        <c:pt idx="1">
                          <c:v>1.2999462016073942</c:v>
                        </c:pt>
                        <c:pt idx="2">
                          <c:v>2.9319878720283654</c:v>
                        </c:pt>
                        <c:pt idx="3">
                          <c:v>2.5935783528511749</c:v>
                        </c:pt>
                        <c:pt idx="4">
                          <c:v>13.521150700017495</c:v>
                        </c:pt>
                        <c:pt idx="5">
                          <c:v>2.2436965561740756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iii'!$BL$126:$BL$134</c15:sqref>
                          </c15:fullRef>
                          <c15:formulaRef>
                            <c15:sqref>('Figures iii'!$BL$126:$BL$128,'Figures iii'!$BL$130:$BL$132)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1.6741222218616205</c:v>
                        </c:pt>
                        <c:pt idx="1">
                          <c:v>0.67456319554444899</c:v>
                        </c:pt>
                        <c:pt idx="2">
                          <c:v>2.3200343431443136</c:v>
                        </c:pt>
                        <c:pt idx="3">
                          <c:v>2.3600861886863029</c:v>
                        </c:pt>
                        <c:pt idx="4">
                          <c:v>5.7308915099374822</c:v>
                        </c:pt>
                        <c:pt idx="5">
                          <c:v>2.0155920886951417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iii'!$BK$126:$BK$134</c15:sqref>
                        </c15:fullRef>
                        <c15:formulaRef>
                          <c15:sqref>('Figures iii'!$BK$126:$BK$128,'Figures iii'!$BK$130:$BK$132)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2.7421921507689078</c:v>
                      </c:pt>
                      <c:pt idx="1">
                        <c:v>1.3825170576459844</c:v>
                      </c:pt>
                      <c:pt idx="2">
                        <c:v>9.8950394104088826</c:v>
                      </c:pt>
                      <c:pt idx="3">
                        <c:v>19.759639411046852</c:v>
                      </c:pt>
                      <c:pt idx="4">
                        <c:v>8.9670216397121205</c:v>
                      </c:pt>
                      <c:pt idx="5">
                        <c:v>16.038669987516048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A24-4E76-BCE6-6D0D3462749E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iii'!$BN$125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iii'!$BP$126:$BP$134</c15:sqref>
                          </c15:fullRef>
                          <c15:formulaRef>
                            <c15:sqref>('Figures iii'!$BP$126:$BP$128,'Figures iii'!$BP$130:$BP$132)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8.0274307810494747</c:v>
                        </c:pt>
                        <c:pt idx="1">
                          <c:v>7.222243730521928</c:v>
                        </c:pt>
                        <c:pt idx="2">
                          <c:v>3.9186402083112206</c:v>
                        </c:pt>
                        <c:pt idx="3">
                          <c:v>2.5216502561301652</c:v>
                        </c:pt>
                        <c:pt idx="4">
                          <c:v>9.8915639767430541</c:v>
                        </c:pt>
                        <c:pt idx="5">
                          <c:v>2.3382483577497339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iii'!$BO$126:$BO$134</c15:sqref>
                          </c15:fullRef>
                          <c15:formulaRef>
                            <c15:sqref>('Figures iii'!$BO$126:$BO$128,'Figures iii'!$BO$130:$BO$132)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4.2825771079602912</c:v>
                        </c:pt>
                        <c:pt idx="1">
                          <c:v>4.0571269653110296</c:v>
                        </c:pt>
                        <c:pt idx="2">
                          <c:v>3.3331155784160664</c:v>
                        </c:pt>
                        <c:pt idx="3">
                          <c:v>2.2860133370145483</c:v>
                        </c:pt>
                        <c:pt idx="4">
                          <c:v>7.652349020706037</c:v>
                        </c:pt>
                        <c:pt idx="5">
                          <c:v>2.1179777207301509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iii'!$BN$126:$BN$134</c15:sqref>
                        </c15:fullRef>
                        <c15:formulaRef>
                          <c15:sqref>('Figures iii'!$BN$126:$BN$128,'Figures iii'!$BN$130:$BN$132)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8.3443338133196221</c:v>
                      </c:pt>
                      <c:pt idx="1">
                        <c:v>8.4078353681156273</c:v>
                      </c:pt>
                      <c:pt idx="2">
                        <c:v>17.556619595226465</c:v>
                      </c:pt>
                      <c:pt idx="3">
                        <c:v>18.799715412045241</c:v>
                      </c:pt>
                      <c:pt idx="4">
                        <c:v>23.448987375481789</c:v>
                      </c:pt>
                      <c:pt idx="5">
                        <c:v>17.660728845991976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A24-4E76-BCE6-6D0D3462749E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iii'!$BQ$125</c15:sqref>
                        </c15:formulaRef>
                      </c:ext>
                    </c:extLst>
                    <c:strCache>
                      <c:ptCount val="1"/>
                      <c:pt idx="0">
                        <c:v>SPAQ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iii'!$BS$126:$BS$134</c15:sqref>
                          </c15:fullRef>
                          <c15:formulaRef>
                            <c15:sqref>('Figures iii'!$BS$126:$BS$128,'Figures iii'!$BS$130:$BS$132)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0.91145677588749685</c:v>
                        </c:pt>
                        <c:pt idx="2">
                          <c:v>0.72603765088775929</c:v>
                        </c:pt>
                        <c:pt idx="3">
                          <c:v>0.30135424773556374</c:v>
                        </c:pt>
                        <c:pt idx="4">
                          <c:v>7.3060898458693222</c:v>
                        </c:pt>
                        <c:pt idx="5">
                          <c:v>0.60807232693703106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iii'!$BR$126:$BR$134</c15:sqref>
                          </c15:fullRef>
                          <c15:formulaRef>
                            <c15:sqref>('Figures iii'!$BR$126:$BR$128,'Figures iii'!$BR$130:$BR$132)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0.38445274813597552</c:v>
                        </c:pt>
                        <c:pt idx="2">
                          <c:v>0.20620489410249035</c:v>
                        </c:pt>
                        <c:pt idx="3">
                          <c:v>0.20657828370753589</c:v>
                        </c:pt>
                        <c:pt idx="4">
                          <c:v>3.0669034852303412</c:v>
                        </c:pt>
                        <c:pt idx="5">
                          <c:v>0.34963184685917287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iii'!$BQ$126:$BQ$134</c15:sqref>
                        </c15:fullRef>
                        <c15:formulaRef>
                          <c15:sqref>('Figures iii'!$BQ$126:$BQ$128,'Figures iii'!$BQ$130:$BQ$132)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0.66049253907148009</c:v>
                      </c:pt>
                      <c:pt idx="2">
                        <c:v>0.28717187312234632</c:v>
                      </c:pt>
                      <c:pt idx="3">
                        <c:v>0.65253203617550348</c:v>
                      </c:pt>
                      <c:pt idx="4">
                        <c:v>5.0070910597288014</c:v>
                      </c:pt>
                      <c:pt idx="5">
                        <c:v>0.81586538245383611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A24-4E76-BCE6-6D0D3462749E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iii'!$BT$125</c15:sqref>
                        </c15:formulaRef>
                      </c:ext>
                    </c:extLst>
                    <c:strCache>
                      <c:ptCount val="1"/>
                      <c:pt idx="0">
                        <c:v>Other non-artemisinins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iii'!$BV$126:$BV$134</c15:sqref>
                          </c15:fullRef>
                          <c15:formulaRef>
                            <c15:sqref>('Figures iii'!$BV$126:$BV$128,'Figures iii'!$BV$130:$BV$132)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3.1991354972982728</c:v>
                        </c:pt>
                        <c:pt idx="1">
                          <c:v>0.83831126174631621</c:v>
                        </c:pt>
                        <c:pt idx="2">
                          <c:v>0.94184600230418924</c:v>
                        </c:pt>
                        <c:pt idx="3">
                          <c:v>0.26422741359080804</c:v>
                        </c:pt>
                        <c:pt idx="4">
                          <c:v>0</c:v>
                        </c:pt>
                        <c:pt idx="5">
                          <c:v>0.28089136199012665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iii'!$BU$126:$BU$134</c15:sqref>
                          </c15:fullRef>
                          <c15:formulaRef>
                            <c15:sqref>('Figures iii'!$BU$126:$BU$128,'Figures iii'!$BU$130:$BU$132)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0.78837397108467189</c:v>
                        </c:pt>
                        <c:pt idx="1">
                          <c:v>0.21076654755328492</c:v>
                        </c:pt>
                        <c:pt idx="2">
                          <c:v>0.40143368234756377</c:v>
                        </c:pt>
                        <c:pt idx="3">
                          <c:v>0.12691514305201895</c:v>
                        </c:pt>
                        <c:pt idx="4">
                          <c:v>0</c:v>
                        </c:pt>
                        <c:pt idx="5">
                          <c:v>0.14388212112344978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iii'!$BT$126:$BT$134</c15:sqref>
                        </c15:fullRef>
                        <c15:formulaRef>
                          <c15:sqref>('Figures iii'!$BT$126:$BT$128,'Figures iii'!$BT$130:$BT$132)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1.0352462879114277</c:v>
                      </c:pt>
                      <c:pt idx="1">
                        <c:v>0.28076166945762893</c:v>
                      </c:pt>
                      <c:pt idx="2">
                        <c:v>0.69473548661733742</c:v>
                      </c:pt>
                      <c:pt idx="3">
                        <c:v>0.24362398461003509</c:v>
                      </c:pt>
                      <c:pt idx="4">
                        <c:v>0</c:v>
                      </c:pt>
                      <c:pt idx="5">
                        <c:v>0.29411175550599344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A24-4E76-BCE6-6D0D3462749E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iii'!$BW$125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iii'!$BW$126:$BW$134</c15:sqref>
                        </c15:fullRef>
                        <c15:formulaRef>
                          <c15:sqref>('Figures iii'!$BW$126:$BW$128,'Figures iii'!$BW$130:$BW$132)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A24-4E76-BCE6-6D0D3462749E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iii'!$BZ$125</c15:sqref>
                        </c15:formulaRef>
                      </c:ext>
                    </c:extLst>
                    <c:strCache>
                      <c:ptCount val="1"/>
                      <c:pt idx="0">
                        <c:v>Non-oral art. monotherapy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iii'!$CB$126:$CB$134</c15:sqref>
                          </c15:fullRef>
                          <c15:formulaRef>
                            <c15:sqref>('Figures iii'!$CB$126:$CB$128,'Figures iii'!$CB$130:$CB$132)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16.296543967950299</c:v>
                        </c:pt>
                        <c:pt idx="1">
                          <c:v>12.016863930528228</c:v>
                        </c:pt>
                        <c:pt idx="2">
                          <c:v>5.0771227375175361</c:v>
                        </c:pt>
                        <c:pt idx="3">
                          <c:v>6.6854290954295656</c:v>
                        </c:pt>
                        <c:pt idx="4">
                          <c:v>11.518633697763352</c:v>
                        </c:pt>
                        <c:pt idx="5">
                          <c:v>5.4201871215626127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iii'!$CA$126:$CA$134</c15:sqref>
                          </c15:fullRef>
                          <c15:formulaRef>
                            <c15:sqref>('Figures iii'!$CA$126:$CA$128,'Figures iii'!$CA$130:$CA$132)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12.1998858994783</c:v>
                        </c:pt>
                        <c:pt idx="1">
                          <c:v>9.6817817311838965</c:v>
                        </c:pt>
                        <c:pt idx="2">
                          <c:v>4.0079680174996462</c:v>
                        </c:pt>
                        <c:pt idx="3">
                          <c:v>5.74654638577395</c:v>
                        </c:pt>
                        <c:pt idx="4">
                          <c:v>4.5465985058049885</c:v>
                        </c:pt>
                        <c:pt idx="5">
                          <c:v>4.6417264840550345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iii'!$BZ$126:$BZ$134</c15:sqref>
                        </c15:fullRef>
                        <c15:formulaRef>
                          <c15:sqref>('Figures iii'!$BZ$126:$BZ$128,'Figures iii'!$BZ$130:$BZ$132)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28.851397727255311</c:v>
                      </c:pt>
                      <c:pt idx="1">
                        <c:v>29.237854201287579</c:v>
                      </c:pt>
                      <c:pt idx="2">
                        <c:v>15.532785988173456</c:v>
                      </c:pt>
                      <c:pt idx="3">
                        <c:v>26.309672293636272</c:v>
                      </c:pt>
                      <c:pt idx="4">
                        <c:v>6.9504413554806215</c:v>
                      </c:pt>
                      <c:pt idx="5">
                        <c:v>22.783121875495084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A24-4E76-BCE6-6D0D3462749E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iii'!$CC$125</c15:sqref>
                        </c15:formulaRef>
                      </c:ext>
                    </c:extLst>
                    <c:strCache>
                      <c:ptCount val="1"/>
                      <c:pt idx="0">
                        <c:v>Severe malaria treatment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iii'!$CE$126:$CE$134</c15:sqref>
                          </c15:fullRef>
                          <c15:formulaRef>
                            <c15:sqref>('Figures iii'!$CE$126:$CE$128,'Figures iii'!$CE$130:$CE$132)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17.283176158993882</c:v>
                        </c:pt>
                        <c:pt idx="1">
                          <c:v>12.115420727823818</c:v>
                        </c:pt>
                        <c:pt idx="2">
                          <c:v>5.0721716462726008</c:v>
                        </c:pt>
                        <c:pt idx="3">
                          <c:v>6.6826779405833072</c:v>
                        </c:pt>
                        <c:pt idx="4">
                          <c:v>11.518633697763352</c:v>
                        </c:pt>
                        <c:pt idx="5">
                          <c:v>5.4244181238752915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iii'!$CD$126:$CD$134</c15:sqref>
                          </c15:fullRef>
                          <c15:formulaRef>
                            <c15:sqref>('Figures iii'!$CD$126:$CD$128,'Figures iii'!$CD$130:$CD$132)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13.948898087273179</c:v>
                        </c:pt>
                        <c:pt idx="1">
                          <c:v>9.8114315821903944</c:v>
                        </c:pt>
                        <c:pt idx="2">
                          <c:v>4.0203481478472067</c:v>
                        </c:pt>
                        <c:pt idx="3">
                          <c:v>5.7479005592746617</c:v>
                        </c:pt>
                        <c:pt idx="4">
                          <c:v>4.5465985058049885</c:v>
                        </c:pt>
                        <c:pt idx="5">
                          <c:v>4.6509162220780134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iii'!$CC$126:$CC$134</c15:sqref>
                        </c15:fullRef>
                        <c15:formulaRef>
                          <c15:sqref>('Figures iii'!$CC$126:$CC$128,'Figures iii'!$CC$130:$CC$132)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34.395684341930412</c:v>
                      </c:pt>
                      <c:pt idx="1">
                        <c:v>29.747058995436703</c:v>
                      </c:pt>
                      <c:pt idx="2">
                        <c:v>15.760111625497913</c:v>
                      </c:pt>
                      <c:pt idx="3">
                        <c:v>26.372776148452697</c:v>
                      </c:pt>
                      <c:pt idx="4">
                        <c:v>6.9504413554806215</c:v>
                      </c:pt>
                      <c:pt idx="5">
                        <c:v>22.918385966848536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A24-4E76-BCE6-6D0D3462749E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iii'!$CF$125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iii'!$CF$126:$CF$134</c15:sqref>
                        </c15:fullRef>
                        <c15:formulaRef>
                          <c15:sqref>('Figures iii'!$CF$126:$CF$128,'Figures iii'!$CF$130:$CF$132)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A24-4E76-BCE6-6D0D3462749E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iii'!$CI$125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iii'!$CK$126:$CK$134</c15:sqref>
                          </c15:fullRef>
                          <c15:formulaRef>
                            <c15:sqref>('Figures iii'!$CK$126:$CK$128,'Figures iii'!$CK$130:$CK$132)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8.7696822225432101</c:v>
                        </c:pt>
                        <c:pt idx="1">
                          <c:v>5.0046505115538054</c:v>
                        </c:pt>
                        <c:pt idx="2">
                          <c:v>3.2792930748688605</c:v>
                        </c:pt>
                        <c:pt idx="3">
                          <c:v>1.4017996637639252</c:v>
                        </c:pt>
                        <c:pt idx="4">
                          <c:v>4.1476672359402835</c:v>
                        </c:pt>
                        <c:pt idx="5">
                          <c:v>1.3304613319107501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iii'!$CJ$126:$CJ$134</c15:sqref>
                          </c15:fullRef>
                          <c15:formulaRef>
                            <c15:sqref>('Figures iii'!$CJ$126:$CJ$128,'Figures iii'!$CJ$130:$CJ$132)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4.2682298234412723</c:v>
                        </c:pt>
                        <c:pt idx="1">
                          <c:v>3.2270142356211986</c:v>
                        </c:pt>
                        <c:pt idx="2">
                          <c:v>1.9429169537706241</c:v>
                        </c:pt>
                        <c:pt idx="3">
                          <c:v>1.0589190484036202</c:v>
                        </c:pt>
                        <c:pt idx="4">
                          <c:v>1.2114489865408291</c:v>
                        </c:pt>
                        <c:pt idx="5">
                          <c:v>1.0157638189988552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iii'!$CI$126:$CI$134</c15:sqref>
                        </c15:fullRef>
                        <c15:formulaRef>
                          <c15:sqref>('Figures iii'!$CI$126:$CI$128,'Figures iii'!$CI$130:$CI$132)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7.628590885979726</c:v>
                      </c:pt>
                      <c:pt idx="1">
                        <c:v>8.2664467801498063</c:v>
                      </c:pt>
                      <c:pt idx="2">
                        <c:v>4.5408733565857888</c:v>
                      </c:pt>
                      <c:pt idx="3">
                        <c:v>4.1421131852726365</c:v>
                      </c:pt>
                      <c:pt idx="4">
                        <c:v>1.6820023654141787</c:v>
                      </c:pt>
                      <c:pt idx="5">
                        <c:v>4.1103128297632141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A24-4E76-BCE6-6D0D3462749E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iii'!$CL$125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iii'!$CN$126:$CN$134</c15:sqref>
                          </c15:fullRef>
                          <c15:formulaRef>
                            <c15:sqref>('Figures iii'!$CN$126:$CN$128,'Figures iii'!$CN$130:$CN$132)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14.907025936146102</c:v>
                        </c:pt>
                        <c:pt idx="1">
                          <c:v>11.786550960841922</c:v>
                        </c:pt>
                        <c:pt idx="2">
                          <c:v>2.2351363269267726</c:v>
                        </c:pt>
                        <c:pt idx="3">
                          <c:v>5.4743627888856601</c:v>
                        </c:pt>
                        <c:pt idx="4">
                          <c:v>9.6487452331287837</c:v>
                        </c:pt>
                        <c:pt idx="5">
                          <c:v>4.228910841352949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iii'!$CM$126:$CM$134</c15:sqref>
                          </c15:fullRef>
                          <c15:formulaRef>
                            <c15:sqref>('Figures iii'!$CM$126:$CM$128,'Figures iii'!$CM$130:$CM$132)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9.9453559989849083</c:v>
                        </c:pt>
                        <c:pt idx="1">
                          <c:v>8.7169134706682758</c:v>
                        </c:pt>
                        <c:pt idx="2">
                          <c:v>1.7671398289982259</c:v>
                        </c:pt>
                        <c:pt idx="3">
                          <c:v>4.6992266455891176</c:v>
                        </c:pt>
                        <c:pt idx="4">
                          <c:v>3.5902588946346352</c:v>
                        </c:pt>
                        <c:pt idx="5">
                          <c:v>3.6139441692226821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iii'!$CL$126:$CL$134</c15:sqref>
                        </c15:fullRef>
                        <c15:formulaRef>
                          <c15:sqref>('Figures iii'!$CL$126:$CL$128,'Figures iii'!$CL$130:$CL$132)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21.632226051731461</c:v>
                      </c:pt>
                      <c:pt idx="1">
                        <c:v>23.301790372067082</c:v>
                      </c:pt>
                      <c:pt idx="2">
                        <c:v>7.7325033057430765</c:v>
                      </c:pt>
                      <c:pt idx="3">
                        <c:v>23.176003993856249</c:v>
                      </c:pt>
                      <c:pt idx="4">
                        <c:v>5.3919705429771003</c:v>
                      </c:pt>
                      <c:pt idx="5">
                        <c:v>19.016237360585357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A24-4E76-BCE6-6D0D3462749E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iii'!$CO$125</c15:sqref>
                        </c15:formulaRef>
                      </c:ext>
                    </c:extLst>
                    <c:strCache>
                      <c:ptCount val="1"/>
                      <c:pt idx="0">
                        <c:v>injAE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iii'!$CQ$126:$CQ$134</c15:sqref>
                          </c15:fullRef>
                          <c15:formulaRef>
                            <c15:sqref>('Figures iii'!$CQ$126:$CQ$128,'Figures iii'!$CQ$130:$CQ$132)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16.835324235306519</c:v>
                        </c:pt>
                        <c:pt idx="1">
                          <c:v>5.1409906167108801</c:v>
                        </c:pt>
                        <c:pt idx="2">
                          <c:v>5.6228745924152825</c:v>
                        </c:pt>
                        <c:pt idx="3">
                          <c:v>2.992028814457198</c:v>
                        </c:pt>
                        <c:pt idx="4">
                          <c:v>4.4884648929716953</c:v>
                        </c:pt>
                        <c:pt idx="5">
                          <c:v>2.6738724794960405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iii'!$CP$126:$CP$134</c15:sqref>
                          </c15:fullRef>
                          <c15:formulaRef>
                            <c15:sqref>('Figures iii'!$CP$126:$CP$128,'Figures iii'!$CP$130:$CP$132)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9.6672889400611766</c:v>
                        </c:pt>
                        <c:pt idx="1">
                          <c:v>3.5096638711440971</c:v>
                        </c:pt>
                        <c:pt idx="2">
                          <c:v>3.843647555464365</c:v>
                        </c:pt>
                        <c:pt idx="3">
                          <c:v>2.256917009027184</c:v>
                        </c:pt>
                        <c:pt idx="4">
                          <c:v>1.6161368156979761</c:v>
                        </c:pt>
                        <c:pt idx="5">
                          <c:v>2.0601613551717755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iii'!$CO$126:$CO$134</c15:sqref>
                        </c15:fullRef>
                        <c15:formulaRef>
                          <c15:sqref>('Figures iii'!$CO$126:$CO$128,'Figures iii'!$CO$130:$CO$132)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17.791415833931307</c:v>
                      </c:pt>
                      <c:pt idx="1">
                        <c:v>9.8516963336507981</c:v>
                      </c:pt>
                      <c:pt idx="2">
                        <c:v>10.69268831773735</c:v>
                      </c:pt>
                      <c:pt idx="3">
                        <c:v>8.3492031611832562</c:v>
                      </c:pt>
                      <c:pt idx="4">
                        <c:v>2.4617289770594692</c:v>
                      </c:pt>
                      <c:pt idx="5">
                        <c:v>8.176619418940458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A24-4E76-BCE6-6D0D3462749E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iii'!$CR$125</c15:sqref>
                        </c15:formulaRef>
                      </c:ext>
                    </c:extLst>
                    <c:strCache>
                      <c:ptCount val="1"/>
                      <c:pt idx="0">
                        <c:v>Injectable QN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iii'!$CT$126:$CT$134</c15:sqref>
                          </c15:fullRef>
                          <c15:formulaRef>
                            <c15:sqref>('Figures iii'!$CT$126:$CT$128,'Figures iii'!$CT$130:$CT$132)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14.391558643590718</c:v>
                        </c:pt>
                        <c:pt idx="1">
                          <c:v>2.5361236740643607</c:v>
                        </c:pt>
                        <c:pt idx="2">
                          <c:v>0.95260462576837868</c:v>
                        </c:pt>
                        <c:pt idx="3">
                          <c:v>0.13965698140478672</c:v>
                        </c:pt>
                        <c:pt idx="4">
                          <c:v>0</c:v>
                        </c:pt>
                        <c:pt idx="5">
                          <c:v>0.16634953259839491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iii'!$CS$126:$CS$134</c15:sqref>
                          </c15:fullRef>
                          <c15:formulaRef>
                            <c15:sqref>('Figures iii'!$CS$126:$CS$128,'Figures iii'!$CS$130:$CS$132)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4.1794826891898751</c:v>
                        </c:pt>
                        <c:pt idx="1">
                          <c:v>0.87702009904998568</c:v>
                        </c:pt>
                        <c:pt idx="2">
                          <c:v>0.24218676031158165</c:v>
                        </c:pt>
                        <c:pt idx="3">
                          <c:v>6.4530215206414776E-2</c:v>
                        </c:pt>
                        <c:pt idx="4">
                          <c:v>0</c:v>
                        </c:pt>
                        <c:pt idx="5">
                          <c:v>9.5804348891144891E-2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iii'!$CR$126:$CR$134</c15:sqref>
                        </c15:fullRef>
                        <c15:formulaRef>
                          <c15:sqref>('Figures iii'!$CR$126:$CR$128,'Figures iii'!$CR$130:$CR$132)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5.5442866146750998</c:v>
                      </c:pt>
                      <c:pt idx="1">
                        <c:v>1.3226529561090434</c:v>
                      </c:pt>
                      <c:pt idx="2">
                        <c:v>0.32369542236884591</c:v>
                      </c:pt>
                      <c:pt idx="3">
                        <c:v>0.11981461150345706</c:v>
                      </c:pt>
                      <c:pt idx="4">
                        <c:v>0</c:v>
                      </c:pt>
                      <c:pt idx="5">
                        <c:v>0.22540171249829022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A24-4E76-BCE6-6D0D3462749E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iii'!$J$154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iii'!$M$155:$M$182</c:f>
                <c:numCache>
                  <c:formatCode>General</c:formatCode>
                  <c:ptCount val="28"/>
                  <c:pt idx="0">
                    <c:v>3.007442379123944</c:v>
                  </c:pt>
                  <c:pt idx="1">
                    <c:v>3.3090440084806545</c:v>
                  </c:pt>
                  <c:pt idx="2">
                    <c:v>3.4566958647763348</c:v>
                  </c:pt>
                  <c:pt idx="3">
                    <c:v>1.8910289229816017</c:v>
                  </c:pt>
                  <c:pt idx="4">
                    <c:v>4.7165178911557923</c:v>
                  </c:pt>
                  <c:pt idx="5">
                    <c:v>1.5587108764000106</c:v>
                  </c:pt>
                  <c:pt idx="6">
                    <c:v>0.51693044751737982</c:v>
                  </c:pt>
                  <c:pt idx="7">
                    <c:v>4.4974571993893306</c:v>
                  </c:pt>
                  <c:pt idx="8">
                    <c:v>3.3464502834169734</c:v>
                  </c:pt>
                  <c:pt idx="9">
                    <c:v>1.3203228171281074</c:v>
                  </c:pt>
                  <c:pt idx="10">
                    <c:v>3.1367486640894873</c:v>
                  </c:pt>
                  <c:pt idx="11">
                    <c:v>4.2132580101473422</c:v>
                  </c:pt>
                  <c:pt idx="12">
                    <c:v>4.4720978619214478</c:v>
                  </c:pt>
                  <c:pt idx="13">
                    <c:v>6.0474405154619042</c:v>
                  </c:pt>
                  <c:pt idx="14">
                    <c:v>4.524459694600278</c:v>
                  </c:pt>
                  <c:pt idx="15">
                    <c:v>0.85903631258708923</c:v>
                  </c:pt>
                  <c:pt idx="16">
                    <c:v>3.3320510664326957</c:v>
                  </c:pt>
                  <c:pt idx="17">
                    <c:v>5.0215902446144653</c:v>
                  </c:pt>
                  <c:pt idx="18">
                    <c:v>1.8301986879727858</c:v>
                  </c:pt>
                  <c:pt idx="19">
                    <c:v>0.39117446478455303</c:v>
                  </c:pt>
                  <c:pt idx="20">
                    <c:v>0</c:v>
                  </c:pt>
                  <c:pt idx="21">
                    <c:v>2.40029462317242</c:v>
                  </c:pt>
                  <c:pt idx="22">
                    <c:v>2.5304832085240658</c:v>
                  </c:pt>
                  <c:pt idx="23">
                    <c:v>0</c:v>
                  </c:pt>
                  <c:pt idx="24">
                    <c:v>1.1341761609317791</c:v>
                  </c:pt>
                  <c:pt idx="25">
                    <c:v>2.1566502730103698</c:v>
                  </c:pt>
                  <c:pt idx="26">
                    <c:v>1.2907224101717252</c:v>
                  </c:pt>
                  <c:pt idx="27">
                    <c:v>0.4225403513571212</c:v>
                  </c:pt>
                </c:numCache>
              </c:numRef>
            </c:plus>
            <c:minus>
              <c:numRef>
                <c:f>'Figures iii'!$L$155:$L$182</c:f>
                <c:numCache>
                  <c:formatCode>General</c:formatCode>
                  <c:ptCount val="28"/>
                  <c:pt idx="0">
                    <c:v>3.452566126706202</c:v>
                  </c:pt>
                  <c:pt idx="1">
                    <c:v>3.7569085549756238</c:v>
                  </c:pt>
                  <c:pt idx="2">
                    <c:v>2.4562970728290869</c:v>
                  </c:pt>
                  <c:pt idx="3">
                    <c:v>1.2238968411426341</c:v>
                  </c:pt>
                  <c:pt idx="4">
                    <c:v>3.8213074772526809</c:v>
                  </c:pt>
                  <c:pt idx="5">
                    <c:v>0.74827799882611479</c:v>
                  </c:pt>
                  <c:pt idx="6">
                    <c:v>7.3684553737049741E-2</c:v>
                  </c:pt>
                  <c:pt idx="7">
                    <c:v>5.0435517719808303</c:v>
                  </c:pt>
                  <c:pt idx="8">
                    <c:v>2.3409171553250756</c:v>
                  </c:pt>
                  <c:pt idx="9">
                    <c:v>0.56100864315739907</c:v>
                  </c:pt>
                  <c:pt idx="10">
                    <c:v>2.1327671329395406</c:v>
                  </c:pt>
                  <c:pt idx="11">
                    <c:v>4.5677130659219074</c:v>
                  </c:pt>
                  <c:pt idx="12">
                    <c:v>4.4620816729584831</c:v>
                  </c:pt>
                  <c:pt idx="13">
                    <c:v>4.9774581365984822</c:v>
                  </c:pt>
                  <c:pt idx="14">
                    <c:v>3.9710992498888409</c:v>
                  </c:pt>
                  <c:pt idx="15">
                    <c:v>0.27153074270386018</c:v>
                  </c:pt>
                  <c:pt idx="16">
                    <c:v>2.4714963815038846</c:v>
                  </c:pt>
                  <c:pt idx="17">
                    <c:v>4.0700493643493569</c:v>
                  </c:pt>
                  <c:pt idx="18">
                    <c:v>0.7090016379835784</c:v>
                  </c:pt>
                  <c:pt idx="19">
                    <c:v>5.6483058029905969E-2</c:v>
                  </c:pt>
                  <c:pt idx="20">
                    <c:v>0</c:v>
                  </c:pt>
                  <c:pt idx="21">
                    <c:v>1.5724142920020872</c:v>
                  </c:pt>
                  <c:pt idx="22">
                    <c:v>1.646883372321148</c:v>
                  </c:pt>
                  <c:pt idx="23">
                    <c:v>0</c:v>
                  </c:pt>
                  <c:pt idx="24">
                    <c:v>0.48632028938630628</c:v>
                  </c:pt>
                  <c:pt idx="25">
                    <c:v>1.2758193361240053</c:v>
                  </c:pt>
                  <c:pt idx="26">
                    <c:v>0.69838067801489134</c:v>
                  </c:pt>
                  <c:pt idx="27">
                    <c:v>0.15085391115326932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iii'!$J$155:$J$182</c:f>
              <c:strCache>
                <c:ptCount val="28"/>
                <c:pt idx="0">
                  <c:v>ACT</c:v>
                </c:pt>
                <c:pt idx="1">
                  <c:v>AL</c:v>
                </c:pt>
                <c:pt idx="2">
                  <c:v>ASAQ</c:v>
                </c:pt>
                <c:pt idx="3">
                  <c:v>APPQ</c:v>
                </c:pt>
                <c:pt idx="4">
                  <c:v>DHAPPQ</c:v>
                </c:pt>
                <c:pt idx="5">
                  <c:v>ARPPQ</c:v>
                </c:pt>
                <c:pt idx="6">
                  <c:v>any other ACT</c:v>
                </c:pt>
                <c:pt idx="7">
                  <c:v>Nationally regd ACT</c:v>
                </c:pt>
                <c:pt idx="8">
                  <c:v>QAACT</c:v>
                </c:pt>
                <c:pt idx="9">
                  <c:v>ACT: WHO PQ &amp; NAT</c:v>
                </c:pt>
                <c:pt idx="10">
                  <c:v>ACT: WHO PQ, not NAT</c:v>
                </c:pt>
                <c:pt idx="11">
                  <c:v>ACT: NAT, not WHO PQ</c:v>
                </c:pt>
                <c:pt idx="12">
                  <c:v>ACT: not WHO PQ or NAT</c:v>
                </c:pt>
                <c:pt idx="13">
                  <c:v>Stocks 2 or more ACTs</c:v>
                </c:pt>
                <c:pt idx="14">
                  <c:v>Non-artemisinin therapy</c:v>
                </c:pt>
                <c:pt idx="15">
                  <c:v>Oral QN</c:v>
                </c:pt>
                <c:pt idx="16">
                  <c:v>CQ - packaged alone</c:v>
                </c:pt>
                <c:pt idx="17">
                  <c:v>SP</c:v>
                </c:pt>
                <c:pt idx="18">
                  <c:v>SPAQ</c:v>
                </c:pt>
                <c:pt idx="19">
                  <c:v>Other non-artemisinins</c:v>
                </c:pt>
                <c:pt idx="20">
                  <c:v>Oral artemisinin monotherapy</c:v>
                </c:pt>
                <c:pt idx="21">
                  <c:v>Non-oral art. monotherapy</c:v>
                </c:pt>
                <c:pt idx="22">
                  <c:v>Severe malaria treatment</c:v>
                </c:pt>
                <c:pt idx="23">
                  <c:v>Rectal artesunate</c:v>
                </c:pt>
                <c:pt idx="24">
                  <c:v>Injectable artesunate</c:v>
                </c:pt>
                <c:pt idx="25">
                  <c:v>Injectable artemether</c:v>
                </c:pt>
                <c:pt idx="26">
                  <c:v>injAE</c:v>
                </c:pt>
                <c:pt idx="27">
                  <c:v>Injectable QN</c:v>
                </c:pt>
              </c:strCache>
            </c:strRef>
          </c:cat>
          <c:val>
            <c:numRef>
              <c:f>'Figures iii'!$K$155:$K$182</c:f>
              <c:numCache>
                <c:formatCode>0</c:formatCode>
                <c:ptCount val="28"/>
                <c:pt idx="0">
                  <c:v>81.846816887793423</c:v>
                </c:pt>
                <c:pt idx="1">
                  <c:v>79.430398445474822</c:v>
                </c:pt>
                <c:pt idx="2">
                  <c:v>7.7720622878211243</c:v>
                </c:pt>
                <c:pt idx="3">
                  <c:v>3.3490045588426556</c:v>
                </c:pt>
                <c:pt idx="4">
                  <c:v>16.231811189745887</c:v>
                </c:pt>
                <c:pt idx="5">
                  <c:v>1.4184602329495253</c:v>
                </c:pt>
                <c:pt idx="6">
                  <c:v>8.5859920883195343E-2</c:v>
                </c:pt>
                <c:pt idx="7">
                  <c:v>73.465461227667262</c:v>
                </c:pt>
                <c:pt idx="8">
                  <c:v>7.1873526932504648</c:v>
                </c:pt>
                <c:pt idx="9">
                  <c:v>0.9659868855905297</c:v>
                </c:pt>
                <c:pt idx="10">
                  <c:v>6.221365807659935</c:v>
                </c:pt>
                <c:pt idx="11">
                  <c:v>69.515346435801732</c:v>
                </c:pt>
                <c:pt idx="12">
                  <c:v>49.372671038386777</c:v>
                </c:pt>
                <c:pt idx="13">
                  <c:v>20.761259222302638</c:v>
                </c:pt>
                <c:pt idx="14">
                  <c:v>22.851601757422465</c:v>
                </c:pt>
                <c:pt idx="15">
                  <c:v>0.39544935957280875</c:v>
                </c:pt>
                <c:pt idx="16">
                  <c:v>8.662052493606339</c:v>
                </c:pt>
                <c:pt idx="17">
                  <c:v>17.060719361367092</c:v>
                </c:pt>
                <c:pt idx="18">
                  <c:v>1.1439541207395008</c:v>
                </c:pt>
                <c:pt idx="19">
                  <c:v>6.597164931125872E-2</c:v>
                </c:pt>
                <c:pt idx="20">
                  <c:v>0</c:v>
                </c:pt>
                <c:pt idx="21">
                  <c:v>4.3515317397463065</c:v>
                </c:pt>
                <c:pt idx="22">
                  <c:v>4.494448799920165</c:v>
                </c:pt>
                <c:pt idx="23">
                  <c:v>0</c:v>
                </c:pt>
                <c:pt idx="24">
                  <c:v>0.84413408987485461</c:v>
                </c:pt>
                <c:pt idx="25">
                  <c:v>3.0262674004004673</c:v>
                </c:pt>
                <c:pt idx="26">
                  <c:v>1.4986301480847986</c:v>
                </c:pt>
                <c:pt idx="27">
                  <c:v>0.23406511222674051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3-41BC-B2D1-34D38E1B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i'!$M$21:$M$48</c15:sqref>
                    </c15:fullRef>
                  </c:ext>
                </c:extLst>
                <c:f>'Figures i'!$M$21:$M$27</c:f>
                <c:numCache>
                  <c:formatCode>General</c:formatCode>
                  <c:ptCount val="7"/>
                  <c:pt idx="0">
                    <c:v>3.8853027497523271</c:v>
                  </c:pt>
                  <c:pt idx="1">
                    <c:v>3.8942641565526088</c:v>
                  </c:pt>
                  <c:pt idx="2">
                    <c:v>1.4888942059956669</c:v>
                  </c:pt>
                  <c:pt idx="3">
                    <c:v>1.427040073275005</c:v>
                  </c:pt>
                  <c:pt idx="4">
                    <c:v>2.3480768406264794</c:v>
                  </c:pt>
                  <c:pt idx="5">
                    <c:v>0.59515565830732742</c:v>
                  </c:pt>
                  <c:pt idx="6">
                    <c:v>0.18692510190151468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i'!$L$21:$L$48</c15:sqref>
                    </c15:fullRef>
                  </c:ext>
                </c:extLst>
                <c:f>'Figures i'!$L$21:$L$27</c:f>
                <c:numCache>
                  <c:formatCode>General</c:formatCode>
                  <c:ptCount val="7"/>
                  <c:pt idx="0">
                    <c:v>4.4320144003970796</c:v>
                  </c:pt>
                  <c:pt idx="1">
                    <c:v>4.3797084163488194</c:v>
                  </c:pt>
                  <c:pt idx="2">
                    <c:v>1.2111014550299757</c:v>
                  </c:pt>
                  <c:pt idx="3">
                    <c:v>0.94599675854795273</c:v>
                  </c:pt>
                  <c:pt idx="4">
                    <c:v>2.0839713021699797</c:v>
                  </c:pt>
                  <c:pt idx="5">
                    <c:v>0.3430514622801018</c:v>
                  </c:pt>
                  <c:pt idx="6">
                    <c:v>2.852290841135682E-2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i'!$J$21:$J$48</c15:sqref>
                  </c15:fullRef>
                </c:ext>
              </c:extLst>
              <c:f>'Figures i'!$J$21:$J$27</c:f>
              <c:strCache>
                <c:ptCount val="7"/>
                <c:pt idx="0">
                  <c:v>ACT</c:v>
                </c:pt>
                <c:pt idx="1">
                  <c:v>AL</c:v>
                </c:pt>
                <c:pt idx="2">
                  <c:v>ASAQ</c:v>
                </c:pt>
                <c:pt idx="3">
                  <c:v>APPQ</c:v>
                </c:pt>
                <c:pt idx="4">
                  <c:v>DHAPPQ</c:v>
                </c:pt>
                <c:pt idx="5">
                  <c:v>ARPPQ</c:v>
                </c:pt>
                <c:pt idx="6">
                  <c:v>any other 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i'!$K$21:$K$48</c15:sqref>
                  </c15:fullRef>
                </c:ext>
              </c:extLst>
              <c:f>'Figures i'!$K$21:$K$27</c:f>
              <c:numCache>
                <c:formatCode>0</c:formatCode>
                <c:ptCount val="7"/>
                <c:pt idx="0">
                  <c:v>77.596713522123224</c:v>
                </c:pt>
                <c:pt idx="1">
                  <c:v>75.975595527043581</c:v>
                </c:pt>
                <c:pt idx="2">
                  <c:v>6.0715838696047131</c:v>
                </c:pt>
                <c:pt idx="3">
                  <c:v>2.7276547025152706</c:v>
                </c:pt>
                <c:pt idx="4">
                  <c:v>15.205464838128705</c:v>
                </c:pt>
                <c:pt idx="5">
                  <c:v>0.80330136493545501</c:v>
                </c:pt>
                <c:pt idx="6">
                  <c:v>3.3647595837095236E-2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E-44CF-8BF7-F4C79637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iii'!$K$153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iii'!$M$155:$M$182</c15:sqref>
                    </c15:fullRef>
                  </c:ext>
                </c:extLst>
                <c:f>'Figures iii'!$M$155:$M$161</c:f>
                <c:numCache>
                  <c:formatCode>General</c:formatCode>
                  <c:ptCount val="7"/>
                  <c:pt idx="0">
                    <c:v>3.007442379123944</c:v>
                  </c:pt>
                  <c:pt idx="1">
                    <c:v>3.3090440084806545</c:v>
                  </c:pt>
                  <c:pt idx="2">
                    <c:v>3.4566958647763348</c:v>
                  </c:pt>
                  <c:pt idx="3">
                    <c:v>1.8910289229816017</c:v>
                  </c:pt>
                  <c:pt idx="4">
                    <c:v>4.7165178911557923</c:v>
                  </c:pt>
                  <c:pt idx="5">
                    <c:v>1.5587108764000106</c:v>
                  </c:pt>
                  <c:pt idx="6">
                    <c:v>0.51693044751737982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iii'!$L$155:$L$182</c15:sqref>
                    </c15:fullRef>
                  </c:ext>
                </c:extLst>
                <c:f>'Figures iii'!$L$155:$L$161</c:f>
                <c:numCache>
                  <c:formatCode>General</c:formatCode>
                  <c:ptCount val="7"/>
                  <c:pt idx="0">
                    <c:v>3.452566126706202</c:v>
                  </c:pt>
                  <c:pt idx="1">
                    <c:v>3.7569085549756238</c:v>
                  </c:pt>
                  <c:pt idx="2">
                    <c:v>2.4562970728290869</c:v>
                  </c:pt>
                  <c:pt idx="3">
                    <c:v>1.2238968411426341</c:v>
                  </c:pt>
                  <c:pt idx="4">
                    <c:v>3.8213074772526809</c:v>
                  </c:pt>
                  <c:pt idx="5">
                    <c:v>0.74827799882611479</c:v>
                  </c:pt>
                  <c:pt idx="6">
                    <c:v>7.3684553737049741E-2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iii'!$J$155:$J$182</c15:sqref>
                  </c15:fullRef>
                </c:ext>
              </c:extLst>
              <c:f>'Figures iii'!$J$155:$J$161</c:f>
              <c:strCache>
                <c:ptCount val="7"/>
                <c:pt idx="0">
                  <c:v>ACT</c:v>
                </c:pt>
                <c:pt idx="1">
                  <c:v>AL</c:v>
                </c:pt>
                <c:pt idx="2">
                  <c:v>ASAQ</c:v>
                </c:pt>
                <c:pt idx="3">
                  <c:v>APPQ</c:v>
                </c:pt>
                <c:pt idx="4">
                  <c:v>DHAPPQ</c:v>
                </c:pt>
                <c:pt idx="5">
                  <c:v>ARPPQ</c:v>
                </c:pt>
                <c:pt idx="6">
                  <c:v>any other 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iii'!$K$155:$K$182</c15:sqref>
                  </c15:fullRef>
                </c:ext>
              </c:extLst>
              <c:f>'Figures iii'!$K$155:$K$161</c:f>
              <c:numCache>
                <c:formatCode>0</c:formatCode>
                <c:ptCount val="7"/>
                <c:pt idx="0">
                  <c:v>81.846816887793423</c:v>
                </c:pt>
                <c:pt idx="1">
                  <c:v>79.430398445474822</c:v>
                </c:pt>
                <c:pt idx="2">
                  <c:v>7.7720622878211243</c:v>
                </c:pt>
                <c:pt idx="3">
                  <c:v>3.3490045588426556</c:v>
                </c:pt>
                <c:pt idx="4">
                  <c:v>16.231811189745887</c:v>
                </c:pt>
                <c:pt idx="5">
                  <c:v>1.4184602329495253</c:v>
                </c:pt>
                <c:pt idx="6">
                  <c:v>8.5859920883195343E-2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499-8031-95FE21EB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iii'!$L$191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iii'!$N$192:$N$200</c:f>
                <c:numCache>
                  <c:formatCode>General</c:formatCode>
                  <c:ptCount val="9"/>
                  <c:pt idx="0">
                    <c:v>7.5058114626368138</c:v>
                  </c:pt>
                  <c:pt idx="1">
                    <c:v>15.043846399127119</c:v>
                  </c:pt>
                  <c:pt idx="2">
                    <c:v>2.5560480237469108</c:v>
                  </c:pt>
                  <c:pt idx="3">
                    <c:v>1.1419769189849225</c:v>
                  </c:pt>
                  <c:pt idx="4">
                    <c:v>3.7358569949826688</c:v>
                  </c:pt>
                  <c:pt idx="5">
                    <c:v>9.662809390965819</c:v>
                  </c:pt>
                  <c:pt idx="6">
                    <c:v>3.2077201807919522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iii'!$M$192:$M$200</c:f>
                <c:numCache>
                  <c:formatCode>General</c:formatCode>
                  <c:ptCount val="9"/>
                  <c:pt idx="0">
                    <c:v>17.554280156591247</c:v>
                  </c:pt>
                  <c:pt idx="1">
                    <c:v>17.602389061442999</c:v>
                  </c:pt>
                  <c:pt idx="2">
                    <c:v>5.3252151791310354</c:v>
                  </c:pt>
                  <c:pt idx="3">
                    <c:v>0.44707221584255663</c:v>
                  </c:pt>
                  <c:pt idx="4">
                    <c:v>5.5533280637702944</c:v>
                  </c:pt>
                  <c:pt idx="5">
                    <c:v>13.832551682456149</c:v>
                  </c:pt>
                  <c:pt idx="6">
                    <c:v>3.9207050050685552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iii'!$L$192:$L$200</c:f>
              <c:numCache>
                <c:formatCode>0</c:formatCode>
                <c:ptCount val="9"/>
                <c:pt idx="0">
                  <c:v>88.578394993004551</c:v>
                </c:pt>
                <c:pt idx="1">
                  <c:v>61.444611322315154</c:v>
                </c:pt>
                <c:pt idx="2">
                  <c:v>95.325649672982976</c:v>
                </c:pt>
                <c:pt idx="3">
                  <c:v>0.72930197715769163</c:v>
                </c:pt>
                <c:pt idx="4">
                  <c:v>89.871469046331541</c:v>
                </c:pt>
                <c:pt idx="5">
                  <c:v>77.33792992634929</c:v>
                </c:pt>
                <c:pt idx="6">
                  <c:v>85.38095789499144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8-44F9-85D5-D6EA05BF7935}"/>
            </c:ext>
          </c:extLst>
        </c:ser>
        <c:ser>
          <c:idx val="3"/>
          <c:order val="1"/>
          <c:tx>
            <c:strRef>
              <c:f>'Figures iii'!$O$191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iii'!$Q$192:$Q$200</c:f>
                <c:numCache>
                  <c:formatCode>General</c:formatCode>
                  <c:ptCount val="9"/>
                  <c:pt idx="0">
                    <c:v>12.942017040843496</c:v>
                  </c:pt>
                  <c:pt idx="1">
                    <c:v>14.409299159914632</c:v>
                  </c:pt>
                  <c:pt idx="2">
                    <c:v>3.1415550641978598</c:v>
                  </c:pt>
                  <c:pt idx="3">
                    <c:v>1.1419769189849225</c:v>
                  </c:pt>
                  <c:pt idx="4">
                    <c:v>4.8723712462905979</c:v>
                  </c:pt>
                  <c:pt idx="5">
                    <c:v>7.5265364809566222</c:v>
                  </c:pt>
                  <c:pt idx="6">
                    <c:v>3.8853027497523271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iii'!$P$192:$P$200</c:f>
                <c:numCache>
                  <c:formatCode>General</c:formatCode>
                  <c:ptCount val="9"/>
                  <c:pt idx="0">
                    <c:v>17.896082286587969</c:v>
                  </c:pt>
                  <c:pt idx="1">
                    <c:v>14.026582509900216</c:v>
                  </c:pt>
                  <c:pt idx="2">
                    <c:v>5.614249963926909</c:v>
                  </c:pt>
                  <c:pt idx="3">
                    <c:v>0.44707221584255663</c:v>
                  </c:pt>
                  <c:pt idx="4">
                    <c:v>6.0814945366413582</c:v>
                  </c:pt>
                  <c:pt idx="5">
                    <c:v>8.4482961900034823</c:v>
                  </c:pt>
                  <c:pt idx="6">
                    <c:v>4.4320144003970796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iii'!$O$192:$O$200</c:f>
              <c:numCache>
                <c:formatCode>0</c:formatCode>
                <c:ptCount val="9"/>
                <c:pt idx="0">
                  <c:v>71.700602282769282</c:v>
                </c:pt>
                <c:pt idx="1">
                  <c:v>47.638311392841729</c:v>
                </c:pt>
                <c:pt idx="2">
                  <c:v>93.373323525293685</c:v>
                </c:pt>
                <c:pt idx="3">
                  <c:v>0.72930197715769163</c:v>
                </c:pt>
                <c:pt idx="4">
                  <c:v>81.176286469312771</c:v>
                </c:pt>
                <c:pt idx="5">
                  <c:v>66.214600246402412</c:v>
                </c:pt>
                <c:pt idx="6">
                  <c:v>77.596713522123224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8-44F9-85D5-D6EA05BF7935}"/>
            </c:ext>
          </c:extLst>
        </c:ser>
        <c:ser>
          <c:idx val="6"/>
          <c:order val="2"/>
          <c:tx>
            <c:strRef>
              <c:f>'Figures iii'!$R$191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iii'!$T$192:$T$200</c:f>
                <c:numCache>
                  <c:formatCode>General</c:formatCode>
                  <c:ptCount val="9"/>
                  <c:pt idx="0">
                    <c:v>12.942017040843496</c:v>
                  </c:pt>
                  <c:pt idx="1">
                    <c:v>14.340463470197747</c:v>
                  </c:pt>
                  <c:pt idx="2">
                    <c:v>3.8493186951596812</c:v>
                  </c:pt>
                  <c:pt idx="3">
                    <c:v>1.1419769189849225</c:v>
                  </c:pt>
                  <c:pt idx="4">
                    <c:v>4.8149026035117402</c:v>
                  </c:pt>
                  <c:pt idx="5">
                    <c:v>7.549795402454933</c:v>
                  </c:pt>
                  <c:pt idx="6">
                    <c:v>3.8942641565526088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iii'!$S$192:$S$200</c:f>
                <c:numCache>
                  <c:formatCode>General</c:formatCode>
                  <c:ptCount val="9"/>
                  <c:pt idx="0">
                    <c:v>17.896082286587969</c:v>
                  </c:pt>
                  <c:pt idx="1">
                    <c:v>13.587515398674789</c:v>
                  </c:pt>
                  <c:pt idx="2">
                    <c:v>5.334988528926246</c:v>
                  </c:pt>
                  <c:pt idx="3">
                    <c:v>0.44707221584255663</c:v>
                  </c:pt>
                  <c:pt idx="4">
                    <c:v>5.8979463927495317</c:v>
                  </c:pt>
                  <c:pt idx="5">
                    <c:v>8.3924757090631346</c:v>
                  </c:pt>
                  <c:pt idx="6">
                    <c:v>4.3797084163488194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iii'!$R$192:$R$200</c:f>
              <c:numCache>
                <c:formatCode>0</c:formatCode>
                <c:ptCount val="9"/>
                <c:pt idx="0">
                  <c:v>71.700602282769282</c:v>
                </c:pt>
                <c:pt idx="1">
                  <c:v>45.213982453370839</c:v>
                </c:pt>
                <c:pt idx="2">
                  <c:v>88.052744825010677</c:v>
                </c:pt>
                <c:pt idx="3">
                  <c:v>0.72930197715769163</c:v>
                </c:pt>
                <c:pt idx="4">
                  <c:v>80.237535030986081</c:v>
                </c:pt>
                <c:pt idx="5">
                  <c:v>65.106864996271554</c:v>
                </c:pt>
                <c:pt idx="6">
                  <c:v>75.975595527043581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8-44F9-85D5-D6EA05BF7935}"/>
            </c:ext>
          </c:extLst>
        </c:ser>
        <c:ser>
          <c:idx val="9"/>
          <c:order val="3"/>
          <c:tx>
            <c:strRef>
              <c:f>'Figures iii'!$U$191</c:f>
              <c:strCache>
                <c:ptCount val="1"/>
                <c:pt idx="0">
                  <c:v>ASAQ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iii'!$W$192:$W$200</c:f>
                <c:numCache>
                  <c:formatCode>General</c:formatCode>
                  <c:ptCount val="9"/>
                  <c:pt idx="0">
                    <c:v>5.170680522818885</c:v>
                  </c:pt>
                  <c:pt idx="1">
                    <c:v>4.4585926287195825</c:v>
                  </c:pt>
                  <c:pt idx="2">
                    <c:v>5.3468714602496235</c:v>
                  </c:pt>
                  <c:pt idx="3">
                    <c:v>0</c:v>
                  </c:pt>
                  <c:pt idx="4">
                    <c:v>1.2896530606936949</c:v>
                  </c:pt>
                  <c:pt idx="5">
                    <c:v>2.1581496660178847</c:v>
                  </c:pt>
                  <c:pt idx="6">
                    <c:v>1.4888942059956669</c:v>
                  </c:pt>
                  <c:pt idx="7">
                    <c:v>4.9558849682927963</c:v>
                  </c:pt>
                </c:numCache>
              </c:numRef>
            </c:plus>
            <c:minus>
              <c:numRef>
                <c:f>'Figures iii'!$V$192:$V$200</c:f>
                <c:numCache>
                  <c:formatCode>General</c:formatCode>
                  <c:ptCount val="9"/>
                  <c:pt idx="0">
                    <c:v>1.4373215053292343</c:v>
                  </c:pt>
                  <c:pt idx="1">
                    <c:v>2.2425278284865229</c:v>
                  </c:pt>
                  <c:pt idx="2">
                    <c:v>4.4927868417685488</c:v>
                  </c:pt>
                  <c:pt idx="3">
                    <c:v>0</c:v>
                  </c:pt>
                  <c:pt idx="4">
                    <c:v>0.97778354728075589</c:v>
                  </c:pt>
                  <c:pt idx="5">
                    <c:v>0.63584618035939489</c:v>
                  </c:pt>
                  <c:pt idx="6">
                    <c:v>1.2111014550299757</c:v>
                  </c:pt>
                  <c:pt idx="7">
                    <c:v>2.4842048454402552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iii'!$U$192:$U$200</c:f>
              <c:numCache>
                <c:formatCode>0</c:formatCode>
                <c:ptCount val="9"/>
                <c:pt idx="0">
                  <c:v>1.9510694704235636</c:v>
                </c:pt>
                <c:pt idx="1">
                  <c:v>4.3086808839732633</c:v>
                </c:pt>
                <c:pt idx="2">
                  <c:v>20.758356187255558</c:v>
                </c:pt>
                <c:pt idx="3">
                  <c:v>0</c:v>
                </c:pt>
                <c:pt idx="4">
                  <c:v>3.8801412536702449</c:v>
                </c:pt>
                <c:pt idx="5">
                  <c:v>0.89330566779706133</c:v>
                </c:pt>
                <c:pt idx="6">
                  <c:v>6.0715838696047131</c:v>
                </c:pt>
                <c:pt idx="7">
                  <c:v>4.7335069984529294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8-44F9-85D5-D6EA05BF7935}"/>
            </c:ext>
          </c:extLst>
        </c:ser>
        <c:ser>
          <c:idx val="2"/>
          <c:order val="4"/>
          <c:tx>
            <c:strRef>
              <c:f>'Figures iii'!$X$191</c:f>
              <c:strCache>
                <c:ptCount val="1"/>
                <c:pt idx="0">
                  <c:v>APPQ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iii'!$X$192:$X$200</c:f>
              <c:numCache>
                <c:formatCode>0</c:formatCode>
                <c:ptCount val="9"/>
                <c:pt idx="0">
                  <c:v>1.6385208683670871</c:v>
                </c:pt>
                <c:pt idx="1">
                  <c:v>7.1024087340658806E-2</c:v>
                </c:pt>
                <c:pt idx="2">
                  <c:v>11.627749399296674</c:v>
                </c:pt>
                <c:pt idx="3">
                  <c:v>0</c:v>
                </c:pt>
                <c:pt idx="4">
                  <c:v>1.3108645079504238</c:v>
                </c:pt>
                <c:pt idx="5">
                  <c:v>1.1543666678932192</c:v>
                </c:pt>
                <c:pt idx="6">
                  <c:v>2.7276547025152706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8-44F9-85D5-D6EA05BF7935}"/>
            </c:ext>
          </c:extLst>
        </c:ser>
        <c:ser>
          <c:idx val="13"/>
          <c:order val="5"/>
          <c:tx>
            <c:strRef>
              <c:f>'Figures iii'!$AA$191</c:f>
              <c:strCache>
                <c:ptCount val="1"/>
                <c:pt idx="0">
                  <c:v>DHAPPQ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iii'!$AA$192:$AA$200</c:f>
              <c:numCache>
                <c:formatCode>0</c:formatCode>
                <c:ptCount val="9"/>
                <c:pt idx="0">
                  <c:v>1.9510694704235636</c:v>
                </c:pt>
                <c:pt idx="1">
                  <c:v>4.0946592969890858</c:v>
                </c:pt>
                <c:pt idx="2">
                  <c:v>41.224607520290711</c:v>
                </c:pt>
                <c:pt idx="3">
                  <c:v>0</c:v>
                </c:pt>
                <c:pt idx="4">
                  <c:v>12.252095322024797</c:v>
                </c:pt>
                <c:pt idx="5">
                  <c:v>4.1970168650332251</c:v>
                </c:pt>
                <c:pt idx="6">
                  <c:v>15.205464838128705</c:v>
                </c:pt>
                <c:pt idx="7">
                  <c:v>32.676936842812928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8-44F9-85D5-D6EA05BF7935}"/>
            </c:ext>
          </c:extLst>
        </c:ser>
        <c:ser>
          <c:idx val="16"/>
          <c:order val="6"/>
          <c:tx>
            <c:strRef>
              <c:f>'Figures iii'!$AD$191</c:f>
              <c:strCache>
                <c:ptCount val="1"/>
                <c:pt idx="0">
                  <c:v>ARPPQ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iii'!$AD$192:$AD$200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4.4509326954106596</c:v>
                </c:pt>
                <c:pt idx="3">
                  <c:v>0</c:v>
                </c:pt>
                <c:pt idx="4">
                  <c:v>0.20407984906889673</c:v>
                </c:pt>
                <c:pt idx="5">
                  <c:v>0</c:v>
                </c:pt>
                <c:pt idx="6">
                  <c:v>0.80330136493545501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8-44F9-85D5-D6EA05BF7935}"/>
            </c:ext>
          </c:extLst>
        </c:ser>
        <c:ser>
          <c:idx val="19"/>
          <c:order val="7"/>
          <c:tx>
            <c:strRef>
              <c:f>'Figures iii'!$AG$191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iii'!$AG$192:$AG$200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0.22732563732445807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3.3647595837095236E-2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98-44F9-85D5-D6EA05BF7935}"/>
            </c:ext>
          </c:extLst>
        </c:ser>
        <c:ser>
          <c:idx val="22"/>
          <c:order val="8"/>
          <c:tx>
            <c:strRef>
              <c:f>'Figures iii'!$AJ$191</c:f>
              <c:strCache>
                <c:ptCount val="1"/>
                <c:pt idx="0">
                  <c:v>Nationally regd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iii'!$AL$192:$AL$200</c:f>
                <c:numCache>
                  <c:formatCode>General</c:formatCode>
                  <c:ptCount val="9"/>
                  <c:pt idx="0">
                    <c:v>18.057850933176191</c:v>
                  </c:pt>
                  <c:pt idx="1">
                    <c:v>14.002379046346611</c:v>
                  </c:pt>
                  <c:pt idx="2">
                    <c:v>4.0048024728796463</c:v>
                  </c:pt>
                  <c:pt idx="3">
                    <c:v>1.1419769189849225</c:v>
                  </c:pt>
                  <c:pt idx="4">
                    <c:v>4.9512802610879874</c:v>
                  </c:pt>
                  <c:pt idx="5">
                    <c:v>7.9284800648438818</c:v>
                  </c:pt>
                  <c:pt idx="6">
                    <c:v>3.9289481373544959</c:v>
                  </c:pt>
                  <c:pt idx="7">
                    <c:v>2.734221086540785</c:v>
                  </c:pt>
                </c:numCache>
              </c:numRef>
            </c:plus>
            <c:minus>
              <c:numRef>
                <c:f>'Figures iii'!$AK$192:$AK$200</c:f>
                <c:numCache>
                  <c:formatCode>General</c:formatCode>
                  <c:ptCount val="9"/>
                  <c:pt idx="0">
                    <c:v>20.258375821669276</c:v>
                  </c:pt>
                  <c:pt idx="1">
                    <c:v>12.974249082444938</c:v>
                  </c:pt>
                  <c:pt idx="2">
                    <c:v>5.1174639453775654</c:v>
                  </c:pt>
                  <c:pt idx="3">
                    <c:v>0.44707221584255663</c:v>
                  </c:pt>
                  <c:pt idx="4">
                    <c:v>5.8109568285062778</c:v>
                  </c:pt>
                  <c:pt idx="5">
                    <c:v>8.3252879007736951</c:v>
                  </c:pt>
                  <c:pt idx="6">
                    <c:v>4.3078332542843754</c:v>
                  </c:pt>
                  <c:pt idx="7">
                    <c:v>4.9820874084225437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iii'!$AJ$192:$AJ$200</c:f>
              <c:numCache>
                <c:formatCode>0</c:formatCode>
                <c:ptCount val="9"/>
                <c:pt idx="0">
                  <c:v>57.356335312210085</c:v>
                </c:pt>
                <c:pt idx="1">
                  <c:v>43.062060430250476</c:v>
                </c:pt>
                <c:pt idx="2">
                  <c:v>84.865514342888574</c:v>
                </c:pt>
                <c:pt idx="3">
                  <c:v>0.72930197715769163</c:v>
                </c:pt>
                <c:pt idx="4">
                  <c:v>76.699314645075461</c:v>
                </c:pt>
                <c:pt idx="5">
                  <c:v>57.352045119624847</c:v>
                </c:pt>
                <c:pt idx="6">
                  <c:v>72.377409515554518</c:v>
                </c:pt>
                <c:pt idx="7">
                  <c:v>94.305874284767697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98-44F9-85D5-D6EA05BF7935}"/>
            </c:ext>
          </c:extLst>
        </c:ser>
        <c:ser>
          <c:idx val="25"/>
          <c:order val="9"/>
          <c:tx>
            <c:strRef>
              <c:f>'Figures iii'!$AM$191</c:f>
              <c:strCache>
                <c:ptCount val="1"/>
                <c:pt idx="0">
                  <c:v>QAACT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iii'!$AM$192:$AM$200</c:f>
              <c:numCache>
                <c:formatCode>0</c:formatCode>
                <c:ptCount val="9"/>
                <c:pt idx="0">
                  <c:v>16.974516670495927</c:v>
                </c:pt>
                <c:pt idx="1">
                  <c:v>6.5318491940428904</c:v>
                </c:pt>
                <c:pt idx="2">
                  <c:v>18.293357498044184</c:v>
                </c:pt>
                <c:pt idx="3">
                  <c:v>0</c:v>
                </c:pt>
                <c:pt idx="4">
                  <c:v>9.150317795037699</c:v>
                </c:pt>
                <c:pt idx="5">
                  <c:v>8.4745204024546972</c:v>
                </c:pt>
                <c:pt idx="6">
                  <c:v>10.057024900730891</c:v>
                </c:pt>
                <c:pt idx="7">
                  <c:v>11.796344944575727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98-44F9-85D5-D6EA05BF7935}"/>
            </c:ext>
          </c:extLst>
        </c:ser>
        <c:ser>
          <c:idx val="28"/>
          <c:order val="10"/>
          <c:tx>
            <c:strRef>
              <c:f>'Figures iii'!$AP$191</c:f>
              <c:strCache>
                <c:ptCount val="1"/>
                <c:pt idx="0">
                  <c:v>ACT: WHO PQ &amp; NAT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iii'!$AP$192:$AP$200</c:f>
              <c:numCache>
                <c:formatCode>0</c:formatCode>
                <c:ptCount val="9"/>
                <c:pt idx="0">
                  <c:v>10.143343306752305</c:v>
                </c:pt>
                <c:pt idx="1">
                  <c:v>1.0246796882304297</c:v>
                </c:pt>
                <c:pt idx="2">
                  <c:v>2.2293564705429434</c:v>
                </c:pt>
                <c:pt idx="3">
                  <c:v>0</c:v>
                </c:pt>
                <c:pt idx="4">
                  <c:v>3.100437055652101</c:v>
                </c:pt>
                <c:pt idx="5">
                  <c:v>2.1133271982034949</c:v>
                </c:pt>
                <c:pt idx="6">
                  <c:v>2.7526306370941898</c:v>
                </c:pt>
                <c:pt idx="7">
                  <c:v>3.4891712261847827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98-44F9-85D5-D6EA05BF7935}"/>
            </c:ext>
          </c:extLst>
        </c:ser>
        <c:ser>
          <c:idx val="31"/>
          <c:order val="11"/>
          <c:tx>
            <c:strRef>
              <c:f>'Figures iii'!$AS$191</c:f>
              <c:strCache>
                <c:ptCount val="1"/>
                <c:pt idx="0">
                  <c:v>ACT: WHO PQ, not NAT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iii'!$AS$192:$AS$200</c:f>
              <c:numCache>
                <c:formatCode>0</c:formatCode>
                <c:ptCount val="9"/>
                <c:pt idx="0">
                  <c:v>6.8311733637436225</c:v>
                </c:pt>
                <c:pt idx="1">
                  <c:v>5.5071695058124615</c:v>
                </c:pt>
                <c:pt idx="2">
                  <c:v>16.191063569114306</c:v>
                </c:pt>
                <c:pt idx="3">
                  <c:v>0</c:v>
                </c:pt>
                <c:pt idx="4">
                  <c:v>6.6486106868521038</c:v>
                </c:pt>
                <c:pt idx="5">
                  <c:v>6.5857944229116328</c:v>
                </c:pt>
                <c:pt idx="6">
                  <c:v>7.7597909619667504</c:v>
                </c:pt>
                <c:pt idx="7">
                  <c:v>8.3071737183909455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98-44F9-85D5-D6EA05BF7935}"/>
            </c:ext>
          </c:extLst>
        </c:ser>
        <c:ser>
          <c:idx val="34"/>
          <c:order val="12"/>
          <c:tx>
            <c:strRef>
              <c:f>'Figures iii'!$AV$191</c:f>
              <c:strCache>
                <c:ptCount val="1"/>
                <c:pt idx="0">
                  <c:v>ACT: NAT, not WHO PQ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iii'!$AX$192:$AX$200</c:f>
                <c:numCache>
                  <c:formatCode>General</c:formatCode>
                  <c:ptCount val="9"/>
                  <c:pt idx="0">
                    <c:v>21.550566884666793</c:v>
                  </c:pt>
                  <c:pt idx="1">
                    <c:v>14.504938255905429</c:v>
                  </c:pt>
                  <c:pt idx="2">
                    <c:v>4.4543074681227921</c:v>
                  </c:pt>
                  <c:pt idx="3">
                    <c:v>1.1419769189849225</c:v>
                  </c:pt>
                  <c:pt idx="4">
                    <c:v>5.1837010225974751</c:v>
                  </c:pt>
                  <c:pt idx="5">
                    <c:v>9.185424321395665</c:v>
                  </c:pt>
                  <c:pt idx="6">
                    <c:v>4.0582750190760777</c:v>
                  </c:pt>
                  <c:pt idx="7">
                    <c:v>2.734221086540785</c:v>
                  </c:pt>
                </c:numCache>
              </c:numRef>
            </c:plus>
            <c:minus>
              <c:numRef>
                <c:f>'Figures iii'!$AW$192:$AW$200</c:f>
                <c:numCache>
                  <c:formatCode>General</c:formatCode>
                  <c:ptCount val="9"/>
                  <c:pt idx="0">
                    <c:v>16.636088330825327</c:v>
                  </c:pt>
                  <c:pt idx="1">
                    <c:v>12.062097942468004</c:v>
                  </c:pt>
                  <c:pt idx="2">
                    <c:v>5.612981723144614</c:v>
                  </c:pt>
                  <c:pt idx="3">
                    <c:v>0.44707221584255663</c:v>
                  </c:pt>
                  <c:pt idx="4">
                    <c:v>5.6975038967949203</c:v>
                  </c:pt>
                  <c:pt idx="5">
                    <c:v>9.0219737585500965</c:v>
                  </c:pt>
                  <c:pt idx="6">
                    <c:v>4.2943767499884657</c:v>
                  </c:pt>
                  <c:pt idx="7">
                    <c:v>4.9820874084225295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iii'!$AV$192:$AV$200</c:f>
              <c:numCache>
                <c:formatCode>0</c:formatCode>
                <c:ptCount val="9"/>
                <c:pt idx="0">
                  <c:v>34.509821590092656</c:v>
                </c:pt>
                <c:pt idx="1">
                  <c:v>34.273700969210118</c:v>
                </c:pt>
                <c:pt idx="2">
                  <c:v>82.879377113673996</c:v>
                </c:pt>
                <c:pt idx="3">
                  <c:v>0.72930197715769163</c:v>
                </c:pt>
                <c:pt idx="4">
                  <c:v>68.703295534557398</c:v>
                </c:pt>
                <c:pt idx="5">
                  <c:v>47.54051855936985</c:v>
                </c:pt>
                <c:pt idx="6">
                  <c:v>65.340289129478052</c:v>
                </c:pt>
                <c:pt idx="7">
                  <c:v>94.305874284767697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98-44F9-85D5-D6EA05BF7935}"/>
            </c:ext>
          </c:extLst>
        </c:ser>
        <c:ser>
          <c:idx val="37"/>
          <c:order val="13"/>
          <c:tx>
            <c:strRef>
              <c:f>'Figures iii'!$AY$191</c:f>
              <c:strCache>
                <c:ptCount val="1"/>
                <c:pt idx="0">
                  <c:v>ACT: not WHO PQ or NAT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iii'!$BA$192:$BA$200</c:f>
                <c:numCache>
                  <c:formatCode>General</c:formatCode>
                  <c:ptCount val="9"/>
                  <c:pt idx="0">
                    <c:v>19.157391951572983</c:v>
                  </c:pt>
                  <c:pt idx="1">
                    <c:v>8.8216820387737407</c:v>
                  </c:pt>
                  <c:pt idx="2">
                    <c:v>6.2380923998647688</c:v>
                  </c:pt>
                  <c:pt idx="3">
                    <c:v>0</c:v>
                  </c:pt>
                  <c:pt idx="4">
                    <c:v>4.7136170320774582</c:v>
                  </c:pt>
                  <c:pt idx="5">
                    <c:v>10.499772562050296</c:v>
                  </c:pt>
                  <c:pt idx="6">
                    <c:v>3.768784994399752</c:v>
                  </c:pt>
                  <c:pt idx="7">
                    <c:v>11.797070419424813</c:v>
                  </c:pt>
                </c:numCache>
              </c:numRef>
            </c:plus>
            <c:minus>
              <c:numRef>
                <c:f>'Figures iii'!$AZ$192:$AZ$200</c:f>
                <c:numCache>
                  <c:formatCode>General</c:formatCode>
                  <c:ptCount val="9"/>
                  <c:pt idx="0">
                    <c:v>18.220864553611609</c:v>
                  </c:pt>
                  <c:pt idx="1">
                    <c:v>6.4632924356811259</c:v>
                  </c:pt>
                  <c:pt idx="2">
                    <c:v>6.8413602172882264</c:v>
                  </c:pt>
                  <c:pt idx="3">
                    <c:v>0</c:v>
                  </c:pt>
                  <c:pt idx="4">
                    <c:v>4.6515251897593757</c:v>
                  </c:pt>
                  <c:pt idx="5">
                    <c:v>9.7233886678752413</c:v>
                  </c:pt>
                  <c:pt idx="6">
                    <c:v>3.7243917563276483</c:v>
                  </c:pt>
                  <c:pt idx="7">
                    <c:v>15.28193770673694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iii'!$AY$192:$AY$200</c:f>
              <c:numCache>
                <c:formatCode>0</c:formatCode>
                <c:ptCount val="9"/>
                <c:pt idx="0">
                  <c:v>46.661246735540978</c:v>
                </c:pt>
                <c:pt idx="1">
                  <c:v>18.638077901344328</c:v>
                </c:pt>
                <c:pt idx="2">
                  <c:v>65.885914257128903</c:v>
                </c:pt>
                <c:pt idx="3">
                  <c:v>0</c:v>
                </c:pt>
                <c:pt idx="4">
                  <c:v>46.477636301141175</c:v>
                </c:pt>
                <c:pt idx="5">
                  <c:v>40.814974770490146</c:v>
                </c:pt>
                <c:pt idx="6">
                  <c:v>46.071017094736533</c:v>
                </c:pt>
                <c:pt idx="7">
                  <c:v>70.213574630160096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98-44F9-85D5-D6EA05BF7935}"/>
            </c:ext>
          </c:extLst>
        </c:ser>
        <c:ser>
          <c:idx val="40"/>
          <c:order val="14"/>
          <c:tx>
            <c:strRef>
              <c:f>'Figures iii'!$BB$191</c:f>
              <c:strCache>
                <c:ptCount val="1"/>
                <c:pt idx="0">
                  <c:v>Stocks 2 or more ACTs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iii'!$BD$192:$BD$200</c:f>
                <c:numCache>
                  <c:formatCode>General</c:formatCode>
                  <c:ptCount val="9"/>
                  <c:pt idx="0">
                    <c:v>5.170680522818885</c:v>
                  </c:pt>
                  <c:pt idx="1">
                    <c:v>4.361462632626818</c:v>
                  </c:pt>
                  <c:pt idx="2">
                    <c:v>6.4918931141234992</c:v>
                  </c:pt>
                  <c:pt idx="3">
                    <c:v>0</c:v>
                  </c:pt>
                  <c:pt idx="4">
                    <c:v>2.3213165676100509</c:v>
                  </c:pt>
                  <c:pt idx="5">
                    <c:v>6.7147318262700049</c:v>
                  </c:pt>
                  <c:pt idx="6">
                    <c:v>2.8627395811266929</c:v>
                  </c:pt>
                  <c:pt idx="7">
                    <c:v>17.625918251466288</c:v>
                  </c:pt>
                </c:numCache>
              </c:numRef>
            </c:plus>
            <c:minus>
              <c:numRef>
                <c:f>'Figures iii'!$BC$192:$BC$200</c:f>
                <c:numCache>
                  <c:formatCode>General</c:formatCode>
                  <c:ptCount val="9"/>
                  <c:pt idx="0">
                    <c:v>1.4373215053292343</c:v>
                  </c:pt>
                  <c:pt idx="1">
                    <c:v>2.4928508968913112</c:v>
                  </c:pt>
                  <c:pt idx="2">
                    <c:v>6.5281332343516354</c:v>
                  </c:pt>
                  <c:pt idx="3">
                    <c:v>0</c:v>
                  </c:pt>
                  <c:pt idx="4">
                    <c:v>2.0458879458658199</c:v>
                  </c:pt>
                  <c:pt idx="5">
                    <c:v>2.9395229205011262</c:v>
                  </c:pt>
                  <c:pt idx="6">
                    <c:v>2.5518932315035165</c:v>
                  </c:pt>
                  <c:pt idx="7">
                    <c:v>13.796242197200364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iii'!$BB$192:$BB$200</c:f>
              <c:numCache>
                <c:formatCode>0</c:formatCode>
                <c:ptCount val="9"/>
                <c:pt idx="0">
                  <c:v>1.9510694704235636</c:v>
                </c:pt>
                <c:pt idx="1">
                  <c:v>5.4810694687245736</c:v>
                </c:pt>
                <c:pt idx="2">
                  <c:v>51.068417334788322</c:v>
                </c:pt>
                <c:pt idx="3">
                  <c:v>0</c:v>
                </c:pt>
                <c:pt idx="4">
                  <c:v>14.353141483899833</c:v>
                </c:pt>
                <c:pt idx="5">
                  <c:v>4.9557354671693998</c:v>
                </c:pt>
                <c:pt idx="6">
                  <c:v>18.253783004145724</c:v>
                </c:pt>
                <c:pt idx="7">
                  <c:v>32.676936842812928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98-44F9-85D5-D6EA05BF7935}"/>
            </c:ext>
          </c:extLst>
        </c:ser>
        <c:ser>
          <c:idx val="43"/>
          <c:order val="15"/>
          <c:tx>
            <c:strRef>
              <c:f>'Figures iii'!$BE$191</c:f>
              <c:strCache>
                <c:ptCount val="1"/>
                <c:pt idx="0">
                  <c:v>Non-artemisinin therapy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iii'!$BG$192:$BG$200</c:f>
                <c:numCache>
                  <c:formatCode>General</c:formatCode>
                  <c:ptCount val="9"/>
                  <c:pt idx="0">
                    <c:v>11.922404710759004</c:v>
                  </c:pt>
                  <c:pt idx="1">
                    <c:v>7.6903431280871644</c:v>
                  </c:pt>
                  <c:pt idx="2">
                    <c:v>5.3544957624207221</c:v>
                  </c:pt>
                  <c:pt idx="3">
                    <c:v>0.77583792497156989</c:v>
                  </c:pt>
                  <c:pt idx="4">
                    <c:v>3.1706586191510269</c:v>
                  </c:pt>
                  <c:pt idx="5">
                    <c:v>7.9268895360554765</c:v>
                  </c:pt>
                  <c:pt idx="6">
                    <c:v>2.7598025935146886</c:v>
                  </c:pt>
                  <c:pt idx="7">
                    <c:v>16.266065617207154</c:v>
                  </c:pt>
                </c:numCache>
              </c:numRef>
            </c:plus>
            <c:minus>
              <c:numRef>
                <c:f>'Figures iii'!$BF$192:$BF$200</c:f>
                <c:numCache>
                  <c:formatCode>General</c:formatCode>
                  <c:ptCount val="9"/>
                  <c:pt idx="0">
                    <c:v>7.2725267283156594</c:v>
                  </c:pt>
                  <c:pt idx="1">
                    <c:v>4.9373322465460081</c:v>
                  </c:pt>
                  <c:pt idx="2">
                    <c:v>4.6675208420213004</c:v>
                  </c:pt>
                  <c:pt idx="3">
                    <c:v>0.16229860693865017</c:v>
                  </c:pt>
                  <c:pt idx="4">
                    <c:v>3.0440693141813995</c:v>
                  </c:pt>
                  <c:pt idx="5">
                    <c:v>7.0206413329212864</c:v>
                  </c:pt>
                  <c:pt idx="6">
                    <c:v>2.6299991860814025</c:v>
                  </c:pt>
                  <c:pt idx="7">
                    <c:v>15.239283631314631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iii'!$BE$192:$BE$200</c:f>
              <c:numCache>
                <c:formatCode>0</c:formatCode>
                <c:ptCount val="9"/>
                <c:pt idx="0">
                  <c:v>15.283017688795727</c:v>
                </c:pt>
                <c:pt idx="1">
                  <c:v>11.92474380840795</c:v>
                </c:pt>
                <c:pt idx="2">
                  <c:v>24.545551730228389</c:v>
                </c:pt>
                <c:pt idx="3">
                  <c:v>0.20481000972463803</c:v>
                </c:pt>
                <c:pt idx="4">
                  <c:v>35.067574629692331</c:v>
                </c:pt>
                <c:pt idx="5">
                  <c:v>32.218955017705078</c:v>
                </c:pt>
                <c:pt idx="6">
                  <c:v>30.905715430315635</c:v>
                </c:pt>
                <c:pt idx="7">
                  <c:v>44.8766132632311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98-44F9-85D5-D6EA05BF7935}"/>
            </c:ext>
          </c:extLst>
        </c:ser>
        <c:ser>
          <c:idx val="46"/>
          <c:order val="16"/>
          <c:tx>
            <c:strRef>
              <c:f>'Figures iii'!$BH$191</c:f>
              <c:strCache>
                <c:ptCount val="1"/>
                <c:pt idx="0">
                  <c:v>Oral QN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iii'!$BH$192:$BH$200</c:f>
              <c:numCache>
                <c:formatCode>0</c:formatCode>
                <c:ptCount val="9"/>
                <c:pt idx="0">
                  <c:v>5.0196353039511887</c:v>
                </c:pt>
                <c:pt idx="1">
                  <c:v>1.3966151057213396</c:v>
                </c:pt>
                <c:pt idx="2">
                  <c:v>2.9992034248014945</c:v>
                </c:pt>
                <c:pt idx="3">
                  <c:v>0</c:v>
                </c:pt>
                <c:pt idx="4">
                  <c:v>1.0412159950271391</c:v>
                </c:pt>
                <c:pt idx="5">
                  <c:v>0</c:v>
                </c:pt>
                <c:pt idx="6">
                  <c:v>1.2737819789156575</c:v>
                </c:pt>
                <c:pt idx="7">
                  <c:v>0.40418651991905852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298-44F9-85D5-D6EA05BF7935}"/>
            </c:ext>
          </c:extLst>
        </c:ser>
        <c:ser>
          <c:idx val="49"/>
          <c:order val="17"/>
          <c:tx>
            <c:strRef>
              <c:f>'Figures iii'!$BK$191</c:f>
              <c:strCache>
                <c:ptCount val="1"/>
                <c:pt idx="0">
                  <c:v>CQ - packaged alone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iii'!$BM$192:$BM$200</c:f>
                <c:numCache>
                  <c:formatCode>General</c:formatCode>
                  <c:ptCount val="9"/>
                  <c:pt idx="0">
                    <c:v>4.1162739080121815</c:v>
                  </c:pt>
                  <c:pt idx="1">
                    <c:v>1.2999462016073942</c:v>
                  </c:pt>
                  <c:pt idx="2">
                    <c:v>2.9319878720283654</c:v>
                  </c:pt>
                  <c:pt idx="3">
                    <c:v>0</c:v>
                  </c:pt>
                  <c:pt idx="4">
                    <c:v>2.5935783528511749</c:v>
                  </c:pt>
                  <c:pt idx="5">
                    <c:v>13.521150700017495</c:v>
                  </c:pt>
                  <c:pt idx="6">
                    <c:v>2.2436965561740756</c:v>
                  </c:pt>
                  <c:pt idx="7">
                    <c:v>12.213753497691894</c:v>
                  </c:pt>
                </c:numCache>
              </c:numRef>
            </c:plus>
            <c:minus>
              <c:numRef>
                <c:f>'Figures iii'!$BL$192:$BL$200</c:f>
                <c:numCache>
                  <c:formatCode>General</c:formatCode>
                  <c:ptCount val="9"/>
                  <c:pt idx="0">
                    <c:v>1.6741222218616205</c:v>
                  </c:pt>
                  <c:pt idx="1">
                    <c:v>0.67456319554444899</c:v>
                  </c:pt>
                  <c:pt idx="2">
                    <c:v>2.3200343431443136</c:v>
                  </c:pt>
                  <c:pt idx="3">
                    <c:v>0</c:v>
                  </c:pt>
                  <c:pt idx="4">
                    <c:v>2.3600861886863029</c:v>
                  </c:pt>
                  <c:pt idx="5">
                    <c:v>5.7308915099374822</c:v>
                  </c:pt>
                  <c:pt idx="6">
                    <c:v>2.0155920886951417</c:v>
                  </c:pt>
                  <c:pt idx="7">
                    <c:v>9.6343105263674929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iii'!$BK$192:$BK$200</c:f>
              <c:numCache>
                <c:formatCode>0</c:formatCode>
                <c:ptCount val="9"/>
                <c:pt idx="0">
                  <c:v>2.7421921507689078</c:v>
                </c:pt>
                <c:pt idx="1">
                  <c:v>1.3825170576459844</c:v>
                </c:pt>
                <c:pt idx="2">
                  <c:v>9.8950394104088826</c:v>
                </c:pt>
                <c:pt idx="3">
                  <c:v>0</c:v>
                </c:pt>
                <c:pt idx="4">
                  <c:v>19.759639411046852</c:v>
                </c:pt>
                <c:pt idx="5">
                  <c:v>8.9670216397121205</c:v>
                </c:pt>
                <c:pt idx="6">
                  <c:v>16.038669987516048</c:v>
                </c:pt>
                <c:pt idx="7">
                  <c:v>27.935161662713075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98-44F9-85D5-D6EA05BF7935}"/>
            </c:ext>
          </c:extLst>
        </c:ser>
        <c:ser>
          <c:idx val="52"/>
          <c:order val="18"/>
          <c:tx>
            <c:strRef>
              <c:f>'Figures iii'!$BN$191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iii'!$BP$192:$BP$200</c:f>
                <c:numCache>
                  <c:formatCode>General</c:formatCode>
                  <c:ptCount val="9"/>
                  <c:pt idx="0">
                    <c:v>8.0274307810494747</c:v>
                  </c:pt>
                  <c:pt idx="1">
                    <c:v>7.222243730521928</c:v>
                  </c:pt>
                  <c:pt idx="2">
                    <c:v>3.9186402083112206</c:v>
                  </c:pt>
                  <c:pt idx="3">
                    <c:v>0.77583792497156989</c:v>
                  </c:pt>
                  <c:pt idx="4">
                    <c:v>2.5216502561301652</c:v>
                  </c:pt>
                  <c:pt idx="5">
                    <c:v>9.8915639767430541</c:v>
                  </c:pt>
                  <c:pt idx="6">
                    <c:v>2.3382483577497339</c:v>
                  </c:pt>
                  <c:pt idx="7">
                    <c:v>20.72463276939806</c:v>
                  </c:pt>
                </c:numCache>
              </c:numRef>
            </c:plus>
            <c:minus>
              <c:numRef>
                <c:f>'Figures iii'!$BO$192:$BO$200</c:f>
                <c:numCache>
                  <c:formatCode>General</c:formatCode>
                  <c:ptCount val="9"/>
                  <c:pt idx="0">
                    <c:v>4.2825771079602912</c:v>
                  </c:pt>
                  <c:pt idx="1">
                    <c:v>4.0571269653110296</c:v>
                  </c:pt>
                  <c:pt idx="2">
                    <c:v>3.3331155784160664</c:v>
                  </c:pt>
                  <c:pt idx="3">
                    <c:v>0.16229860693865017</c:v>
                  </c:pt>
                  <c:pt idx="4">
                    <c:v>2.2860133370145483</c:v>
                  </c:pt>
                  <c:pt idx="5">
                    <c:v>7.652349020706037</c:v>
                  </c:pt>
                  <c:pt idx="6">
                    <c:v>2.1179777207301509</c:v>
                  </c:pt>
                  <c:pt idx="7">
                    <c:v>13.224320135358418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iii'!$BN$192:$BN$200</c:f>
              <c:numCache>
                <c:formatCode>0</c:formatCode>
                <c:ptCount val="9"/>
                <c:pt idx="0">
                  <c:v>8.3443338133196221</c:v>
                </c:pt>
                <c:pt idx="1">
                  <c:v>8.4078353681156273</c:v>
                </c:pt>
                <c:pt idx="2">
                  <c:v>17.556619595226465</c:v>
                </c:pt>
                <c:pt idx="3">
                  <c:v>0.20481000972463803</c:v>
                </c:pt>
                <c:pt idx="4">
                  <c:v>18.799715412045241</c:v>
                </c:pt>
                <c:pt idx="5">
                  <c:v>23.448987375481789</c:v>
                </c:pt>
                <c:pt idx="6">
                  <c:v>17.660728845991976</c:v>
                </c:pt>
                <c:pt idx="7">
                  <c:v>24.611661570994851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98-44F9-85D5-D6EA05BF7935}"/>
            </c:ext>
          </c:extLst>
        </c:ser>
        <c:ser>
          <c:idx val="55"/>
          <c:order val="19"/>
          <c:tx>
            <c:strRef>
              <c:f>'Figures iii'!$BQ$191</c:f>
              <c:strCache>
                <c:ptCount val="1"/>
                <c:pt idx="0">
                  <c:v>SPAQ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iii'!$BS$192:$BS$200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0.91145677588749685</c:v>
                  </c:pt>
                  <c:pt idx="2">
                    <c:v>0.72603765088775929</c:v>
                  </c:pt>
                  <c:pt idx="3">
                    <c:v>0</c:v>
                  </c:pt>
                  <c:pt idx="4">
                    <c:v>0.30135424773556374</c:v>
                  </c:pt>
                  <c:pt idx="5">
                    <c:v>7.3060898458693222</c:v>
                  </c:pt>
                  <c:pt idx="6">
                    <c:v>0.60807232693703106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iii'!$BR$192:$BR$200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0.38445274813597552</c:v>
                  </c:pt>
                  <c:pt idx="2">
                    <c:v>0.20620489410249035</c:v>
                  </c:pt>
                  <c:pt idx="3">
                    <c:v>0</c:v>
                  </c:pt>
                  <c:pt idx="4">
                    <c:v>0.20657828370753589</c:v>
                  </c:pt>
                  <c:pt idx="5">
                    <c:v>3.0669034852303412</c:v>
                  </c:pt>
                  <c:pt idx="6">
                    <c:v>0.34963184685917287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iii'!$BQ$192:$BQ$200</c:f>
              <c:numCache>
                <c:formatCode>0</c:formatCode>
                <c:ptCount val="9"/>
                <c:pt idx="0">
                  <c:v>0</c:v>
                </c:pt>
                <c:pt idx="1">
                  <c:v>0.66049253907148009</c:v>
                </c:pt>
                <c:pt idx="2">
                  <c:v>0.28717187312234632</c:v>
                </c:pt>
                <c:pt idx="3">
                  <c:v>0</c:v>
                </c:pt>
                <c:pt idx="4">
                  <c:v>0.65253203617550348</c:v>
                </c:pt>
                <c:pt idx="5">
                  <c:v>5.0070910597288014</c:v>
                </c:pt>
                <c:pt idx="6">
                  <c:v>0.81586538245383611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98-44F9-85D5-D6EA05BF7935}"/>
            </c:ext>
          </c:extLst>
        </c:ser>
        <c:ser>
          <c:idx val="58"/>
          <c:order val="20"/>
          <c:tx>
            <c:strRef>
              <c:f>'Figures iii'!$BT$191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iii'!$BV$192:$BV$200</c:f>
                <c:numCache>
                  <c:formatCode>General</c:formatCode>
                  <c:ptCount val="9"/>
                  <c:pt idx="0">
                    <c:v>3.1991354972982728</c:v>
                  </c:pt>
                  <c:pt idx="1">
                    <c:v>0.83831126174631621</c:v>
                  </c:pt>
                  <c:pt idx="2">
                    <c:v>0.94184600230418924</c:v>
                  </c:pt>
                  <c:pt idx="3">
                    <c:v>0</c:v>
                  </c:pt>
                  <c:pt idx="4">
                    <c:v>0.26422741359080804</c:v>
                  </c:pt>
                  <c:pt idx="5">
                    <c:v>0</c:v>
                  </c:pt>
                  <c:pt idx="6">
                    <c:v>0.28089136199012665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iii'!$BU$192:$BU$200</c:f>
                <c:numCache>
                  <c:formatCode>General</c:formatCode>
                  <c:ptCount val="9"/>
                  <c:pt idx="0">
                    <c:v>0.78837397108467189</c:v>
                  </c:pt>
                  <c:pt idx="1">
                    <c:v>0.21076654755328492</c:v>
                  </c:pt>
                  <c:pt idx="2">
                    <c:v>0.40143368234756377</c:v>
                  </c:pt>
                  <c:pt idx="3">
                    <c:v>0</c:v>
                  </c:pt>
                  <c:pt idx="4">
                    <c:v>0.12691514305201895</c:v>
                  </c:pt>
                  <c:pt idx="5">
                    <c:v>0</c:v>
                  </c:pt>
                  <c:pt idx="6">
                    <c:v>0.14388212112344978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iii'!$BT$192:$BT$200</c:f>
              <c:numCache>
                <c:formatCode>0</c:formatCode>
                <c:ptCount val="9"/>
                <c:pt idx="0">
                  <c:v>1.0352462879114277</c:v>
                </c:pt>
                <c:pt idx="1">
                  <c:v>0.28076166945762893</c:v>
                </c:pt>
                <c:pt idx="2">
                  <c:v>0.69473548661733742</c:v>
                </c:pt>
                <c:pt idx="3">
                  <c:v>0</c:v>
                </c:pt>
                <c:pt idx="4">
                  <c:v>0.24362398461003509</c:v>
                </c:pt>
                <c:pt idx="5">
                  <c:v>0</c:v>
                </c:pt>
                <c:pt idx="6">
                  <c:v>0.29411175550599344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298-44F9-85D5-D6EA05BF7935}"/>
            </c:ext>
          </c:extLst>
        </c:ser>
        <c:ser>
          <c:idx val="61"/>
          <c:order val="21"/>
          <c:tx>
            <c:strRef>
              <c:f>'Figures iii'!$BW$191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iii'!$BW$192:$BW$200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298-44F9-85D5-D6EA05BF7935}"/>
            </c:ext>
          </c:extLst>
        </c:ser>
        <c:ser>
          <c:idx val="64"/>
          <c:order val="22"/>
          <c:tx>
            <c:strRef>
              <c:f>'Figures iii'!$BZ$191</c:f>
              <c:strCache>
                <c:ptCount val="1"/>
                <c:pt idx="0">
                  <c:v>Non-oral art. monotherapy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iii'!$CB$192:$CB$200</c:f>
                <c:numCache>
                  <c:formatCode>General</c:formatCode>
                  <c:ptCount val="9"/>
                  <c:pt idx="0">
                    <c:v>16.296543967950299</c:v>
                  </c:pt>
                  <c:pt idx="1">
                    <c:v>12.016863930528228</c:v>
                  </c:pt>
                  <c:pt idx="2">
                    <c:v>5.0771227375175361</c:v>
                  </c:pt>
                  <c:pt idx="3">
                    <c:v>0</c:v>
                  </c:pt>
                  <c:pt idx="4">
                    <c:v>6.6854290954295656</c:v>
                  </c:pt>
                  <c:pt idx="5">
                    <c:v>11.518633697763352</c:v>
                  </c:pt>
                  <c:pt idx="6">
                    <c:v>5.4201871215626127</c:v>
                  </c:pt>
                  <c:pt idx="7">
                    <c:v>24.706968552093834</c:v>
                  </c:pt>
                </c:numCache>
              </c:numRef>
            </c:plus>
            <c:minus>
              <c:numRef>
                <c:f>'Figures iii'!$CA$192:$CA$200</c:f>
                <c:numCache>
                  <c:formatCode>General</c:formatCode>
                  <c:ptCount val="9"/>
                  <c:pt idx="0">
                    <c:v>12.1998858994783</c:v>
                  </c:pt>
                  <c:pt idx="1">
                    <c:v>9.6817817311838965</c:v>
                  </c:pt>
                  <c:pt idx="2">
                    <c:v>4.0079680174996462</c:v>
                  </c:pt>
                  <c:pt idx="3">
                    <c:v>0</c:v>
                  </c:pt>
                  <c:pt idx="4">
                    <c:v>5.74654638577395</c:v>
                  </c:pt>
                  <c:pt idx="5">
                    <c:v>4.5465985058049885</c:v>
                  </c:pt>
                  <c:pt idx="6">
                    <c:v>4.6417264840550345</c:v>
                  </c:pt>
                  <c:pt idx="7">
                    <c:v>21.264887400969979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iii'!$BZ$192:$BZ$200</c:f>
              <c:numCache>
                <c:formatCode>0</c:formatCode>
                <c:ptCount val="9"/>
                <c:pt idx="0">
                  <c:v>28.851397727255311</c:v>
                </c:pt>
                <c:pt idx="1">
                  <c:v>29.237854201287579</c:v>
                </c:pt>
                <c:pt idx="2">
                  <c:v>15.532785988173456</c:v>
                </c:pt>
                <c:pt idx="3">
                  <c:v>0</c:v>
                </c:pt>
                <c:pt idx="4">
                  <c:v>26.309672293636272</c:v>
                </c:pt>
                <c:pt idx="5">
                  <c:v>6.9504413554806215</c:v>
                </c:pt>
                <c:pt idx="6">
                  <c:v>22.783121875495084</c:v>
                </c:pt>
                <c:pt idx="7">
                  <c:v>42.019302770055312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98-44F9-85D5-D6EA05BF7935}"/>
            </c:ext>
          </c:extLst>
        </c:ser>
        <c:ser>
          <c:idx val="67"/>
          <c:order val="23"/>
          <c:tx>
            <c:strRef>
              <c:f>'Figures iii'!$CC$191</c:f>
              <c:strCache>
                <c:ptCount val="1"/>
                <c:pt idx="0">
                  <c:v>Severe malaria treatment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iii'!$CE$192:$CE$200</c:f>
                <c:numCache>
                  <c:formatCode>General</c:formatCode>
                  <c:ptCount val="9"/>
                  <c:pt idx="0">
                    <c:v>17.283176158993882</c:v>
                  </c:pt>
                  <c:pt idx="1">
                    <c:v>12.115420727823818</c:v>
                  </c:pt>
                  <c:pt idx="2">
                    <c:v>5.0721716462726008</c:v>
                  </c:pt>
                  <c:pt idx="3">
                    <c:v>0</c:v>
                  </c:pt>
                  <c:pt idx="4">
                    <c:v>6.6826779405833072</c:v>
                  </c:pt>
                  <c:pt idx="5">
                    <c:v>11.518633697763352</c:v>
                  </c:pt>
                  <c:pt idx="6">
                    <c:v>5.4244181238752915</c:v>
                  </c:pt>
                  <c:pt idx="7">
                    <c:v>24.706968552093834</c:v>
                  </c:pt>
                </c:numCache>
              </c:numRef>
            </c:plus>
            <c:minus>
              <c:numRef>
                <c:f>'Figures iii'!$CD$192:$CD$200</c:f>
                <c:numCache>
                  <c:formatCode>General</c:formatCode>
                  <c:ptCount val="9"/>
                  <c:pt idx="0">
                    <c:v>13.948898087273179</c:v>
                  </c:pt>
                  <c:pt idx="1">
                    <c:v>9.8114315821903944</c:v>
                  </c:pt>
                  <c:pt idx="2">
                    <c:v>4.0203481478472067</c:v>
                  </c:pt>
                  <c:pt idx="3">
                    <c:v>0</c:v>
                  </c:pt>
                  <c:pt idx="4">
                    <c:v>5.7479005592746617</c:v>
                  </c:pt>
                  <c:pt idx="5">
                    <c:v>4.5465985058049885</c:v>
                  </c:pt>
                  <c:pt idx="6">
                    <c:v>4.6509162220780134</c:v>
                  </c:pt>
                  <c:pt idx="7">
                    <c:v>21.264887400969979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iii'!$CC$192:$CC$200</c:f>
              <c:numCache>
                <c:formatCode>0</c:formatCode>
                <c:ptCount val="9"/>
                <c:pt idx="0">
                  <c:v>34.395684341930412</c:v>
                </c:pt>
                <c:pt idx="1">
                  <c:v>29.747058995436703</c:v>
                </c:pt>
                <c:pt idx="2">
                  <c:v>15.760111625497913</c:v>
                </c:pt>
                <c:pt idx="3">
                  <c:v>0</c:v>
                </c:pt>
                <c:pt idx="4">
                  <c:v>26.372776148452697</c:v>
                </c:pt>
                <c:pt idx="5">
                  <c:v>6.9504413554806215</c:v>
                </c:pt>
                <c:pt idx="6">
                  <c:v>22.918385966848536</c:v>
                </c:pt>
                <c:pt idx="7">
                  <c:v>42.019302770055312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298-44F9-85D5-D6EA05BF7935}"/>
            </c:ext>
          </c:extLst>
        </c:ser>
        <c:ser>
          <c:idx val="70"/>
          <c:order val="24"/>
          <c:tx>
            <c:strRef>
              <c:f>'Figures iii'!$CF$191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iii'!$CF$192:$CF$200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298-44F9-85D5-D6EA05BF7935}"/>
            </c:ext>
          </c:extLst>
        </c:ser>
        <c:ser>
          <c:idx val="73"/>
          <c:order val="25"/>
          <c:tx>
            <c:strRef>
              <c:f>'Figures iii'!$CI$191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iii'!$CK$192:$CK$200</c:f>
                <c:numCache>
                  <c:formatCode>General</c:formatCode>
                  <c:ptCount val="9"/>
                  <c:pt idx="0">
                    <c:v>8.7696822225432101</c:v>
                  </c:pt>
                  <c:pt idx="1">
                    <c:v>5.0046505115538054</c:v>
                  </c:pt>
                  <c:pt idx="2">
                    <c:v>3.2792930748688605</c:v>
                  </c:pt>
                  <c:pt idx="3">
                    <c:v>0</c:v>
                  </c:pt>
                  <c:pt idx="4">
                    <c:v>1.4017996637639252</c:v>
                  </c:pt>
                  <c:pt idx="5">
                    <c:v>4.1476672359402835</c:v>
                  </c:pt>
                  <c:pt idx="6">
                    <c:v>1.3304613319107501</c:v>
                  </c:pt>
                  <c:pt idx="7">
                    <c:v>26.142687357511871</c:v>
                  </c:pt>
                </c:numCache>
              </c:numRef>
            </c:plus>
            <c:minus>
              <c:numRef>
                <c:f>'Figures iii'!$CJ$192:$CJ$200</c:f>
                <c:numCache>
                  <c:formatCode>General</c:formatCode>
                  <c:ptCount val="9"/>
                  <c:pt idx="0">
                    <c:v>4.2682298234412723</c:v>
                  </c:pt>
                  <c:pt idx="1">
                    <c:v>3.2270142356211986</c:v>
                  </c:pt>
                  <c:pt idx="2">
                    <c:v>1.9429169537706241</c:v>
                  </c:pt>
                  <c:pt idx="3">
                    <c:v>0</c:v>
                  </c:pt>
                  <c:pt idx="4">
                    <c:v>1.0589190484036202</c:v>
                  </c:pt>
                  <c:pt idx="5">
                    <c:v>1.2114489865408291</c:v>
                  </c:pt>
                  <c:pt idx="6">
                    <c:v>1.0157638189988552</c:v>
                  </c:pt>
                  <c:pt idx="7">
                    <c:v>13.739495678657303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iii'!$CI$192:$CI$200</c:f>
              <c:numCache>
                <c:formatCode>0</c:formatCode>
                <c:ptCount val="9"/>
                <c:pt idx="0">
                  <c:v>7.628590885979726</c:v>
                </c:pt>
                <c:pt idx="1">
                  <c:v>8.2664467801498063</c:v>
                </c:pt>
                <c:pt idx="2">
                  <c:v>4.5408733565857888</c:v>
                </c:pt>
                <c:pt idx="3">
                  <c:v>0</c:v>
                </c:pt>
                <c:pt idx="4">
                  <c:v>4.1421131852726365</c:v>
                </c:pt>
                <c:pt idx="5">
                  <c:v>1.6820023654141787</c:v>
                </c:pt>
                <c:pt idx="6">
                  <c:v>4.1103128297632141</c:v>
                </c:pt>
                <c:pt idx="7">
                  <c:v>21.178308693063062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98-44F9-85D5-D6EA05BF7935}"/>
            </c:ext>
          </c:extLst>
        </c:ser>
        <c:ser>
          <c:idx val="76"/>
          <c:order val="26"/>
          <c:tx>
            <c:strRef>
              <c:f>'Figures iii'!$CL$191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iii'!$CN$192:$CN$200</c:f>
                <c:numCache>
                  <c:formatCode>General</c:formatCode>
                  <c:ptCount val="9"/>
                  <c:pt idx="0">
                    <c:v>14.907025936146102</c:v>
                  </c:pt>
                  <c:pt idx="1">
                    <c:v>11.786550960841922</c:v>
                  </c:pt>
                  <c:pt idx="2">
                    <c:v>2.2351363269267726</c:v>
                  </c:pt>
                  <c:pt idx="3">
                    <c:v>0</c:v>
                  </c:pt>
                  <c:pt idx="4">
                    <c:v>5.4743627888856601</c:v>
                  </c:pt>
                  <c:pt idx="5">
                    <c:v>9.6487452331287837</c:v>
                  </c:pt>
                  <c:pt idx="6">
                    <c:v>4.228910841352949</c:v>
                  </c:pt>
                  <c:pt idx="7">
                    <c:v>20.648763584758843</c:v>
                  </c:pt>
                </c:numCache>
              </c:numRef>
            </c:plus>
            <c:minus>
              <c:numRef>
                <c:f>'Figures iii'!$CM$192:$CM$200</c:f>
                <c:numCache>
                  <c:formatCode>General</c:formatCode>
                  <c:ptCount val="9"/>
                  <c:pt idx="0">
                    <c:v>9.9453559989849083</c:v>
                  </c:pt>
                  <c:pt idx="1">
                    <c:v>8.7169134706682758</c:v>
                  </c:pt>
                  <c:pt idx="2">
                    <c:v>1.7671398289982259</c:v>
                  </c:pt>
                  <c:pt idx="3">
                    <c:v>0</c:v>
                  </c:pt>
                  <c:pt idx="4">
                    <c:v>4.6992266455891176</c:v>
                  </c:pt>
                  <c:pt idx="5">
                    <c:v>3.5902588946346352</c:v>
                  </c:pt>
                  <c:pt idx="6">
                    <c:v>3.6139441692226821</c:v>
                  </c:pt>
                  <c:pt idx="7">
                    <c:v>13.630625239568772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iii'!$CL$192:$CL$200</c:f>
              <c:numCache>
                <c:formatCode>0</c:formatCode>
                <c:ptCount val="9"/>
                <c:pt idx="0">
                  <c:v>21.632226051731461</c:v>
                </c:pt>
                <c:pt idx="1">
                  <c:v>23.301790372067082</c:v>
                </c:pt>
                <c:pt idx="2">
                  <c:v>7.7325033057430765</c:v>
                </c:pt>
                <c:pt idx="3">
                  <c:v>0</c:v>
                </c:pt>
                <c:pt idx="4">
                  <c:v>23.176003993856249</c:v>
                </c:pt>
                <c:pt idx="5">
                  <c:v>5.3919705429771003</c:v>
                </c:pt>
                <c:pt idx="6">
                  <c:v>19.016237360585357</c:v>
                </c:pt>
                <c:pt idx="7">
                  <c:v>26.007745248065756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298-44F9-85D5-D6EA05BF7935}"/>
            </c:ext>
          </c:extLst>
        </c:ser>
        <c:ser>
          <c:idx val="79"/>
          <c:order val="27"/>
          <c:tx>
            <c:strRef>
              <c:f>'Figures iii'!$CO$191</c:f>
              <c:strCache>
                <c:ptCount val="1"/>
                <c:pt idx="0">
                  <c:v>injAE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iii'!$CQ$192:$CQ$200</c:f>
                <c:numCache>
                  <c:formatCode>General</c:formatCode>
                  <c:ptCount val="9"/>
                  <c:pt idx="0">
                    <c:v>16.835324235306519</c:v>
                  </c:pt>
                  <c:pt idx="1">
                    <c:v>5.1409906167108801</c:v>
                  </c:pt>
                  <c:pt idx="2">
                    <c:v>5.6228745924152825</c:v>
                  </c:pt>
                  <c:pt idx="3">
                    <c:v>0</c:v>
                  </c:pt>
                  <c:pt idx="4">
                    <c:v>2.992028814457198</c:v>
                  </c:pt>
                  <c:pt idx="5">
                    <c:v>4.4884648929716953</c:v>
                  </c:pt>
                  <c:pt idx="6">
                    <c:v>2.6738724794960405</c:v>
                  </c:pt>
                  <c:pt idx="7">
                    <c:v>18.614932240140135</c:v>
                  </c:pt>
                </c:numCache>
              </c:numRef>
            </c:plus>
            <c:minus>
              <c:numRef>
                <c:f>'Figures iii'!$CP$192:$CP$200</c:f>
                <c:numCache>
                  <c:formatCode>General</c:formatCode>
                  <c:ptCount val="9"/>
                  <c:pt idx="0">
                    <c:v>9.6672889400611766</c:v>
                  </c:pt>
                  <c:pt idx="1">
                    <c:v>3.5096638711440971</c:v>
                  </c:pt>
                  <c:pt idx="2">
                    <c:v>3.843647555464365</c:v>
                  </c:pt>
                  <c:pt idx="3">
                    <c:v>0</c:v>
                  </c:pt>
                  <c:pt idx="4">
                    <c:v>2.256917009027184</c:v>
                  </c:pt>
                  <c:pt idx="5">
                    <c:v>1.6161368156979761</c:v>
                  </c:pt>
                  <c:pt idx="6">
                    <c:v>2.0601613551717755</c:v>
                  </c:pt>
                  <c:pt idx="7">
                    <c:v>10.599859973470867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iii'!$CO$192:$CO$200</c:f>
              <c:numCache>
                <c:formatCode>0</c:formatCode>
                <c:ptCount val="9"/>
                <c:pt idx="0">
                  <c:v>17.791415833931307</c:v>
                </c:pt>
                <c:pt idx="1">
                  <c:v>9.8516963336507981</c:v>
                </c:pt>
                <c:pt idx="2">
                  <c:v>10.69268831773735</c:v>
                </c:pt>
                <c:pt idx="3">
                  <c:v>0</c:v>
                </c:pt>
                <c:pt idx="4">
                  <c:v>8.3492031611832562</c:v>
                </c:pt>
                <c:pt idx="5">
                  <c:v>2.4617289770594692</c:v>
                </c:pt>
                <c:pt idx="6">
                  <c:v>8.176619418940458</c:v>
                </c:pt>
                <c:pt idx="7">
                  <c:v>18.886132428044753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8-44F9-85D5-D6EA05BF7935}"/>
            </c:ext>
          </c:extLst>
        </c:ser>
        <c:ser>
          <c:idx val="82"/>
          <c:order val="28"/>
          <c:tx>
            <c:strRef>
              <c:f>'Figures iii'!$CR$191</c:f>
              <c:strCache>
                <c:ptCount val="1"/>
                <c:pt idx="0">
                  <c:v>Injectable QN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iii'!$CT$192:$CT$200</c:f>
                <c:numCache>
                  <c:formatCode>General</c:formatCode>
                  <c:ptCount val="9"/>
                  <c:pt idx="0">
                    <c:v>14.391558643590718</c:v>
                  </c:pt>
                  <c:pt idx="1">
                    <c:v>2.5361236740643607</c:v>
                  </c:pt>
                  <c:pt idx="2">
                    <c:v>0.95260462576837868</c:v>
                  </c:pt>
                  <c:pt idx="3">
                    <c:v>0</c:v>
                  </c:pt>
                  <c:pt idx="4">
                    <c:v>0.13965698140478672</c:v>
                  </c:pt>
                  <c:pt idx="5">
                    <c:v>0</c:v>
                  </c:pt>
                  <c:pt idx="6">
                    <c:v>0.16634953259839491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iii'!$CS$192:$CS$200</c:f>
                <c:numCache>
                  <c:formatCode>General</c:formatCode>
                  <c:ptCount val="9"/>
                  <c:pt idx="0">
                    <c:v>4.1794826891898751</c:v>
                  </c:pt>
                  <c:pt idx="1">
                    <c:v>0.87702009904998568</c:v>
                  </c:pt>
                  <c:pt idx="2">
                    <c:v>0.24218676031158165</c:v>
                  </c:pt>
                  <c:pt idx="3">
                    <c:v>0</c:v>
                  </c:pt>
                  <c:pt idx="4">
                    <c:v>6.4530215206414776E-2</c:v>
                  </c:pt>
                  <c:pt idx="5">
                    <c:v>0</c:v>
                  </c:pt>
                  <c:pt idx="6">
                    <c:v>9.5804348891144891E-2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iii'!$CR$192:$CR$200</c:f>
              <c:numCache>
                <c:formatCode>0</c:formatCode>
                <c:ptCount val="9"/>
                <c:pt idx="0">
                  <c:v>5.5442866146750998</c:v>
                </c:pt>
                <c:pt idx="1">
                  <c:v>1.3226529561090434</c:v>
                </c:pt>
                <c:pt idx="2">
                  <c:v>0.32369542236884591</c:v>
                </c:pt>
                <c:pt idx="3">
                  <c:v>0</c:v>
                </c:pt>
                <c:pt idx="4">
                  <c:v>0.11981461150345706</c:v>
                </c:pt>
                <c:pt idx="5">
                  <c:v>0</c:v>
                </c:pt>
                <c:pt idx="6">
                  <c:v>0.22540171249829022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98-44F9-85D5-D6EA05BF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6A-469C-9250-E0069E9FBAE8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6A-469C-9250-E0069E9FBAE8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6A-469C-9250-E0069E9FBAE8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6A-469C-9250-E0069E9FBAE8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6A-469C-9250-E0069E9FBAE8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56A-469C-9250-E0069E9FBAE8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56A-469C-9250-E0069E9FBAE8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56A-469C-9250-E0069E9FBAE8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56A-469C-9250-E0069E9FBAE8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56A-469C-9250-E0069E9FBAE8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56A-469C-9250-E0069E9FBAE8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56A-469C-9250-E0069E9FBAE8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56A-469C-9250-E0069E9FBAE8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56A-469C-9250-E0069E9FBAE8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056A-469C-9250-E0069E9FBAE8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056A-469C-9250-E0069E9FBAE8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056A-469C-9250-E0069E9FBAE8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056A-469C-9250-E0069E9FBAE8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056A-469C-9250-E0069E9FBAE8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056A-469C-9250-E0069E9FBAE8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056A-469C-9250-E0069E9FBAE8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056A-469C-9250-E0069E9FBAE8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056A-469C-9250-E0069E9FBAE8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056A-469C-9250-E0069E9FBAE8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056A-469C-9250-E0069E9FBAE8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056A-469C-9250-E0069E9FBAE8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056A-469C-9250-E0069E9FBAE8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056A-469C-9250-E0069E9FBAE8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056A-469C-9250-E0069E9F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iii'!$O$191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iii'!$Q$192:$Q$200</c15:sqref>
                    </c15:fullRef>
                  </c:ext>
                </c:extLst>
                <c:f>('Figures iii'!$Q$192:$Q$194,'Figures iii'!$Q$196:$Q$198)</c:f>
                <c:numCache>
                  <c:formatCode>General</c:formatCode>
                  <c:ptCount val="6"/>
                  <c:pt idx="0">
                    <c:v>12.942017040843496</c:v>
                  </c:pt>
                  <c:pt idx="1">
                    <c:v>14.409299159914632</c:v>
                  </c:pt>
                  <c:pt idx="2">
                    <c:v>3.1415550641978598</c:v>
                  </c:pt>
                  <c:pt idx="3">
                    <c:v>4.8723712462905979</c:v>
                  </c:pt>
                  <c:pt idx="4">
                    <c:v>7.5265364809566222</c:v>
                  </c:pt>
                  <c:pt idx="5">
                    <c:v>3.8853027497523271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iii'!$P$192:$P$200</c15:sqref>
                    </c15:fullRef>
                  </c:ext>
                </c:extLst>
                <c:f>('Figures iii'!$P$192:$P$194,'Figures iii'!$P$196:$P$198)</c:f>
                <c:numCache>
                  <c:formatCode>General</c:formatCode>
                  <c:ptCount val="6"/>
                  <c:pt idx="0">
                    <c:v>17.896082286587969</c:v>
                  </c:pt>
                  <c:pt idx="1">
                    <c:v>14.026582509900216</c:v>
                  </c:pt>
                  <c:pt idx="2">
                    <c:v>5.614249963926909</c:v>
                  </c:pt>
                  <c:pt idx="3">
                    <c:v>6.0814945366413582</c:v>
                  </c:pt>
                  <c:pt idx="4">
                    <c:v>8.4482961900034823</c:v>
                  </c:pt>
                  <c:pt idx="5">
                    <c:v>4.4320144003970796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iii'!$K$192:$K$200</c15:sqref>
                  </c15:fullRef>
                </c:ext>
              </c:extLst>
              <c:f>('Figures iii'!$K$192:$K$194,'Figures iii'!$K$196:$K$198)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iii'!$O$192:$O$200</c15:sqref>
                  </c15:fullRef>
                </c:ext>
              </c:extLst>
              <c:f>('Figures iii'!$O$192:$O$194,'Figures iii'!$O$196:$O$198)</c:f>
              <c:numCache>
                <c:formatCode>0</c:formatCode>
                <c:ptCount val="6"/>
                <c:pt idx="0">
                  <c:v>71.700602282769282</c:v>
                </c:pt>
                <c:pt idx="1">
                  <c:v>47.638311392841729</c:v>
                </c:pt>
                <c:pt idx="2">
                  <c:v>93.373323525293685</c:v>
                </c:pt>
                <c:pt idx="3">
                  <c:v>81.176286469312771</c:v>
                </c:pt>
                <c:pt idx="4">
                  <c:v>66.214600246402412</c:v>
                </c:pt>
                <c:pt idx="5">
                  <c:v>77.596713522123224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20E-45C6-AB12-AD85D67F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iii'!$L$191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iii'!$N$192:$N$200</c15:sqref>
                          </c15:fullRef>
                          <c15:formulaRef>
                            <c15:sqref>('Figures iii'!$N$192:$N$194,'Figures iii'!$N$196:$N$198)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7.5058114626368138</c:v>
                        </c:pt>
                        <c:pt idx="1">
                          <c:v>15.043846399127119</c:v>
                        </c:pt>
                        <c:pt idx="2">
                          <c:v>2.5560480237469108</c:v>
                        </c:pt>
                        <c:pt idx="3">
                          <c:v>3.7358569949826688</c:v>
                        </c:pt>
                        <c:pt idx="4">
                          <c:v>9.662809390965819</c:v>
                        </c:pt>
                        <c:pt idx="5">
                          <c:v>3.2077201807919522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iii'!$M$192:$M$200</c15:sqref>
                          </c15:fullRef>
                          <c15:formulaRef>
                            <c15:sqref>('Figures iii'!$M$192:$M$194,'Figures iii'!$M$196:$M$198)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17.554280156591247</c:v>
                        </c:pt>
                        <c:pt idx="1">
                          <c:v>17.602389061442999</c:v>
                        </c:pt>
                        <c:pt idx="2">
                          <c:v>5.3252151791310354</c:v>
                        </c:pt>
                        <c:pt idx="3">
                          <c:v>5.5533280637702944</c:v>
                        </c:pt>
                        <c:pt idx="4">
                          <c:v>13.832551682456149</c:v>
                        </c:pt>
                        <c:pt idx="5">
                          <c:v>3.9207050050685552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iii'!$L$192:$L$200</c15:sqref>
                        </c15:fullRef>
                        <c15:formulaRef>
                          <c15:sqref>('Figures iii'!$L$192:$L$194,'Figures iii'!$L$196:$L$198)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88.578394993004551</c:v>
                      </c:pt>
                      <c:pt idx="1">
                        <c:v>61.444611322315154</c:v>
                      </c:pt>
                      <c:pt idx="2">
                        <c:v>95.325649672982976</c:v>
                      </c:pt>
                      <c:pt idx="3">
                        <c:v>89.871469046331541</c:v>
                      </c:pt>
                      <c:pt idx="4">
                        <c:v>77.33792992634929</c:v>
                      </c:pt>
                      <c:pt idx="5">
                        <c:v>85.38095789499144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0E-45C6-AB12-AD85D67FDF37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iii'!$R$191</c15:sqref>
                        </c15:formulaRef>
                      </c:ext>
                    </c:extLst>
                    <c:strCache>
                      <c:ptCount val="1"/>
                      <c:pt idx="0">
                        <c:v>AL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iii'!$T$192:$T$200</c15:sqref>
                          </c15:fullRef>
                          <c15:formulaRef>
                            <c15:sqref>('Figures iii'!$T$192:$T$194,'Figures iii'!$T$196:$T$198)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12.942017040843496</c:v>
                        </c:pt>
                        <c:pt idx="1">
                          <c:v>14.340463470197747</c:v>
                        </c:pt>
                        <c:pt idx="2">
                          <c:v>3.8493186951596812</c:v>
                        </c:pt>
                        <c:pt idx="3">
                          <c:v>4.8149026035117402</c:v>
                        </c:pt>
                        <c:pt idx="4">
                          <c:v>7.549795402454933</c:v>
                        </c:pt>
                        <c:pt idx="5">
                          <c:v>3.8942641565526088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iii'!$S$192:$S$200</c15:sqref>
                          </c15:fullRef>
                          <c15:formulaRef>
                            <c15:sqref>('Figures iii'!$S$192:$S$194,'Figures iii'!$S$196:$S$198)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17.896082286587969</c:v>
                        </c:pt>
                        <c:pt idx="1">
                          <c:v>13.587515398674789</c:v>
                        </c:pt>
                        <c:pt idx="2">
                          <c:v>5.334988528926246</c:v>
                        </c:pt>
                        <c:pt idx="3">
                          <c:v>5.8979463927495317</c:v>
                        </c:pt>
                        <c:pt idx="4">
                          <c:v>8.3924757090631346</c:v>
                        </c:pt>
                        <c:pt idx="5">
                          <c:v>4.3797084163488194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iii'!$R$192:$R$200</c15:sqref>
                        </c15:fullRef>
                        <c15:formulaRef>
                          <c15:sqref>('Figures iii'!$R$192:$R$194,'Figures iii'!$R$196:$R$198)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71.700602282769282</c:v>
                      </c:pt>
                      <c:pt idx="1">
                        <c:v>45.213982453370839</c:v>
                      </c:pt>
                      <c:pt idx="2">
                        <c:v>88.052744825010677</c:v>
                      </c:pt>
                      <c:pt idx="3">
                        <c:v>80.237535030986081</c:v>
                      </c:pt>
                      <c:pt idx="4">
                        <c:v>65.106864996271554</c:v>
                      </c:pt>
                      <c:pt idx="5">
                        <c:v>75.975595527043581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0E-45C6-AB12-AD85D67FDF37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iii'!$U$191</c15:sqref>
                        </c15:formulaRef>
                      </c:ext>
                    </c:extLst>
                    <c:strCache>
                      <c:ptCount val="1"/>
                      <c:pt idx="0">
                        <c:v>ASAQ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iii'!$W$192:$W$200</c15:sqref>
                          </c15:fullRef>
                          <c15:formulaRef>
                            <c15:sqref>('Figures iii'!$W$192:$W$194,'Figures iii'!$W$196:$W$198)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5.170680522818885</c:v>
                        </c:pt>
                        <c:pt idx="1">
                          <c:v>4.4585926287195825</c:v>
                        </c:pt>
                        <c:pt idx="2">
                          <c:v>5.3468714602496235</c:v>
                        </c:pt>
                        <c:pt idx="3">
                          <c:v>1.2896530606936949</c:v>
                        </c:pt>
                        <c:pt idx="4">
                          <c:v>2.1581496660178847</c:v>
                        </c:pt>
                        <c:pt idx="5">
                          <c:v>1.4888942059956669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iii'!$V$192:$V$200</c15:sqref>
                          </c15:fullRef>
                          <c15:formulaRef>
                            <c15:sqref>('Figures iii'!$V$192:$V$194,'Figures iii'!$V$196:$V$198)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1.4373215053292343</c:v>
                        </c:pt>
                        <c:pt idx="1">
                          <c:v>2.2425278284865229</c:v>
                        </c:pt>
                        <c:pt idx="2">
                          <c:v>4.4927868417685488</c:v>
                        </c:pt>
                        <c:pt idx="3">
                          <c:v>0.97778354728075589</c:v>
                        </c:pt>
                        <c:pt idx="4">
                          <c:v>0.63584618035939489</c:v>
                        </c:pt>
                        <c:pt idx="5">
                          <c:v>1.2111014550299757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iii'!$U$192:$U$200</c15:sqref>
                        </c15:fullRef>
                        <c15:formulaRef>
                          <c15:sqref>('Figures iii'!$U$192:$U$194,'Figures iii'!$U$196:$U$198)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4.3086808839732633</c:v>
                      </c:pt>
                      <c:pt idx="2">
                        <c:v>20.758356187255558</c:v>
                      </c:pt>
                      <c:pt idx="3">
                        <c:v>3.8801412536702449</c:v>
                      </c:pt>
                      <c:pt idx="4">
                        <c:v>0.89330566779706133</c:v>
                      </c:pt>
                      <c:pt idx="5">
                        <c:v>6.0715838696047131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0E-45C6-AB12-AD85D67FDF37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iii'!$X$191</c15:sqref>
                        </c15:formulaRef>
                      </c:ext>
                    </c:extLst>
                    <c:strCache>
                      <c:ptCount val="1"/>
                      <c:pt idx="0">
                        <c:v>APPQ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iii'!$X$192:$X$200</c15:sqref>
                        </c15:fullRef>
                        <c15:formulaRef>
                          <c15:sqref>('Figures iii'!$X$192:$X$194,'Figures iii'!$X$196:$X$198)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1.6385208683670871</c:v>
                      </c:pt>
                      <c:pt idx="1">
                        <c:v>7.1024087340658806E-2</c:v>
                      </c:pt>
                      <c:pt idx="2">
                        <c:v>11.627749399296674</c:v>
                      </c:pt>
                      <c:pt idx="3">
                        <c:v>1.3108645079504238</c:v>
                      </c:pt>
                      <c:pt idx="4">
                        <c:v>1.1543666678932192</c:v>
                      </c:pt>
                      <c:pt idx="5">
                        <c:v>2.7276547025152706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0E-45C6-AB12-AD85D67FDF37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iii'!$AA$191</c15:sqref>
                        </c15:formulaRef>
                      </c:ext>
                    </c:extLst>
                    <c:strCache>
                      <c:ptCount val="1"/>
                      <c:pt idx="0">
                        <c:v>DHAPPQ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iii'!$AA$192:$AA$200</c15:sqref>
                        </c15:fullRef>
                        <c15:formulaRef>
                          <c15:sqref>('Figures iii'!$AA$192:$AA$194,'Figures iii'!$AA$196:$AA$198)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4.0946592969890858</c:v>
                      </c:pt>
                      <c:pt idx="2">
                        <c:v>41.224607520290711</c:v>
                      </c:pt>
                      <c:pt idx="3">
                        <c:v>12.252095322024797</c:v>
                      </c:pt>
                      <c:pt idx="4">
                        <c:v>4.1970168650332251</c:v>
                      </c:pt>
                      <c:pt idx="5">
                        <c:v>15.205464838128705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0E-45C6-AB12-AD85D67FDF37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iii'!$AD$191</c15:sqref>
                        </c15:formulaRef>
                      </c:ext>
                    </c:extLst>
                    <c:strCache>
                      <c:ptCount val="1"/>
                      <c:pt idx="0">
                        <c:v>ARPPQ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iii'!$AD$192:$AD$200</c15:sqref>
                        </c15:fullRef>
                        <c15:formulaRef>
                          <c15:sqref>('Figures iii'!$AD$192:$AD$194,'Figures iii'!$AD$196:$AD$198)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4.4509326954106596</c:v>
                      </c:pt>
                      <c:pt idx="3">
                        <c:v>0.20407984906889673</c:v>
                      </c:pt>
                      <c:pt idx="4">
                        <c:v>0</c:v>
                      </c:pt>
                      <c:pt idx="5">
                        <c:v>0.80330136493545501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0E-45C6-AB12-AD85D67FDF37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iii'!$AG$191</c15:sqref>
                        </c15:formulaRef>
                      </c:ext>
                    </c:extLst>
                    <c:strCache>
                      <c:ptCount val="1"/>
                      <c:pt idx="0">
                        <c:v>any other ACT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iii'!$AG$192:$AG$200</c15:sqref>
                        </c15:fullRef>
                        <c15:formulaRef>
                          <c15:sqref>('Figures iii'!$AG$192:$AG$194,'Figures iii'!$AG$196:$AG$198)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0.22732563732445807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3.3647595837095236E-2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0E-45C6-AB12-AD85D67FDF37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iii'!$AJ$191</c15:sqref>
                        </c15:formulaRef>
                      </c:ext>
                    </c:extLst>
                    <c:strCache>
                      <c:ptCount val="1"/>
                      <c:pt idx="0">
                        <c:v>Nationally regd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iii'!$AL$192:$AL$200</c15:sqref>
                          </c15:fullRef>
                          <c15:formulaRef>
                            <c15:sqref>('Figures iii'!$AL$192:$AL$194,'Figures iii'!$AL$196:$AL$198)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18.057850933176191</c:v>
                        </c:pt>
                        <c:pt idx="1">
                          <c:v>14.002379046346611</c:v>
                        </c:pt>
                        <c:pt idx="2">
                          <c:v>4.0048024728796463</c:v>
                        </c:pt>
                        <c:pt idx="3">
                          <c:v>4.9512802610879874</c:v>
                        </c:pt>
                        <c:pt idx="4">
                          <c:v>7.9284800648438818</c:v>
                        </c:pt>
                        <c:pt idx="5">
                          <c:v>3.9289481373544959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iii'!$AK$192:$AK$200</c15:sqref>
                          </c15:fullRef>
                          <c15:formulaRef>
                            <c15:sqref>('Figures iii'!$AK$192:$AK$194,'Figures iii'!$AK$196:$AK$198)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20.258375821669276</c:v>
                        </c:pt>
                        <c:pt idx="1">
                          <c:v>12.974249082444938</c:v>
                        </c:pt>
                        <c:pt idx="2">
                          <c:v>5.1174639453775654</c:v>
                        </c:pt>
                        <c:pt idx="3">
                          <c:v>5.8109568285062778</c:v>
                        </c:pt>
                        <c:pt idx="4">
                          <c:v>8.3252879007736951</c:v>
                        </c:pt>
                        <c:pt idx="5">
                          <c:v>4.3078332542843754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iii'!$AJ$192:$AJ$200</c15:sqref>
                        </c15:fullRef>
                        <c15:formulaRef>
                          <c15:sqref>('Figures iii'!$AJ$192:$AJ$194,'Figures iii'!$AJ$196:$AJ$198)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57.356335312210085</c:v>
                      </c:pt>
                      <c:pt idx="1">
                        <c:v>43.062060430250476</c:v>
                      </c:pt>
                      <c:pt idx="2">
                        <c:v>84.865514342888574</c:v>
                      </c:pt>
                      <c:pt idx="3">
                        <c:v>76.699314645075461</c:v>
                      </c:pt>
                      <c:pt idx="4">
                        <c:v>57.352045119624847</c:v>
                      </c:pt>
                      <c:pt idx="5">
                        <c:v>72.377409515554518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0E-45C6-AB12-AD85D67FDF37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iii'!$AM$191</c15:sqref>
                        </c15:formulaRef>
                      </c:ext>
                    </c:extLst>
                    <c:strCache>
                      <c:ptCount val="1"/>
                      <c:pt idx="0">
                        <c:v>QAACT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iii'!$AM$192:$AM$200</c15:sqref>
                        </c15:fullRef>
                        <c15:formulaRef>
                          <c15:sqref>('Figures iii'!$AM$192:$AM$194,'Figures iii'!$AM$196:$AM$198)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16.974516670495927</c:v>
                      </c:pt>
                      <c:pt idx="1">
                        <c:v>6.5318491940428904</c:v>
                      </c:pt>
                      <c:pt idx="2">
                        <c:v>18.293357498044184</c:v>
                      </c:pt>
                      <c:pt idx="3">
                        <c:v>9.150317795037699</c:v>
                      </c:pt>
                      <c:pt idx="4">
                        <c:v>8.4745204024546972</c:v>
                      </c:pt>
                      <c:pt idx="5">
                        <c:v>10.057024900730891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0E-45C6-AB12-AD85D67FDF37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iii'!$AP$191</c15:sqref>
                        </c15:formulaRef>
                      </c:ext>
                    </c:extLst>
                    <c:strCache>
                      <c:ptCount val="1"/>
                      <c:pt idx="0">
                        <c:v>ACT: WHO PQ &amp; NAT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iii'!$AP$192:$AP$200</c15:sqref>
                        </c15:fullRef>
                        <c15:formulaRef>
                          <c15:sqref>('Figures iii'!$AP$192:$AP$194,'Figures iii'!$AP$196:$AP$198)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10.143343306752305</c:v>
                      </c:pt>
                      <c:pt idx="1">
                        <c:v>1.0246796882304297</c:v>
                      </c:pt>
                      <c:pt idx="2">
                        <c:v>2.2293564705429434</c:v>
                      </c:pt>
                      <c:pt idx="3">
                        <c:v>3.100437055652101</c:v>
                      </c:pt>
                      <c:pt idx="4">
                        <c:v>2.1133271982034949</c:v>
                      </c:pt>
                      <c:pt idx="5">
                        <c:v>2.7526306370941898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0E-45C6-AB12-AD85D67FDF37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iii'!$AS$191</c15:sqref>
                        </c15:formulaRef>
                      </c:ext>
                    </c:extLst>
                    <c:strCache>
                      <c:ptCount val="1"/>
                      <c:pt idx="0">
                        <c:v>ACT: WHO PQ, not NAT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iii'!$AS$192:$AS$200</c15:sqref>
                        </c15:fullRef>
                        <c15:formulaRef>
                          <c15:sqref>('Figures iii'!$AS$192:$AS$194,'Figures iii'!$AS$196:$AS$198)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6.8311733637436225</c:v>
                      </c:pt>
                      <c:pt idx="1">
                        <c:v>5.5071695058124615</c:v>
                      </c:pt>
                      <c:pt idx="2">
                        <c:v>16.191063569114306</c:v>
                      </c:pt>
                      <c:pt idx="3">
                        <c:v>6.6486106868521038</c:v>
                      </c:pt>
                      <c:pt idx="4">
                        <c:v>6.5857944229116328</c:v>
                      </c:pt>
                      <c:pt idx="5">
                        <c:v>7.7597909619667504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0E-45C6-AB12-AD85D67FDF37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iii'!$AV$191</c15:sqref>
                        </c15:formulaRef>
                      </c:ext>
                    </c:extLst>
                    <c:strCache>
                      <c:ptCount val="1"/>
                      <c:pt idx="0">
                        <c:v>ACT: NAT, not WHO PQ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iii'!$AX$192:$AX$200</c15:sqref>
                          </c15:fullRef>
                          <c15:formulaRef>
                            <c15:sqref>('Figures iii'!$AX$192:$AX$194,'Figures iii'!$AX$196:$AX$198)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21.550566884666793</c:v>
                        </c:pt>
                        <c:pt idx="1">
                          <c:v>14.504938255905429</c:v>
                        </c:pt>
                        <c:pt idx="2">
                          <c:v>4.4543074681227921</c:v>
                        </c:pt>
                        <c:pt idx="3">
                          <c:v>5.1837010225974751</c:v>
                        </c:pt>
                        <c:pt idx="4">
                          <c:v>9.185424321395665</c:v>
                        </c:pt>
                        <c:pt idx="5">
                          <c:v>4.0582750190760777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iii'!$AW$192:$AW$200</c15:sqref>
                          </c15:fullRef>
                          <c15:formulaRef>
                            <c15:sqref>('Figures iii'!$AW$192:$AW$194,'Figures iii'!$AW$196:$AW$198)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16.636088330825327</c:v>
                        </c:pt>
                        <c:pt idx="1">
                          <c:v>12.062097942468004</c:v>
                        </c:pt>
                        <c:pt idx="2">
                          <c:v>5.612981723144614</c:v>
                        </c:pt>
                        <c:pt idx="3">
                          <c:v>5.6975038967949203</c:v>
                        </c:pt>
                        <c:pt idx="4">
                          <c:v>9.0219737585500965</c:v>
                        </c:pt>
                        <c:pt idx="5">
                          <c:v>4.2943767499884657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iii'!$AV$192:$AV$200</c15:sqref>
                        </c15:fullRef>
                        <c15:formulaRef>
                          <c15:sqref>('Figures iii'!$AV$192:$AV$194,'Figures iii'!$AV$196:$AV$198)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34.509821590092656</c:v>
                      </c:pt>
                      <c:pt idx="1">
                        <c:v>34.273700969210118</c:v>
                      </c:pt>
                      <c:pt idx="2">
                        <c:v>82.879377113673996</c:v>
                      </c:pt>
                      <c:pt idx="3">
                        <c:v>68.703295534557398</c:v>
                      </c:pt>
                      <c:pt idx="4">
                        <c:v>47.54051855936985</c:v>
                      </c:pt>
                      <c:pt idx="5">
                        <c:v>65.340289129478052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0E-45C6-AB12-AD85D67FDF37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iii'!$AY$191</c15:sqref>
                        </c15:formulaRef>
                      </c:ext>
                    </c:extLst>
                    <c:strCache>
                      <c:ptCount val="1"/>
                      <c:pt idx="0">
                        <c:v>ACT: not WHO PQ or NAT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iii'!$BA$192:$BA$200</c15:sqref>
                          </c15:fullRef>
                          <c15:formulaRef>
                            <c15:sqref>('Figures iii'!$BA$192:$BA$194,'Figures iii'!$BA$196:$BA$198)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19.157391951572983</c:v>
                        </c:pt>
                        <c:pt idx="1">
                          <c:v>8.8216820387737407</c:v>
                        </c:pt>
                        <c:pt idx="2">
                          <c:v>6.2380923998647688</c:v>
                        </c:pt>
                        <c:pt idx="3">
                          <c:v>4.7136170320774582</c:v>
                        </c:pt>
                        <c:pt idx="4">
                          <c:v>10.499772562050296</c:v>
                        </c:pt>
                        <c:pt idx="5">
                          <c:v>3.768784994399752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iii'!$AZ$192:$AZ$200</c15:sqref>
                          </c15:fullRef>
                          <c15:formulaRef>
                            <c15:sqref>('Figures iii'!$AZ$192:$AZ$194,'Figures iii'!$AZ$196:$AZ$198)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18.220864553611609</c:v>
                        </c:pt>
                        <c:pt idx="1">
                          <c:v>6.4632924356811259</c:v>
                        </c:pt>
                        <c:pt idx="2">
                          <c:v>6.8413602172882264</c:v>
                        </c:pt>
                        <c:pt idx="3">
                          <c:v>4.6515251897593757</c:v>
                        </c:pt>
                        <c:pt idx="4">
                          <c:v>9.7233886678752413</c:v>
                        </c:pt>
                        <c:pt idx="5">
                          <c:v>3.7243917563276483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iii'!$AY$192:$AY$200</c15:sqref>
                        </c15:fullRef>
                        <c15:formulaRef>
                          <c15:sqref>('Figures iii'!$AY$192:$AY$194,'Figures iii'!$AY$196:$AY$198)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46.661246735540978</c:v>
                      </c:pt>
                      <c:pt idx="1">
                        <c:v>18.638077901344328</c:v>
                      </c:pt>
                      <c:pt idx="2">
                        <c:v>65.885914257128903</c:v>
                      </c:pt>
                      <c:pt idx="3">
                        <c:v>46.477636301141175</c:v>
                      </c:pt>
                      <c:pt idx="4">
                        <c:v>40.814974770490146</c:v>
                      </c:pt>
                      <c:pt idx="5">
                        <c:v>46.071017094736533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0E-45C6-AB12-AD85D67FDF37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iii'!$BB$191</c15:sqref>
                        </c15:formulaRef>
                      </c:ext>
                    </c:extLst>
                    <c:strCache>
                      <c:ptCount val="1"/>
                      <c:pt idx="0">
                        <c:v>Stocks 2 or more ACTs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iii'!$BD$192:$BD$200</c15:sqref>
                          </c15:fullRef>
                          <c15:formulaRef>
                            <c15:sqref>('Figures iii'!$BD$192:$BD$194,'Figures iii'!$BD$196:$BD$198)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5.170680522818885</c:v>
                        </c:pt>
                        <c:pt idx="1">
                          <c:v>4.361462632626818</c:v>
                        </c:pt>
                        <c:pt idx="2">
                          <c:v>6.4918931141234992</c:v>
                        </c:pt>
                        <c:pt idx="3">
                          <c:v>2.3213165676100509</c:v>
                        </c:pt>
                        <c:pt idx="4">
                          <c:v>6.7147318262700049</c:v>
                        </c:pt>
                        <c:pt idx="5">
                          <c:v>2.8627395811266929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iii'!$BC$192:$BC$200</c15:sqref>
                          </c15:fullRef>
                          <c15:formulaRef>
                            <c15:sqref>('Figures iii'!$BC$192:$BC$194,'Figures iii'!$BC$196:$BC$198)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1.4373215053292343</c:v>
                        </c:pt>
                        <c:pt idx="1">
                          <c:v>2.4928508968913112</c:v>
                        </c:pt>
                        <c:pt idx="2">
                          <c:v>6.5281332343516354</c:v>
                        </c:pt>
                        <c:pt idx="3">
                          <c:v>2.0458879458658199</c:v>
                        </c:pt>
                        <c:pt idx="4">
                          <c:v>2.9395229205011262</c:v>
                        </c:pt>
                        <c:pt idx="5">
                          <c:v>2.5518932315035165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iii'!$BB$192:$BB$200</c15:sqref>
                        </c15:fullRef>
                        <c15:formulaRef>
                          <c15:sqref>('Figures iii'!$BB$192:$BB$194,'Figures iii'!$BB$196:$BB$198)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5.4810694687245736</c:v>
                      </c:pt>
                      <c:pt idx="2">
                        <c:v>51.068417334788322</c:v>
                      </c:pt>
                      <c:pt idx="3">
                        <c:v>14.353141483899833</c:v>
                      </c:pt>
                      <c:pt idx="4">
                        <c:v>4.9557354671693998</c:v>
                      </c:pt>
                      <c:pt idx="5">
                        <c:v>18.253783004145724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0E-45C6-AB12-AD85D67FDF37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iii'!$BE$191</c15:sqref>
                        </c15:formulaRef>
                      </c:ext>
                    </c:extLst>
                    <c:strCache>
                      <c:ptCount val="1"/>
                      <c:pt idx="0">
                        <c:v>Non-artemisinin therapy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iii'!$BG$192:$BG$200</c15:sqref>
                          </c15:fullRef>
                          <c15:formulaRef>
                            <c15:sqref>('Figures iii'!$BG$192:$BG$194,'Figures iii'!$BG$196:$BG$198)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11.922404710759004</c:v>
                        </c:pt>
                        <c:pt idx="1">
                          <c:v>7.6903431280871644</c:v>
                        </c:pt>
                        <c:pt idx="2">
                          <c:v>5.3544957624207221</c:v>
                        </c:pt>
                        <c:pt idx="3">
                          <c:v>3.1706586191510269</c:v>
                        </c:pt>
                        <c:pt idx="4">
                          <c:v>7.9268895360554765</c:v>
                        </c:pt>
                        <c:pt idx="5">
                          <c:v>2.7598025935146886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iii'!$BF$192:$BF$200</c15:sqref>
                          </c15:fullRef>
                          <c15:formulaRef>
                            <c15:sqref>('Figures iii'!$BF$192:$BF$194,'Figures iii'!$BF$196:$BF$198)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7.2725267283156594</c:v>
                        </c:pt>
                        <c:pt idx="1">
                          <c:v>4.9373322465460081</c:v>
                        </c:pt>
                        <c:pt idx="2">
                          <c:v>4.6675208420213004</c:v>
                        </c:pt>
                        <c:pt idx="3">
                          <c:v>3.0440693141813995</c:v>
                        </c:pt>
                        <c:pt idx="4">
                          <c:v>7.0206413329212864</c:v>
                        </c:pt>
                        <c:pt idx="5">
                          <c:v>2.6299991860814025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iii'!$BE$192:$BE$200</c15:sqref>
                        </c15:fullRef>
                        <c15:formulaRef>
                          <c15:sqref>('Figures iii'!$BE$192:$BE$194,'Figures iii'!$BE$196:$BE$198)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15.283017688795727</c:v>
                      </c:pt>
                      <c:pt idx="1">
                        <c:v>11.92474380840795</c:v>
                      </c:pt>
                      <c:pt idx="2">
                        <c:v>24.545551730228389</c:v>
                      </c:pt>
                      <c:pt idx="3">
                        <c:v>35.067574629692331</c:v>
                      </c:pt>
                      <c:pt idx="4">
                        <c:v>32.218955017705078</c:v>
                      </c:pt>
                      <c:pt idx="5">
                        <c:v>30.905715430315635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0E-45C6-AB12-AD85D67FDF37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iii'!$BH$191</c15:sqref>
                        </c15:formulaRef>
                      </c:ext>
                    </c:extLst>
                    <c:strCache>
                      <c:ptCount val="1"/>
                      <c:pt idx="0">
                        <c:v>Oral QN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iii'!$BH$192:$BH$200</c15:sqref>
                        </c15:fullRef>
                        <c15:formulaRef>
                          <c15:sqref>('Figures iii'!$BH$192:$BH$194,'Figures iii'!$BH$196:$BH$198)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5.0196353039511887</c:v>
                      </c:pt>
                      <c:pt idx="1">
                        <c:v>1.3966151057213396</c:v>
                      </c:pt>
                      <c:pt idx="2">
                        <c:v>2.9992034248014945</c:v>
                      </c:pt>
                      <c:pt idx="3">
                        <c:v>1.0412159950271391</c:v>
                      </c:pt>
                      <c:pt idx="4">
                        <c:v>0</c:v>
                      </c:pt>
                      <c:pt idx="5">
                        <c:v>1.2737819789156575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0E-45C6-AB12-AD85D67FDF37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iii'!$BK$191</c15:sqref>
                        </c15:formulaRef>
                      </c:ext>
                    </c:extLst>
                    <c:strCache>
                      <c:ptCount val="1"/>
                      <c:pt idx="0">
                        <c:v>CQ - packaged alone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iii'!$BM$192:$BM$200</c15:sqref>
                          </c15:fullRef>
                          <c15:formulaRef>
                            <c15:sqref>('Figures iii'!$BM$192:$BM$194,'Figures iii'!$BM$196:$BM$198)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4.1162739080121815</c:v>
                        </c:pt>
                        <c:pt idx="1">
                          <c:v>1.2999462016073942</c:v>
                        </c:pt>
                        <c:pt idx="2">
                          <c:v>2.9319878720283654</c:v>
                        </c:pt>
                        <c:pt idx="3">
                          <c:v>2.5935783528511749</c:v>
                        </c:pt>
                        <c:pt idx="4">
                          <c:v>13.521150700017495</c:v>
                        </c:pt>
                        <c:pt idx="5">
                          <c:v>2.2436965561740756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iii'!$BL$192:$BL$200</c15:sqref>
                          </c15:fullRef>
                          <c15:formulaRef>
                            <c15:sqref>('Figures iii'!$BL$192:$BL$194,'Figures iii'!$BL$196:$BL$198)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1.6741222218616205</c:v>
                        </c:pt>
                        <c:pt idx="1">
                          <c:v>0.67456319554444899</c:v>
                        </c:pt>
                        <c:pt idx="2">
                          <c:v>2.3200343431443136</c:v>
                        </c:pt>
                        <c:pt idx="3">
                          <c:v>2.3600861886863029</c:v>
                        </c:pt>
                        <c:pt idx="4">
                          <c:v>5.7308915099374822</c:v>
                        </c:pt>
                        <c:pt idx="5">
                          <c:v>2.0155920886951417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iii'!$BK$192:$BK$200</c15:sqref>
                        </c15:fullRef>
                        <c15:formulaRef>
                          <c15:sqref>('Figures iii'!$BK$192:$BK$194,'Figures iii'!$BK$196:$BK$198)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2.7421921507689078</c:v>
                      </c:pt>
                      <c:pt idx="1">
                        <c:v>1.3825170576459844</c:v>
                      </c:pt>
                      <c:pt idx="2">
                        <c:v>9.8950394104088826</c:v>
                      </c:pt>
                      <c:pt idx="3">
                        <c:v>19.759639411046852</c:v>
                      </c:pt>
                      <c:pt idx="4">
                        <c:v>8.9670216397121205</c:v>
                      </c:pt>
                      <c:pt idx="5">
                        <c:v>16.038669987516048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0E-45C6-AB12-AD85D67FDF37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iii'!$BN$191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iii'!$BP$192:$BP$200</c15:sqref>
                          </c15:fullRef>
                          <c15:formulaRef>
                            <c15:sqref>('Figures iii'!$BP$192:$BP$194,'Figures iii'!$BP$196:$BP$198)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8.0274307810494747</c:v>
                        </c:pt>
                        <c:pt idx="1">
                          <c:v>7.222243730521928</c:v>
                        </c:pt>
                        <c:pt idx="2">
                          <c:v>3.9186402083112206</c:v>
                        </c:pt>
                        <c:pt idx="3">
                          <c:v>2.5216502561301652</c:v>
                        </c:pt>
                        <c:pt idx="4">
                          <c:v>9.8915639767430541</c:v>
                        </c:pt>
                        <c:pt idx="5">
                          <c:v>2.3382483577497339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iii'!$BO$192:$BO$200</c15:sqref>
                          </c15:fullRef>
                          <c15:formulaRef>
                            <c15:sqref>('Figures iii'!$BO$192:$BO$194,'Figures iii'!$BO$196:$BO$198)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4.2825771079602912</c:v>
                        </c:pt>
                        <c:pt idx="1">
                          <c:v>4.0571269653110296</c:v>
                        </c:pt>
                        <c:pt idx="2">
                          <c:v>3.3331155784160664</c:v>
                        </c:pt>
                        <c:pt idx="3">
                          <c:v>2.2860133370145483</c:v>
                        </c:pt>
                        <c:pt idx="4">
                          <c:v>7.652349020706037</c:v>
                        </c:pt>
                        <c:pt idx="5">
                          <c:v>2.1179777207301509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iii'!$BN$192:$BN$200</c15:sqref>
                        </c15:fullRef>
                        <c15:formulaRef>
                          <c15:sqref>('Figures iii'!$BN$192:$BN$194,'Figures iii'!$BN$196:$BN$198)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8.3443338133196221</c:v>
                      </c:pt>
                      <c:pt idx="1">
                        <c:v>8.4078353681156273</c:v>
                      </c:pt>
                      <c:pt idx="2">
                        <c:v>17.556619595226465</c:v>
                      </c:pt>
                      <c:pt idx="3">
                        <c:v>18.799715412045241</c:v>
                      </c:pt>
                      <c:pt idx="4">
                        <c:v>23.448987375481789</c:v>
                      </c:pt>
                      <c:pt idx="5">
                        <c:v>17.660728845991976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0E-45C6-AB12-AD85D67FDF37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iii'!$BQ$191</c15:sqref>
                        </c15:formulaRef>
                      </c:ext>
                    </c:extLst>
                    <c:strCache>
                      <c:ptCount val="1"/>
                      <c:pt idx="0">
                        <c:v>SPAQ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iii'!$BS$192:$BS$200</c15:sqref>
                          </c15:fullRef>
                          <c15:formulaRef>
                            <c15:sqref>('Figures iii'!$BS$192:$BS$194,'Figures iii'!$BS$196:$BS$198)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0.91145677588749685</c:v>
                        </c:pt>
                        <c:pt idx="2">
                          <c:v>0.72603765088775929</c:v>
                        </c:pt>
                        <c:pt idx="3">
                          <c:v>0.30135424773556374</c:v>
                        </c:pt>
                        <c:pt idx="4">
                          <c:v>7.3060898458693222</c:v>
                        </c:pt>
                        <c:pt idx="5">
                          <c:v>0.60807232693703106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iii'!$BR$192:$BR$200</c15:sqref>
                          </c15:fullRef>
                          <c15:formulaRef>
                            <c15:sqref>('Figures iii'!$BR$192:$BR$194,'Figures iii'!$BR$196:$BR$198)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0.38445274813597552</c:v>
                        </c:pt>
                        <c:pt idx="2">
                          <c:v>0.20620489410249035</c:v>
                        </c:pt>
                        <c:pt idx="3">
                          <c:v>0.20657828370753589</c:v>
                        </c:pt>
                        <c:pt idx="4">
                          <c:v>3.0669034852303412</c:v>
                        </c:pt>
                        <c:pt idx="5">
                          <c:v>0.34963184685917287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iii'!$BQ$192:$BQ$200</c15:sqref>
                        </c15:fullRef>
                        <c15:formulaRef>
                          <c15:sqref>('Figures iii'!$BQ$192:$BQ$194,'Figures iii'!$BQ$196:$BQ$198)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0.66049253907148009</c:v>
                      </c:pt>
                      <c:pt idx="2">
                        <c:v>0.28717187312234632</c:v>
                      </c:pt>
                      <c:pt idx="3">
                        <c:v>0.65253203617550348</c:v>
                      </c:pt>
                      <c:pt idx="4">
                        <c:v>5.0070910597288014</c:v>
                      </c:pt>
                      <c:pt idx="5">
                        <c:v>0.81586538245383611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0E-45C6-AB12-AD85D67FDF37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iii'!$BT$191</c15:sqref>
                        </c15:formulaRef>
                      </c:ext>
                    </c:extLst>
                    <c:strCache>
                      <c:ptCount val="1"/>
                      <c:pt idx="0">
                        <c:v>Other non-artemisinins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iii'!$BV$192:$BV$200</c15:sqref>
                          </c15:fullRef>
                          <c15:formulaRef>
                            <c15:sqref>('Figures iii'!$BV$192:$BV$194,'Figures iii'!$BV$196:$BV$198)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3.1991354972982728</c:v>
                        </c:pt>
                        <c:pt idx="1">
                          <c:v>0.83831126174631621</c:v>
                        </c:pt>
                        <c:pt idx="2">
                          <c:v>0.94184600230418924</c:v>
                        </c:pt>
                        <c:pt idx="3">
                          <c:v>0.26422741359080804</c:v>
                        </c:pt>
                        <c:pt idx="4">
                          <c:v>0</c:v>
                        </c:pt>
                        <c:pt idx="5">
                          <c:v>0.28089136199012665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iii'!$BU$192:$BU$200</c15:sqref>
                          </c15:fullRef>
                          <c15:formulaRef>
                            <c15:sqref>('Figures iii'!$BU$192:$BU$194,'Figures iii'!$BU$196:$BU$198)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0.78837397108467189</c:v>
                        </c:pt>
                        <c:pt idx="1">
                          <c:v>0.21076654755328492</c:v>
                        </c:pt>
                        <c:pt idx="2">
                          <c:v>0.40143368234756377</c:v>
                        </c:pt>
                        <c:pt idx="3">
                          <c:v>0.12691514305201895</c:v>
                        </c:pt>
                        <c:pt idx="4">
                          <c:v>0</c:v>
                        </c:pt>
                        <c:pt idx="5">
                          <c:v>0.14388212112344978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iii'!$BT$192:$BT$200</c15:sqref>
                        </c15:fullRef>
                        <c15:formulaRef>
                          <c15:sqref>('Figures iii'!$BT$192:$BT$194,'Figures iii'!$BT$196:$BT$198)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1.0352462879114277</c:v>
                      </c:pt>
                      <c:pt idx="1">
                        <c:v>0.28076166945762893</c:v>
                      </c:pt>
                      <c:pt idx="2">
                        <c:v>0.69473548661733742</c:v>
                      </c:pt>
                      <c:pt idx="3">
                        <c:v>0.24362398461003509</c:v>
                      </c:pt>
                      <c:pt idx="4">
                        <c:v>0</c:v>
                      </c:pt>
                      <c:pt idx="5">
                        <c:v>0.29411175550599344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20E-45C6-AB12-AD85D67FDF37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iii'!$BW$191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iii'!$BW$192:$BW$200</c15:sqref>
                        </c15:fullRef>
                        <c15:formulaRef>
                          <c15:sqref>('Figures iii'!$BW$192:$BW$194,'Figures iii'!$BW$196:$BW$198)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20E-45C6-AB12-AD85D67FDF37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iii'!$BZ$191</c15:sqref>
                        </c15:formulaRef>
                      </c:ext>
                    </c:extLst>
                    <c:strCache>
                      <c:ptCount val="1"/>
                      <c:pt idx="0">
                        <c:v>Non-oral art. monotherapy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iii'!$CB$192:$CB$200</c15:sqref>
                          </c15:fullRef>
                          <c15:formulaRef>
                            <c15:sqref>('Figures iii'!$CB$192:$CB$194,'Figures iii'!$CB$196:$CB$198)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16.296543967950299</c:v>
                        </c:pt>
                        <c:pt idx="1">
                          <c:v>12.016863930528228</c:v>
                        </c:pt>
                        <c:pt idx="2">
                          <c:v>5.0771227375175361</c:v>
                        </c:pt>
                        <c:pt idx="3">
                          <c:v>6.6854290954295656</c:v>
                        </c:pt>
                        <c:pt idx="4">
                          <c:v>11.518633697763352</c:v>
                        </c:pt>
                        <c:pt idx="5">
                          <c:v>5.4201871215626127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iii'!$CA$192:$CA$200</c15:sqref>
                          </c15:fullRef>
                          <c15:formulaRef>
                            <c15:sqref>('Figures iii'!$CA$192:$CA$194,'Figures iii'!$CA$196:$CA$198)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12.1998858994783</c:v>
                        </c:pt>
                        <c:pt idx="1">
                          <c:v>9.6817817311838965</c:v>
                        </c:pt>
                        <c:pt idx="2">
                          <c:v>4.0079680174996462</c:v>
                        </c:pt>
                        <c:pt idx="3">
                          <c:v>5.74654638577395</c:v>
                        </c:pt>
                        <c:pt idx="4">
                          <c:v>4.5465985058049885</c:v>
                        </c:pt>
                        <c:pt idx="5">
                          <c:v>4.6417264840550345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iii'!$BZ$192:$BZ$200</c15:sqref>
                        </c15:fullRef>
                        <c15:formulaRef>
                          <c15:sqref>('Figures iii'!$BZ$192:$BZ$194,'Figures iii'!$BZ$196:$BZ$198)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28.851397727255311</c:v>
                      </c:pt>
                      <c:pt idx="1">
                        <c:v>29.237854201287579</c:v>
                      </c:pt>
                      <c:pt idx="2">
                        <c:v>15.532785988173456</c:v>
                      </c:pt>
                      <c:pt idx="3">
                        <c:v>26.309672293636272</c:v>
                      </c:pt>
                      <c:pt idx="4">
                        <c:v>6.9504413554806215</c:v>
                      </c:pt>
                      <c:pt idx="5">
                        <c:v>22.783121875495084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0E-45C6-AB12-AD85D67FDF37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iii'!$CC$191</c15:sqref>
                        </c15:formulaRef>
                      </c:ext>
                    </c:extLst>
                    <c:strCache>
                      <c:ptCount val="1"/>
                      <c:pt idx="0">
                        <c:v>Severe malaria treatment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iii'!$CE$192:$CE$200</c15:sqref>
                          </c15:fullRef>
                          <c15:formulaRef>
                            <c15:sqref>('Figures iii'!$CE$192:$CE$194,'Figures iii'!$CE$196:$CE$198)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17.283176158993882</c:v>
                        </c:pt>
                        <c:pt idx="1">
                          <c:v>12.115420727823818</c:v>
                        </c:pt>
                        <c:pt idx="2">
                          <c:v>5.0721716462726008</c:v>
                        </c:pt>
                        <c:pt idx="3">
                          <c:v>6.6826779405833072</c:v>
                        </c:pt>
                        <c:pt idx="4">
                          <c:v>11.518633697763352</c:v>
                        </c:pt>
                        <c:pt idx="5">
                          <c:v>5.4244181238752915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iii'!$CD$192:$CD$200</c15:sqref>
                          </c15:fullRef>
                          <c15:formulaRef>
                            <c15:sqref>('Figures iii'!$CD$192:$CD$194,'Figures iii'!$CD$196:$CD$198)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13.948898087273179</c:v>
                        </c:pt>
                        <c:pt idx="1">
                          <c:v>9.8114315821903944</c:v>
                        </c:pt>
                        <c:pt idx="2">
                          <c:v>4.0203481478472067</c:v>
                        </c:pt>
                        <c:pt idx="3">
                          <c:v>5.7479005592746617</c:v>
                        </c:pt>
                        <c:pt idx="4">
                          <c:v>4.5465985058049885</c:v>
                        </c:pt>
                        <c:pt idx="5">
                          <c:v>4.6509162220780134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iii'!$CC$192:$CC$200</c15:sqref>
                        </c15:fullRef>
                        <c15:formulaRef>
                          <c15:sqref>('Figures iii'!$CC$192:$CC$194,'Figures iii'!$CC$196:$CC$198)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34.395684341930412</c:v>
                      </c:pt>
                      <c:pt idx="1">
                        <c:v>29.747058995436703</c:v>
                      </c:pt>
                      <c:pt idx="2">
                        <c:v>15.760111625497913</c:v>
                      </c:pt>
                      <c:pt idx="3">
                        <c:v>26.372776148452697</c:v>
                      </c:pt>
                      <c:pt idx="4">
                        <c:v>6.9504413554806215</c:v>
                      </c:pt>
                      <c:pt idx="5">
                        <c:v>22.918385966848536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20E-45C6-AB12-AD85D67FDF37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iii'!$CF$191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iii'!$CF$192:$CF$200</c15:sqref>
                        </c15:fullRef>
                        <c15:formulaRef>
                          <c15:sqref>('Figures iii'!$CF$192:$CF$194,'Figures iii'!$CF$196:$CF$198)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20E-45C6-AB12-AD85D67FDF37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iii'!$CI$191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iii'!$CK$192:$CK$200</c15:sqref>
                          </c15:fullRef>
                          <c15:formulaRef>
                            <c15:sqref>('Figures iii'!$CK$192:$CK$194,'Figures iii'!$CK$196:$CK$198)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8.7696822225432101</c:v>
                        </c:pt>
                        <c:pt idx="1">
                          <c:v>5.0046505115538054</c:v>
                        </c:pt>
                        <c:pt idx="2">
                          <c:v>3.2792930748688605</c:v>
                        </c:pt>
                        <c:pt idx="3">
                          <c:v>1.4017996637639252</c:v>
                        </c:pt>
                        <c:pt idx="4">
                          <c:v>4.1476672359402835</c:v>
                        </c:pt>
                        <c:pt idx="5">
                          <c:v>1.3304613319107501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iii'!$CJ$192:$CJ$200</c15:sqref>
                          </c15:fullRef>
                          <c15:formulaRef>
                            <c15:sqref>('Figures iii'!$CJ$192:$CJ$194,'Figures iii'!$CJ$196:$CJ$198)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4.2682298234412723</c:v>
                        </c:pt>
                        <c:pt idx="1">
                          <c:v>3.2270142356211986</c:v>
                        </c:pt>
                        <c:pt idx="2">
                          <c:v>1.9429169537706241</c:v>
                        </c:pt>
                        <c:pt idx="3">
                          <c:v>1.0589190484036202</c:v>
                        </c:pt>
                        <c:pt idx="4">
                          <c:v>1.2114489865408291</c:v>
                        </c:pt>
                        <c:pt idx="5">
                          <c:v>1.0157638189988552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iii'!$CI$192:$CI$200</c15:sqref>
                        </c15:fullRef>
                        <c15:formulaRef>
                          <c15:sqref>('Figures iii'!$CI$192:$CI$194,'Figures iii'!$CI$196:$CI$198)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7.628590885979726</c:v>
                      </c:pt>
                      <c:pt idx="1">
                        <c:v>8.2664467801498063</c:v>
                      </c:pt>
                      <c:pt idx="2">
                        <c:v>4.5408733565857888</c:v>
                      </c:pt>
                      <c:pt idx="3">
                        <c:v>4.1421131852726365</c:v>
                      </c:pt>
                      <c:pt idx="4">
                        <c:v>1.6820023654141787</c:v>
                      </c:pt>
                      <c:pt idx="5">
                        <c:v>4.1103128297632141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20E-45C6-AB12-AD85D67FDF37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iii'!$CL$191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iii'!$CN$192:$CN$200</c15:sqref>
                          </c15:fullRef>
                          <c15:formulaRef>
                            <c15:sqref>('Figures iii'!$CN$192:$CN$194,'Figures iii'!$CN$196:$CN$198)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14.907025936146102</c:v>
                        </c:pt>
                        <c:pt idx="1">
                          <c:v>11.786550960841922</c:v>
                        </c:pt>
                        <c:pt idx="2">
                          <c:v>2.2351363269267726</c:v>
                        </c:pt>
                        <c:pt idx="3">
                          <c:v>5.4743627888856601</c:v>
                        </c:pt>
                        <c:pt idx="4">
                          <c:v>9.6487452331287837</c:v>
                        </c:pt>
                        <c:pt idx="5">
                          <c:v>4.228910841352949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iii'!$CM$192:$CM$200</c15:sqref>
                          </c15:fullRef>
                          <c15:formulaRef>
                            <c15:sqref>('Figures iii'!$CM$192:$CM$194,'Figures iii'!$CM$196:$CM$198)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9.9453559989849083</c:v>
                        </c:pt>
                        <c:pt idx="1">
                          <c:v>8.7169134706682758</c:v>
                        </c:pt>
                        <c:pt idx="2">
                          <c:v>1.7671398289982259</c:v>
                        </c:pt>
                        <c:pt idx="3">
                          <c:v>4.6992266455891176</c:v>
                        </c:pt>
                        <c:pt idx="4">
                          <c:v>3.5902588946346352</c:v>
                        </c:pt>
                        <c:pt idx="5">
                          <c:v>3.6139441692226821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iii'!$CL$192:$CL$200</c15:sqref>
                        </c15:fullRef>
                        <c15:formulaRef>
                          <c15:sqref>('Figures iii'!$CL$192:$CL$194,'Figures iii'!$CL$196:$CL$198)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21.632226051731461</c:v>
                      </c:pt>
                      <c:pt idx="1">
                        <c:v>23.301790372067082</c:v>
                      </c:pt>
                      <c:pt idx="2">
                        <c:v>7.7325033057430765</c:v>
                      </c:pt>
                      <c:pt idx="3">
                        <c:v>23.176003993856249</c:v>
                      </c:pt>
                      <c:pt idx="4">
                        <c:v>5.3919705429771003</c:v>
                      </c:pt>
                      <c:pt idx="5">
                        <c:v>19.016237360585357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20E-45C6-AB12-AD85D67FDF37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iii'!$CO$191</c15:sqref>
                        </c15:formulaRef>
                      </c:ext>
                    </c:extLst>
                    <c:strCache>
                      <c:ptCount val="1"/>
                      <c:pt idx="0">
                        <c:v>injAE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iii'!$CQ$192:$CQ$200</c15:sqref>
                          </c15:fullRef>
                          <c15:formulaRef>
                            <c15:sqref>('Figures iii'!$CQ$192:$CQ$194,'Figures iii'!$CQ$196:$CQ$198)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16.835324235306519</c:v>
                        </c:pt>
                        <c:pt idx="1">
                          <c:v>5.1409906167108801</c:v>
                        </c:pt>
                        <c:pt idx="2">
                          <c:v>5.6228745924152825</c:v>
                        </c:pt>
                        <c:pt idx="3">
                          <c:v>2.992028814457198</c:v>
                        </c:pt>
                        <c:pt idx="4">
                          <c:v>4.4884648929716953</c:v>
                        </c:pt>
                        <c:pt idx="5">
                          <c:v>2.6738724794960405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iii'!$CP$192:$CP$200</c15:sqref>
                          </c15:fullRef>
                          <c15:formulaRef>
                            <c15:sqref>('Figures iii'!$CP$192:$CP$194,'Figures iii'!$CP$196:$CP$198)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9.6672889400611766</c:v>
                        </c:pt>
                        <c:pt idx="1">
                          <c:v>3.5096638711440971</c:v>
                        </c:pt>
                        <c:pt idx="2">
                          <c:v>3.843647555464365</c:v>
                        </c:pt>
                        <c:pt idx="3">
                          <c:v>2.256917009027184</c:v>
                        </c:pt>
                        <c:pt idx="4">
                          <c:v>1.6161368156979761</c:v>
                        </c:pt>
                        <c:pt idx="5">
                          <c:v>2.0601613551717755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iii'!$CO$192:$CO$200</c15:sqref>
                        </c15:fullRef>
                        <c15:formulaRef>
                          <c15:sqref>('Figures iii'!$CO$192:$CO$194,'Figures iii'!$CO$196:$CO$198)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17.791415833931307</c:v>
                      </c:pt>
                      <c:pt idx="1">
                        <c:v>9.8516963336507981</c:v>
                      </c:pt>
                      <c:pt idx="2">
                        <c:v>10.69268831773735</c:v>
                      </c:pt>
                      <c:pt idx="3">
                        <c:v>8.3492031611832562</c:v>
                      </c:pt>
                      <c:pt idx="4">
                        <c:v>2.4617289770594692</c:v>
                      </c:pt>
                      <c:pt idx="5">
                        <c:v>8.176619418940458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20E-45C6-AB12-AD85D67FDF37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iii'!$CR$191</c15:sqref>
                        </c15:formulaRef>
                      </c:ext>
                    </c:extLst>
                    <c:strCache>
                      <c:ptCount val="1"/>
                      <c:pt idx="0">
                        <c:v>Injectable QN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iii'!$CT$192:$CT$200</c15:sqref>
                          </c15:fullRef>
                          <c15:formulaRef>
                            <c15:sqref>('Figures iii'!$CT$192:$CT$194,'Figures iii'!$CT$196:$CT$198)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14.391558643590718</c:v>
                        </c:pt>
                        <c:pt idx="1">
                          <c:v>2.5361236740643607</c:v>
                        </c:pt>
                        <c:pt idx="2">
                          <c:v>0.95260462576837868</c:v>
                        </c:pt>
                        <c:pt idx="3">
                          <c:v>0.13965698140478672</c:v>
                        </c:pt>
                        <c:pt idx="4">
                          <c:v>0</c:v>
                        </c:pt>
                        <c:pt idx="5">
                          <c:v>0.16634953259839491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iii'!$CS$192:$CS$200</c15:sqref>
                          </c15:fullRef>
                          <c15:formulaRef>
                            <c15:sqref>('Figures iii'!$CS$192:$CS$194,'Figures iii'!$CS$196:$CS$198)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4.1794826891898751</c:v>
                        </c:pt>
                        <c:pt idx="1">
                          <c:v>0.87702009904998568</c:v>
                        </c:pt>
                        <c:pt idx="2">
                          <c:v>0.24218676031158165</c:v>
                        </c:pt>
                        <c:pt idx="3">
                          <c:v>6.4530215206414776E-2</c:v>
                        </c:pt>
                        <c:pt idx="4">
                          <c:v>0</c:v>
                        </c:pt>
                        <c:pt idx="5">
                          <c:v>9.5804348891144891E-2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iii'!$CR$192:$CR$200</c15:sqref>
                        </c15:fullRef>
                        <c15:formulaRef>
                          <c15:sqref>('Figures iii'!$CR$192:$CR$194,'Figures iii'!$CR$196:$CR$198)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5.5442866146750998</c:v>
                      </c:pt>
                      <c:pt idx="1">
                        <c:v>1.3226529561090434</c:v>
                      </c:pt>
                      <c:pt idx="2">
                        <c:v>0.32369542236884591</c:v>
                      </c:pt>
                      <c:pt idx="3">
                        <c:v>0.11981461150345706</c:v>
                      </c:pt>
                      <c:pt idx="4">
                        <c:v>0</c:v>
                      </c:pt>
                      <c:pt idx="5">
                        <c:v>0.22540171249829022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20E-45C6-AB12-AD85D67FDF37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Example'!$J$78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Example'!$M$78,'Figures Example'!$P$78)</c:f>
                <c:numCache>
                  <c:formatCode>General</c:formatCode>
                  <c:ptCount val="2"/>
                  <c:pt idx="0">
                    <c:v>1.5866301025624807</c:v>
                  </c:pt>
                  <c:pt idx="1">
                    <c:v>2.067063940259473</c:v>
                  </c:pt>
                </c:numCache>
              </c:numRef>
            </c:plus>
            <c:minus>
              <c:numRef>
                <c:f>('Figures Example'!$L$78,'Figures Example'!$O$78)</c:f>
                <c:numCache>
                  <c:formatCode>General</c:formatCode>
                  <c:ptCount val="2"/>
                  <c:pt idx="0">
                    <c:v>2.3241560558221863</c:v>
                  </c:pt>
                  <c:pt idx="1">
                    <c:v>2.7000705947728818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Example'!$K$78,'Figures Example'!$N$78)</c:f>
              <c:numCache>
                <c:formatCode>General</c:formatCode>
                <c:ptCount val="2"/>
                <c:pt idx="0">
                  <c:v>95.249443799986167</c:v>
                </c:pt>
                <c:pt idx="1">
                  <c:v>91.954445086469477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C-492E-8AC7-845DCB09729E}"/>
            </c:ext>
          </c:extLst>
        </c:ser>
        <c:ser>
          <c:idx val="1"/>
          <c:order val="1"/>
          <c:tx>
            <c:strRef>
              <c:f>'Figures Example'!$J$79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Example'!$M$79,'Figures Example'!$P$79)</c:f>
                <c:numCache>
                  <c:formatCode>General</c:formatCode>
                  <c:ptCount val="2"/>
                  <c:pt idx="0">
                    <c:v>7.1053715462101508</c:v>
                  </c:pt>
                  <c:pt idx="1">
                    <c:v>8.3665602299643496</c:v>
                  </c:pt>
                </c:numCache>
              </c:numRef>
            </c:plus>
            <c:minus>
              <c:numRef>
                <c:f>('Figures Example'!$L$79,'Figures Example'!$O$79)</c:f>
                <c:numCache>
                  <c:formatCode>General</c:formatCode>
                  <c:ptCount val="2"/>
                  <c:pt idx="0">
                    <c:v>8.9717064739762122</c:v>
                  </c:pt>
                  <c:pt idx="1">
                    <c:v>9.2378616559553706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Example'!$K$79,'Figures Example'!$N$79)</c:f>
              <c:numCache>
                <c:formatCode>General</c:formatCode>
                <c:ptCount val="2"/>
                <c:pt idx="0">
                  <c:v>76.396543260721955</c:v>
                </c:pt>
                <c:pt idx="1">
                  <c:v>63.121160671467806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C-492E-8AC7-845DCB09729E}"/>
            </c:ext>
          </c:extLst>
        </c:ser>
        <c:ser>
          <c:idx val="2"/>
          <c:order val="2"/>
          <c:tx>
            <c:strRef>
              <c:f>'Figures Example'!$J$80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Example'!$M$80,'Figures Example'!$P$80)</c:f>
                <c:numCache>
                  <c:formatCode>General</c:formatCode>
                  <c:ptCount val="2"/>
                  <c:pt idx="0">
                    <c:v>2.7188366999154283</c:v>
                  </c:pt>
                  <c:pt idx="1">
                    <c:v>3.007442379123944</c:v>
                  </c:pt>
                </c:numCache>
              </c:numRef>
            </c:plus>
            <c:minus>
              <c:numRef>
                <c:f>('Figures Example'!$L$80,'Figures Example'!$O$80)</c:f>
                <c:numCache>
                  <c:formatCode>General</c:formatCode>
                  <c:ptCount val="2"/>
                  <c:pt idx="0">
                    <c:v>3.3356756744040155</c:v>
                  </c:pt>
                  <c:pt idx="1">
                    <c:v>3.452566126706202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Example'!$K$80,'Figures Example'!$N$80)</c:f>
              <c:numCache>
                <c:formatCode>General</c:formatCode>
                <c:ptCount val="2"/>
                <c:pt idx="0">
                  <c:v>87.414229635469283</c:v>
                </c:pt>
                <c:pt idx="1">
                  <c:v>81.846816887793423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C-492E-8AC7-845DCB09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16847"/>
        <c:axId val="1483028847"/>
      </c:barChart>
      <c:catAx>
        <c:axId val="14830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28847"/>
        <c:crosses val="autoZero"/>
        <c:auto val="1"/>
        <c:lblAlgn val="ctr"/>
        <c:lblOffset val="100"/>
        <c:noMultiLvlLbl val="0"/>
      </c:catAx>
      <c:valAx>
        <c:axId val="14830288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Example'!$K$100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Example'!$M$102:$M$109</c15:sqref>
                    </c15:fullRef>
                  </c:ext>
                </c:extLst>
                <c:f>'Figures Example'!$M$102:$M$108</c:f>
                <c:numCache>
                  <c:formatCode>General</c:formatCode>
                  <c:ptCount val="7"/>
                  <c:pt idx="0">
                    <c:v>14.284327636812407</c:v>
                  </c:pt>
                  <c:pt idx="1">
                    <c:v>0</c:v>
                  </c:pt>
                  <c:pt idx="2">
                    <c:v>1.6415747820176847</c:v>
                  </c:pt>
                  <c:pt idx="3">
                    <c:v>0</c:v>
                  </c:pt>
                  <c:pt idx="4">
                    <c:v>1.5866301025624807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Example'!$L$102:$L$109</c15:sqref>
                    </c15:fullRef>
                  </c:ext>
                </c:extLst>
                <c:f>'Figures Example'!$L$102:$L$108</c:f>
                <c:numCache>
                  <c:formatCode>General</c:formatCode>
                  <c:ptCount val="7"/>
                  <c:pt idx="0">
                    <c:v>24.332277265941855</c:v>
                  </c:pt>
                  <c:pt idx="1">
                    <c:v>0</c:v>
                  </c:pt>
                  <c:pt idx="2">
                    <c:v>2.4839174990535327</c:v>
                  </c:pt>
                  <c:pt idx="3">
                    <c:v>0</c:v>
                  </c:pt>
                  <c:pt idx="4">
                    <c:v>2.3241560558221863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Example'!$J$101:$J$107</c15:sqref>
                  </c15:fullRef>
                </c:ext>
              </c:extLst>
              <c:f>'Figures Example'!$J$101:$J$107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Example'!$K$101:$K$108</c15:sqref>
                  </c15:fullRef>
                </c:ext>
              </c:extLst>
              <c:f>'Figures Example'!$K$101:$K$107</c:f>
              <c:numCache>
                <c:formatCode>General</c:formatCode>
                <c:ptCount val="7"/>
                <c:pt idx="0">
                  <c:v>97.204127199108981</c:v>
                </c:pt>
                <c:pt idx="1">
                  <c:v>76.208086839700513</c:v>
                </c:pt>
                <c:pt idx="2">
                  <c:v>99.582701906183203</c:v>
                </c:pt>
                <c:pt idx="3">
                  <c:v>95.393068732664517</c:v>
                </c:pt>
                <c:pt idx="4">
                  <c:v>100</c:v>
                </c:pt>
                <c:pt idx="5">
                  <c:v>95.249443799986167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B-44A5-BDDB-7F38910FB82A}"/>
            </c:ext>
          </c:extLst>
        </c:ser>
        <c:ser>
          <c:idx val="3"/>
          <c:order val="1"/>
          <c:tx>
            <c:strRef>
              <c:f>'Figures Example'!$O$100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Example'!$Q$102:$Q$109</c15:sqref>
                    </c15:fullRef>
                  </c:ext>
                </c:extLst>
                <c:f>'Figures Example'!$Q$102:$Q$108</c:f>
                <c:numCache>
                  <c:formatCode>General</c:formatCode>
                  <c:ptCount val="7"/>
                  <c:pt idx="0">
                    <c:v>19.569857482771482</c:v>
                  </c:pt>
                  <c:pt idx="1">
                    <c:v>0.33185655678738613</c:v>
                  </c:pt>
                  <c:pt idx="2">
                    <c:v>2.048504967846128</c:v>
                  </c:pt>
                  <c:pt idx="3">
                    <c:v>0</c:v>
                  </c:pt>
                  <c:pt idx="4">
                    <c:v>2.067063940259473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Example'!$P$102:$P$109</c15:sqref>
                    </c15:fullRef>
                  </c:ext>
                </c:extLst>
                <c:f>'Figures Example'!$P$102:$P$108</c:f>
                <c:numCache>
                  <c:formatCode>General</c:formatCode>
                  <c:ptCount val="7"/>
                  <c:pt idx="0">
                    <c:v>18.481272599741082</c:v>
                  </c:pt>
                  <c:pt idx="1">
                    <c:v>1.5948364142714269</c:v>
                  </c:pt>
                  <c:pt idx="2">
                    <c:v>2.7514069333499549</c:v>
                  </c:pt>
                  <c:pt idx="3">
                    <c:v>0</c:v>
                  </c:pt>
                  <c:pt idx="4">
                    <c:v>2.7000705947728818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Example'!$J$101:$J$107</c15:sqref>
                  </c15:fullRef>
                </c:ext>
              </c:extLst>
              <c:f>'Figures Example'!$J$101:$J$107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Example'!$O$101:$O$108</c15:sqref>
                  </c15:fullRef>
                </c:ext>
              </c:extLst>
              <c:f>'Figures Example'!$O$101:$O$107</c:f>
              <c:numCache>
                <c:formatCode>General</c:formatCode>
                <c:ptCount val="7"/>
                <c:pt idx="0">
                  <c:v>67.579309574179973</c:v>
                </c:pt>
                <c:pt idx="1">
                  <c:v>46.258769639370826</c:v>
                </c:pt>
                <c:pt idx="2">
                  <c:v>99.582701906183203</c:v>
                </c:pt>
                <c:pt idx="3">
                  <c:v>92.620320224260183</c:v>
                </c:pt>
                <c:pt idx="4">
                  <c:v>100</c:v>
                </c:pt>
                <c:pt idx="5">
                  <c:v>91.954445086469477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B-44A5-BDDB-7F38910F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Example'!$K$117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Example'!$M$119:$M$126</c15:sqref>
                    </c15:fullRef>
                  </c:ext>
                </c:extLst>
                <c:f>'Figures Example'!$M$119:$M$125</c:f>
                <c:numCache>
                  <c:formatCode>General</c:formatCode>
                  <c:ptCount val="7"/>
                  <c:pt idx="0">
                    <c:v>21.881268682344562</c:v>
                  </c:pt>
                  <c:pt idx="1">
                    <c:v>3.5920232470974156</c:v>
                  </c:pt>
                  <c:pt idx="2">
                    <c:v>7.8376066510591471</c:v>
                  </c:pt>
                  <c:pt idx="3">
                    <c:v>17.115611428079504</c:v>
                  </c:pt>
                  <c:pt idx="4">
                    <c:v>7.1053715462101508</c:v>
                  </c:pt>
                  <c:pt idx="5">
                    <c:v>0</c:v>
                  </c:pt>
                  <c:pt idx="6">
                    <c:v>0.73748818967575858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Example'!$L$119:$L$126</c15:sqref>
                    </c15:fullRef>
                  </c:ext>
                </c:extLst>
                <c:f>'Figures Example'!$L$119:$L$125</c:f>
                <c:numCache>
                  <c:formatCode>General</c:formatCode>
                  <c:ptCount val="7"/>
                  <c:pt idx="0">
                    <c:v>23.852258651134743</c:v>
                  </c:pt>
                  <c:pt idx="1">
                    <c:v>9.6107398347843684</c:v>
                  </c:pt>
                  <c:pt idx="2">
                    <c:v>12.094695070201695</c:v>
                  </c:pt>
                  <c:pt idx="3">
                    <c:v>17.15640143811838</c:v>
                  </c:pt>
                  <c:pt idx="4">
                    <c:v>8.9717064739762122</c:v>
                  </c:pt>
                  <c:pt idx="5">
                    <c:v>0</c:v>
                  </c:pt>
                  <c:pt idx="6">
                    <c:v>5.3437923776313738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Example'!$J$118:$J$125</c15:sqref>
                  </c15:fullRef>
                </c:ext>
              </c:extLst>
              <c:f>'Figures Example'!$J$118:$J$124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Example'!$K$118:$K$125</c15:sqref>
                  </c15:fullRef>
                </c:ext>
              </c:extLst>
              <c:f>'Figures Example'!$K$118:$K$124</c:f>
              <c:numCache>
                <c:formatCode>General</c:formatCode>
                <c:ptCount val="7"/>
                <c:pt idx="0">
                  <c:v>77.400054182250898</c:v>
                </c:pt>
                <c:pt idx="1">
                  <c:v>54.679205507174466</c:v>
                </c:pt>
                <c:pt idx="2">
                  <c:v>94.592141335504252</c:v>
                </c:pt>
                <c:pt idx="3">
                  <c:v>82.466956070752417</c:v>
                </c:pt>
                <c:pt idx="4">
                  <c:v>50.173636078860326</c:v>
                </c:pt>
                <c:pt idx="5">
                  <c:v>76.396543260721955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3E1-B72E-E04C6E1E92DE}"/>
            </c:ext>
          </c:extLst>
        </c:ser>
        <c:ser>
          <c:idx val="3"/>
          <c:order val="1"/>
          <c:tx>
            <c:strRef>
              <c:f>'Figures Example'!$O$117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Example'!$Q$119:$Q$126</c15:sqref>
                    </c15:fullRef>
                  </c:ext>
                </c:extLst>
                <c:f>'Figures Example'!$Q$119:$Q$125</c:f>
                <c:numCache>
                  <c:formatCode>General</c:formatCode>
                  <c:ptCount val="7"/>
                  <c:pt idx="0">
                    <c:v>21.109454444211174</c:v>
                  </c:pt>
                  <c:pt idx="1">
                    <c:v>7.9819595045712504</c:v>
                  </c:pt>
                  <c:pt idx="2">
                    <c:v>10.033279682935785</c:v>
                  </c:pt>
                  <c:pt idx="3">
                    <c:v>17.268671336710177</c:v>
                  </c:pt>
                  <c:pt idx="4">
                    <c:v>8.3665602299643496</c:v>
                  </c:pt>
                  <c:pt idx="5">
                    <c:v>0</c:v>
                  </c:pt>
                  <c:pt idx="6">
                    <c:v>0.73748818967575858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Example'!$P$119:$P$126</c15:sqref>
                    </c15:fullRef>
                  </c:ext>
                </c:extLst>
                <c:f>'Figures Example'!$P$119:$P$125</c:f>
                <c:numCache>
                  <c:formatCode>General</c:formatCode>
                  <c:ptCount val="7"/>
                  <c:pt idx="0">
                    <c:v>20.458961229657916</c:v>
                  </c:pt>
                  <c:pt idx="1">
                    <c:v>11.874783669874972</c:v>
                  </c:pt>
                  <c:pt idx="2">
                    <c:v>11.973189779731399</c:v>
                  </c:pt>
                  <c:pt idx="3">
                    <c:v>15.745150077135051</c:v>
                  </c:pt>
                  <c:pt idx="4">
                    <c:v>9.2378616559553706</c:v>
                  </c:pt>
                  <c:pt idx="5">
                    <c:v>0</c:v>
                  </c:pt>
                  <c:pt idx="6">
                    <c:v>5.3437923776313738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Example'!$J$118:$J$125</c15:sqref>
                  </c15:fullRef>
                </c:ext>
              </c:extLst>
              <c:f>'Figures Example'!$J$118:$J$124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Example'!$O$118:$O$125</c15:sqref>
                  </c15:fullRef>
                </c:ext>
              </c:extLst>
              <c:f>'Figures Example'!$O$118:$O$124</c:f>
              <c:numCache>
                <c:formatCode>General</c:formatCode>
                <c:ptCount val="7"/>
                <c:pt idx="0">
                  <c:v>71.303324882988647</c:v>
                </c:pt>
                <c:pt idx="1">
                  <c:v>48.119913997592882</c:v>
                </c:pt>
                <c:pt idx="2">
                  <c:v>81.264948603123344</c:v>
                </c:pt>
                <c:pt idx="3">
                  <c:v>67.665700452520753</c:v>
                </c:pt>
                <c:pt idx="4">
                  <c:v>43.128191005247125</c:v>
                </c:pt>
                <c:pt idx="5">
                  <c:v>63.121160671467806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3E1-B72E-E04C6E1E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Example'!$K$134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Example'!$M$136:$M$143</c15:sqref>
                    </c15:fullRef>
                  </c:ext>
                </c:extLst>
                <c:f>'Figures Example'!$M$136:$M$142</c:f>
                <c:numCache>
                  <c:formatCode>General</c:formatCode>
                  <c:ptCount val="7"/>
                  <c:pt idx="0">
                    <c:v>19.629082998633322</c:v>
                  </c:pt>
                  <c:pt idx="1">
                    <c:v>2.9350811689144649</c:v>
                  </c:pt>
                  <c:pt idx="2">
                    <c:v>2.6830747013794536</c:v>
                  </c:pt>
                  <c:pt idx="3">
                    <c:v>2.9694152878632849</c:v>
                  </c:pt>
                  <c:pt idx="4">
                    <c:v>2.7188366999154283</c:v>
                  </c:pt>
                  <c:pt idx="5">
                    <c:v>13.674328740733912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Example'!$L$136:$L$143</c15:sqref>
                    </c15:fullRef>
                  </c:ext>
                </c:extLst>
                <c:f>'Figures Example'!$L$136:$L$142</c:f>
                <c:numCache>
                  <c:formatCode>General</c:formatCode>
                  <c:ptCount val="7"/>
                  <c:pt idx="0">
                    <c:v>25.128186176663689</c:v>
                  </c:pt>
                  <c:pt idx="1">
                    <c:v>6.8969034717475637</c:v>
                  </c:pt>
                  <c:pt idx="2">
                    <c:v>5.152526000362343</c:v>
                  </c:pt>
                  <c:pt idx="3">
                    <c:v>4.3383484509718073</c:v>
                  </c:pt>
                  <c:pt idx="4">
                    <c:v>3.3356756744040155</c:v>
                  </c:pt>
                  <c:pt idx="5">
                    <c:v>51.237162536310166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Example'!$J$135:$J$142</c15:sqref>
                  </c15:fullRef>
                </c:ext>
              </c:extLst>
              <c:f>'Figures Example'!$J$135:$J$141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Example'!$K$135:$K$142</c15:sqref>
                  </c15:fullRef>
                </c:ext>
              </c:extLst>
              <c:f>'Figures Example'!$K$135:$K$141</c:f>
              <c:numCache>
                <c:formatCode>General</c:formatCode>
                <c:ptCount val="7"/>
                <c:pt idx="0">
                  <c:v>85.723740520655866</c:v>
                </c:pt>
                <c:pt idx="1">
                  <c:v>62.994762824811048</c:v>
                </c:pt>
                <c:pt idx="2">
                  <c:v>95.150882691862222</c:v>
                </c:pt>
                <c:pt idx="3">
                  <c:v>94.714175606203398</c:v>
                </c:pt>
                <c:pt idx="4">
                  <c:v>91.467361019034684</c:v>
                </c:pt>
                <c:pt idx="5">
                  <c:v>87.414229635469283</c:v>
                </c:pt>
                <c:pt idx="6">
                  <c:v>84.713487366519928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4-4BE4-9DA0-3C6B28D91D8B}"/>
            </c:ext>
          </c:extLst>
        </c:ser>
        <c:ser>
          <c:idx val="3"/>
          <c:order val="1"/>
          <c:tx>
            <c:strRef>
              <c:f>'Figures Example'!$O$134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Example'!$Q$136:$Q$143</c15:sqref>
                    </c15:fullRef>
                  </c:ext>
                </c:extLst>
                <c:f>'Figures Example'!$Q$136:$Q$142</c:f>
                <c:numCache>
                  <c:formatCode>General</c:formatCode>
                  <c:ptCount val="7"/>
                  <c:pt idx="0">
                    <c:v>20.001393869966698</c:v>
                  </c:pt>
                  <c:pt idx="1">
                    <c:v>3.118998577360145</c:v>
                  </c:pt>
                  <c:pt idx="2">
                    <c:v>3.8881135572790839</c:v>
                  </c:pt>
                  <c:pt idx="3">
                    <c:v>10.979898009770693</c:v>
                  </c:pt>
                  <c:pt idx="4">
                    <c:v>3.007442379123944</c:v>
                  </c:pt>
                  <c:pt idx="5">
                    <c:v>13.674328740733912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Example'!$P$136:$P$143</c15:sqref>
                    </c15:fullRef>
                  </c:ext>
                </c:extLst>
                <c:f>'Figures Example'!$P$136:$P$142</c:f>
                <c:numCache>
                  <c:formatCode>General</c:formatCode>
                  <c:ptCount val="7"/>
                  <c:pt idx="0">
                    <c:v>19.247746185746003</c:v>
                  </c:pt>
                  <c:pt idx="1">
                    <c:v>6.8339764705320789</c:v>
                  </c:pt>
                  <c:pt idx="2">
                    <c:v>5.4591729188865799</c:v>
                  </c:pt>
                  <c:pt idx="3">
                    <c:v>16.858041262173778</c:v>
                  </c:pt>
                  <c:pt idx="4">
                    <c:v>3.452566126706202</c:v>
                  </c:pt>
                  <c:pt idx="5">
                    <c:v>51.237162536310166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Example'!$J$135:$J$142</c15:sqref>
                  </c15:fullRef>
                </c:ext>
              </c:extLst>
              <c:f>'Figures Example'!$J$135:$J$141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Example'!$O$135:$O$142</c15:sqref>
                  </c15:fullRef>
                </c:ext>
              </c:extLst>
              <c:f>'Figures Example'!$O$135:$O$141</c:f>
              <c:numCache>
                <c:formatCode>General</c:formatCode>
                <c:ptCount val="7"/>
                <c:pt idx="0">
                  <c:v>85.723740520655866</c:v>
                </c:pt>
                <c:pt idx="1">
                  <c:v>47.55880908622597</c:v>
                </c:pt>
                <c:pt idx="2">
                  <c:v>94.590498669041494</c:v>
                </c:pt>
                <c:pt idx="3">
                  <c:v>88.282640311822973</c:v>
                </c:pt>
                <c:pt idx="4">
                  <c:v>77.600183191959133</c:v>
                </c:pt>
                <c:pt idx="5">
                  <c:v>81.846816887793423</c:v>
                </c:pt>
                <c:pt idx="6">
                  <c:v>84.713487366519928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4-4BE4-9DA0-3C6B28D9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Example'!$M$163:$M$190</c:f>
                <c:numCache>
                  <c:formatCode>General</c:formatCode>
                  <c:ptCount val="28"/>
                  <c:pt idx="0">
                    <c:v>1.7805665923491176</c:v>
                  </c:pt>
                  <c:pt idx="1">
                    <c:v>2.1879155011835962</c:v>
                  </c:pt>
                  <c:pt idx="2">
                    <c:v>2.1320550749975666</c:v>
                  </c:pt>
                  <c:pt idx="3">
                    <c:v>2.477663214172602</c:v>
                  </c:pt>
                  <c:pt idx="4">
                    <c:v>1.0418871302402131</c:v>
                  </c:pt>
                  <c:pt idx="5">
                    <c:v>4.6018003771295675</c:v>
                  </c:pt>
                  <c:pt idx="6">
                    <c:v>0</c:v>
                  </c:pt>
                  <c:pt idx="7">
                    <c:v>0</c:v>
                  </c:pt>
                  <c:pt idx="8">
                    <c:v>3.4217801820997806</c:v>
                  </c:pt>
                  <c:pt idx="9">
                    <c:v>2.6634411066026979</c:v>
                  </c:pt>
                  <c:pt idx="10">
                    <c:v>0</c:v>
                  </c:pt>
                  <c:pt idx="11">
                    <c:v>2.6634411066026979</c:v>
                  </c:pt>
                  <c:pt idx="12">
                    <c:v>3.5443698828719903</c:v>
                  </c:pt>
                  <c:pt idx="13">
                    <c:v>5.9530682426477952</c:v>
                  </c:pt>
                  <c:pt idx="14">
                    <c:v>4.6776999007973181</c:v>
                  </c:pt>
                  <c:pt idx="15">
                    <c:v>5.0811828951298565</c:v>
                  </c:pt>
                  <c:pt idx="16">
                    <c:v>2.241671442597382</c:v>
                  </c:pt>
                  <c:pt idx="17">
                    <c:v>4.0161051468919116</c:v>
                  </c:pt>
                  <c:pt idx="18">
                    <c:v>2.5916667006806318</c:v>
                  </c:pt>
                  <c:pt idx="19">
                    <c:v>1.0263005285157019</c:v>
                  </c:pt>
                  <c:pt idx="20">
                    <c:v>0.31492947378527203</c:v>
                  </c:pt>
                  <c:pt idx="21">
                    <c:v>0</c:v>
                  </c:pt>
                  <c:pt idx="22">
                    <c:v>1.476699912371557</c:v>
                  </c:pt>
                  <c:pt idx="23">
                    <c:v>1.6498319432176132</c:v>
                  </c:pt>
                  <c:pt idx="24">
                    <c:v>0</c:v>
                  </c:pt>
                  <c:pt idx="25">
                    <c:v>0.31492947378527203</c:v>
                  </c:pt>
                  <c:pt idx="26">
                    <c:v>1.7745929269051568</c:v>
                  </c:pt>
                  <c:pt idx="27">
                    <c:v>1.1129948414297879</c:v>
                  </c:pt>
                </c:numCache>
              </c:numRef>
            </c:plus>
            <c:minus>
              <c:numRef>
                <c:f>'Figures Example'!$L$163:$L$190</c:f>
                <c:numCache>
                  <c:formatCode>General</c:formatCode>
                  <c:ptCount val="28"/>
                  <c:pt idx="0">
                    <c:v>3.1884578113980098</c:v>
                  </c:pt>
                  <c:pt idx="1">
                    <c:v>3.2208992121337587</c:v>
                  </c:pt>
                  <c:pt idx="2">
                    <c:v>3.0130698112387506</c:v>
                  </c:pt>
                  <c:pt idx="3">
                    <c:v>1.7341531976810747</c:v>
                  </c:pt>
                  <c:pt idx="4">
                    <c:v>0.35361500838688831</c:v>
                  </c:pt>
                  <c:pt idx="5">
                    <c:v>3.5273728111358711</c:v>
                  </c:pt>
                  <c:pt idx="6">
                    <c:v>0</c:v>
                  </c:pt>
                  <c:pt idx="7">
                    <c:v>0</c:v>
                  </c:pt>
                  <c:pt idx="8">
                    <c:v>4.0995568132325815</c:v>
                  </c:pt>
                  <c:pt idx="9">
                    <c:v>2.0224122390291308</c:v>
                  </c:pt>
                  <c:pt idx="10">
                    <c:v>0</c:v>
                  </c:pt>
                  <c:pt idx="11">
                    <c:v>2.0224122390291308</c:v>
                  </c:pt>
                  <c:pt idx="12">
                    <c:v>4.1490585391515111</c:v>
                  </c:pt>
                  <c:pt idx="13">
                    <c:v>6.0604990401780725</c:v>
                  </c:pt>
                  <c:pt idx="14">
                    <c:v>3.7849613191800628</c:v>
                  </c:pt>
                  <c:pt idx="15">
                    <c:v>4.4309401187445054</c:v>
                  </c:pt>
                  <c:pt idx="16">
                    <c:v>0.59746011243308272</c:v>
                  </c:pt>
                  <c:pt idx="17">
                    <c:v>3.2773070092218912</c:v>
                  </c:pt>
                  <c:pt idx="18">
                    <c:v>2.0712615042812024</c:v>
                  </c:pt>
                  <c:pt idx="19">
                    <c:v>0.43818874095673793</c:v>
                  </c:pt>
                  <c:pt idx="20">
                    <c:v>7.7348787153805096E-2</c:v>
                  </c:pt>
                  <c:pt idx="21">
                    <c:v>0</c:v>
                  </c:pt>
                  <c:pt idx="22">
                    <c:v>1.106431576863061</c:v>
                  </c:pt>
                  <c:pt idx="23">
                    <c:v>1.2334010646188625</c:v>
                  </c:pt>
                  <c:pt idx="24">
                    <c:v>0</c:v>
                  </c:pt>
                  <c:pt idx="25">
                    <c:v>7.7348787153805096E-2</c:v>
                  </c:pt>
                  <c:pt idx="26">
                    <c:v>1.1273207276955899</c:v>
                  </c:pt>
                  <c:pt idx="27">
                    <c:v>0.63444902351461019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Example'!$K$163:$K$190</c:f>
              <c:numCache>
                <c:formatCode>0</c:formatCode>
                <c:ptCount val="28"/>
                <c:pt idx="0">
                  <c:v>96.12988611013229</c:v>
                </c:pt>
                <c:pt idx="1">
                  <c:v>93.641216972197782</c:v>
                </c:pt>
                <c:pt idx="2">
                  <c:v>93.23725414518394</c:v>
                </c:pt>
                <c:pt idx="3">
                  <c:v>5.4460243059678914</c:v>
                </c:pt>
                <c:pt idx="4">
                  <c:v>0.53242723241271706</c:v>
                </c:pt>
                <c:pt idx="5">
                  <c:v>12.875208316594591</c:v>
                </c:pt>
                <c:pt idx="6">
                  <c:v>0</c:v>
                </c:pt>
                <c:pt idx="7">
                  <c:v>0</c:v>
                </c:pt>
                <c:pt idx="8">
                  <c:v>83.41752349513186</c:v>
                </c:pt>
                <c:pt idx="9">
                  <c:v>7.7018259763535921</c:v>
                </c:pt>
                <c:pt idx="10">
                  <c:v>0</c:v>
                </c:pt>
                <c:pt idx="11">
                  <c:v>7.7018259763535921</c:v>
                </c:pt>
                <c:pt idx="12">
                  <c:v>81.281134839589541</c:v>
                </c:pt>
                <c:pt idx="13">
                  <c:v>53.701711938670627</c:v>
                </c:pt>
                <c:pt idx="14">
                  <c:v>16.042605408361151</c:v>
                </c:pt>
                <c:pt idx="15">
                  <c:v>23.806336092022349</c:v>
                </c:pt>
                <c:pt idx="16">
                  <c:v>0.80792565402769201</c:v>
                </c:pt>
                <c:pt idx="17">
                  <c:v>14.736345082310445</c:v>
                </c:pt>
                <c:pt idx="18">
                  <c:v>9.262154994496262</c:v>
                </c:pt>
                <c:pt idx="19">
                  <c:v>0.75882631408072754</c:v>
                </c:pt>
                <c:pt idx="20">
                  <c:v>0.10242598937579095</c:v>
                </c:pt>
                <c:pt idx="21">
                  <c:v>0</c:v>
                </c:pt>
                <c:pt idx="22">
                  <c:v>4.2183198695255237</c:v>
                </c:pt>
                <c:pt idx="23">
                  <c:v>4.6483211125624502</c:v>
                </c:pt>
                <c:pt idx="24">
                  <c:v>0</c:v>
                </c:pt>
                <c:pt idx="25">
                  <c:v>0.10242598937579095</c:v>
                </c:pt>
                <c:pt idx="26">
                  <c:v>2.9952830511206892</c:v>
                </c:pt>
                <c:pt idx="27">
                  <c:v>1.4538232440012806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4A6C-8FFF-F8819235468A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Example'!$V$163:$V$191</c:f>
                <c:numCache>
                  <c:formatCode>General</c:formatCode>
                  <c:ptCount val="29"/>
                  <c:pt idx="0">
                    <c:v>2.0580992929881887</c:v>
                  </c:pt>
                  <c:pt idx="1">
                    <c:v>2.7494725286476154</c:v>
                  </c:pt>
                  <c:pt idx="2">
                    <c:v>2.8597255287342875</c:v>
                  </c:pt>
                  <c:pt idx="3">
                    <c:v>3.3602357570384918</c:v>
                  </c:pt>
                  <c:pt idx="4">
                    <c:v>1.4931463494606263</c:v>
                  </c:pt>
                  <c:pt idx="5">
                    <c:v>4.8000096398075804</c:v>
                  </c:pt>
                  <c:pt idx="6">
                    <c:v>1.4499193766054757</c:v>
                  </c:pt>
                  <c:pt idx="7">
                    <c:v>0</c:v>
                  </c:pt>
                  <c:pt idx="8">
                    <c:v>3.7105957095218685</c:v>
                  </c:pt>
                  <c:pt idx="9">
                    <c:v>1.2230453357719395</c:v>
                  </c:pt>
                  <c:pt idx="10">
                    <c:v>0.13425039414105405</c:v>
                  </c:pt>
                  <c:pt idx="11">
                    <c:v>1.2105577580521794</c:v>
                  </c:pt>
                  <c:pt idx="12">
                    <c:v>3.7867669658638192</c:v>
                  </c:pt>
                  <c:pt idx="14">
                    <c:v>4.2593910752461497</c:v>
                  </c:pt>
                  <c:pt idx="15">
                    <c:v>5.7599984220721048</c:v>
                  </c:pt>
                  <c:pt idx="16">
                    <c:v>5.1064265463298746</c:v>
                  </c:pt>
                  <c:pt idx="17">
                    <c:v>0.73693640209648237</c:v>
                  </c:pt>
                  <c:pt idx="18">
                    <c:v>4.4058568145178079</c:v>
                  </c:pt>
                  <c:pt idx="19">
                    <c:v>2.7563540530099111</c:v>
                  </c:pt>
                  <c:pt idx="20">
                    <c:v>0.76529662075385696</c:v>
                  </c:pt>
                  <c:pt idx="21">
                    <c:v>1.216110014835649</c:v>
                  </c:pt>
                  <c:pt idx="22">
                    <c:v>0</c:v>
                  </c:pt>
                  <c:pt idx="23">
                    <c:v>1.4789828129252314</c:v>
                  </c:pt>
                  <c:pt idx="24">
                    <c:v>1.4276740841448325</c:v>
                  </c:pt>
                  <c:pt idx="25">
                    <c:v>0</c:v>
                  </c:pt>
                  <c:pt idx="26">
                    <c:v>0.590941458016779</c:v>
                  </c:pt>
                  <c:pt idx="27">
                    <c:v>0.89941308382649954</c:v>
                  </c:pt>
                  <c:pt idx="28">
                    <c:v>1.4257980458097224</c:v>
                  </c:pt>
                </c:numCache>
              </c:numRef>
            </c:plus>
            <c:minus>
              <c:numRef>
                <c:f>'Figures Example'!$U$163:$U$191</c:f>
                <c:numCache>
                  <c:formatCode>General</c:formatCode>
                  <c:ptCount val="29"/>
                  <c:pt idx="0">
                    <c:v>3.2985517350805509</c:v>
                  </c:pt>
                  <c:pt idx="1">
                    <c:v>3.8200805948692107</c:v>
                  </c:pt>
                  <c:pt idx="2">
                    <c:v>3.8049224270829711</c:v>
                  </c:pt>
                  <c:pt idx="3">
                    <c:v>2.4435843166637774</c:v>
                  </c:pt>
                  <c:pt idx="4">
                    <c:v>0.74854709806368003</c:v>
                  </c:pt>
                  <c:pt idx="5">
                    <c:v>3.8729670041433426</c:v>
                  </c:pt>
                  <c:pt idx="6">
                    <c:v>0.62661213370237268</c:v>
                  </c:pt>
                  <c:pt idx="7">
                    <c:v>0</c:v>
                  </c:pt>
                  <c:pt idx="8">
                    <c:v>4.3124271856655554</c:v>
                  </c:pt>
                  <c:pt idx="9">
                    <c:v>0.84945750010600207</c:v>
                  </c:pt>
                  <c:pt idx="10">
                    <c:v>3.2941250070850678E-2</c:v>
                  </c:pt>
                  <c:pt idx="11">
                    <c:v>0.83911770515904416</c:v>
                  </c:pt>
                  <c:pt idx="12">
                    <c:v>4.372497119870431</c:v>
                  </c:pt>
                  <c:pt idx="14">
                    <c:v>4.3959722631126539</c:v>
                  </c:pt>
                  <c:pt idx="15">
                    <c:v>4.7606609511316034</c:v>
                  </c:pt>
                  <c:pt idx="16">
                    <c:v>4.6705504837972782</c:v>
                  </c:pt>
                  <c:pt idx="17">
                    <c:v>0.45732847780224939</c:v>
                  </c:pt>
                  <c:pt idx="18">
                    <c:v>3.6072179019654147</c:v>
                  </c:pt>
                  <c:pt idx="19">
                    <c:v>2.3596623092384288</c:v>
                  </c:pt>
                  <c:pt idx="20">
                    <c:v>0.47274980407595124</c:v>
                  </c:pt>
                  <c:pt idx="21">
                    <c:v>0.68735159528078438</c:v>
                  </c:pt>
                  <c:pt idx="22">
                    <c:v>0</c:v>
                  </c:pt>
                  <c:pt idx="23">
                    <c:v>0.9413252654295019</c:v>
                  </c:pt>
                  <c:pt idx="24">
                    <c:v>0.9421832013984639</c:v>
                  </c:pt>
                  <c:pt idx="25">
                    <c:v>0</c:v>
                  </c:pt>
                  <c:pt idx="26">
                    <c:v>0.26787111133793495</c:v>
                  </c:pt>
                  <c:pt idx="27">
                    <c:v>0.58221834941529926</c:v>
                  </c:pt>
                  <c:pt idx="28">
                    <c:v>0.67813242345959346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Example'!$T$163:$T$191</c:f>
              <c:numCache>
                <c:formatCode>0</c:formatCode>
                <c:ptCount val="29"/>
                <c:pt idx="0">
                  <c:v>94.825824450353352</c:v>
                </c:pt>
                <c:pt idx="1">
                  <c:v>91.142865269169974</c:v>
                </c:pt>
                <c:pt idx="2">
                  <c:v>89.796208721603762</c:v>
                </c:pt>
                <c:pt idx="3">
                  <c:v>8.1615711389915919</c:v>
                </c:pt>
                <c:pt idx="4">
                  <c:v>1.4785361482330639</c:v>
                </c:pt>
                <c:pt idx="5">
                  <c:v>16.181844143717321</c:v>
                </c:pt>
                <c:pt idx="6">
                  <c:v>1.0913451843784863</c:v>
                </c:pt>
                <c:pt idx="7">
                  <c:v>0</c:v>
                </c:pt>
                <c:pt idx="8">
                  <c:v>80.04153223525266</c:v>
                </c:pt>
                <c:pt idx="9">
                  <c:v>2.7036626290804726</c:v>
                </c:pt>
                <c:pt idx="10">
                  <c:v>4.3633231514110929E-2</c:v>
                </c:pt>
                <c:pt idx="11">
                  <c:v>2.6600293975663618</c:v>
                </c:pt>
                <c:pt idx="12">
                  <c:v>79.169436756613493</c:v>
                </c:pt>
                <c:pt idx="14">
                  <c:v>58.833390054823262</c:v>
                </c:pt>
                <c:pt idx="15">
                  <c:v>20.405111432901556</c:v>
                </c:pt>
                <c:pt idx="16">
                  <c:v>30.595810316659939</c:v>
                </c:pt>
                <c:pt idx="17">
                  <c:v>1.1908115273491426</c:v>
                </c:pt>
                <c:pt idx="18">
                  <c:v>16.08538818557831</c:v>
                </c:pt>
                <c:pt idx="19">
                  <c:v>13.776176627959508</c:v>
                </c:pt>
                <c:pt idx="20">
                  <c:v>1.2214120011242759</c:v>
                </c:pt>
                <c:pt idx="21">
                  <c:v>1.5558789483537787</c:v>
                </c:pt>
                <c:pt idx="22">
                  <c:v>0</c:v>
                </c:pt>
                <c:pt idx="23">
                  <c:v>2.5223833950710315</c:v>
                </c:pt>
                <c:pt idx="24">
                  <c:v>2.6939539907438985</c:v>
                </c:pt>
                <c:pt idx="25">
                  <c:v>0</c:v>
                </c:pt>
                <c:pt idx="26">
                  <c:v>0.48757354245531059</c:v>
                </c:pt>
                <c:pt idx="27">
                  <c:v>1.623646661733058</c:v>
                </c:pt>
                <c:pt idx="28">
                  <c:v>1.2764774414377797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9-4A6C-8FFF-F8819235468A}"/>
            </c:ext>
          </c:extLst>
        </c:ser>
        <c:ser>
          <c:idx val="1"/>
          <c:order val="2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Example'!$P$163:$P$191</c:f>
                <c:numCache>
                  <c:formatCode>General</c:formatCode>
                  <c:ptCount val="29"/>
                  <c:pt idx="0">
                    <c:v>8.8653437903467704</c:v>
                  </c:pt>
                  <c:pt idx="1">
                    <c:v>10.450162765862665</c:v>
                  </c:pt>
                  <c:pt idx="2">
                    <c:v>10.060758430697284</c:v>
                  </c:pt>
                  <c:pt idx="3">
                    <c:v>1.5662216905065771</c:v>
                  </c:pt>
                  <c:pt idx="4">
                    <c:v>6.0781310164805529</c:v>
                  </c:pt>
                  <c:pt idx="5">
                    <c:v>5.3296307131252263</c:v>
                  </c:pt>
                  <c:pt idx="6">
                    <c:v>0</c:v>
                  </c:pt>
                  <c:pt idx="7">
                    <c:v>0</c:v>
                  </c:pt>
                  <c:pt idx="8">
                    <c:v>10.541461561357615</c:v>
                  </c:pt>
                  <c:pt idx="9">
                    <c:v>3.3470227752751853</c:v>
                  </c:pt>
                  <c:pt idx="10">
                    <c:v>3.0077768163154843</c:v>
                  </c:pt>
                  <c:pt idx="11">
                    <c:v>2.8452313672118237</c:v>
                  </c:pt>
                  <c:pt idx="12">
                    <c:v>10.659774418827467</c:v>
                  </c:pt>
                  <c:pt idx="14">
                    <c:v>10.187249707943081</c:v>
                  </c:pt>
                  <c:pt idx="15">
                    <c:v>5.4162528835659316</c:v>
                  </c:pt>
                  <c:pt idx="16">
                    <c:v>6.9374221745455458</c:v>
                  </c:pt>
                  <c:pt idx="17">
                    <c:v>2.4867296554870113</c:v>
                  </c:pt>
                  <c:pt idx="18">
                    <c:v>6.1186901030633827</c:v>
                  </c:pt>
                  <c:pt idx="19">
                    <c:v>4.9211440071734138</c:v>
                  </c:pt>
                  <c:pt idx="20">
                    <c:v>0.21405081204043483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9.7843132946164317</c:v>
                  </c:pt>
                  <c:pt idx="24">
                    <c:v>9.7878569602482202</c:v>
                  </c:pt>
                  <c:pt idx="25">
                    <c:v>0</c:v>
                  </c:pt>
                  <c:pt idx="26">
                    <c:v>3.58409748578201</c:v>
                  </c:pt>
                  <c:pt idx="27">
                    <c:v>8.1340709086855725</c:v>
                  </c:pt>
                  <c:pt idx="28">
                    <c:v>7.1953987585940133</c:v>
                  </c:pt>
                </c:numCache>
              </c:numRef>
            </c:plus>
            <c:minus>
              <c:numRef>
                <c:f>'Figures Example'!$O$163:$O$191</c:f>
                <c:numCache>
                  <c:formatCode>General</c:formatCode>
                  <c:ptCount val="29"/>
                  <c:pt idx="0">
                    <c:v>11.054819830602909</c:v>
                  </c:pt>
                  <c:pt idx="1">
                    <c:v>11.122125113007485</c:v>
                  </c:pt>
                  <c:pt idx="2">
                    <c:v>10.54604104700369</c:v>
                  </c:pt>
                  <c:pt idx="3">
                    <c:v>0.82013218266499244</c:v>
                  </c:pt>
                  <c:pt idx="4">
                    <c:v>2.2079728390867022</c:v>
                  </c:pt>
                  <c:pt idx="5">
                    <c:v>3.7806957638575325</c:v>
                  </c:pt>
                  <c:pt idx="6">
                    <c:v>0</c:v>
                  </c:pt>
                  <c:pt idx="7">
                    <c:v>0</c:v>
                  </c:pt>
                  <c:pt idx="8">
                    <c:v>11.430828427145201</c:v>
                  </c:pt>
                  <c:pt idx="9">
                    <c:v>2.8428307484681508</c:v>
                  </c:pt>
                  <c:pt idx="10">
                    <c:v>1.9679842980623872</c:v>
                  </c:pt>
                  <c:pt idx="11">
                    <c:v>2.3246169275551747</c:v>
                  </c:pt>
                  <c:pt idx="12">
                    <c:v>10.119821957400518</c:v>
                  </c:pt>
                  <c:pt idx="14">
                    <c:v>8.5071036289815112</c:v>
                  </c:pt>
                  <c:pt idx="15">
                    <c:v>3.8302598441030504</c:v>
                  </c:pt>
                  <c:pt idx="16">
                    <c:v>6.563704716869907</c:v>
                  </c:pt>
                  <c:pt idx="17">
                    <c:v>1.167387908246962</c:v>
                  </c:pt>
                  <c:pt idx="18">
                    <c:v>5.2455371497212262</c:v>
                  </c:pt>
                  <c:pt idx="19">
                    <c:v>4.1519699471639395</c:v>
                  </c:pt>
                  <c:pt idx="20">
                    <c:v>4.5844866127084813E-2</c:v>
                  </c:pt>
                  <c:pt idx="21">
                    <c:v>0</c:v>
                  </c:pt>
                  <c:pt idx="22">
                    <c:v>0</c:v>
                  </c:pt>
                  <c:pt idx="23">
                    <c:v>10.196113603586788</c:v>
                  </c:pt>
                  <c:pt idx="24">
                    <c:v>10.204973544229951</c:v>
                  </c:pt>
                  <c:pt idx="25">
                    <c:v>0</c:v>
                  </c:pt>
                  <c:pt idx="26">
                    <c:v>2.6925033321697178</c:v>
                  </c:pt>
                  <c:pt idx="27">
                    <c:v>7.9756917224123569</c:v>
                  </c:pt>
                  <c:pt idx="28">
                    <c:v>5.4856869383318685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Example'!$N$163:$N$191</c:f>
              <c:numCache>
                <c:formatCode>0</c:formatCode>
                <c:ptCount val="29"/>
                <c:pt idx="0">
                  <c:v>72.347223166944673</c:v>
                </c:pt>
                <c:pt idx="1">
                  <c:v>57.081793938774759</c:v>
                </c:pt>
                <c:pt idx="2">
                  <c:v>55.64435817956889</c:v>
                </c:pt>
                <c:pt idx="3">
                  <c:v>1.6920229273286458</c:v>
                </c:pt>
                <c:pt idx="4">
                  <c:v>3.347546882355402</c:v>
                </c:pt>
                <c:pt idx="5">
                  <c:v>11.344184386435646</c:v>
                </c:pt>
                <c:pt idx="6">
                  <c:v>0</c:v>
                </c:pt>
                <c:pt idx="7">
                  <c:v>0</c:v>
                </c:pt>
                <c:pt idx="8">
                  <c:v>58.931583884391294</c:v>
                </c:pt>
                <c:pt idx="9">
                  <c:v>15.428898554939291</c:v>
                </c:pt>
                <c:pt idx="10">
                  <c:v>5.3697012841541056</c:v>
                </c:pt>
                <c:pt idx="11">
                  <c:v>11.115593757913729</c:v>
                </c:pt>
                <c:pt idx="12">
                  <c:v>43.838326927519603</c:v>
                </c:pt>
                <c:pt idx="14">
                  <c:v>29.743749624848782</c:v>
                </c:pt>
                <c:pt idx="15">
                  <c:v>11.397854176247069</c:v>
                </c:pt>
                <c:pt idx="16">
                  <c:v>40.139928658930209</c:v>
                </c:pt>
                <c:pt idx="17">
                  <c:v>2.1519323047940326</c:v>
                </c:pt>
                <c:pt idx="18">
                  <c:v>24.700575721335596</c:v>
                </c:pt>
                <c:pt idx="19">
                  <c:v>19.945645183983267</c:v>
                </c:pt>
                <c:pt idx="20">
                  <c:v>5.8305940333621548E-2</c:v>
                </c:pt>
                <c:pt idx="21">
                  <c:v>0</c:v>
                </c:pt>
                <c:pt idx="22">
                  <c:v>0</c:v>
                </c:pt>
                <c:pt idx="23">
                  <c:v>55.105977386261337</c:v>
                </c:pt>
                <c:pt idx="24">
                  <c:v>55.164283326594955</c:v>
                </c:pt>
                <c:pt idx="25">
                  <c:v>0</c:v>
                </c:pt>
                <c:pt idx="26">
                  <c:v>9.6654519418774587</c:v>
                </c:pt>
                <c:pt idx="27">
                  <c:v>46.959653827487251</c:v>
                </c:pt>
                <c:pt idx="28">
                  <c:v>18.014093979742619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9-4A6C-8FFF-F8819235468A}"/>
            </c:ext>
          </c:extLst>
        </c:ser>
        <c:ser>
          <c:idx val="4"/>
          <c:order val="3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Example'!$Y$163:$Y$191</c:f>
                <c:numCache>
                  <c:formatCode>General</c:formatCode>
                  <c:ptCount val="29"/>
                  <c:pt idx="0">
                    <c:v>2.1017116952420736</c:v>
                  </c:pt>
                  <c:pt idx="1">
                    <c:v>2.7893521384576161</c:v>
                  </c:pt>
                  <c:pt idx="2">
                    <c:v>2.8036034873618974</c:v>
                  </c:pt>
                  <c:pt idx="3">
                    <c:v>2.8304315627089469</c:v>
                  </c:pt>
                  <c:pt idx="4">
                    <c:v>0.96868742151431064</c:v>
                  </c:pt>
                  <c:pt idx="5">
                    <c:v>4.5730491369965058</c:v>
                  </c:pt>
                  <c:pt idx="6">
                    <c:v>0.64479154470152633</c:v>
                  </c:pt>
                  <c:pt idx="7">
                    <c:v>0</c:v>
                  </c:pt>
                  <c:pt idx="8">
                    <c:v>2.639101371183898</c:v>
                  </c:pt>
                  <c:pt idx="9">
                    <c:v>2.5633609892257141</c:v>
                  </c:pt>
                  <c:pt idx="10">
                    <c:v>1.4996555788561547</c:v>
                  </c:pt>
                  <c:pt idx="11">
                    <c:v>2.6945006250714272</c:v>
                  </c:pt>
                  <c:pt idx="12">
                    <c:v>2.9798419287578781</c:v>
                  </c:pt>
                  <c:pt idx="14">
                    <c:v>5.6197373327156583</c:v>
                  </c:pt>
                  <c:pt idx="15">
                    <c:v>5.4387654224906257</c:v>
                  </c:pt>
                  <c:pt idx="16">
                    <c:v>4.0630144029722715</c:v>
                  </c:pt>
                  <c:pt idx="17">
                    <c:v>1.0685733898751071</c:v>
                  </c:pt>
                  <c:pt idx="18">
                    <c:v>2.6693239230530281</c:v>
                  </c:pt>
                  <c:pt idx="19">
                    <c:v>3.5665989839724155</c:v>
                  </c:pt>
                  <c:pt idx="20">
                    <c:v>0.5982918620231652</c:v>
                  </c:pt>
                  <c:pt idx="21">
                    <c:v>0</c:v>
                  </c:pt>
                  <c:pt idx="22">
                    <c:v>0</c:v>
                  </c:pt>
                  <c:pt idx="23">
                    <c:v>6.8003290032679544</c:v>
                  </c:pt>
                  <c:pt idx="24">
                    <c:v>6.8003290032679544</c:v>
                  </c:pt>
                  <c:pt idx="25">
                    <c:v>0</c:v>
                  </c:pt>
                  <c:pt idx="26">
                    <c:v>2.0746500295817327</c:v>
                  </c:pt>
                  <c:pt idx="27">
                    <c:v>6.8185570452001372</c:v>
                  </c:pt>
                  <c:pt idx="28">
                    <c:v>4.059821434974122</c:v>
                  </c:pt>
                </c:numCache>
              </c:numRef>
            </c:plus>
            <c:minus>
              <c:numRef>
                <c:f>'Figures Example'!$X$163:$X$191</c:f>
                <c:numCache>
                  <c:formatCode>General</c:formatCode>
                  <c:ptCount val="29"/>
                  <c:pt idx="0">
                    <c:v>2.5419211976988407</c:v>
                  </c:pt>
                  <c:pt idx="1">
                    <c:v>3.1861415238600728</c:v>
                  </c:pt>
                  <c:pt idx="2">
                    <c:v>3.1960432359926898</c:v>
                  </c:pt>
                  <c:pt idx="3">
                    <c:v>2.1946828634508879</c:v>
                  </c:pt>
                  <c:pt idx="4">
                    <c:v>0.69484239307218409</c:v>
                  </c:pt>
                  <c:pt idx="5">
                    <c:v>4.0177740019136685</c:v>
                  </c:pt>
                  <c:pt idx="6">
                    <c:v>0.34917004505827864</c:v>
                  </c:pt>
                  <c:pt idx="7">
                    <c:v>0</c:v>
                  </c:pt>
                  <c:pt idx="8">
                    <c:v>3.0914896751698109</c:v>
                  </c:pt>
                  <c:pt idx="9">
                    <c:v>2.3712558217528645</c:v>
                  </c:pt>
                  <c:pt idx="10">
                    <c:v>1.3296810594245283</c:v>
                  </c:pt>
                  <c:pt idx="11">
                    <c:v>2.321106702570491</c:v>
                  </c:pt>
                  <c:pt idx="12">
                    <c:v>3.205319202654124</c:v>
                  </c:pt>
                  <c:pt idx="14">
                    <c:v>5.6504341693072107</c:v>
                  </c:pt>
                  <c:pt idx="15">
                    <c:v>4.8113337261926787</c:v>
                  </c:pt>
                  <c:pt idx="16">
                    <c:v>4.0021521708759451</c:v>
                  </c:pt>
                  <c:pt idx="17">
                    <c:v>0.79912269992264129</c:v>
                  </c:pt>
                  <c:pt idx="18">
                    <c:v>2.4699798774539801</c:v>
                  </c:pt>
                  <c:pt idx="19">
                    <c:v>3.316903527635322</c:v>
                  </c:pt>
                  <c:pt idx="20">
                    <c:v>0.37635072562324545</c:v>
                  </c:pt>
                  <c:pt idx="21">
                    <c:v>0</c:v>
                  </c:pt>
                  <c:pt idx="22">
                    <c:v>0</c:v>
                  </c:pt>
                  <c:pt idx="23">
                    <c:v>7.2230627858693808</c:v>
                  </c:pt>
                  <c:pt idx="24">
                    <c:v>7.2230627858693808</c:v>
                  </c:pt>
                  <c:pt idx="25">
                    <c:v>0</c:v>
                  </c:pt>
                  <c:pt idx="26">
                    <c:v>1.8061251205661577</c:v>
                  </c:pt>
                  <c:pt idx="27">
                    <c:v>6.8725503575124591</c:v>
                  </c:pt>
                  <c:pt idx="28">
                    <c:v>3.706044040997952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Example'!$W$163:$W$191</c:f>
              <c:numCache>
                <c:formatCode>0</c:formatCode>
                <c:ptCount val="29"/>
                <c:pt idx="0">
                  <c:v>89.315744016268312</c:v>
                </c:pt>
                <c:pt idx="1">
                  <c:v>82.389529051614232</c:v>
                </c:pt>
                <c:pt idx="2">
                  <c:v>82.133977564713447</c:v>
                </c:pt>
                <c:pt idx="3">
                  <c:v>8.8252194411568929</c:v>
                </c:pt>
                <c:pt idx="4">
                  <c:v>2.397528557903013</c:v>
                </c:pt>
                <c:pt idx="5">
                  <c:v>23.13164887023374</c:v>
                </c:pt>
                <c:pt idx="6">
                  <c:v>0.7557885268223975</c:v>
                </c:pt>
                <c:pt idx="7">
                  <c:v>0</c:v>
                </c:pt>
                <c:pt idx="8">
                  <c:v>85.118286332622063</c:v>
                </c:pt>
                <c:pt idx="9">
                  <c:v>22.470423177333707</c:v>
                </c:pt>
                <c:pt idx="10">
                  <c:v>10.373690713584397</c:v>
                </c:pt>
                <c:pt idx="11">
                  <c:v>14.018732797659563</c:v>
                </c:pt>
                <c:pt idx="12">
                  <c:v>73.171240257987094</c:v>
                </c:pt>
                <c:pt idx="14">
                  <c:v>51.207681346671897</c:v>
                </c:pt>
                <c:pt idx="15">
                  <c:v>26.595426611829211</c:v>
                </c:pt>
                <c:pt idx="16">
                  <c:v>45.361662350232308</c:v>
                </c:pt>
                <c:pt idx="17">
                  <c:v>3.0687863443797934</c:v>
                </c:pt>
                <c:pt idx="18">
                  <c:v>23.125103255427884</c:v>
                </c:pt>
                <c:pt idx="19">
                  <c:v>28.496391299900946</c:v>
                </c:pt>
                <c:pt idx="20">
                  <c:v>1.0042455666458709</c:v>
                </c:pt>
                <c:pt idx="21">
                  <c:v>0</c:v>
                </c:pt>
                <c:pt idx="22">
                  <c:v>0</c:v>
                </c:pt>
                <c:pt idx="23">
                  <c:v>60.301225280709325</c:v>
                </c:pt>
                <c:pt idx="24">
                  <c:v>60.301225280709325</c:v>
                </c:pt>
                <c:pt idx="25">
                  <c:v>0</c:v>
                </c:pt>
                <c:pt idx="26">
                  <c:v>12.043584571725736</c:v>
                </c:pt>
                <c:pt idx="27">
                  <c:v>51.439062556984062</c:v>
                </c:pt>
                <c:pt idx="28">
                  <c:v>26.888268610617942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9-4A6C-8FFF-F8819235468A}"/>
            </c:ext>
          </c:extLst>
        </c:ser>
        <c:ser>
          <c:idx val="2"/>
          <c:order val="4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Example'!$S$163:$S$191</c:f>
                <c:numCache>
                  <c:formatCode>General</c:formatCode>
                  <c:ptCount val="29"/>
                  <c:pt idx="0">
                    <c:v>3.6939408952861612</c:v>
                  </c:pt>
                  <c:pt idx="1">
                    <c:v>2.2891403254763389</c:v>
                  </c:pt>
                  <c:pt idx="2">
                    <c:v>3.2012063569688678</c:v>
                  </c:pt>
                  <c:pt idx="3">
                    <c:v>8.4127656447206149</c:v>
                  </c:pt>
                  <c:pt idx="4">
                    <c:v>3.6482776258541612</c:v>
                  </c:pt>
                  <c:pt idx="5">
                    <c:v>3.364101097565813</c:v>
                  </c:pt>
                  <c:pt idx="6">
                    <c:v>4.0661620874660294</c:v>
                  </c:pt>
                  <c:pt idx="7">
                    <c:v>0</c:v>
                  </c:pt>
                  <c:pt idx="8">
                    <c:v>7.9177771689300158</c:v>
                  </c:pt>
                  <c:pt idx="9">
                    <c:v>1.9742404400195142</c:v>
                  </c:pt>
                  <c:pt idx="10">
                    <c:v>5.5490954565227044</c:v>
                  </c:pt>
                  <c:pt idx="11">
                    <c:v>4.8574031431756204</c:v>
                  </c:pt>
                  <c:pt idx="12">
                    <c:v>5.8914123981535198</c:v>
                  </c:pt>
                  <c:pt idx="14">
                    <c:v>7.7325223603315223</c:v>
                  </c:pt>
                  <c:pt idx="15">
                    <c:v>4.7377917777851533</c:v>
                  </c:pt>
                  <c:pt idx="16">
                    <c:v>11.471408406393948</c:v>
                  </c:pt>
                  <c:pt idx="17">
                    <c:v>2.3743945557572959</c:v>
                  </c:pt>
                  <c:pt idx="18">
                    <c:v>7.1484019389724942</c:v>
                  </c:pt>
                  <c:pt idx="19">
                    <c:v>12.405177957025835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5.4365331752533432</c:v>
                  </c:pt>
                  <c:pt idx="24">
                    <c:v>6.0114795405971133</c:v>
                  </c:pt>
                  <c:pt idx="25">
                    <c:v>0</c:v>
                  </c:pt>
                  <c:pt idx="26">
                    <c:v>1.466299213990109</c:v>
                  </c:pt>
                  <c:pt idx="27">
                    <c:v>5.4365331752533432</c:v>
                  </c:pt>
                  <c:pt idx="28">
                    <c:v>0.73752881765023237</c:v>
                  </c:pt>
                </c:numCache>
              </c:numRef>
            </c:plus>
            <c:minus>
              <c:numRef>
                <c:f>'Figures Example'!$R$163:$R$191</c:f>
                <c:numCache>
                  <c:formatCode>General</c:formatCode>
                  <c:ptCount val="29"/>
                  <c:pt idx="0">
                    <c:v>8.7808750258802064</c:v>
                  </c:pt>
                  <c:pt idx="1">
                    <c:v>2.7703032189313035</c:v>
                  </c:pt>
                  <c:pt idx="2">
                    <c:v>4.1080275467785299</c:v>
                  </c:pt>
                  <c:pt idx="3">
                    <c:v>2.0848429567908875</c:v>
                  </c:pt>
                  <c:pt idx="4">
                    <c:v>1.3622477164284736</c:v>
                  </c:pt>
                  <c:pt idx="5">
                    <c:v>2.7755321783649265</c:v>
                  </c:pt>
                  <c:pt idx="6">
                    <c:v>0.78904982181143801</c:v>
                  </c:pt>
                  <c:pt idx="7">
                    <c:v>0</c:v>
                  </c:pt>
                  <c:pt idx="8">
                    <c:v>12.865744749895114</c:v>
                  </c:pt>
                  <c:pt idx="9">
                    <c:v>1.4394497540395403</c:v>
                  </c:pt>
                  <c:pt idx="10">
                    <c:v>1.4527285179951266</c:v>
                  </c:pt>
                  <c:pt idx="11">
                    <c:v>1.9312126369158995</c:v>
                  </c:pt>
                  <c:pt idx="12">
                    <c:v>7.3040038450098024</c:v>
                  </c:pt>
                  <c:pt idx="14">
                    <c:v>7.4567276430210967</c:v>
                  </c:pt>
                  <c:pt idx="15">
                    <c:v>3.7228658950378346</c:v>
                  </c:pt>
                  <c:pt idx="16">
                    <c:v>9.207431178063068</c:v>
                  </c:pt>
                  <c:pt idx="17">
                    <c:v>0.3307103354419848</c:v>
                  </c:pt>
                  <c:pt idx="18">
                    <c:v>5.0352044713389716</c:v>
                  </c:pt>
                  <c:pt idx="19">
                    <c:v>8.1275706080199637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1.376497746008484</c:v>
                  </c:pt>
                  <c:pt idx="24">
                    <c:v>1.6330921891277146</c:v>
                  </c:pt>
                  <c:pt idx="25">
                    <c:v>0</c:v>
                  </c:pt>
                  <c:pt idx="26">
                    <c:v>0.17936815796321651</c:v>
                  </c:pt>
                  <c:pt idx="27">
                    <c:v>1.376497746008484</c:v>
                  </c:pt>
                  <c:pt idx="28">
                    <c:v>8.9668543761199995E-2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Example'!$Q$163:$Q$191</c:f>
              <c:numCache>
                <c:formatCode>0</c:formatCode>
                <c:ptCount val="29"/>
                <c:pt idx="0">
                  <c:v>94.028595352348773</c:v>
                </c:pt>
                <c:pt idx="1">
                  <c:v>88.528129693567877</c:v>
                </c:pt>
                <c:pt idx="2">
                  <c:v>87.558679808651533</c:v>
                </c:pt>
                <c:pt idx="3">
                  <c:v>2.6949643641562138</c:v>
                </c:pt>
                <c:pt idx="4">
                  <c:v>2.1267716250160693</c:v>
                </c:pt>
                <c:pt idx="5">
                  <c:v>13.40780511879826</c:v>
                </c:pt>
                <c:pt idx="6">
                  <c:v>0.96944988491635198</c:v>
                </c:pt>
                <c:pt idx="7">
                  <c:v>0</c:v>
                </c:pt>
                <c:pt idx="8">
                  <c:v>83.484864079821747</c:v>
                </c:pt>
                <c:pt idx="9">
                  <c:v>5.0323103464131984</c:v>
                </c:pt>
                <c:pt idx="10">
                  <c:v>1.9292094881114961</c:v>
                </c:pt>
                <c:pt idx="11">
                  <c:v>3.1031008583017017</c:v>
                </c:pt>
                <c:pt idx="12">
                  <c:v>78.086373537497664</c:v>
                </c:pt>
                <c:pt idx="14">
                  <c:v>44.104162176565815</c:v>
                </c:pt>
                <c:pt idx="15">
                  <c:v>14.444644422666334</c:v>
                </c:pt>
                <c:pt idx="16">
                  <c:v>28.268165174152777</c:v>
                </c:pt>
                <c:pt idx="17">
                  <c:v>0.38274982600136886</c:v>
                </c:pt>
                <c:pt idx="18">
                  <c:v>14.211247338465277</c:v>
                </c:pt>
                <c:pt idx="19">
                  <c:v>18.293117722377659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1.8092183042400896</c:v>
                </c:pt>
                <c:pt idx="24">
                  <c:v>2.1919681302414582</c:v>
                </c:pt>
                <c:pt idx="25">
                  <c:v>0</c:v>
                </c:pt>
                <c:pt idx="26">
                  <c:v>0.20395023291361436</c:v>
                </c:pt>
                <c:pt idx="27">
                  <c:v>1.8092183042400896</c:v>
                </c:pt>
                <c:pt idx="28">
                  <c:v>0.10197511645680718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9-4A6C-8FFF-F8819235468A}"/>
            </c:ext>
          </c:extLst>
        </c:ser>
        <c:ser>
          <c:idx val="5"/>
          <c:order val="5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Example'!$AB$163:$AB$191</c:f>
                <c:numCache>
                  <c:formatCode>General</c:formatCode>
                  <c:ptCount val="29"/>
                  <c:pt idx="0">
                    <c:v>2.6514949554887295</c:v>
                  </c:pt>
                  <c:pt idx="1">
                    <c:v>3.2004524262312941</c:v>
                  </c:pt>
                  <c:pt idx="2">
                    <c:v>3.4879559491636627</c:v>
                  </c:pt>
                  <c:pt idx="3">
                    <c:v>3.7832050001283122</c:v>
                  </c:pt>
                  <c:pt idx="4">
                    <c:v>2.2192082239344271</c:v>
                  </c:pt>
                  <c:pt idx="5">
                    <c:v>5.5266830358780261</c:v>
                  </c:pt>
                  <c:pt idx="6">
                    <c:v>1.8249188020159994</c:v>
                  </c:pt>
                  <c:pt idx="7">
                    <c:v>0.60868681342649456</c:v>
                  </c:pt>
                  <c:pt idx="8">
                    <c:v>4.3745593218613124</c:v>
                  </c:pt>
                  <c:pt idx="9">
                    <c:v>3.9437886845958028</c:v>
                  </c:pt>
                  <c:pt idx="10">
                    <c:v>1.4171666658494118</c:v>
                  </c:pt>
                  <c:pt idx="11">
                    <c:v>3.5306045841612628</c:v>
                  </c:pt>
                  <c:pt idx="12">
                    <c:v>4.4596323012026318</c:v>
                  </c:pt>
                  <c:pt idx="14">
                    <c:v>4.8996059834919379</c:v>
                  </c:pt>
                  <c:pt idx="15">
                    <c:v>6.9339983777235403</c:v>
                  </c:pt>
                  <c:pt idx="16">
                    <c:v>4.6871286743796148</c:v>
                  </c:pt>
                  <c:pt idx="17">
                    <c:v>1.0698544246751174</c:v>
                  </c:pt>
                  <c:pt idx="18">
                    <c:v>3.269491307980334</c:v>
                  </c:pt>
                  <c:pt idx="19">
                    <c:v>5.6130947669229982</c:v>
                  </c:pt>
                  <c:pt idx="20">
                    <c:v>2.0575196385514136</c:v>
                  </c:pt>
                  <c:pt idx="21">
                    <c:v>0.45939224983729743</c:v>
                  </c:pt>
                  <c:pt idx="22">
                    <c:v>0</c:v>
                  </c:pt>
                  <c:pt idx="23">
                    <c:v>2.6821565565958787</c:v>
                  </c:pt>
                  <c:pt idx="24">
                    <c:v>2.8400929607547534</c:v>
                  </c:pt>
                  <c:pt idx="25">
                    <c:v>0</c:v>
                  </c:pt>
                  <c:pt idx="26">
                    <c:v>1.3436802876262468</c:v>
                  </c:pt>
                  <c:pt idx="27">
                    <c:v>2.47097753381628</c:v>
                  </c:pt>
                  <c:pt idx="28">
                    <c:v>1.4523704211472537</c:v>
                  </c:pt>
                </c:numCache>
              </c:numRef>
            </c:plus>
            <c:minus>
              <c:numRef>
                <c:f>'Figures Example'!$AA$163:$AA$191</c:f>
                <c:numCache>
                  <c:formatCode>General</c:formatCode>
                  <c:ptCount val="29"/>
                  <c:pt idx="0">
                    <c:v>3.1647278666723508</c:v>
                  </c:pt>
                  <c:pt idx="1">
                    <c:v>3.6616488762192176</c:v>
                  </c:pt>
                  <c:pt idx="2">
                    <c:v>3.9361944043394033</c:v>
                  </c:pt>
                  <c:pt idx="3">
                    <c:v>2.7112670116341695</c:v>
                  </c:pt>
                  <c:pt idx="4">
                    <c:v>1.3871659377254058</c:v>
                  </c:pt>
                  <c:pt idx="5">
                    <c:v>4.3722163137022392</c:v>
                  </c:pt>
                  <c:pt idx="6">
                    <c:v>0.82934813022656062</c:v>
                  </c:pt>
                  <c:pt idx="7">
                    <c:v>8.6628616518757889E-2</c:v>
                  </c:pt>
                  <c:pt idx="8">
                    <c:v>4.8264632063480946</c:v>
                  </c:pt>
                  <c:pt idx="9">
                    <c:v>2.6671322286183425</c:v>
                  </c:pt>
                  <c:pt idx="10">
                    <c:v>0.51285311932603883</c:v>
                  </c:pt>
                  <c:pt idx="11">
                    <c:v>2.3794023881946051</c:v>
                  </c:pt>
                  <c:pt idx="12">
                    <c:v>4.8152593651564572</c:v>
                  </c:pt>
                  <c:pt idx="14">
                    <c:v>4.9052906160272798</c:v>
                  </c:pt>
                  <c:pt idx="15">
                    <c:v>5.6450183144783423</c:v>
                  </c:pt>
                  <c:pt idx="16">
                    <c:v>4.0617023248290565</c:v>
                  </c:pt>
                  <c:pt idx="17">
                    <c:v>0.29075783407815942</c:v>
                  </c:pt>
                  <c:pt idx="18">
                    <c:v>2.3525783976121692</c:v>
                  </c:pt>
                  <c:pt idx="19">
                    <c:v>4.4346966825481591</c:v>
                  </c:pt>
                  <c:pt idx="20">
                    <c:v>0.81985077537010953</c:v>
                  </c:pt>
                  <c:pt idx="21">
                    <c:v>6.6378248893821226E-2</c:v>
                  </c:pt>
                  <c:pt idx="22">
                    <c:v>0</c:v>
                  </c:pt>
                  <c:pt idx="23">
                    <c:v>1.7519335794702746</c:v>
                  </c:pt>
                  <c:pt idx="24">
                    <c:v>1.832310996441858</c:v>
                  </c:pt>
                  <c:pt idx="25">
                    <c:v>0</c:v>
                  </c:pt>
                  <c:pt idx="26">
                    <c:v>0.56184814188223287</c:v>
                  </c:pt>
                  <c:pt idx="27">
                    <c:v>1.4223638462203247</c:v>
                  </c:pt>
                  <c:pt idx="28">
                    <c:v>0.79873804861501618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Example'!$Z$163:$Z$191</c:f>
              <c:numCache>
                <c:formatCode>0</c:formatCode>
                <c:ptCount val="29"/>
                <c:pt idx="0">
                  <c:v>86.255478452448074</c:v>
                </c:pt>
                <c:pt idx="1">
                  <c:v>80.676337442112199</c:v>
                </c:pt>
                <c:pt idx="2">
                  <c:v>78.006428854335581</c:v>
                </c:pt>
                <c:pt idx="3">
                  <c:v>8.6615040691166332</c:v>
                </c:pt>
                <c:pt idx="4">
                  <c:v>3.5631239345501124</c:v>
                </c:pt>
                <c:pt idx="5">
                  <c:v>16.726540467750407</c:v>
                </c:pt>
                <c:pt idx="6">
                  <c:v>1.49712102889621</c:v>
                </c:pt>
                <c:pt idx="7">
                  <c:v>0.10090146668759747</c:v>
                </c:pt>
                <c:pt idx="8">
                  <c:v>71.710191651557793</c:v>
                </c:pt>
                <c:pt idx="9">
                  <c:v>7.5648881933643883</c:v>
                </c:pt>
                <c:pt idx="10">
                  <c:v>0.79724276439148212</c:v>
                </c:pt>
                <c:pt idx="11">
                  <c:v>6.767645428972906</c:v>
                </c:pt>
                <c:pt idx="12">
                  <c:v>68.013813527143242</c:v>
                </c:pt>
                <c:pt idx="14">
                  <c:v>50.295645536276034</c:v>
                </c:pt>
                <c:pt idx="15">
                  <c:v>21.867848302052064</c:v>
                </c:pt>
                <c:pt idx="16">
                  <c:v>21.902690019592715</c:v>
                </c:pt>
                <c:pt idx="17">
                  <c:v>0.39767415332924866</c:v>
                </c:pt>
                <c:pt idx="18">
                  <c:v>7.6899054478380444</c:v>
                </c:pt>
                <c:pt idx="19">
                  <c:v>16.844819134512363</c:v>
                </c:pt>
                <c:pt idx="20">
                  <c:v>1.3443600625134993</c:v>
                </c:pt>
                <c:pt idx="21">
                  <c:v>7.7529027593230451E-2</c:v>
                </c:pt>
                <c:pt idx="22">
                  <c:v>0</c:v>
                </c:pt>
                <c:pt idx="23">
                  <c:v>4.7969121174121119</c:v>
                </c:pt>
                <c:pt idx="24">
                  <c:v>4.8978135840997092</c:v>
                </c:pt>
                <c:pt idx="25">
                  <c:v>0</c:v>
                </c:pt>
                <c:pt idx="26">
                  <c:v>0.95628600789049312</c:v>
                </c:pt>
                <c:pt idx="27">
                  <c:v>3.2394786349065714</c:v>
                </c:pt>
                <c:pt idx="28">
                  <c:v>1.7433060156500675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09-4A6C-8FFF-F881923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Example'!$M$163:$M$164</c:f>
                <c:numCache>
                  <c:formatCode>General</c:formatCode>
                  <c:ptCount val="2"/>
                  <c:pt idx="0">
                    <c:v>1.7805665923491176</c:v>
                  </c:pt>
                  <c:pt idx="1">
                    <c:v>2.1879155011835962</c:v>
                  </c:pt>
                </c:numCache>
                <c:extLst/>
              </c:numRef>
            </c:plus>
            <c:minus>
              <c:numRef>
                <c:f>'Figures Example'!$L$163:$L$164</c:f>
                <c:numCache>
                  <c:formatCode>General</c:formatCode>
                  <c:ptCount val="2"/>
                  <c:pt idx="0">
                    <c:v>3.1884578113980098</c:v>
                  </c:pt>
                  <c:pt idx="1">
                    <c:v>3.2208992121337587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f>'Figures Example'!$K$163:$K$164</c:f>
              <c:numCache>
                <c:formatCode>0</c:formatCode>
                <c:ptCount val="2"/>
                <c:pt idx="0">
                  <c:v>96.12988611013229</c:v>
                </c:pt>
                <c:pt idx="1">
                  <c:v>93.641216972197782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D5D-4865-AB6D-563BA572BB49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Example'!$V$163:$V$164</c:f>
                <c:numCache>
                  <c:formatCode>General</c:formatCode>
                  <c:ptCount val="2"/>
                  <c:pt idx="0">
                    <c:v>2.0580992929881887</c:v>
                  </c:pt>
                  <c:pt idx="1">
                    <c:v>2.7494725286476154</c:v>
                  </c:pt>
                </c:numCache>
                <c:extLst/>
              </c:numRef>
            </c:plus>
            <c:minus>
              <c:numRef>
                <c:f>'Figures Example'!$U$163:$U$164</c:f>
                <c:numCache>
                  <c:formatCode>General</c:formatCode>
                  <c:ptCount val="2"/>
                  <c:pt idx="0">
                    <c:v>3.2985517350805509</c:v>
                  </c:pt>
                  <c:pt idx="1">
                    <c:v>3.8200805948692107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Example'!$T$163:$T$164</c:f>
              <c:numCache>
                <c:formatCode>0</c:formatCode>
                <c:ptCount val="2"/>
                <c:pt idx="0">
                  <c:v>94.825824450353352</c:v>
                </c:pt>
                <c:pt idx="1">
                  <c:v>91.142865269169974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1D5D-4865-AB6D-563BA572BB49}"/>
            </c:ext>
          </c:extLst>
        </c:ser>
        <c:ser>
          <c:idx val="6"/>
          <c:order val="2"/>
          <c:tx>
            <c:strRef>
              <c:f>'Figures Example'!$AD$161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Stocks anyAM</c:v>
              </c:pt>
              <c:pt idx="1">
                <c:v>Stocks anyACT</c:v>
              </c:pt>
              <c:pt idx="2">
                <c:v>Stocks AL</c:v>
              </c:pt>
              <c:pt idx="3">
                <c:v>Stocks ASAQ</c:v>
              </c:pt>
              <c:pt idx="4">
                <c:v>Stocks APPQ</c:v>
              </c:pt>
              <c:pt idx="5">
                <c:v>Stocks DHAPPQ</c:v>
              </c:pt>
              <c:pt idx="6">
                <c:v>Stocks ARPPQ</c:v>
              </c:pt>
              <c:pt idx="7">
                <c:v>Stocks otherACT</c:v>
              </c:pt>
              <c:pt idx="8">
                <c:v>Stocks nationally approved ACT</c:v>
              </c:pt>
              <c:pt idx="9">
                <c:v>Stocks QA ACT</c:v>
              </c:pt>
              <c:pt idx="10">
                <c:v>Stocks QA_all</c:v>
              </c:pt>
              <c:pt idx="11">
                <c:v>Stocks QA_WHO</c:v>
              </c:pt>
              <c:pt idx="12">
                <c:v>Stocks QA_NAT</c:v>
              </c:pt>
              <c:pt idx="13">
                <c:v>Stocks ACT not QA or nationally approved</c:v>
              </c:pt>
              <c:pt idx="14">
                <c:v>Stocks 2 or more ACTs</c:v>
              </c:pt>
              <c:pt idx="15">
                <c:v>Stocks nonart</c:v>
              </c:pt>
              <c:pt idx="16">
                <c:v>Stocks oralQN</c:v>
              </c:pt>
              <c:pt idx="17">
                <c:v>Stocks CQ</c:v>
              </c:pt>
              <c:pt idx="18">
                <c:v>Stocks SP</c:v>
              </c:pt>
              <c:pt idx="19">
                <c:v>Stocks SPAQ</c:v>
              </c:pt>
              <c:pt idx="20">
                <c:v>Stocks nonartoth</c:v>
              </c:pt>
              <c:pt idx="21">
                <c:v>Stocks oartmono</c:v>
              </c:pt>
              <c:pt idx="22">
                <c:v>Stocks noartmono</c:v>
              </c:pt>
              <c:pt idx="23">
                <c:v>Stocks severe</c:v>
              </c:pt>
              <c:pt idx="24">
                <c:v>Stocks recAS</c:v>
              </c:pt>
              <c:pt idx="25">
                <c:v>Stocks injAS</c:v>
              </c:pt>
              <c:pt idx="26">
                <c:v>Stocks injAR</c:v>
              </c:pt>
              <c:pt idx="27">
                <c:v>Stocks injAE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Example'!$AD$163:$AD$164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1D5D-4865-AB6D-563BA572BB49}"/>
            </c:ext>
          </c:extLst>
        </c:ser>
        <c:ser>
          <c:idx val="1"/>
          <c:order val="3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Example'!$P$163:$P$164</c:f>
                <c:numCache>
                  <c:formatCode>General</c:formatCode>
                  <c:ptCount val="2"/>
                  <c:pt idx="0">
                    <c:v>8.8653437903467704</c:v>
                  </c:pt>
                  <c:pt idx="1">
                    <c:v>10.450162765862665</c:v>
                  </c:pt>
                </c:numCache>
                <c:extLst/>
              </c:numRef>
            </c:plus>
            <c:minus>
              <c:numRef>
                <c:f>'Figures Example'!$O$163:$O$164</c:f>
                <c:numCache>
                  <c:formatCode>General</c:formatCode>
                  <c:ptCount val="2"/>
                  <c:pt idx="0">
                    <c:v>11.054819830602909</c:v>
                  </c:pt>
                  <c:pt idx="1">
                    <c:v>11.122125113007485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f>'Figures Example'!$N$163:$N$164</c:f>
              <c:numCache>
                <c:formatCode>0</c:formatCode>
                <c:ptCount val="2"/>
                <c:pt idx="0">
                  <c:v>72.347223166944673</c:v>
                </c:pt>
                <c:pt idx="1">
                  <c:v>57.081793938774759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1D5D-4865-AB6D-563BA572BB49}"/>
            </c:ext>
          </c:extLst>
        </c:ser>
        <c:ser>
          <c:idx val="4"/>
          <c:order val="4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Example'!$Y$163:$Y$164</c:f>
                <c:numCache>
                  <c:formatCode>General</c:formatCode>
                  <c:ptCount val="2"/>
                  <c:pt idx="0">
                    <c:v>2.1017116952420736</c:v>
                  </c:pt>
                  <c:pt idx="1">
                    <c:v>2.7893521384576161</c:v>
                  </c:pt>
                </c:numCache>
                <c:extLst/>
              </c:numRef>
            </c:plus>
            <c:minus>
              <c:numRef>
                <c:f>'Figures Example'!$X$163:$X$164</c:f>
                <c:numCache>
                  <c:formatCode>General</c:formatCode>
                  <c:ptCount val="2"/>
                  <c:pt idx="0">
                    <c:v>2.5419211976988407</c:v>
                  </c:pt>
                  <c:pt idx="1">
                    <c:v>3.1861415238600728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Example'!$W$163:$W$164</c:f>
              <c:numCache>
                <c:formatCode>0</c:formatCode>
                <c:ptCount val="2"/>
                <c:pt idx="0">
                  <c:v>89.315744016268312</c:v>
                </c:pt>
                <c:pt idx="1">
                  <c:v>82.389529051614232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1D5D-4865-AB6D-563BA572BB49}"/>
            </c:ext>
          </c:extLst>
        </c:ser>
        <c:ser>
          <c:idx val="7"/>
          <c:order val="5"/>
          <c:tx>
            <c:strRef>
              <c:f>'Figures Example'!$AD$161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Example'!$AD$163:$AD$164</c:f>
              <c:numCache>
                <c:formatCode>General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1D5D-4865-AB6D-563BA572BB49}"/>
            </c:ext>
          </c:extLst>
        </c:ser>
        <c:ser>
          <c:idx val="2"/>
          <c:order val="6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Example'!$S$163:$S$164</c:f>
                <c:numCache>
                  <c:formatCode>General</c:formatCode>
                  <c:ptCount val="2"/>
                  <c:pt idx="0">
                    <c:v>3.6939408952861612</c:v>
                  </c:pt>
                  <c:pt idx="1">
                    <c:v>2.2891403254763389</c:v>
                  </c:pt>
                </c:numCache>
                <c:extLst/>
              </c:numRef>
            </c:plus>
            <c:minus>
              <c:numRef>
                <c:f>'Figures Example'!$R$163:$R$164</c:f>
                <c:numCache>
                  <c:formatCode>General</c:formatCode>
                  <c:ptCount val="2"/>
                  <c:pt idx="0">
                    <c:v>8.7808750258802064</c:v>
                  </c:pt>
                  <c:pt idx="1">
                    <c:v>2.7703032189313035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f>'Figures Example'!$Q$163:$Q$164</c:f>
              <c:numCache>
                <c:formatCode>0</c:formatCode>
                <c:ptCount val="2"/>
                <c:pt idx="0">
                  <c:v>94.028595352348773</c:v>
                </c:pt>
                <c:pt idx="1">
                  <c:v>88.528129693567877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1D5D-4865-AB6D-563BA572BB49}"/>
            </c:ext>
          </c:extLst>
        </c:ser>
        <c:ser>
          <c:idx val="5"/>
          <c:order val="7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Example'!$AB$163:$AB$164</c:f>
                <c:numCache>
                  <c:formatCode>General</c:formatCode>
                  <c:ptCount val="2"/>
                  <c:pt idx="0">
                    <c:v>2.6514949554887295</c:v>
                  </c:pt>
                  <c:pt idx="1">
                    <c:v>3.2004524262312941</c:v>
                  </c:pt>
                </c:numCache>
                <c:extLst/>
              </c:numRef>
            </c:plus>
            <c:minus>
              <c:numRef>
                <c:f>'Figures Example'!$AA$163:$AA$164</c:f>
                <c:numCache>
                  <c:formatCode>General</c:formatCode>
                  <c:ptCount val="2"/>
                  <c:pt idx="0">
                    <c:v>3.1647278666723508</c:v>
                  </c:pt>
                  <c:pt idx="1">
                    <c:v>3.6616488762192176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Example'!$Z$163:$Z$164</c:f>
              <c:numCache>
                <c:formatCode>0</c:formatCode>
                <c:ptCount val="2"/>
                <c:pt idx="0">
                  <c:v>86.255478452448074</c:v>
                </c:pt>
                <c:pt idx="1">
                  <c:v>80.676337442112199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1D5D-4865-AB6D-563BA572BB4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i'!$L$57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i'!$N$58:$N$66</c:f>
                <c:numCache>
                  <c:formatCode>General</c:formatCode>
                  <c:ptCount val="9"/>
                  <c:pt idx="0">
                    <c:v>7.5058114626368138</c:v>
                  </c:pt>
                  <c:pt idx="1">
                    <c:v>15.043846399127119</c:v>
                  </c:pt>
                  <c:pt idx="2">
                    <c:v>2.5560480237469108</c:v>
                  </c:pt>
                  <c:pt idx="3">
                    <c:v>1.1419769189849225</c:v>
                  </c:pt>
                  <c:pt idx="4">
                    <c:v>3.7358569949826688</c:v>
                  </c:pt>
                  <c:pt idx="5">
                    <c:v>9.662809390965819</c:v>
                  </c:pt>
                  <c:pt idx="6">
                    <c:v>3.2077201807919522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i'!$M$58:$M$66</c:f>
                <c:numCache>
                  <c:formatCode>General</c:formatCode>
                  <c:ptCount val="9"/>
                  <c:pt idx="0">
                    <c:v>17.554280156591247</c:v>
                  </c:pt>
                  <c:pt idx="1">
                    <c:v>17.602389061442999</c:v>
                  </c:pt>
                  <c:pt idx="2">
                    <c:v>5.3252151791310354</c:v>
                  </c:pt>
                  <c:pt idx="3">
                    <c:v>0.44707221584255663</c:v>
                  </c:pt>
                  <c:pt idx="4">
                    <c:v>5.5533280637702944</c:v>
                  </c:pt>
                  <c:pt idx="5">
                    <c:v>13.832551682456149</c:v>
                  </c:pt>
                  <c:pt idx="6">
                    <c:v>3.9207050050685552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i'!$L$58:$L$66</c:f>
              <c:numCache>
                <c:formatCode>0</c:formatCode>
                <c:ptCount val="9"/>
                <c:pt idx="0">
                  <c:v>88.578394993004551</c:v>
                </c:pt>
                <c:pt idx="1">
                  <c:v>61.444611322315154</c:v>
                </c:pt>
                <c:pt idx="2">
                  <c:v>95.325649672982976</c:v>
                </c:pt>
                <c:pt idx="3">
                  <c:v>0.72930197715769163</c:v>
                </c:pt>
                <c:pt idx="4">
                  <c:v>89.871469046331541</c:v>
                </c:pt>
                <c:pt idx="5">
                  <c:v>77.33792992634929</c:v>
                </c:pt>
                <c:pt idx="6">
                  <c:v>85.38095789499144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3-4F0F-B9B2-7171A85EF2C9}"/>
            </c:ext>
          </c:extLst>
        </c:ser>
        <c:ser>
          <c:idx val="3"/>
          <c:order val="1"/>
          <c:tx>
            <c:strRef>
              <c:f>'Figures i'!$O$57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i'!$Q$58:$Q$66</c:f>
                <c:numCache>
                  <c:formatCode>General</c:formatCode>
                  <c:ptCount val="9"/>
                  <c:pt idx="0">
                    <c:v>12.942017040843496</c:v>
                  </c:pt>
                  <c:pt idx="1">
                    <c:v>14.409299159914632</c:v>
                  </c:pt>
                  <c:pt idx="2">
                    <c:v>3.1415550641978598</c:v>
                  </c:pt>
                  <c:pt idx="3">
                    <c:v>1.1419769189849225</c:v>
                  </c:pt>
                  <c:pt idx="4">
                    <c:v>4.8723712462905979</c:v>
                  </c:pt>
                  <c:pt idx="5">
                    <c:v>7.5265364809566222</c:v>
                  </c:pt>
                  <c:pt idx="6">
                    <c:v>3.8853027497523271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i'!$P$58:$P$66</c:f>
                <c:numCache>
                  <c:formatCode>General</c:formatCode>
                  <c:ptCount val="9"/>
                  <c:pt idx="0">
                    <c:v>17.896082286587969</c:v>
                  </c:pt>
                  <c:pt idx="1">
                    <c:v>14.026582509900216</c:v>
                  </c:pt>
                  <c:pt idx="2">
                    <c:v>5.614249963926909</c:v>
                  </c:pt>
                  <c:pt idx="3">
                    <c:v>0.44707221584255663</c:v>
                  </c:pt>
                  <c:pt idx="4">
                    <c:v>6.0814945366413582</c:v>
                  </c:pt>
                  <c:pt idx="5">
                    <c:v>8.4482961900034823</c:v>
                  </c:pt>
                  <c:pt idx="6">
                    <c:v>4.4320144003970796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i'!$O$58:$O$66</c:f>
              <c:numCache>
                <c:formatCode>0</c:formatCode>
                <c:ptCount val="9"/>
                <c:pt idx="0">
                  <c:v>71.700602282769282</c:v>
                </c:pt>
                <c:pt idx="1">
                  <c:v>47.638311392841729</c:v>
                </c:pt>
                <c:pt idx="2">
                  <c:v>93.373323525293685</c:v>
                </c:pt>
                <c:pt idx="3">
                  <c:v>0.72930197715769163</c:v>
                </c:pt>
                <c:pt idx="4">
                  <c:v>81.176286469312771</c:v>
                </c:pt>
                <c:pt idx="5">
                  <c:v>66.214600246402412</c:v>
                </c:pt>
                <c:pt idx="6">
                  <c:v>77.596713522123224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3-4F0F-B9B2-7171A85EF2C9}"/>
            </c:ext>
          </c:extLst>
        </c:ser>
        <c:ser>
          <c:idx val="6"/>
          <c:order val="2"/>
          <c:tx>
            <c:strRef>
              <c:f>'Figures i'!$R$57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i'!$T$58:$T$66</c:f>
                <c:numCache>
                  <c:formatCode>General</c:formatCode>
                  <c:ptCount val="9"/>
                  <c:pt idx="0">
                    <c:v>12.942017040843496</c:v>
                  </c:pt>
                  <c:pt idx="1">
                    <c:v>14.340463470197747</c:v>
                  </c:pt>
                  <c:pt idx="2">
                    <c:v>3.8493186951596812</c:v>
                  </c:pt>
                  <c:pt idx="3">
                    <c:v>1.1419769189849225</c:v>
                  </c:pt>
                  <c:pt idx="4">
                    <c:v>4.8149026035117402</c:v>
                  </c:pt>
                  <c:pt idx="5">
                    <c:v>7.549795402454933</c:v>
                  </c:pt>
                  <c:pt idx="6">
                    <c:v>3.8942641565526088</c:v>
                  </c:pt>
                  <c:pt idx="7">
                    <c:v>1.2268148450697396</c:v>
                  </c:pt>
                </c:numCache>
              </c:numRef>
            </c:plus>
            <c:minus>
              <c:numRef>
                <c:f>'Figures i'!$S$58:$S$66</c:f>
                <c:numCache>
                  <c:formatCode>General</c:formatCode>
                  <c:ptCount val="9"/>
                  <c:pt idx="0">
                    <c:v>17.896082286587969</c:v>
                  </c:pt>
                  <c:pt idx="1">
                    <c:v>13.587515398674789</c:v>
                  </c:pt>
                  <c:pt idx="2">
                    <c:v>5.334988528926246</c:v>
                  </c:pt>
                  <c:pt idx="3">
                    <c:v>0.44707221584255663</c:v>
                  </c:pt>
                  <c:pt idx="4">
                    <c:v>5.8979463927495317</c:v>
                  </c:pt>
                  <c:pt idx="5">
                    <c:v>8.3924757090631346</c:v>
                  </c:pt>
                  <c:pt idx="6">
                    <c:v>4.3797084163488194</c:v>
                  </c:pt>
                  <c:pt idx="7">
                    <c:v>7.9014590289016695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i'!$R$58:$R$66</c:f>
              <c:numCache>
                <c:formatCode>0</c:formatCode>
                <c:ptCount val="9"/>
                <c:pt idx="0">
                  <c:v>71.700602282769282</c:v>
                </c:pt>
                <c:pt idx="1">
                  <c:v>45.213982453370839</c:v>
                </c:pt>
                <c:pt idx="2">
                  <c:v>88.052744825010677</c:v>
                </c:pt>
                <c:pt idx="3">
                  <c:v>0.72930197715769163</c:v>
                </c:pt>
                <c:pt idx="4">
                  <c:v>80.237535030986081</c:v>
                </c:pt>
                <c:pt idx="5">
                  <c:v>65.106864996271554</c:v>
                </c:pt>
                <c:pt idx="6">
                  <c:v>75.975595527043581</c:v>
                </c:pt>
                <c:pt idx="7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3-4F0F-B9B2-7171A85EF2C9}"/>
            </c:ext>
          </c:extLst>
        </c:ser>
        <c:ser>
          <c:idx val="9"/>
          <c:order val="3"/>
          <c:tx>
            <c:strRef>
              <c:f>'Figures i'!$U$57</c:f>
              <c:strCache>
                <c:ptCount val="1"/>
                <c:pt idx="0">
                  <c:v>ASAQ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i'!$W$58:$W$66</c:f>
                <c:numCache>
                  <c:formatCode>General</c:formatCode>
                  <c:ptCount val="9"/>
                  <c:pt idx="0">
                    <c:v>5.170680522818885</c:v>
                  </c:pt>
                  <c:pt idx="1">
                    <c:v>4.4585926287195825</c:v>
                  </c:pt>
                  <c:pt idx="2">
                    <c:v>5.3468714602496235</c:v>
                  </c:pt>
                  <c:pt idx="3">
                    <c:v>0</c:v>
                  </c:pt>
                  <c:pt idx="4">
                    <c:v>1.2896530606936949</c:v>
                  </c:pt>
                  <c:pt idx="5">
                    <c:v>2.1581496660178847</c:v>
                  </c:pt>
                  <c:pt idx="6">
                    <c:v>1.4888942059956669</c:v>
                  </c:pt>
                  <c:pt idx="7">
                    <c:v>4.9558849682927963</c:v>
                  </c:pt>
                </c:numCache>
              </c:numRef>
            </c:plus>
            <c:minus>
              <c:numRef>
                <c:f>'Figures i'!$V$58:$V$66</c:f>
                <c:numCache>
                  <c:formatCode>General</c:formatCode>
                  <c:ptCount val="9"/>
                  <c:pt idx="0">
                    <c:v>1.4373215053292343</c:v>
                  </c:pt>
                  <c:pt idx="1">
                    <c:v>2.2425278284865229</c:v>
                  </c:pt>
                  <c:pt idx="2">
                    <c:v>4.4927868417685488</c:v>
                  </c:pt>
                  <c:pt idx="3">
                    <c:v>0</c:v>
                  </c:pt>
                  <c:pt idx="4">
                    <c:v>0.97778354728075589</c:v>
                  </c:pt>
                  <c:pt idx="5">
                    <c:v>0.63584618035939489</c:v>
                  </c:pt>
                  <c:pt idx="6">
                    <c:v>1.2111014550299757</c:v>
                  </c:pt>
                  <c:pt idx="7">
                    <c:v>2.4842048454402552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i'!$U$58:$U$66</c:f>
              <c:numCache>
                <c:formatCode>0</c:formatCode>
                <c:ptCount val="9"/>
                <c:pt idx="0">
                  <c:v>1.9510694704235636</c:v>
                </c:pt>
                <c:pt idx="1">
                  <c:v>4.3086808839732633</c:v>
                </c:pt>
                <c:pt idx="2">
                  <c:v>20.758356187255558</c:v>
                </c:pt>
                <c:pt idx="3">
                  <c:v>0</c:v>
                </c:pt>
                <c:pt idx="4">
                  <c:v>3.8801412536702449</c:v>
                </c:pt>
                <c:pt idx="5">
                  <c:v>0.89330566779706133</c:v>
                </c:pt>
                <c:pt idx="6">
                  <c:v>6.0715838696047131</c:v>
                </c:pt>
                <c:pt idx="7">
                  <c:v>4.7335069984529294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3-4F0F-B9B2-7171A85EF2C9}"/>
            </c:ext>
          </c:extLst>
        </c:ser>
        <c:ser>
          <c:idx val="2"/>
          <c:order val="4"/>
          <c:tx>
            <c:strRef>
              <c:f>'Figures i'!$X$57</c:f>
              <c:strCache>
                <c:ptCount val="1"/>
                <c:pt idx="0">
                  <c:v>APPQ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i'!$X$58:$X$66</c:f>
              <c:numCache>
                <c:formatCode>0</c:formatCode>
                <c:ptCount val="9"/>
                <c:pt idx="0">
                  <c:v>1.6385208683670871</c:v>
                </c:pt>
                <c:pt idx="1">
                  <c:v>7.1024087340658806E-2</c:v>
                </c:pt>
                <c:pt idx="2">
                  <c:v>11.627749399296674</c:v>
                </c:pt>
                <c:pt idx="3">
                  <c:v>0</c:v>
                </c:pt>
                <c:pt idx="4">
                  <c:v>1.3108645079504238</c:v>
                </c:pt>
                <c:pt idx="5">
                  <c:v>1.1543666678932192</c:v>
                </c:pt>
                <c:pt idx="6">
                  <c:v>2.7276547025152706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3-4F0F-B9B2-7171A85EF2C9}"/>
            </c:ext>
          </c:extLst>
        </c:ser>
        <c:ser>
          <c:idx val="13"/>
          <c:order val="5"/>
          <c:tx>
            <c:strRef>
              <c:f>'Figures i'!$AA$57</c:f>
              <c:strCache>
                <c:ptCount val="1"/>
                <c:pt idx="0">
                  <c:v>DHAPPQ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i'!$AA$58:$AA$66</c:f>
              <c:numCache>
                <c:formatCode>0</c:formatCode>
                <c:ptCount val="9"/>
                <c:pt idx="0">
                  <c:v>1.9510694704235636</c:v>
                </c:pt>
                <c:pt idx="1">
                  <c:v>4.0946592969890858</c:v>
                </c:pt>
                <c:pt idx="2">
                  <c:v>41.224607520290711</c:v>
                </c:pt>
                <c:pt idx="3">
                  <c:v>0</c:v>
                </c:pt>
                <c:pt idx="4">
                  <c:v>12.252095322024797</c:v>
                </c:pt>
                <c:pt idx="5">
                  <c:v>4.1970168650332251</c:v>
                </c:pt>
                <c:pt idx="6">
                  <c:v>15.205464838128705</c:v>
                </c:pt>
                <c:pt idx="7">
                  <c:v>32.676936842812928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03-4F0F-B9B2-7171A85EF2C9}"/>
            </c:ext>
          </c:extLst>
        </c:ser>
        <c:ser>
          <c:idx val="16"/>
          <c:order val="6"/>
          <c:tx>
            <c:strRef>
              <c:f>'Figures i'!$AD$57</c:f>
              <c:strCache>
                <c:ptCount val="1"/>
                <c:pt idx="0">
                  <c:v>ARPPQ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i'!$AD$58:$AD$66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4.4509326954106596</c:v>
                </c:pt>
                <c:pt idx="3">
                  <c:v>0</c:v>
                </c:pt>
                <c:pt idx="4">
                  <c:v>0.20407984906889673</c:v>
                </c:pt>
                <c:pt idx="5">
                  <c:v>0</c:v>
                </c:pt>
                <c:pt idx="6">
                  <c:v>0.80330136493545501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3-4F0F-B9B2-7171A85EF2C9}"/>
            </c:ext>
          </c:extLst>
        </c:ser>
        <c:ser>
          <c:idx val="19"/>
          <c:order val="7"/>
          <c:tx>
            <c:strRef>
              <c:f>'Figures i'!$AG$57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i'!$AG$58:$AG$66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0.22732563732445807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3.3647595837095236E-2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03-4F0F-B9B2-7171A85EF2C9}"/>
            </c:ext>
          </c:extLst>
        </c:ser>
        <c:ser>
          <c:idx val="22"/>
          <c:order val="8"/>
          <c:tx>
            <c:strRef>
              <c:f>'Figures i'!$AJ$57</c:f>
              <c:strCache>
                <c:ptCount val="1"/>
                <c:pt idx="0">
                  <c:v>Nationally regd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i'!$AL$58:$AL$66</c:f>
                <c:numCache>
                  <c:formatCode>General</c:formatCode>
                  <c:ptCount val="9"/>
                  <c:pt idx="0">
                    <c:v>18.057850933176191</c:v>
                  </c:pt>
                  <c:pt idx="1">
                    <c:v>14.002379046346611</c:v>
                  </c:pt>
                  <c:pt idx="2">
                    <c:v>4.0048024728796463</c:v>
                  </c:pt>
                  <c:pt idx="3">
                    <c:v>1.1419769189849225</c:v>
                  </c:pt>
                  <c:pt idx="4">
                    <c:v>4.9512802610879874</c:v>
                  </c:pt>
                  <c:pt idx="5">
                    <c:v>7.9284800648438818</c:v>
                  </c:pt>
                  <c:pt idx="6">
                    <c:v>3.9289481373544959</c:v>
                  </c:pt>
                  <c:pt idx="7">
                    <c:v>2.734221086540785</c:v>
                  </c:pt>
                </c:numCache>
              </c:numRef>
            </c:plus>
            <c:minus>
              <c:numRef>
                <c:f>'Figures i'!$AK$58:$AK$66</c:f>
                <c:numCache>
                  <c:formatCode>General</c:formatCode>
                  <c:ptCount val="9"/>
                  <c:pt idx="0">
                    <c:v>20.258375821669276</c:v>
                  </c:pt>
                  <c:pt idx="1">
                    <c:v>12.974249082444938</c:v>
                  </c:pt>
                  <c:pt idx="2">
                    <c:v>5.1174639453775654</c:v>
                  </c:pt>
                  <c:pt idx="3">
                    <c:v>0.44707221584255663</c:v>
                  </c:pt>
                  <c:pt idx="4">
                    <c:v>5.8109568285062778</c:v>
                  </c:pt>
                  <c:pt idx="5">
                    <c:v>8.3252879007736951</c:v>
                  </c:pt>
                  <c:pt idx="6">
                    <c:v>4.3078332542843754</c:v>
                  </c:pt>
                  <c:pt idx="7">
                    <c:v>4.9820874084225437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i'!$AJ$58:$AJ$66</c:f>
              <c:numCache>
                <c:formatCode>0</c:formatCode>
                <c:ptCount val="9"/>
                <c:pt idx="0">
                  <c:v>57.356335312210085</c:v>
                </c:pt>
                <c:pt idx="1">
                  <c:v>43.062060430250476</c:v>
                </c:pt>
                <c:pt idx="2">
                  <c:v>84.865514342888574</c:v>
                </c:pt>
                <c:pt idx="3">
                  <c:v>0.72930197715769163</c:v>
                </c:pt>
                <c:pt idx="4">
                  <c:v>76.699314645075461</c:v>
                </c:pt>
                <c:pt idx="5">
                  <c:v>57.352045119624847</c:v>
                </c:pt>
                <c:pt idx="6">
                  <c:v>72.377409515554518</c:v>
                </c:pt>
                <c:pt idx="7">
                  <c:v>94.305874284767697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03-4F0F-B9B2-7171A85EF2C9}"/>
            </c:ext>
          </c:extLst>
        </c:ser>
        <c:ser>
          <c:idx val="25"/>
          <c:order val="9"/>
          <c:tx>
            <c:strRef>
              <c:f>'Figures i'!$AM$57</c:f>
              <c:strCache>
                <c:ptCount val="1"/>
                <c:pt idx="0">
                  <c:v>QAACT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i'!$AM$58:$AM$66</c:f>
              <c:numCache>
                <c:formatCode>0</c:formatCode>
                <c:ptCount val="9"/>
                <c:pt idx="0">
                  <c:v>16.974516670495927</c:v>
                </c:pt>
                <c:pt idx="1">
                  <c:v>6.5318491940428904</c:v>
                </c:pt>
                <c:pt idx="2">
                  <c:v>18.293357498044184</c:v>
                </c:pt>
                <c:pt idx="3">
                  <c:v>0</c:v>
                </c:pt>
                <c:pt idx="4">
                  <c:v>9.150317795037699</c:v>
                </c:pt>
                <c:pt idx="5">
                  <c:v>8.4745204024546972</c:v>
                </c:pt>
                <c:pt idx="6">
                  <c:v>10.057024900730891</c:v>
                </c:pt>
                <c:pt idx="7">
                  <c:v>11.796344944575727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03-4F0F-B9B2-7171A85EF2C9}"/>
            </c:ext>
          </c:extLst>
        </c:ser>
        <c:ser>
          <c:idx val="28"/>
          <c:order val="10"/>
          <c:tx>
            <c:strRef>
              <c:f>'Figures i'!$AP$57</c:f>
              <c:strCache>
                <c:ptCount val="1"/>
                <c:pt idx="0">
                  <c:v>ACT: WHO PQ &amp; NAT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i'!$AP$58:$AP$66</c:f>
              <c:numCache>
                <c:formatCode>0</c:formatCode>
                <c:ptCount val="9"/>
                <c:pt idx="0">
                  <c:v>10.143343306752305</c:v>
                </c:pt>
                <c:pt idx="1">
                  <c:v>1.0246796882304297</c:v>
                </c:pt>
                <c:pt idx="2">
                  <c:v>2.2293564705429434</c:v>
                </c:pt>
                <c:pt idx="3">
                  <c:v>0</c:v>
                </c:pt>
                <c:pt idx="4">
                  <c:v>3.100437055652101</c:v>
                </c:pt>
                <c:pt idx="5">
                  <c:v>2.1133271982034949</c:v>
                </c:pt>
                <c:pt idx="6">
                  <c:v>2.7526306370941898</c:v>
                </c:pt>
                <c:pt idx="7">
                  <c:v>3.4891712261847827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03-4F0F-B9B2-7171A85EF2C9}"/>
            </c:ext>
          </c:extLst>
        </c:ser>
        <c:ser>
          <c:idx val="31"/>
          <c:order val="11"/>
          <c:tx>
            <c:strRef>
              <c:f>'Figures i'!$AS$57</c:f>
              <c:strCache>
                <c:ptCount val="1"/>
                <c:pt idx="0">
                  <c:v>ACT: WHO PQ, not NAT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i'!$AS$58:$AS$66</c:f>
              <c:numCache>
                <c:formatCode>0</c:formatCode>
                <c:ptCount val="9"/>
                <c:pt idx="0">
                  <c:v>6.8311733637436225</c:v>
                </c:pt>
                <c:pt idx="1">
                  <c:v>5.5071695058124615</c:v>
                </c:pt>
                <c:pt idx="2">
                  <c:v>16.191063569114306</c:v>
                </c:pt>
                <c:pt idx="3">
                  <c:v>0</c:v>
                </c:pt>
                <c:pt idx="4">
                  <c:v>6.6486106868521038</c:v>
                </c:pt>
                <c:pt idx="5">
                  <c:v>6.5857944229116328</c:v>
                </c:pt>
                <c:pt idx="6">
                  <c:v>7.7597909619667504</c:v>
                </c:pt>
                <c:pt idx="7">
                  <c:v>8.3071737183909455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03-4F0F-B9B2-7171A85EF2C9}"/>
            </c:ext>
          </c:extLst>
        </c:ser>
        <c:ser>
          <c:idx val="34"/>
          <c:order val="12"/>
          <c:tx>
            <c:strRef>
              <c:f>'Figures i'!$AV$57</c:f>
              <c:strCache>
                <c:ptCount val="1"/>
                <c:pt idx="0">
                  <c:v>ACT: NAT, not WHO PQ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i'!$AX$58:$AX$66</c:f>
                <c:numCache>
                  <c:formatCode>General</c:formatCode>
                  <c:ptCount val="9"/>
                  <c:pt idx="0">
                    <c:v>21.550566884666793</c:v>
                  </c:pt>
                  <c:pt idx="1">
                    <c:v>14.504938255905429</c:v>
                  </c:pt>
                  <c:pt idx="2">
                    <c:v>4.4543074681227921</c:v>
                  </c:pt>
                  <c:pt idx="3">
                    <c:v>1.1419769189849225</c:v>
                  </c:pt>
                  <c:pt idx="4">
                    <c:v>5.1837010225974751</c:v>
                  </c:pt>
                  <c:pt idx="5">
                    <c:v>9.185424321395665</c:v>
                  </c:pt>
                  <c:pt idx="6">
                    <c:v>4.0582750190760777</c:v>
                  </c:pt>
                  <c:pt idx="7">
                    <c:v>2.734221086540785</c:v>
                  </c:pt>
                </c:numCache>
              </c:numRef>
            </c:plus>
            <c:minus>
              <c:numRef>
                <c:f>'Figures i'!$AW$58:$AW$66</c:f>
                <c:numCache>
                  <c:formatCode>General</c:formatCode>
                  <c:ptCount val="9"/>
                  <c:pt idx="0">
                    <c:v>16.636088330825327</c:v>
                  </c:pt>
                  <c:pt idx="1">
                    <c:v>12.062097942468004</c:v>
                  </c:pt>
                  <c:pt idx="2">
                    <c:v>5.612981723144614</c:v>
                  </c:pt>
                  <c:pt idx="3">
                    <c:v>0.44707221584255663</c:v>
                  </c:pt>
                  <c:pt idx="4">
                    <c:v>5.6975038967949203</c:v>
                  </c:pt>
                  <c:pt idx="5">
                    <c:v>9.0219737585500965</c:v>
                  </c:pt>
                  <c:pt idx="6">
                    <c:v>4.2943767499884657</c:v>
                  </c:pt>
                  <c:pt idx="7">
                    <c:v>4.9820874084225295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i'!$AV$58:$AV$66</c:f>
              <c:numCache>
                <c:formatCode>0</c:formatCode>
                <c:ptCount val="9"/>
                <c:pt idx="0">
                  <c:v>34.509821590092656</c:v>
                </c:pt>
                <c:pt idx="1">
                  <c:v>34.273700969210118</c:v>
                </c:pt>
                <c:pt idx="2">
                  <c:v>82.879377113673996</c:v>
                </c:pt>
                <c:pt idx="3">
                  <c:v>0.72930197715769163</c:v>
                </c:pt>
                <c:pt idx="4">
                  <c:v>68.703295534557398</c:v>
                </c:pt>
                <c:pt idx="5">
                  <c:v>47.54051855936985</c:v>
                </c:pt>
                <c:pt idx="6">
                  <c:v>65.340289129478052</c:v>
                </c:pt>
                <c:pt idx="7">
                  <c:v>94.305874284767697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03-4F0F-B9B2-7171A85EF2C9}"/>
            </c:ext>
          </c:extLst>
        </c:ser>
        <c:ser>
          <c:idx val="37"/>
          <c:order val="13"/>
          <c:tx>
            <c:strRef>
              <c:f>'Figures i'!$AY$57</c:f>
              <c:strCache>
                <c:ptCount val="1"/>
                <c:pt idx="0">
                  <c:v>ACT: not WHO PQ or NAT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i'!$BA$58:$BA$66</c:f>
                <c:numCache>
                  <c:formatCode>General</c:formatCode>
                  <c:ptCount val="9"/>
                  <c:pt idx="0">
                    <c:v>19.157391951572983</c:v>
                  </c:pt>
                  <c:pt idx="1">
                    <c:v>8.8216820387737407</c:v>
                  </c:pt>
                  <c:pt idx="2">
                    <c:v>6.2380923998647688</c:v>
                  </c:pt>
                  <c:pt idx="3">
                    <c:v>0</c:v>
                  </c:pt>
                  <c:pt idx="4">
                    <c:v>4.7136170320774582</c:v>
                  </c:pt>
                  <c:pt idx="5">
                    <c:v>10.499772562050296</c:v>
                  </c:pt>
                  <c:pt idx="6">
                    <c:v>3.768784994399752</c:v>
                  </c:pt>
                  <c:pt idx="7">
                    <c:v>11.797070419424813</c:v>
                  </c:pt>
                </c:numCache>
              </c:numRef>
            </c:plus>
            <c:minus>
              <c:numRef>
                <c:f>'Figures i'!$AZ$58:$AZ$66</c:f>
                <c:numCache>
                  <c:formatCode>General</c:formatCode>
                  <c:ptCount val="9"/>
                  <c:pt idx="0">
                    <c:v>18.220864553611609</c:v>
                  </c:pt>
                  <c:pt idx="1">
                    <c:v>6.4632924356811259</c:v>
                  </c:pt>
                  <c:pt idx="2">
                    <c:v>6.8413602172882264</c:v>
                  </c:pt>
                  <c:pt idx="3">
                    <c:v>0</c:v>
                  </c:pt>
                  <c:pt idx="4">
                    <c:v>4.6515251897593757</c:v>
                  </c:pt>
                  <c:pt idx="5">
                    <c:v>9.7233886678752413</c:v>
                  </c:pt>
                  <c:pt idx="6">
                    <c:v>3.7243917563276483</c:v>
                  </c:pt>
                  <c:pt idx="7">
                    <c:v>15.28193770673694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i'!$AY$58:$AY$66</c:f>
              <c:numCache>
                <c:formatCode>0</c:formatCode>
                <c:ptCount val="9"/>
                <c:pt idx="0">
                  <c:v>46.661246735540978</c:v>
                </c:pt>
                <c:pt idx="1">
                  <c:v>18.638077901344328</c:v>
                </c:pt>
                <c:pt idx="2">
                  <c:v>65.885914257128903</c:v>
                </c:pt>
                <c:pt idx="3">
                  <c:v>0</c:v>
                </c:pt>
                <c:pt idx="4">
                  <c:v>46.477636301141175</c:v>
                </c:pt>
                <c:pt idx="5">
                  <c:v>40.814974770490146</c:v>
                </c:pt>
                <c:pt idx="6">
                  <c:v>46.071017094736533</c:v>
                </c:pt>
                <c:pt idx="7">
                  <c:v>70.213574630160096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03-4F0F-B9B2-7171A85EF2C9}"/>
            </c:ext>
          </c:extLst>
        </c:ser>
        <c:ser>
          <c:idx val="40"/>
          <c:order val="14"/>
          <c:tx>
            <c:strRef>
              <c:f>'Figures i'!$BB$57</c:f>
              <c:strCache>
                <c:ptCount val="1"/>
                <c:pt idx="0">
                  <c:v>Stocks 2 or more ACTs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i'!$BD$58:$BD$66</c:f>
                <c:numCache>
                  <c:formatCode>General</c:formatCode>
                  <c:ptCount val="9"/>
                  <c:pt idx="0">
                    <c:v>5.170680522818885</c:v>
                  </c:pt>
                  <c:pt idx="1">
                    <c:v>4.361462632626818</c:v>
                  </c:pt>
                  <c:pt idx="2">
                    <c:v>6.4918931141234992</c:v>
                  </c:pt>
                  <c:pt idx="3">
                    <c:v>0</c:v>
                  </c:pt>
                  <c:pt idx="4">
                    <c:v>2.3213165676100509</c:v>
                  </c:pt>
                  <c:pt idx="5">
                    <c:v>6.7147318262700049</c:v>
                  </c:pt>
                  <c:pt idx="6">
                    <c:v>2.8627395811266929</c:v>
                  </c:pt>
                  <c:pt idx="7">
                    <c:v>17.625918251466288</c:v>
                  </c:pt>
                </c:numCache>
              </c:numRef>
            </c:plus>
            <c:minus>
              <c:numRef>
                <c:f>'Figures i'!$BC$58:$BC$66</c:f>
                <c:numCache>
                  <c:formatCode>General</c:formatCode>
                  <c:ptCount val="9"/>
                  <c:pt idx="0">
                    <c:v>1.4373215053292343</c:v>
                  </c:pt>
                  <c:pt idx="1">
                    <c:v>2.4928508968913112</c:v>
                  </c:pt>
                  <c:pt idx="2">
                    <c:v>6.5281332343516354</c:v>
                  </c:pt>
                  <c:pt idx="3">
                    <c:v>0</c:v>
                  </c:pt>
                  <c:pt idx="4">
                    <c:v>2.0458879458658199</c:v>
                  </c:pt>
                  <c:pt idx="5">
                    <c:v>2.9395229205011262</c:v>
                  </c:pt>
                  <c:pt idx="6">
                    <c:v>2.5518932315035165</c:v>
                  </c:pt>
                  <c:pt idx="7">
                    <c:v>13.796242197200364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i'!$BB$58:$BB$66</c:f>
              <c:numCache>
                <c:formatCode>0</c:formatCode>
                <c:ptCount val="9"/>
                <c:pt idx="0">
                  <c:v>1.9510694704235636</c:v>
                </c:pt>
                <c:pt idx="1">
                  <c:v>5.4810694687245736</c:v>
                </c:pt>
                <c:pt idx="2">
                  <c:v>51.068417334788322</c:v>
                </c:pt>
                <c:pt idx="3">
                  <c:v>0</c:v>
                </c:pt>
                <c:pt idx="4">
                  <c:v>14.353141483899833</c:v>
                </c:pt>
                <c:pt idx="5">
                  <c:v>4.9557354671693998</c:v>
                </c:pt>
                <c:pt idx="6">
                  <c:v>18.253783004145724</c:v>
                </c:pt>
                <c:pt idx="7">
                  <c:v>32.676936842812928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03-4F0F-B9B2-7171A85EF2C9}"/>
            </c:ext>
          </c:extLst>
        </c:ser>
        <c:ser>
          <c:idx val="43"/>
          <c:order val="15"/>
          <c:tx>
            <c:strRef>
              <c:f>'Figures i'!$BE$57</c:f>
              <c:strCache>
                <c:ptCount val="1"/>
                <c:pt idx="0">
                  <c:v>Non-artemisinin therapy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i'!$BG$58:$BG$66</c:f>
                <c:numCache>
                  <c:formatCode>General</c:formatCode>
                  <c:ptCount val="9"/>
                  <c:pt idx="0">
                    <c:v>11.922404710759004</c:v>
                  </c:pt>
                  <c:pt idx="1">
                    <c:v>7.6903431280871644</c:v>
                  </c:pt>
                  <c:pt idx="2">
                    <c:v>5.3544957624207221</c:v>
                  </c:pt>
                  <c:pt idx="3">
                    <c:v>0.77583792497156989</c:v>
                  </c:pt>
                  <c:pt idx="4">
                    <c:v>3.1706586191510269</c:v>
                  </c:pt>
                  <c:pt idx="5">
                    <c:v>7.9268895360554765</c:v>
                  </c:pt>
                  <c:pt idx="6">
                    <c:v>2.7598025935146886</c:v>
                  </c:pt>
                  <c:pt idx="7">
                    <c:v>16.266065617207154</c:v>
                  </c:pt>
                </c:numCache>
              </c:numRef>
            </c:plus>
            <c:minus>
              <c:numRef>
                <c:f>'Figures i'!$BF$58:$BF$66</c:f>
                <c:numCache>
                  <c:formatCode>General</c:formatCode>
                  <c:ptCount val="9"/>
                  <c:pt idx="0">
                    <c:v>7.2725267283156594</c:v>
                  </c:pt>
                  <c:pt idx="1">
                    <c:v>4.9373322465460081</c:v>
                  </c:pt>
                  <c:pt idx="2">
                    <c:v>4.6675208420213004</c:v>
                  </c:pt>
                  <c:pt idx="3">
                    <c:v>0.16229860693865017</c:v>
                  </c:pt>
                  <c:pt idx="4">
                    <c:v>3.0440693141813995</c:v>
                  </c:pt>
                  <c:pt idx="5">
                    <c:v>7.0206413329212864</c:v>
                  </c:pt>
                  <c:pt idx="6">
                    <c:v>2.6299991860814025</c:v>
                  </c:pt>
                  <c:pt idx="7">
                    <c:v>15.239283631314631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i'!$BE$58:$BE$66</c:f>
              <c:numCache>
                <c:formatCode>0</c:formatCode>
                <c:ptCount val="9"/>
                <c:pt idx="0">
                  <c:v>15.283017688795727</c:v>
                </c:pt>
                <c:pt idx="1">
                  <c:v>11.92474380840795</c:v>
                </c:pt>
                <c:pt idx="2">
                  <c:v>24.545551730228389</c:v>
                </c:pt>
                <c:pt idx="3">
                  <c:v>0.20481000972463803</c:v>
                </c:pt>
                <c:pt idx="4">
                  <c:v>35.067574629692331</c:v>
                </c:pt>
                <c:pt idx="5">
                  <c:v>32.218955017705078</c:v>
                </c:pt>
                <c:pt idx="6">
                  <c:v>30.905715430315635</c:v>
                </c:pt>
                <c:pt idx="7">
                  <c:v>44.8766132632311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03-4F0F-B9B2-7171A85EF2C9}"/>
            </c:ext>
          </c:extLst>
        </c:ser>
        <c:ser>
          <c:idx val="46"/>
          <c:order val="16"/>
          <c:tx>
            <c:strRef>
              <c:f>'Figures i'!$BH$57</c:f>
              <c:strCache>
                <c:ptCount val="1"/>
                <c:pt idx="0">
                  <c:v>Oral QN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i'!$BH$58:$BH$66</c:f>
              <c:numCache>
                <c:formatCode>0</c:formatCode>
                <c:ptCount val="9"/>
                <c:pt idx="0">
                  <c:v>5.0196353039511887</c:v>
                </c:pt>
                <c:pt idx="1">
                  <c:v>1.3966151057213396</c:v>
                </c:pt>
                <c:pt idx="2">
                  <c:v>2.9992034248014945</c:v>
                </c:pt>
                <c:pt idx="3">
                  <c:v>0</c:v>
                </c:pt>
                <c:pt idx="4">
                  <c:v>1.0412159950271391</c:v>
                </c:pt>
                <c:pt idx="5">
                  <c:v>0</c:v>
                </c:pt>
                <c:pt idx="6">
                  <c:v>1.2737819789156575</c:v>
                </c:pt>
                <c:pt idx="7">
                  <c:v>0.40418651991905852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03-4F0F-B9B2-7171A85EF2C9}"/>
            </c:ext>
          </c:extLst>
        </c:ser>
        <c:ser>
          <c:idx val="49"/>
          <c:order val="17"/>
          <c:tx>
            <c:strRef>
              <c:f>'Figures i'!$BK$57</c:f>
              <c:strCache>
                <c:ptCount val="1"/>
                <c:pt idx="0">
                  <c:v>CQ - packaged alone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i'!$BM$58:$BM$66</c:f>
                <c:numCache>
                  <c:formatCode>General</c:formatCode>
                  <c:ptCount val="9"/>
                  <c:pt idx="0">
                    <c:v>4.1162739080121815</c:v>
                  </c:pt>
                  <c:pt idx="1">
                    <c:v>1.2999462016073942</c:v>
                  </c:pt>
                  <c:pt idx="2">
                    <c:v>2.9319878720283654</c:v>
                  </c:pt>
                  <c:pt idx="3">
                    <c:v>0</c:v>
                  </c:pt>
                  <c:pt idx="4">
                    <c:v>2.5935783528511749</c:v>
                  </c:pt>
                  <c:pt idx="5">
                    <c:v>13.521150700017495</c:v>
                  </c:pt>
                  <c:pt idx="6">
                    <c:v>2.2436965561740756</c:v>
                  </c:pt>
                  <c:pt idx="7">
                    <c:v>12.213753497691894</c:v>
                  </c:pt>
                </c:numCache>
              </c:numRef>
            </c:plus>
            <c:minus>
              <c:numRef>
                <c:f>'Figures i'!$BL$58:$BL$66</c:f>
                <c:numCache>
                  <c:formatCode>General</c:formatCode>
                  <c:ptCount val="9"/>
                  <c:pt idx="0">
                    <c:v>1.6741222218616205</c:v>
                  </c:pt>
                  <c:pt idx="1">
                    <c:v>0.67456319554444899</c:v>
                  </c:pt>
                  <c:pt idx="2">
                    <c:v>2.3200343431443136</c:v>
                  </c:pt>
                  <c:pt idx="3">
                    <c:v>0</c:v>
                  </c:pt>
                  <c:pt idx="4">
                    <c:v>2.3600861886863029</c:v>
                  </c:pt>
                  <c:pt idx="5">
                    <c:v>5.7308915099374822</c:v>
                  </c:pt>
                  <c:pt idx="6">
                    <c:v>2.0155920886951417</c:v>
                  </c:pt>
                  <c:pt idx="7">
                    <c:v>9.6343105263674929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i'!$BK$58:$BK$66</c:f>
              <c:numCache>
                <c:formatCode>0</c:formatCode>
                <c:ptCount val="9"/>
                <c:pt idx="0">
                  <c:v>2.7421921507689078</c:v>
                </c:pt>
                <c:pt idx="1">
                  <c:v>1.3825170576459844</c:v>
                </c:pt>
                <c:pt idx="2">
                  <c:v>9.8950394104088826</c:v>
                </c:pt>
                <c:pt idx="3">
                  <c:v>0</c:v>
                </c:pt>
                <c:pt idx="4">
                  <c:v>19.759639411046852</c:v>
                </c:pt>
                <c:pt idx="5">
                  <c:v>8.9670216397121205</c:v>
                </c:pt>
                <c:pt idx="6">
                  <c:v>16.038669987516048</c:v>
                </c:pt>
                <c:pt idx="7">
                  <c:v>27.935161662713075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03-4F0F-B9B2-7171A85EF2C9}"/>
            </c:ext>
          </c:extLst>
        </c:ser>
        <c:ser>
          <c:idx val="52"/>
          <c:order val="18"/>
          <c:tx>
            <c:strRef>
              <c:f>'Figures i'!$BN$57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i'!$BP$58:$BP$66</c:f>
                <c:numCache>
                  <c:formatCode>General</c:formatCode>
                  <c:ptCount val="9"/>
                  <c:pt idx="0">
                    <c:v>8.0274307810494747</c:v>
                  </c:pt>
                  <c:pt idx="1">
                    <c:v>7.222243730521928</c:v>
                  </c:pt>
                  <c:pt idx="2">
                    <c:v>3.9186402083112206</c:v>
                  </c:pt>
                  <c:pt idx="3">
                    <c:v>0.77583792497156989</c:v>
                  </c:pt>
                  <c:pt idx="4">
                    <c:v>2.5216502561301652</c:v>
                  </c:pt>
                  <c:pt idx="5">
                    <c:v>9.8915639767430541</c:v>
                  </c:pt>
                  <c:pt idx="6">
                    <c:v>2.3382483577497339</c:v>
                  </c:pt>
                  <c:pt idx="7">
                    <c:v>20.72463276939806</c:v>
                  </c:pt>
                </c:numCache>
              </c:numRef>
            </c:plus>
            <c:minus>
              <c:numRef>
                <c:f>'Figures i'!$BO$58:$BO$66</c:f>
                <c:numCache>
                  <c:formatCode>General</c:formatCode>
                  <c:ptCount val="9"/>
                  <c:pt idx="0">
                    <c:v>4.2825771079602912</c:v>
                  </c:pt>
                  <c:pt idx="1">
                    <c:v>4.0571269653110296</c:v>
                  </c:pt>
                  <c:pt idx="2">
                    <c:v>3.3331155784160664</c:v>
                  </c:pt>
                  <c:pt idx="3">
                    <c:v>0.16229860693865017</c:v>
                  </c:pt>
                  <c:pt idx="4">
                    <c:v>2.2860133370145483</c:v>
                  </c:pt>
                  <c:pt idx="5">
                    <c:v>7.652349020706037</c:v>
                  </c:pt>
                  <c:pt idx="6">
                    <c:v>2.1179777207301509</c:v>
                  </c:pt>
                  <c:pt idx="7">
                    <c:v>13.224320135358418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i'!$BN$58:$BN$66</c:f>
              <c:numCache>
                <c:formatCode>0</c:formatCode>
                <c:ptCount val="9"/>
                <c:pt idx="0">
                  <c:v>8.3443338133196221</c:v>
                </c:pt>
                <c:pt idx="1">
                  <c:v>8.4078353681156273</c:v>
                </c:pt>
                <c:pt idx="2">
                  <c:v>17.556619595226465</c:v>
                </c:pt>
                <c:pt idx="3">
                  <c:v>0.20481000972463803</c:v>
                </c:pt>
                <c:pt idx="4">
                  <c:v>18.799715412045241</c:v>
                </c:pt>
                <c:pt idx="5">
                  <c:v>23.448987375481789</c:v>
                </c:pt>
                <c:pt idx="6">
                  <c:v>17.660728845991976</c:v>
                </c:pt>
                <c:pt idx="7">
                  <c:v>24.611661570994851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03-4F0F-B9B2-7171A85EF2C9}"/>
            </c:ext>
          </c:extLst>
        </c:ser>
        <c:ser>
          <c:idx val="55"/>
          <c:order val="19"/>
          <c:tx>
            <c:strRef>
              <c:f>'Figures i'!$BQ$57</c:f>
              <c:strCache>
                <c:ptCount val="1"/>
                <c:pt idx="0">
                  <c:v>SPAQ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i'!$BS$58:$BS$66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0.91145677588749685</c:v>
                  </c:pt>
                  <c:pt idx="2">
                    <c:v>0.72603765088775929</c:v>
                  </c:pt>
                  <c:pt idx="3">
                    <c:v>0</c:v>
                  </c:pt>
                  <c:pt idx="4">
                    <c:v>0.30135424773556374</c:v>
                  </c:pt>
                  <c:pt idx="5">
                    <c:v>7.3060898458693222</c:v>
                  </c:pt>
                  <c:pt idx="6">
                    <c:v>0.60807232693703106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i'!$BR$58:$BR$66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0.38445274813597552</c:v>
                  </c:pt>
                  <c:pt idx="2">
                    <c:v>0.20620489410249035</c:v>
                  </c:pt>
                  <c:pt idx="3">
                    <c:v>0</c:v>
                  </c:pt>
                  <c:pt idx="4">
                    <c:v>0.20657828370753589</c:v>
                  </c:pt>
                  <c:pt idx="5">
                    <c:v>3.0669034852303412</c:v>
                  </c:pt>
                  <c:pt idx="6">
                    <c:v>0.34963184685917287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i'!$BQ$58:$BQ$66</c:f>
              <c:numCache>
                <c:formatCode>0</c:formatCode>
                <c:ptCount val="9"/>
                <c:pt idx="0">
                  <c:v>0</c:v>
                </c:pt>
                <c:pt idx="1">
                  <c:v>0.66049253907148009</c:v>
                </c:pt>
                <c:pt idx="2">
                  <c:v>0.28717187312234632</c:v>
                </c:pt>
                <c:pt idx="3">
                  <c:v>0</c:v>
                </c:pt>
                <c:pt idx="4">
                  <c:v>0.65253203617550348</c:v>
                </c:pt>
                <c:pt idx="5">
                  <c:v>5.0070910597288014</c:v>
                </c:pt>
                <c:pt idx="6">
                  <c:v>0.81586538245383611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03-4F0F-B9B2-7171A85EF2C9}"/>
            </c:ext>
          </c:extLst>
        </c:ser>
        <c:ser>
          <c:idx val="58"/>
          <c:order val="20"/>
          <c:tx>
            <c:strRef>
              <c:f>'Figures i'!$BT$57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i'!$BV$58:$BV$66</c:f>
                <c:numCache>
                  <c:formatCode>General</c:formatCode>
                  <c:ptCount val="9"/>
                  <c:pt idx="0">
                    <c:v>3.1991354972982728</c:v>
                  </c:pt>
                  <c:pt idx="1">
                    <c:v>0.83831126174631621</c:v>
                  </c:pt>
                  <c:pt idx="2">
                    <c:v>0.94184600230418924</c:v>
                  </c:pt>
                  <c:pt idx="3">
                    <c:v>0</c:v>
                  </c:pt>
                  <c:pt idx="4">
                    <c:v>0.26422741359080804</c:v>
                  </c:pt>
                  <c:pt idx="5">
                    <c:v>0</c:v>
                  </c:pt>
                  <c:pt idx="6">
                    <c:v>0.28089136199012665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i'!$BU$58:$BU$66</c:f>
                <c:numCache>
                  <c:formatCode>General</c:formatCode>
                  <c:ptCount val="9"/>
                  <c:pt idx="0">
                    <c:v>0.78837397108467189</c:v>
                  </c:pt>
                  <c:pt idx="1">
                    <c:v>0.21076654755328492</c:v>
                  </c:pt>
                  <c:pt idx="2">
                    <c:v>0.40143368234756377</c:v>
                  </c:pt>
                  <c:pt idx="3">
                    <c:v>0</c:v>
                  </c:pt>
                  <c:pt idx="4">
                    <c:v>0.12691514305201895</c:v>
                  </c:pt>
                  <c:pt idx="5">
                    <c:v>0</c:v>
                  </c:pt>
                  <c:pt idx="6">
                    <c:v>0.14388212112344978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i'!$BT$58:$BT$66</c:f>
              <c:numCache>
                <c:formatCode>0</c:formatCode>
                <c:ptCount val="9"/>
                <c:pt idx="0">
                  <c:v>1.0352462879114277</c:v>
                </c:pt>
                <c:pt idx="1">
                  <c:v>0.28076166945762893</c:v>
                </c:pt>
                <c:pt idx="2">
                  <c:v>0.69473548661733742</c:v>
                </c:pt>
                <c:pt idx="3">
                  <c:v>0</c:v>
                </c:pt>
                <c:pt idx="4">
                  <c:v>0.24362398461003509</c:v>
                </c:pt>
                <c:pt idx="5">
                  <c:v>0</c:v>
                </c:pt>
                <c:pt idx="6">
                  <c:v>0.29411175550599344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03-4F0F-B9B2-7171A85EF2C9}"/>
            </c:ext>
          </c:extLst>
        </c:ser>
        <c:ser>
          <c:idx val="61"/>
          <c:order val="21"/>
          <c:tx>
            <c:strRef>
              <c:f>'Figures i'!$BW$57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i'!$BW$58:$BW$66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03-4F0F-B9B2-7171A85EF2C9}"/>
            </c:ext>
          </c:extLst>
        </c:ser>
        <c:ser>
          <c:idx val="64"/>
          <c:order val="22"/>
          <c:tx>
            <c:strRef>
              <c:f>'Figures i'!$BZ$57</c:f>
              <c:strCache>
                <c:ptCount val="1"/>
                <c:pt idx="0">
                  <c:v>Non-oral art. monotherapy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i'!$CB$58:$CB$66</c:f>
                <c:numCache>
                  <c:formatCode>General</c:formatCode>
                  <c:ptCount val="9"/>
                  <c:pt idx="0">
                    <c:v>16.296543967950299</c:v>
                  </c:pt>
                  <c:pt idx="1">
                    <c:v>12.016863930528228</c:v>
                  </c:pt>
                  <c:pt idx="2">
                    <c:v>5.0771227375175361</c:v>
                  </c:pt>
                  <c:pt idx="3">
                    <c:v>0</c:v>
                  </c:pt>
                  <c:pt idx="4">
                    <c:v>6.6854290954295656</c:v>
                  </c:pt>
                  <c:pt idx="5">
                    <c:v>11.518633697763352</c:v>
                  </c:pt>
                  <c:pt idx="6">
                    <c:v>5.4201871215626127</c:v>
                  </c:pt>
                  <c:pt idx="7">
                    <c:v>24.706968552093834</c:v>
                  </c:pt>
                </c:numCache>
              </c:numRef>
            </c:plus>
            <c:minus>
              <c:numRef>
                <c:f>'Figures i'!$CA$58:$CA$66</c:f>
                <c:numCache>
                  <c:formatCode>General</c:formatCode>
                  <c:ptCount val="9"/>
                  <c:pt idx="0">
                    <c:v>12.1998858994783</c:v>
                  </c:pt>
                  <c:pt idx="1">
                    <c:v>9.6817817311838965</c:v>
                  </c:pt>
                  <c:pt idx="2">
                    <c:v>4.0079680174996462</c:v>
                  </c:pt>
                  <c:pt idx="3">
                    <c:v>0</c:v>
                  </c:pt>
                  <c:pt idx="4">
                    <c:v>5.74654638577395</c:v>
                  </c:pt>
                  <c:pt idx="5">
                    <c:v>4.5465985058049885</c:v>
                  </c:pt>
                  <c:pt idx="6">
                    <c:v>4.6417264840550345</c:v>
                  </c:pt>
                  <c:pt idx="7">
                    <c:v>21.264887400969979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i'!$BZ$58:$BZ$66</c:f>
              <c:numCache>
                <c:formatCode>0</c:formatCode>
                <c:ptCount val="9"/>
                <c:pt idx="0">
                  <c:v>28.851397727255311</c:v>
                </c:pt>
                <c:pt idx="1">
                  <c:v>29.237854201287579</c:v>
                </c:pt>
                <c:pt idx="2">
                  <c:v>15.532785988173456</c:v>
                </c:pt>
                <c:pt idx="3">
                  <c:v>0</c:v>
                </c:pt>
                <c:pt idx="4">
                  <c:v>26.309672293636272</c:v>
                </c:pt>
                <c:pt idx="5">
                  <c:v>6.9504413554806215</c:v>
                </c:pt>
                <c:pt idx="6">
                  <c:v>22.783121875495084</c:v>
                </c:pt>
                <c:pt idx="7">
                  <c:v>42.019302770055312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03-4F0F-B9B2-7171A85EF2C9}"/>
            </c:ext>
          </c:extLst>
        </c:ser>
        <c:ser>
          <c:idx val="67"/>
          <c:order val="23"/>
          <c:tx>
            <c:strRef>
              <c:f>'Figures i'!$CC$57</c:f>
              <c:strCache>
                <c:ptCount val="1"/>
                <c:pt idx="0">
                  <c:v>Severe malaria treatment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i'!$CE$58:$CE$66</c:f>
                <c:numCache>
                  <c:formatCode>General</c:formatCode>
                  <c:ptCount val="9"/>
                  <c:pt idx="0">
                    <c:v>17.283176158993882</c:v>
                  </c:pt>
                  <c:pt idx="1">
                    <c:v>12.115420727823818</c:v>
                  </c:pt>
                  <c:pt idx="2">
                    <c:v>5.0721716462726008</c:v>
                  </c:pt>
                  <c:pt idx="3">
                    <c:v>0</c:v>
                  </c:pt>
                  <c:pt idx="4">
                    <c:v>6.6826779405833072</c:v>
                  </c:pt>
                  <c:pt idx="5">
                    <c:v>11.518633697763352</c:v>
                  </c:pt>
                  <c:pt idx="6">
                    <c:v>5.4244181238752915</c:v>
                  </c:pt>
                  <c:pt idx="7">
                    <c:v>24.706968552093834</c:v>
                  </c:pt>
                </c:numCache>
              </c:numRef>
            </c:plus>
            <c:minus>
              <c:numRef>
                <c:f>'Figures i'!$CD$58:$CD$66</c:f>
                <c:numCache>
                  <c:formatCode>General</c:formatCode>
                  <c:ptCount val="9"/>
                  <c:pt idx="0">
                    <c:v>13.948898087273179</c:v>
                  </c:pt>
                  <c:pt idx="1">
                    <c:v>9.8114315821903944</c:v>
                  </c:pt>
                  <c:pt idx="2">
                    <c:v>4.0203481478472067</c:v>
                  </c:pt>
                  <c:pt idx="3">
                    <c:v>0</c:v>
                  </c:pt>
                  <c:pt idx="4">
                    <c:v>5.7479005592746617</c:v>
                  </c:pt>
                  <c:pt idx="5">
                    <c:v>4.5465985058049885</c:v>
                  </c:pt>
                  <c:pt idx="6">
                    <c:v>4.6509162220780134</c:v>
                  </c:pt>
                  <c:pt idx="7">
                    <c:v>21.264887400969979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i'!$CC$58:$CC$66</c:f>
              <c:numCache>
                <c:formatCode>0</c:formatCode>
                <c:ptCount val="9"/>
                <c:pt idx="0">
                  <c:v>34.395684341930412</c:v>
                </c:pt>
                <c:pt idx="1">
                  <c:v>29.747058995436703</c:v>
                </c:pt>
                <c:pt idx="2">
                  <c:v>15.760111625497913</c:v>
                </c:pt>
                <c:pt idx="3">
                  <c:v>0</c:v>
                </c:pt>
                <c:pt idx="4">
                  <c:v>26.372776148452697</c:v>
                </c:pt>
                <c:pt idx="5">
                  <c:v>6.9504413554806215</c:v>
                </c:pt>
                <c:pt idx="6">
                  <c:v>22.918385966848536</c:v>
                </c:pt>
                <c:pt idx="7">
                  <c:v>42.019302770055312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03-4F0F-B9B2-7171A85EF2C9}"/>
            </c:ext>
          </c:extLst>
        </c:ser>
        <c:ser>
          <c:idx val="70"/>
          <c:order val="24"/>
          <c:tx>
            <c:strRef>
              <c:f>'Figures i'!$CF$57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i'!$CF$58:$CF$66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03-4F0F-B9B2-7171A85EF2C9}"/>
            </c:ext>
          </c:extLst>
        </c:ser>
        <c:ser>
          <c:idx val="73"/>
          <c:order val="25"/>
          <c:tx>
            <c:strRef>
              <c:f>'Figures i'!$CI$57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i'!$CK$58:$CK$66</c:f>
                <c:numCache>
                  <c:formatCode>General</c:formatCode>
                  <c:ptCount val="9"/>
                  <c:pt idx="0">
                    <c:v>8.7696822225432101</c:v>
                  </c:pt>
                  <c:pt idx="1">
                    <c:v>5.0046505115538054</c:v>
                  </c:pt>
                  <c:pt idx="2">
                    <c:v>3.2792930748688605</c:v>
                  </c:pt>
                  <c:pt idx="3">
                    <c:v>0</c:v>
                  </c:pt>
                  <c:pt idx="4">
                    <c:v>1.4017996637639252</c:v>
                  </c:pt>
                  <c:pt idx="5">
                    <c:v>4.1476672359402835</c:v>
                  </c:pt>
                  <c:pt idx="6">
                    <c:v>1.3304613319107501</c:v>
                  </c:pt>
                  <c:pt idx="7">
                    <c:v>26.142687357511871</c:v>
                  </c:pt>
                </c:numCache>
              </c:numRef>
            </c:plus>
            <c:minus>
              <c:numRef>
                <c:f>'Figures i'!$CJ$58:$CJ$66</c:f>
                <c:numCache>
                  <c:formatCode>General</c:formatCode>
                  <c:ptCount val="9"/>
                  <c:pt idx="0">
                    <c:v>4.2682298234412723</c:v>
                  </c:pt>
                  <c:pt idx="1">
                    <c:v>3.2270142356211986</c:v>
                  </c:pt>
                  <c:pt idx="2">
                    <c:v>1.9429169537706241</c:v>
                  </c:pt>
                  <c:pt idx="3">
                    <c:v>0</c:v>
                  </c:pt>
                  <c:pt idx="4">
                    <c:v>1.0589190484036202</c:v>
                  </c:pt>
                  <c:pt idx="5">
                    <c:v>1.2114489865408291</c:v>
                  </c:pt>
                  <c:pt idx="6">
                    <c:v>1.0157638189988552</c:v>
                  </c:pt>
                  <c:pt idx="7">
                    <c:v>13.739495678657303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i'!$CI$58:$CI$66</c:f>
              <c:numCache>
                <c:formatCode>0</c:formatCode>
                <c:ptCount val="9"/>
                <c:pt idx="0">
                  <c:v>7.628590885979726</c:v>
                </c:pt>
                <c:pt idx="1">
                  <c:v>8.2664467801498063</c:v>
                </c:pt>
                <c:pt idx="2">
                  <c:v>4.5408733565857888</c:v>
                </c:pt>
                <c:pt idx="3">
                  <c:v>0</c:v>
                </c:pt>
                <c:pt idx="4">
                  <c:v>4.1421131852726365</c:v>
                </c:pt>
                <c:pt idx="5">
                  <c:v>1.6820023654141787</c:v>
                </c:pt>
                <c:pt idx="6">
                  <c:v>4.1103128297632141</c:v>
                </c:pt>
                <c:pt idx="7">
                  <c:v>21.178308693063062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03-4F0F-B9B2-7171A85EF2C9}"/>
            </c:ext>
          </c:extLst>
        </c:ser>
        <c:ser>
          <c:idx val="76"/>
          <c:order val="26"/>
          <c:tx>
            <c:strRef>
              <c:f>'Figures i'!$CL$57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i'!$CN$58:$CN$66</c:f>
                <c:numCache>
                  <c:formatCode>General</c:formatCode>
                  <c:ptCount val="9"/>
                  <c:pt idx="0">
                    <c:v>14.907025936146102</c:v>
                  </c:pt>
                  <c:pt idx="1">
                    <c:v>11.786550960841922</c:v>
                  </c:pt>
                  <c:pt idx="2">
                    <c:v>2.2351363269267726</c:v>
                  </c:pt>
                  <c:pt idx="3">
                    <c:v>0</c:v>
                  </c:pt>
                  <c:pt idx="4">
                    <c:v>5.4743627888856601</c:v>
                  </c:pt>
                  <c:pt idx="5">
                    <c:v>9.6487452331287837</c:v>
                  </c:pt>
                  <c:pt idx="6">
                    <c:v>4.228910841352949</c:v>
                  </c:pt>
                  <c:pt idx="7">
                    <c:v>20.648763584758843</c:v>
                  </c:pt>
                </c:numCache>
              </c:numRef>
            </c:plus>
            <c:minus>
              <c:numRef>
                <c:f>'Figures i'!$CM$58:$CM$66</c:f>
                <c:numCache>
                  <c:formatCode>General</c:formatCode>
                  <c:ptCount val="9"/>
                  <c:pt idx="0">
                    <c:v>9.9453559989849083</c:v>
                  </c:pt>
                  <c:pt idx="1">
                    <c:v>8.7169134706682758</c:v>
                  </c:pt>
                  <c:pt idx="2">
                    <c:v>1.7671398289982259</c:v>
                  </c:pt>
                  <c:pt idx="3">
                    <c:v>0</c:v>
                  </c:pt>
                  <c:pt idx="4">
                    <c:v>4.6992266455891176</c:v>
                  </c:pt>
                  <c:pt idx="5">
                    <c:v>3.5902588946346352</c:v>
                  </c:pt>
                  <c:pt idx="6">
                    <c:v>3.6139441692226821</c:v>
                  </c:pt>
                  <c:pt idx="7">
                    <c:v>13.630625239568772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i'!$CL$58:$CL$66</c:f>
              <c:numCache>
                <c:formatCode>0</c:formatCode>
                <c:ptCount val="9"/>
                <c:pt idx="0">
                  <c:v>21.632226051731461</c:v>
                </c:pt>
                <c:pt idx="1">
                  <c:v>23.301790372067082</c:v>
                </c:pt>
                <c:pt idx="2">
                  <c:v>7.7325033057430765</c:v>
                </c:pt>
                <c:pt idx="3">
                  <c:v>0</c:v>
                </c:pt>
                <c:pt idx="4">
                  <c:v>23.176003993856249</c:v>
                </c:pt>
                <c:pt idx="5">
                  <c:v>5.3919705429771003</c:v>
                </c:pt>
                <c:pt idx="6">
                  <c:v>19.016237360585357</c:v>
                </c:pt>
                <c:pt idx="7">
                  <c:v>26.007745248065756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03-4F0F-B9B2-7171A85EF2C9}"/>
            </c:ext>
          </c:extLst>
        </c:ser>
        <c:ser>
          <c:idx val="79"/>
          <c:order val="27"/>
          <c:tx>
            <c:strRef>
              <c:f>'Figures i'!$CO$57</c:f>
              <c:strCache>
                <c:ptCount val="1"/>
                <c:pt idx="0">
                  <c:v>injAE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i'!$CQ$58:$CQ$66</c:f>
                <c:numCache>
                  <c:formatCode>General</c:formatCode>
                  <c:ptCount val="9"/>
                  <c:pt idx="0">
                    <c:v>16.835324235306519</c:v>
                  </c:pt>
                  <c:pt idx="1">
                    <c:v>5.1409906167108801</c:v>
                  </c:pt>
                  <c:pt idx="2">
                    <c:v>5.6228745924152825</c:v>
                  </c:pt>
                  <c:pt idx="3">
                    <c:v>0</c:v>
                  </c:pt>
                  <c:pt idx="4">
                    <c:v>2.992028814457198</c:v>
                  </c:pt>
                  <c:pt idx="5">
                    <c:v>4.4884648929716953</c:v>
                  </c:pt>
                  <c:pt idx="6">
                    <c:v>2.6738724794960405</c:v>
                  </c:pt>
                  <c:pt idx="7">
                    <c:v>18.614932240140135</c:v>
                  </c:pt>
                </c:numCache>
              </c:numRef>
            </c:plus>
            <c:minus>
              <c:numRef>
                <c:f>'Figures i'!$CP$58:$CP$66</c:f>
                <c:numCache>
                  <c:formatCode>General</c:formatCode>
                  <c:ptCount val="9"/>
                  <c:pt idx="0">
                    <c:v>9.6672889400611766</c:v>
                  </c:pt>
                  <c:pt idx="1">
                    <c:v>3.5096638711440971</c:v>
                  </c:pt>
                  <c:pt idx="2">
                    <c:v>3.843647555464365</c:v>
                  </c:pt>
                  <c:pt idx="3">
                    <c:v>0</c:v>
                  </c:pt>
                  <c:pt idx="4">
                    <c:v>2.256917009027184</c:v>
                  </c:pt>
                  <c:pt idx="5">
                    <c:v>1.6161368156979761</c:v>
                  </c:pt>
                  <c:pt idx="6">
                    <c:v>2.0601613551717755</c:v>
                  </c:pt>
                  <c:pt idx="7">
                    <c:v>10.599859973470867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i'!$CO$58:$CO$66</c:f>
              <c:numCache>
                <c:formatCode>0</c:formatCode>
                <c:ptCount val="9"/>
                <c:pt idx="0">
                  <c:v>17.791415833931307</c:v>
                </c:pt>
                <c:pt idx="1">
                  <c:v>9.8516963336507981</c:v>
                </c:pt>
                <c:pt idx="2">
                  <c:v>10.69268831773735</c:v>
                </c:pt>
                <c:pt idx="3">
                  <c:v>0</c:v>
                </c:pt>
                <c:pt idx="4">
                  <c:v>8.3492031611832562</c:v>
                </c:pt>
                <c:pt idx="5">
                  <c:v>2.4617289770594692</c:v>
                </c:pt>
                <c:pt idx="6">
                  <c:v>8.176619418940458</c:v>
                </c:pt>
                <c:pt idx="7">
                  <c:v>18.886132428044753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03-4F0F-B9B2-7171A85EF2C9}"/>
            </c:ext>
          </c:extLst>
        </c:ser>
        <c:ser>
          <c:idx val="82"/>
          <c:order val="28"/>
          <c:tx>
            <c:strRef>
              <c:f>'Figures i'!$CR$57</c:f>
              <c:strCache>
                <c:ptCount val="1"/>
                <c:pt idx="0">
                  <c:v>Injectable QN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i'!$CT$58:$CT$66</c:f>
                <c:numCache>
                  <c:formatCode>General</c:formatCode>
                  <c:ptCount val="9"/>
                  <c:pt idx="0">
                    <c:v>14.391558643590718</c:v>
                  </c:pt>
                  <c:pt idx="1">
                    <c:v>2.5361236740643607</c:v>
                  </c:pt>
                  <c:pt idx="2">
                    <c:v>0.95260462576837868</c:v>
                  </c:pt>
                  <c:pt idx="3">
                    <c:v>0</c:v>
                  </c:pt>
                  <c:pt idx="4">
                    <c:v>0.13965698140478672</c:v>
                  </c:pt>
                  <c:pt idx="5">
                    <c:v>0</c:v>
                  </c:pt>
                  <c:pt idx="6">
                    <c:v>0.16634953259839491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i'!$CS$58:$CS$66</c:f>
                <c:numCache>
                  <c:formatCode>General</c:formatCode>
                  <c:ptCount val="9"/>
                  <c:pt idx="0">
                    <c:v>4.1794826891898751</c:v>
                  </c:pt>
                  <c:pt idx="1">
                    <c:v>0.87702009904998568</c:v>
                  </c:pt>
                  <c:pt idx="2">
                    <c:v>0.24218676031158165</c:v>
                  </c:pt>
                  <c:pt idx="3">
                    <c:v>0</c:v>
                  </c:pt>
                  <c:pt idx="4">
                    <c:v>6.4530215206414776E-2</c:v>
                  </c:pt>
                  <c:pt idx="5">
                    <c:v>0</c:v>
                  </c:pt>
                  <c:pt idx="6">
                    <c:v>9.5804348891144891E-2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i'!$CR$58:$CR$66</c:f>
              <c:numCache>
                <c:formatCode>0</c:formatCode>
                <c:ptCount val="9"/>
                <c:pt idx="0">
                  <c:v>5.5442866146750998</c:v>
                </c:pt>
                <c:pt idx="1">
                  <c:v>1.3226529561090434</c:v>
                </c:pt>
                <c:pt idx="2">
                  <c:v>0.32369542236884591</c:v>
                </c:pt>
                <c:pt idx="3">
                  <c:v>0</c:v>
                </c:pt>
                <c:pt idx="4">
                  <c:v>0.11981461150345706</c:v>
                </c:pt>
                <c:pt idx="5">
                  <c:v>0</c:v>
                </c:pt>
                <c:pt idx="6">
                  <c:v>0.22540171249829022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403-4F0F-B9B2-7171A85E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Example'!$K$15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Example'!$M$101:$M$108</c:f>
                <c:numCache>
                  <c:formatCode>General</c:formatCode>
                  <c:ptCount val="8"/>
                  <c:pt idx="0">
                    <c:v>2.1104852603715472</c:v>
                  </c:pt>
                  <c:pt idx="1">
                    <c:v>14.284327636812407</c:v>
                  </c:pt>
                  <c:pt idx="2">
                    <c:v>0</c:v>
                  </c:pt>
                  <c:pt idx="3">
                    <c:v>1.6415747820176847</c:v>
                  </c:pt>
                  <c:pt idx="4">
                    <c:v>0</c:v>
                  </c:pt>
                  <c:pt idx="5">
                    <c:v>1.5866301025624807</c:v>
                  </c:pt>
                  <c:pt idx="6">
                    <c:v>0</c:v>
                  </c:pt>
                </c:numCache>
              </c:numRef>
            </c:plus>
            <c:minus>
              <c:numRef>
                <c:f>'Figures Example'!$L$101:$L$108</c:f>
                <c:numCache>
                  <c:formatCode>General</c:formatCode>
                  <c:ptCount val="8"/>
                  <c:pt idx="0">
                    <c:v>7.9087491789350679</c:v>
                  </c:pt>
                  <c:pt idx="1">
                    <c:v>24.332277265941855</c:v>
                  </c:pt>
                  <c:pt idx="2">
                    <c:v>0</c:v>
                  </c:pt>
                  <c:pt idx="3">
                    <c:v>2.4839174990535327</c:v>
                  </c:pt>
                  <c:pt idx="4">
                    <c:v>0</c:v>
                  </c:pt>
                  <c:pt idx="5">
                    <c:v>2.3241560558221863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Example'!$J$16:$J$22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f>'Figures Example'!$K$16:$K$22</c:f>
              <c:numCache>
                <c:formatCode>General</c:formatCode>
                <c:ptCount val="7"/>
                <c:pt idx="0">
                  <c:v>88.578394993004551</c:v>
                </c:pt>
                <c:pt idx="1">
                  <c:v>61.444611322315154</c:v>
                </c:pt>
                <c:pt idx="2">
                  <c:v>95.325649672982976</c:v>
                </c:pt>
                <c:pt idx="3">
                  <c:v>89.871469046331541</c:v>
                </c:pt>
                <c:pt idx="4">
                  <c:v>77.33792992634929</c:v>
                </c:pt>
                <c:pt idx="5">
                  <c:v>85.38095789499144</c:v>
                </c:pt>
                <c:pt idx="6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D-4D8A-B5D8-3C40E756A0FA}"/>
            </c:ext>
          </c:extLst>
        </c:ser>
        <c:ser>
          <c:idx val="4"/>
          <c:order val="4"/>
          <c:tx>
            <c:strRef>
              <c:f>'Figures Example'!$O$15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'Figures Example'!$J$16:$J$22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f>'Figures Example'!$O$16:$O$22</c:f>
              <c:numCache>
                <c:formatCode>General</c:formatCode>
                <c:ptCount val="7"/>
                <c:pt idx="0">
                  <c:v>71.700602282769282</c:v>
                </c:pt>
                <c:pt idx="1">
                  <c:v>47.638311392841729</c:v>
                </c:pt>
                <c:pt idx="2">
                  <c:v>93.373323525293685</c:v>
                </c:pt>
                <c:pt idx="3">
                  <c:v>81.176286469312771</c:v>
                </c:pt>
                <c:pt idx="4">
                  <c:v>66.214600246402412</c:v>
                </c:pt>
                <c:pt idx="5">
                  <c:v>77.596713522123224</c:v>
                </c:pt>
                <c:pt idx="6">
                  <c:v>98.568781271124067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D-4D8A-B5D8-3C40E756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'Figures Example'!$L$15</c15:sqref>
                        </c15:formulaRef>
                      </c:ext>
                    </c:extLst>
                    <c:strCache>
                      <c:ptCount val="1"/>
                      <c:pt idx="0">
                        <c:v>lower CI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'Figures Example'!$Q$101:$Q$108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16.620152066893908</c:v>
                        </c:pt>
                        <c:pt idx="1">
                          <c:v>19.569857482771482</c:v>
                        </c:pt>
                        <c:pt idx="2">
                          <c:v>0.33185655678738613</c:v>
                        </c:pt>
                        <c:pt idx="3">
                          <c:v>2.048504967846128</c:v>
                        </c:pt>
                        <c:pt idx="4">
                          <c:v>0</c:v>
                        </c:pt>
                        <c:pt idx="5">
                          <c:v>2.067063940259473</c:v>
                        </c:pt>
                        <c:pt idx="6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'Figures Example'!$P$101:$P$108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22.665021572732797</c:v>
                        </c:pt>
                        <c:pt idx="1">
                          <c:v>18.481272599741082</c:v>
                        </c:pt>
                        <c:pt idx="2">
                          <c:v>1.5948364142714269</c:v>
                        </c:pt>
                        <c:pt idx="3">
                          <c:v>2.7514069333499549</c:v>
                        </c:pt>
                        <c:pt idx="4">
                          <c:v>0</c:v>
                        </c:pt>
                        <c:pt idx="5">
                          <c:v>2.7000705947728818</c:v>
                        </c:pt>
                        <c:pt idx="6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'Figures Example'!$L$16:$L$22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17.554280156591247</c:v>
                      </c:pt>
                      <c:pt idx="1">
                        <c:v>17.602389061442999</c:v>
                      </c:pt>
                      <c:pt idx="2">
                        <c:v>0</c:v>
                      </c:pt>
                      <c:pt idx="3">
                        <c:v>5.5533280637702944</c:v>
                      </c:pt>
                      <c:pt idx="4">
                        <c:v>13.832551682456149</c:v>
                      </c:pt>
                      <c:pt idx="5">
                        <c:v>3.9207050050685552</c:v>
                      </c:pt>
                      <c:pt idx="6">
                        <c:v>7.9014590289016695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5D-4D8A-B5D8-3C40E756A0FA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Example'!$M$15</c15:sqref>
                        </c15:formulaRef>
                      </c:ext>
                    </c:extLst>
                    <c:strCache>
                      <c:ptCount val="1"/>
                      <c:pt idx="0">
                        <c:v>upper CI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Example'!$M$16:$M$22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7.5058114626368138</c:v>
                      </c:pt>
                      <c:pt idx="1">
                        <c:v>15.043846399127119</c:v>
                      </c:pt>
                      <c:pt idx="2">
                        <c:v>0</c:v>
                      </c:pt>
                      <c:pt idx="3">
                        <c:v>3.7358569949826688</c:v>
                      </c:pt>
                      <c:pt idx="4">
                        <c:v>9.662809390965819</c:v>
                      </c:pt>
                      <c:pt idx="5">
                        <c:v>3.2077201807919522</c:v>
                      </c:pt>
                      <c:pt idx="6">
                        <c:v>1.2268148450697396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5D-4D8A-B5D8-3C40E756A0F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Example'!$N$15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195</c:v>
                      </c:pt>
                      <c:pt idx="2">
                        <c:v>495</c:v>
                      </c:pt>
                      <c:pt idx="3">
                        <c:v>3202</c:v>
                      </c:pt>
                      <c:pt idx="4">
                        <c:v>114</c:v>
                      </c:pt>
                      <c:pt idx="5">
                        <c:v>4171</c:v>
                      </c:pt>
                      <c:pt idx="6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5D-4D8A-B5D8-3C40E756A0F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Example'!$P$15</c15:sqref>
                        </c15:formulaRef>
                      </c:ext>
                    </c:extLst>
                    <c:strCache>
                      <c:ptCount val="1"/>
                      <c:pt idx="0">
                        <c:v>lower CI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17.896082286587969</c:v>
                      </c:pt>
                      <c:pt idx="1">
                        <c:v>14.026582509900216</c:v>
                      </c:pt>
                      <c:pt idx="2">
                        <c:v>5.614249963926909</c:v>
                      </c:pt>
                      <c:pt idx="3">
                        <c:v>6.0814945366413582</c:v>
                      </c:pt>
                      <c:pt idx="4">
                        <c:v>8.4482961900034823</c:v>
                      </c:pt>
                      <c:pt idx="5">
                        <c:v>4.4320144003970796</c:v>
                      </c:pt>
                      <c:pt idx="6">
                        <c:v>7.9014590289016695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5D-4D8A-B5D8-3C40E756A0F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Example'!$Q$15</c15:sqref>
                        </c15:formulaRef>
                      </c:ext>
                    </c:extLst>
                    <c:strCache>
                      <c:ptCount val="1"/>
                      <c:pt idx="0">
                        <c:v>upper CI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12.942017040843496</c:v>
                      </c:pt>
                      <c:pt idx="1">
                        <c:v>14.409299159914632</c:v>
                      </c:pt>
                      <c:pt idx="2">
                        <c:v>3.1415550641978598</c:v>
                      </c:pt>
                      <c:pt idx="3">
                        <c:v>4.8723712462905979</c:v>
                      </c:pt>
                      <c:pt idx="4">
                        <c:v>7.5265364809566222</c:v>
                      </c:pt>
                      <c:pt idx="5">
                        <c:v>3.8853027497523271</c:v>
                      </c:pt>
                      <c:pt idx="6">
                        <c:v>1.2268148450697396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5D-4D8A-B5D8-3C40E756A0F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Example'!$R$15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Example'!$R$16:$R$22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195</c:v>
                      </c:pt>
                      <c:pt idx="2">
                        <c:v>495</c:v>
                      </c:pt>
                      <c:pt idx="3">
                        <c:v>3202</c:v>
                      </c:pt>
                      <c:pt idx="4">
                        <c:v>114</c:v>
                      </c:pt>
                      <c:pt idx="5">
                        <c:v>4171</c:v>
                      </c:pt>
                      <c:pt idx="6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5D-4D8A-B5D8-3C40E756A0FA}"/>
                  </c:ext>
                </c:extLst>
              </c15:ser>
            </c15:filteredBarSeries>
          </c:ext>
        </c:extLst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Example'!$M$163:$M$190</c:f>
                <c:numCache>
                  <c:formatCode>General</c:formatCode>
                  <c:ptCount val="28"/>
                  <c:pt idx="0">
                    <c:v>1.7805665923491176</c:v>
                  </c:pt>
                  <c:pt idx="1">
                    <c:v>2.1879155011835962</c:v>
                  </c:pt>
                  <c:pt idx="2">
                    <c:v>2.1320550749975666</c:v>
                  </c:pt>
                  <c:pt idx="3">
                    <c:v>2.477663214172602</c:v>
                  </c:pt>
                  <c:pt idx="4">
                    <c:v>1.0418871302402131</c:v>
                  </c:pt>
                  <c:pt idx="5">
                    <c:v>4.6018003771295675</c:v>
                  </c:pt>
                  <c:pt idx="6">
                    <c:v>0</c:v>
                  </c:pt>
                  <c:pt idx="7">
                    <c:v>0</c:v>
                  </c:pt>
                  <c:pt idx="8">
                    <c:v>3.4217801820997806</c:v>
                  </c:pt>
                  <c:pt idx="9">
                    <c:v>2.6634411066026979</c:v>
                  </c:pt>
                  <c:pt idx="10">
                    <c:v>0</c:v>
                  </c:pt>
                  <c:pt idx="11">
                    <c:v>2.6634411066026979</c:v>
                  </c:pt>
                  <c:pt idx="12">
                    <c:v>3.5443698828719903</c:v>
                  </c:pt>
                  <c:pt idx="13">
                    <c:v>5.9530682426477952</c:v>
                  </c:pt>
                  <c:pt idx="14">
                    <c:v>4.6776999007973181</c:v>
                  </c:pt>
                  <c:pt idx="15">
                    <c:v>5.0811828951298565</c:v>
                  </c:pt>
                  <c:pt idx="16">
                    <c:v>2.241671442597382</c:v>
                  </c:pt>
                  <c:pt idx="17">
                    <c:v>4.0161051468919116</c:v>
                  </c:pt>
                  <c:pt idx="18">
                    <c:v>2.5916667006806318</c:v>
                  </c:pt>
                  <c:pt idx="19">
                    <c:v>1.0263005285157019</c:v>
                  </c:pt>
                  <c:pt idx="20">
                    <c:v>0.31492947378527203</c:v>
                  </c:pt>
                  <c:pt idx="21">
                    <c:v>0</c:v>
                  </c:pt>
                  <c:pt idx="22">
                    <c:v>1.476699912371557</c:v>
                  </c:pt>
                  <c:pt idx="23">
                    <c:v>1.6498319432176132</c:v>
                  </c:pt>
                  <c:pt idx="24">
                    <c:v>0</c:v>
                  </c:pt>
                  <c:pt idx="25">
                    <c:v>0.31492947378527203</c:v>
                  </c:pt>
                  <c:pt idx="26">
                    <c:v>1.7745929269051568</c:v>
                  </c:pt>
                  <c:pt idx="27">
                    <c:v>1.1129948414297879</c:v>
                  </c:pt>
                </c:numCache>
              </c:numRef>
            </c:plus>
            <c:minus>
              <c:numRef>
                <c:f>'Figures Example'!$L$163:$L$190</c:f>
                <c:numCache>
                  <c:formatCode>General</c:formatCode>
                  <c:ptCount val="28"/>
                  <c:pt idx="0">
                    <c:v>3.1884578113980098</c:v>
                  </c:pt>
                  <c:pt idx="1">
                    <c:v>3.2208992121337587</c:v>
                  </c:pt>
                  <c:pt idx="2">
                    <c:v>3.0130698112387506</c:v>
                  </c:pt>
                  <c:pt idx="3">
                    <c:v>1.7341531976810747</c:v>
                  </c:pt>
                  <c:pt idx="4">
                    <c:v>0.35361500838688831</c:v>
                  </c:pt>
                  <c:pt idx="5">
                    <c:v>3.5273728111358711</c:v>
                  </c:pt>
                  <c:pt idx="6">
                    <c:v>0</c:v>
                  </c:pt>
                  <c:pt idx="7">
                    <c:v>0</c:v>
                  </c:pt>
                  <c:pt idx="8">
                    <c:v>4.0995568132325815</c:v>
                  </c:pt>
                  <c:pt idx="9">
                    <c:v>2.0224122390291308</c:v>
                  </c:pt>
                  <c:pt idx="10">
                    <c:v>0</c:v>
                  </c:pt>
                  <c:pt idx="11">
                    <c:v>2.0224122390291308</c:v>
                  </c:pt>
                  <c:pt idx="12">
                    <c:v>4.1490585391515111</c:v>
                  </c:pt>
                  <c:pt idx="13">
                    <c:v>6.0604990401780725</c:v>
                  </c:pt>
                  <c:pt idx="14">
                    <c:v>3.7849613191800628</c:v>
                  </c:pt>
                  <c:pt idx="15">
                    <c:v>4.4309401187445054</c:v>
                  </c:pt>
                  <c:pt idx="16">
                    <c:v>0.59746011243308272</c:v>
                  </c:pt>
                  <c:pt idx="17">
                    <c:v>3.2773070092218912</c:v>
                  </c:pt>
                  <c:pt idx="18">
                    <c:v>2.0712615042812024</c:v>
                  </c:pt>
                  <c:pt idx="19">
                    <c:v>0.43818874095673793</c:v>
                  </c:pt>
                  <c:pt idx="20">
                    <c:v>7.7348787153805096E-2</c:v>
                  </c:pt>
                  <c:pt idx="21">
                    <c:v>0</c:v>
                  </c:pt>
                  <c:pt idx="22">
                    <c:v>1.106431576863061</c:v>
                  </c:pt>
                  <c:pt idx="23">
                    <c:v>1.2334010646188625</c:v>
                  </c:pt>
                  <c:pt idx="24">
                    <c:v>0</c:v>
                  </c:pt>
                  <c:pt idx="25">
                    <c:v>7.7348787153805096E-2</c:v>
                  </c:pt>
                  <c:pt idx="26">
                    <c:v>1.1273207276955899</c:v>
                  </c:pt>
                  <c:pt idx="27">
                    <c:v>0.63444902351461019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Example'!$K$163:$K$190</c:f>
              <c:numCache>
                <c:formatCode>0</c:formatCode>
                <c:ptCount val="28"/>
                <c:pt idx="0">
                  <c:v>96.12988611013229</c:v>
                </c:pt>
                <c:pt idx="1">
                  <c:v>93.641216972197782</c:v>
                </c:pt>
                <c:pt idx="2">
                  <c:v>93.23725414518394</c:v>
                </c:pt>
                <c:pt idx="3">
                  <c:v>5.4460243059678914</c:v>
                </c:pt>
                <c:pt idx="4">
                  <c:v>0.53242723241271706</c:v>
                </c:pt>
                <c:pt idx="5">
                  <c:v>12.875208316594591</c:v>
                </c:pt>
                <c:pt idx="6">
                  <c:v>0</c:v>
                </c:pt>
                <c:pt idx="7">
                  <c:v>0</c:v>
                </c:pt>
                <c:pt idx="8">
                  <c:v>83.41752349513186</c:v>
                </c:pt>
                <c:pt idx="9">
                  <c:v>7.7018259763535921</c:v>
                </c:pt>
                <c:pt idx="10">
                  <c:v>0</c:v>
                </c:pt>
                <c:pt idx="11">
                  <c:v>7.7018259763535921</c:v>
                </c:pt>
                <c:pt idx="12">
                  <c:v>81.281134839589541</c:v>
                </c:pt>
                <c:pt idx="13">
                  <c:v>53.701711938670627</c:v>
                </c:pt>
                <c:pt idx="14">
                  <c:v>16.042605408361151</c:v>
                </c:pt>
                <c:pt idx="15">
                  <c:v>23.806336092022349</c:v>
                </c:pt>
                <c:pt idx="16">
                  <c:v>0.80792565402769201</c:v>
                </c:pt>
                <c:pt idx="17">
                  <c:v>14.736345082310445</c:v>
                </c:pt>
                <c:pt idx="18">
                  <c:v>9.262154994496262</c:v>
                </c:pt>
                <c:pt idx="19">
                  <c:v>0.75882631408072754</c:v>
                </c:pt>
                <c:pt idx="20">
                  <c:v>0.10242598937579095</c:v>
                </c:pt>
                <c:pt idx="21">
                  <c:v>0</c:v>
                </c:pt>
                <c:pt idx="22">
                  <c:v>4.2183198695255237</c:v>
                </c:pt>
                <c:pt idx="23">
                  <c:v>4.6483211125624502</c:v>
                </c:pt>
                <c:pt idx="24">
                  <c:v>0</c:v>
                </c:pt>
                <c:pt idx="25">
                  <c:v>0.10242598937579095</c:v>
                </c:pt>
                <c:pt idx="26">
                  <c:v>2.9952830511206892</c:v>
                </c:pt>
                <c:pt idx="27">
                  <c:v>1.4538232440012806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D-4E43-A977-AD5B5AE826CB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Example'!$V$163:$V$191</c:f>
                <c:numCache>
                  <c:formatCode>General</c:formatCode>
                  <c:ptCount val="29"/>
                  <c:pt idx="0">
                    <c:v>2.0580992929881887</c:v>
                  </c:pt>
                  <c:pt idx="1">
                    <c:v>2.7494725286476154</c:v>
                  </c:pt>
                  <c:pt idx="2">
                    <c:v>2.8597255287342875</c:v>
                  </c:pt>
                  <c:pt idx="3">
                    <c:v>3.3602357570384918</c:v>
                  </c:pt>
                  <c:pt idx="4">
                    <c:v>1.4931463494606263</c:v>
                  </c:pt>
                  <c:pt idx="5">
                    <c:v>4.8000096398075804</c:v>
                  </c:pt>
                  <c:pt idx="6">
                    <c:v>1.4499193766054757</c:v>
                  </c:pt>
                  <c:pt idx="7">
                    <c:v>0</c:v>
                  </c:pt>
                  <c:pt idx="8">
                    <c:v>3.7105957095218685</c:v>
                  </c:pt>
                  <c:pt idx="9">
                    <c:v>1.2230453357719395</c:v>
                  </c:pt>
                  <c:pt idx="10">
                    <c:v>0.13425039414105405</c:v>
                  </c:pt>
                  <c:pt idx="11">
                    <c:v>1.2105577580521794</c:v>
                  </c:pt>
                  <c:pt idx="12">
                    <c:v>3.7867669658638192</c:v>
                  </c:pt>
                  <c:pt idx="14">
                    <c:v>4.2593910752461497</c:v>
                  </c:pt>
                  <c:pt idx="15">
                    <c:v>5.7599984220721048</c:v>
                  </c:pt>
                  <c:pt idx="16">
                    <c:v>5.1064265463298746</c:v>
                  </c:pt>
                  <c:pt idx="17">
                    <c:v>0.73693640209648237</c:v>
                  </c:pt>
                  <c:pt idx="18">
                    <c:v>4.4058568145178079</c:v>
                  </c:pt>
                  <c:pt idx="19">
                    <c:v>2.7563540530099111</c:v>
                  </c:pt>
                  <c:pt idx="20">
                    <c:v>0.76529662075385696</c:v>
                  </c:pt>
                  <c:pt idx="21">
                    <c:v>1.216110014835649</c:v>
                  </c:pt>
                  <c:pt idx="22">
                    <c:v>0</c:v>
                  </c:pt>
                  <c:pt idx="23">
                    <c:v>1.4789828129252314</c:v>
                  </c:pt>
                  <c:pt idx="24">
                    <c:v>1.4276740841448325</c:v>
                  </c:pt>
                  <c:pt idx="25">
                    <c:v>0</c:v>
                  </c:pt>
                  <c:pt idx="26">
                    <c:v>0.590941458016779</c:v>
                  </c:pt>
                  <c:pt idx="27">
                    <c:v>0.89941308382649954</c:v>
                  </c:pt>
                  <c:pt idx="28">
                    <c:v>1.4257980458097224</c:v>
                  </c:pt>
                </c:numCache>
              </c:numRef>
            </c:plus>
            <c:minus>
              <c:numRef>
                <c:f>'Figures Example'!$U$163:$U$191</c:f>
                <c:numCache>
                  <c:formatCode>General</c:formatCode>
                  <c:ptCount val="29"/>
                  <c:pt idx="0">
                    <c:v>3.2985517350805509</c:v>
                  </c:pt>
                  <c:pt idx="1">
                    <c:v>3.8200805948692107</c:v>
                  </c:pt>
                  <c:pt idx="2">
                    <c:v>3.8049224270829711</c:v>
                  </c:pt>
                  <c:pt idx="3">
                    <c:v>2.4435843166637774</c:v>
                  </c:pt>
                  <c:pt idx="4">
                    <c:v>0.74854709806368003</c:v>
                  </c:pt>
                  <c:pt idx="5">
                    <c:v>3.8729670041433426</c:v>
                  </c:pt>
                  <c:pt idx="6">
                    <c:v>0.62661213370237268</c:v>
                  </c:pt>
                  <c:pt idx="7">
                    <c:v>0</c:v>
                  </c:pt>
                  <c:pt idx="8">
                    <c:v>4.3124271856655554</c:v>
                  </c:pt>
                  <c:pt idx="9">
                    <c:v>0.84945750010600207</c:v>
                  </c:pt>
                  <c:pt idx="10">
                    <c:v>3.2941250070850678E-2</c:v>
                  </c:pt>
                  <c:pt idx="11">
                    <c:v>0.83911770515904416</c:v>
                  </c:pt>
                  <c:pt idx="12">
                    <c:v>4.372497119870431</c:v>
                  </c:pt>
                  <c:pt idx="14">
                    <c:v>4.3959722631126539</c:v>
                  </c:pt>
                  <c:pt idx="15">
                    <c:v>4.7606609511316034</c:v>
                  </c:pt>
                  <c:pt idx="16">
                    <c:v>4.6705504837972782</c:v>
                  </c:pt>
                  <c:pt idx="17">
                    <c:v>0.45732847780224939</c:v>
                  </c:pt>
                  <c:pt idx="18">
                    <c:v>3.6072179019654147</c:v>
                  </c:pt>
                  <c:pt idx="19">
                    <c:v>2.3596623092384288</c:v>
                  </c:pt>
                  <c:pt idx="20">
                    <c:v>0.47274980407595124</c:v>
                  </c:pt>
                  <c:pt idx="21">
                    <c:v>0.68735159528078438</c:v>
                  </c:pt>
                  <c:pt idx="22">
                    <c:v>0</c:v>
                  </c:pt>
                  <c:pt idx="23">
                    <c:v>0.9413252654295019</c:v>
                  </c:pt>
                  <c:pt idx="24">
                    <c:v>0.9421832013984639</c:v>
                  </c:pt>
                  <c:pt idx="25">
                    <c:v>0</c:v>
                  </c:pt>
                  <c:pt idx="26">
                    <c:v>0.26787111133793495</c:v>
                  </c:pt>
                  <c:pt idx="27">
                    <c:v>0.58221834941529926</c:v>
                  </c:pt>
                  <c:pt idx="28">
                    <c:v>0.67813242345959346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Example'!$T$163:$T$191</c:f>
              <c:numCache>
                <c:formatCode>0</c:formatCode>
                <c:ptCount val="29"/>
                <c:pt idx="0">
                  <c:v>94.825824450353352</c:v>
                </c:pt>
                <c:pt idx="1">
                  <c:v>91.142865269169974</c:v>
                </c:pt>
                <c:pt idx="2">
                  <c:v>89.796208721603762</c:v>
                </c:pt>
                <c:pt idx="3">
                  <c:v>8.1615711389915919</c:v>
                </c:pt>
                <c:pt idx="4">
                  <c:v>1.4785361482330639</c:v>
                </c:pt>
                <c:pt idx="5">
                  <c:v>16.181844143717321</c:v>
                </c:pt>
                <c:pt idx="6">
                  <c:v>1.0913451843784863</c:v>
                </c:pt>
                <c:pt idx="7">
                  <c:v>0</c:v>
                </c:pt>
                <c:pt idx="8">
                  <c:v>80.04153223525266</c:v>
                </c:pt>
                <c:pt idx="9">
                  <c:v>2.7036626290804726</c:v>
                </c:pt>
                <c:pt idx="10">
                  <c:v>4.3633231514110929E-2</c:v>
                </c:pt>
                <c:pt idx="11">
                  <c:v>2.6600293975663618</c:v>
                </c:pt>
                <c:pt idx="12">
                  <c:v>79.169436756613493</c:v>
                </c:pt>
                <c:pt idx="14">
                  <c:v>58.833390054823262</c:v>
                </c:pt>
                <c:pt idx="15">
                  <c:v>20.405111432901556</c:v>
                </c:pt>
                <c:pt idx="16">
                  <c:v>30.595810316659939</c:v>
                </c:pt>
                <c:pt idx="17">
                  <c:v>1.1908115273491426</c:v>
                </c:pt>
                <c:pt idx="18">
                  <c:v>16.08538818557831</c:v>
                </c:pt>
                <c:pt idx="19">
                  <c:v>13.776176627959508</c:v>
                </c:pt>
                <c:pt idx="20">
                  <c:v>1.2214120011242759</c:v>
                </c:pt>
                <c:pt idx="21">
                  <c:v>1.5558789483537787</c:v>
                </c:pt>
                <c:pt idx="22">
                  <c:v>0</c:v>
                </c:pt>
                <c:pt idx="23">
                  <c:v>2.5223833950710315</c:v>
                </c:pt>
                <c:pt idx="24">
                  <c:v>2.6939539907438985</c:v>
                </c:pt>
                <c:pt idx="25">
                  <c:v>0</c:v>
                </c:pt>
                <c:pt idx="26">
                  <c:v>0.48757354245531059</c:v>
                </c:pt>
                <c:pt idx="27">
                  <c:v>1.623646661733058</c:v>
                </c:pt>
                <c:pt idx="28">
                  <c:v>1.2764774414377797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D-4E43-A977-AD5B5AE826CB}"/>
            </c:ext>
          </c:extLst>
        </c:ser>
        <c:ser>
          <c:idx val="1"/>
          <c:order val="2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Example'!$P$163:$P$191</c:f>
                <c:numCache>
                  <c:formatCode>General</c:formatCode>
                  <c:ptCount val="29"/>
                  <c:pt idx="0">
                    <c:v>8.8653437903467704</c:v>
                  </c:pt>
                  <c:pt idx="1">
                    <c:v>10.450162765862665</c:v>
                  </c:pt>
                  <c:pt idx="2">
                    <c:v>10.060758430697284</c:v>
                  </c:pt>
                  <c:pt idx="3">
                    <c:v>1.5662216905065771</c:v>
                  </c:pt>
                  <c:pt idx="4">
                    <c:v>6.0781310164805529</c:v>
                  </c:pt>
                  <c:pt idx="5">
                    <c:v>5.3296307131252263</c:v>
                  </c:pt>
                  <c:pt idx="6">
                    <c:v>0</c:v>
                  </c:pt>
                  <c:pt idx="7">
                    <c:v>0</c:v>
                  </c:pt>
                  <c:pt idx="8">
                    <c:v>10.541461561357615</c:v>
                  </c:pt>
                  <c:pt idx="9">
                    <c:v>3.3470227752751853</c:v>
                  </c:pt>
                  <c:pt idx="10">
                    <c:v>3.0077768163154843</c:v>
                  </c:pt>
                  <c:pt idx="11">
                    <c:v>2.8452313672118237</c:v>
                  </c:pt>
                  <c:pt idx="12">
                    <c:v>10.659774418827467</c:v>
                  </c:pt>
                  <c:pt idx="14">
                    <c:v>10.187249707943081</c:v>
                  </c:pt>
                  <c:pt idx="15">
                    <c:v>5.4162528835659316</c:v>
                  </c:pt>
                  <c:pt idx="16">
                    <c:v>6.9374221745455458</c:v>
                  </c:pt>
                  <c:pt idx="17">
                    <c:v>2.4867296554870113</c:v>
                  </c:pt>
                  <c:pt idx="18">
                    <c:v>6.1186901030633827</c:v>
                  </c:pt>
                  <c:pt idx="19">
                    <c:v>4.9211440071734138</c:v>
                  </c:pt>
                  <c:pt idx="20">
                    <c:v>0.21405081204043483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9.7843132946164317</c:v>
                  </c:pt>
                  <c:pt idx="24">
                    <c:v>9.7878569602482202</c:v>
                  </c:pt>
                  <c:pt idx="25">
                    <c:v>0</c:v>
                  </c:pt>
                  <c:pt idx="26">
                    <c:v>3.58409748578201</c:v>
                  </c:pt>
                  <c:pt idx="27">
                    <c:v>8.1340709086855725</c:v>
                  </c:pt>
                  <c:pt idx="28">
                    <c:v>7.1953987585940133</c:v>
                  </c:pt>
                </c:numCache>
              </c:numRef>
            </c:plus>
            <c:minus>
              <c:numRef>
                <c:f>'Figures Example'!$O$163:$O$191</c:f>
                <c:numCache>
                  <c:formatCode>General</c:formatCode>
                  <c:ptCount val="29"/>
                  <c:pt idx="0">
                    <c:v>11.054819830602909</c:v>
                  </c:pt>
                  <c:pt idx="1">
                    <c:v>11.122125113007485</c:v>
                  </c:pt>
                  <c:pt idx="2">
                    <c:v>10.54604104700369</c:v>
                  </c:pt>
                  <c:pt idx="3">
                    <c:v>0.82013218266499244</c:v>
                  </c:pt>
                  <c:pt idx="4">
                    <c:v>2.2079728390867022</c:v>
                  </c:pt>
                  <c:pt idx="5">
                    <c:v>3.7806957638575325</c:v>
                  </c:pt>
                  <c:pt idx="6">
                    <c:v>0</c:v>
                  </c:pt>
                  <c:pt idx="7">
                    <c:v>0</c:v>
                  </c:pt>
                  <c:pt idx="8">
                    <c:v>11.430828427145201</c:v>
                  </c:pt>
                  <c:pt idx="9">
                    <c:v>2.8428307484681508</c:v>
                  </c:pt>
                  <c:pt idx="10">
                    <c:v>1.9679842980623872</c:v>
                  </c:pt>
                  <c:pt idx="11">
                    <c:v>2.3246169275551747</c:v>
                  </c:pt>
                  <c:pt idx="12">
                    <c:v>10.119821957400518</c:v>
                  </c:pt>
                  <c:pt idx="14">
                    <c:v>8.5071036289815112</c:v>
                  </c:pt>
                  <c:pt idx="15">
                    <c:v>3.8302598441030504</c:v>
                  </c:pt>
                  <c:pt idx="16">
                    <c:v>6.563704716869907</c:v>
                  </c:pt>
                  <c:pt idx="17">
                    <c:v>1.167387908246962</c:v>
                  </c:pt>
                  <c:pt idx="18">
                    <c:v>5.2455371497212262</c:v>
                  </c:pt>
                  <c:pt idx="19">
                    <c:v>4.1519699471639395</c:v>
                  </c:pt>
                  <c:pt idx="20">
                    <c:v>4.5844866127084813E-2</c:v>
                  </c:pt>
                  <c:pt idx="21">
                    <c:v>0</c:v>
                  </c:pt>
                  <c:pt idx="22">
                    <c:v>0</c:v>
                  </c:pt>
                  <c:pt idx="23">
                    <c:v>10.196113603586788</c:v>
                  </c:pt>
                  <c:pt idx="24">
                    <c:v>10.204973544229951</c:v>
                  </c:pt>
                  <c:pt idx="25">
                    <c:v>0</c:v>
                  </c:pt>
                  <c:pt idx="26">
                    <c:v>2.6925033321697178</c:v>
                  </c:pt>
                  <c:pt idx="27">
                    <c:v>7.9756917224123569</c:v>
                  </c:pt>
                  <c:pt idx="28">
                    <c:v>5.4856869383318685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Example'!$N$163:$N$191</c:f>
              <c:numCache>
                <c:formatCode>0</c:formatCode>
                <c:ptCount val="29"/>
                <c:pt idx="0">
                  <c:v>72.347223166944673</c:v>
                </c:pt>
                <c:pt idx="1">
                  <c:v>57.081793938774759</c:v>
                </c:pt>
                <c:pt idx="2">
                  <c:v>55.64435817956889</c:v>
                </c:pt>
                <c:pt idx="3">
                  <c:v>1.6920229273286458</c:v>
                </c:pt>
                <c:pt idx="4">
                  <c:v>3.347546882355402</c:v>
                </c:pt>
                <c:pt idx="5">
                  <c:v>11.344184386435646</c:v>
                </c:pt>
                <c:pt idx="6">
                  <c:v>0</c:v>
                </c:pt>
                <c:pt idx="7">
                  <c:v>0</c:v>
                </c:pt>
                <c:pt idx="8">
                  <c:v>58.931583884391294</c:v>
                </c:pt>
                <c:pt idx="9">
                  <c:v>15.428898554939291</c:v>
                </c:pt>
                <c:pt idx="10">
                  <c:v>5.3697012841541056</c:v>
                </c:pt>
                <c:pt idx="11">
                  <c:v>11.115593757913729</c:v>
                </c:pt>
                <c:pt idx="12">
                  <c:v>43.838326927519603</c:v>
                </c:pt>
                <c:pt idx="14">
                  <c:v>29.743749624848782</c:v>
                </c:pt>
                <c:pt idx="15">
                  <c:v>11.397854176247069</c:v>
                </c:pt>
                <c:pt idx="16">
                  <c:v>40.139928658930209</c:v>
                </c:pt>
                <c:pt idx="17">
                  <c:v>2.1519323047940326</c:v>
                </c:pt>
                <c:pt idx="18">
                  <c:v>24.700575721335596</c:v>
                </c:pt>
                <c:pt idx="19">
                  <c:v>19.945645183983267</c:v>
                </c:pt>
                <c:pt idx="20">
                  <c:v>5.8305940333621548E-2</c:v>
                </c:pt>
                <c:pt idx="21">
                  <c:v>0</c:v>
                </c:pt>
                <c:pt idx="22">
                  <c:v>0</c:v>
                </c:pt>
                <c:pt idx="23">
                  <c:v>55.105977386261337</c:v>
                </c:pt>
                <c:pt idx="24">
                  <c:v>55.164283326594955</c:v>
                </c:pt>
                <c:pt idx="25">
                  <c:v>0</c:v>
                </c:pt>
                <c:pt idx="26">
                  <c:v>9.6654519418774587</c:v>
                </c:pt>
                <c:pt idx="27">
                  <c:v>46.959653827487251</c:v>
                </c:pt>
                <c:pt idx="28">
                  <c:v>18.014093979742619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D-4E43-A977-AD5B5AE826CB}"/>
            </c:ext>
          </c:extLst>
        </c:ser>
        <c:ser>
          <c:idx val="4"/>
          <c:order val="3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Example'!$Y$163:$Y$191</c:f>
                <c:numCache>
                  <c:formatCode>General</c:formatCode>
                  <c:ptCount val="29"/>
                  <c:pt idx="0">
                    <c:v>2.1017116952420736</c:v>
                  </c:pt>
                  <c:pt idx="1">
                    <c:v>2.7893521384576161</c:v>
                  </c:pt>
                  <c:pt idx="2">
                    <c:v>2.8036034873618974</c:v>
                  </c:pt>
                  <c:pt idx="3">
                    <c:v>2.8304315627089469</c:v>
                  </c:pt>
                  <c:pt idx="4">
                    <c:v>0.96868742151431064</c:v>
                  </c:pt>
                  <c:pt idx="5">
                    <c:v>4.5730491369965058</c:v>
                  </c:pt>
                  <c:pt idx="6">
                    <c:v>0.64479154470152633</c:v>
                  </c:pt>
                  <c:pt idx="7">
                    <c:v>0</c:v>
                  </c:pt>
                  <c:pt idx="8">
                    <c:v>2.639101371183898</c:v>
                  </c:pt>
                  <c:pt idx="9">
                    <c:v>2.5633609892257141</c:v>
                  </c:pt>
                  <c:pt idx="10">
                    <c:v>1.4996555788561547</c:v>
                  </c:pt>
                  <c:pt idx="11">
                    <c:v>2.6945006250714272</c:v>
                  </c:pt>
                  <c:pt idx="12">
                    <c:v>2.9798419287578781</c:v>
                  </c:pt>
                  <c:pt idx="14">
                    <c:v>5.6197373327156583</c:v>
                  </c:pt>
                  <c:pt idx="15">
                    <c:v>5.4387654224906257</c:v>
                  </c:pt>
                  <c:pt idx="16">
                    <c:v>4.0630144029722715</c:v>
                  </c:pt>
                  <c:pt idx="17">
                    <c:v>1.0685733898751071</c:v>
                  </c:pt>
                  <c:pt idx="18">
                    <c:v>2.6693239230530281</c:v>
                  </c:pt>
                  <c:pt idx="19">
                    <c:v>3.5665989839724155</c:v>
                  </c:pt>
                  <c:pt idx="20">
                    <c:v>0.5982918620231652</c:v>
                  </c:pt>
                  <c:pt idx="21">
                    <c:v>0</c:v>
                  </c:pt>
                  <c:pt idx="22">
                    <c:v>0</c:v>
                  </c:pt>
                  <c:pt idx="23">
                    <c:v>6.8003290032679544</c:v>
                  </c:pt>
                  <c:pt idx="24">
                    <c:v>6.8003290032679544</c:v>
                  </c:pt>
                  <c:pt idx="25">
                    <c:v>0</c:v>
                  </c:pt>
                  <c:pt idx="26">
                    <c:v>2.0746500295817327</c:v>
                  </c:pt>
                  <c:pt idx="27">
                    <c:v>6.8185570452001372</c:v>
                  </c:pt>
                  <c:pt idx="28">
                    <c:v>4.059821434974122</c:v>
                  </c:pt>
                </c:numCache>
              </c:numRef>
            </c:plus>
            <c:minus>
              <c:numRef>
                <c:f>'Figures Example'!$X$163:$X$191</c:f>
                <c:numCache>
                  <c:formatCode>General</c:formatCode>
                  <c:ptCount val="29"/>
                  <c:pt idx="0">
                    <c:v>2.5419211976988407</c:v>
                  </c:pt>
                  <c:pt idx="1">
                    <c:v>3.1861415238600728</c:v>
                  </c:pt>
                  <c:pt idx="2">
                    <c:v>3.1960432359926898</c:v>
                  </c:pt>
                  <c:pt idx="3">
                    <c:v>2.1946828634508879</c:v>
                  </c:pt>
                  <c:pt idx="4">
                    <c:v>0.69484239307218409</c:v>
                  </c:pt>
                  <c:pt idx="5">
                    <c:v>4.0177740019136685</c:v>
                  </c:pt>
                  <c:pt idx="6">
                    <c:v>0.34917004505827864</c:v>
                  </c:pt>
                  <c:pt idx="7">
                    <c:v>0</c:v>
                  </c:pt>
                  <c:pt idx="8">
                    <c:v>3.0914896751698109</c:v>
                  </c:pt>
                  <c:pt idx="9">
                    <c:v>2.3712558217528645</c:v>
                  </c:pt>
                  <c:pt idx="10">
                    <c:v>1.3296810594245283</c:v>
                  </c:pt>
                  <c:pt idx="11">
                    <c:v>2.321106702570491</c:v>
                  </c:pt>
                  <c:pt idx="12">
                    <c:v>3.205319202654124</c:v>
                  </c:pt>
                  <c:pt idx="14">
                    <c:v>5.6504341693072107</c:v>
                  </c:pt>
                  <c:pt idx="15">
                    <c:v>4.8113337261926787</c:v>
                  </c:pt>
                  <c:pt idx="16">
                    <c:v>4.0021521708759451</c:v>
                  </c:pt>
                  <c:pt idx="17">
                    <c:v>0.79912269992264129</c:v>
                  </c:pt>
                  <c:pt idx="18">
                    <c:v>2.4699798774539801</c:v>
                  </c:pt>
                  <c:pt idx="19">
                    <c:v>3.316903527635322</c:v>
                  </c:pt>
                  <c:pt idx="20">
                    <c:v>0.37635072562324545</c:v>
                  </c:pt>
                  <c:pt idx="21">
                    <c:v>0</c:v>
                  </c:pt>
                  <c:pt idx="22">
                    <c:v>0</c:v>
                  </c:pt>
                  <c:pt idx="23">
                    <c:v>7.2230627858693808</c:v>
                  </c:pt>
                  <c:pt idx="24">
                    <c:v>7.2230627858693808</c:v>
                  </c:pt>
                  <c:pt idx="25">
                    <c:v>0</c:v>
                  </c:pt>
                  <c:pt idx="26">
                    <c:v>1.8061251205661577</c:v>
                  </c:pt>
                  <c:pt idx="27">
                    <c:v>6.8725503575124591</c:v>
                  </c:pt>
                  <c:pt idx="28">
                    <c:v>3.706044040997952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Example'!$W$163:$W$191</c:f>
              <c:numCache>
                <c:formatCode>0</c:formatCode>
                <c:ptCount val="29"/>
                <c:pt idx="0">
                  <c:v>89.315744016268312</c:v>
                </c:pt>
                <c:pt idx="1">
                  <c:v>82.389529051614232</c:v>
                </c:pt>
                <c:pt idx="2">
                  <c:v>82.133977564713447</c:v>
                </c:pt>
                <c:pt idx="3">
                  <c:v>8.8252194411568929</c:v>
                </c:pt>
                <c:pt idx="4">
                  <c:v>2.397528557903013</c:v>
                </c:pt>
                <c:pt idx="5">
                  <c:v>23.13164887023374</c:v>
                </c:pt>
                <c:pt idx="6">
                  <c:v>0.7557885268223975</c:v>
                </c:pt>
                <c:pt idx="7">
                  <c:v>0</c:v>
                </c:pt>
                <c:pt idx="8">
                  <c:v>85.118286332622063</c:v>
                </c:pt>
                <c:pt idx="9">
                  <c:v>22.470423177333707</c:v>
                </c:pt>
                <c:pt idx="10">
                  <c:v>10.373690713584397</c:v>
                </c:pt>
                <c:pt idx="11">
                  <c:v>14.018732797659563</c:v>
                </c:pt>
                <c:pt idx="12">
                  <c:v>73.171240257987094</c:v>
                </c:pt>
                <c:pt idx="14">
                  <c:v>51.207681346671897</c:v>
                </c:pt>
                <c:pt idx="15">
                  <c:v>26.595426611829211</c:v>
                </c:pt>
                <c:pt idx="16">
                  <c:v>45.361662350232308</c:v>
                </c:pt>
                <c:pt idx="17">
                  <c:v>3.0687863443797934</c:v>
                </c:pt>
                <c:pt idx="18">
                  <c:v>23.125103255427884</c:v>
                </c:pt>
                <c:pt idx="19">
                  <c:v>28.496391299900946</c:v>
                </c:pt>
                <c:pt idx="20">
                  <c:v>1.0042455666458709</c:v>
                </c:pt>
                <c:pt idx="21">
                  <c:v>0</c:v>
                </c:pt>
                <c:pt idx="22">
                  <c:v>0</c:v>
                </c:pt>
                <c:pt idx="23">
                  <c:v>60.301225280709325</c:v>
                </c:pt>
                <c:pt idx="24">
                  <c:v>60.301225280709325</c:v>
                </c:pt>
                <c:pt idx="25">
                  <c:v>0</c:v>
                </c:pt>
                <c:pt idx="26">
                  <c:v>12.043584571725736</c:v>
                </c:pt>
                <c:pt idx="27">
                  <c:v>51.439062556984062</c:v>
                </c:pt>
                <c:pt idx="28">
                  <c:v>26.888268610617942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D-4E43-A977-AD5B5AE826CB}"/>
            </c:ext>
          </c:extLst>
        </c:ser>
        <c:ser>
          <c:idx val="2"/>
          <c:order val="4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Example'!$S$163:$S$191</c:f>
                <c:numCache>
                  <c:formatCode>General</c:formatCode>
                  <c:ptCount val="29"/>
                  <c:pt idx="0">
                    <c:v>3.6939408952861612</c:v>
                  </c:pt>
                  <c:pt idx="1">
                    <c:v>2.2891403254763389</c:v>
                  </c:pt>
                  <c:pt idx="2">
                    <c:v>3.2012063569688678</c:v>
                  </c:pt>
                  <c:pt idx="3">
                    <c:v>8.4127656447206149</c:v>
                  </c:pt>
                  <c:pt idx="4">
                    <c:v>3.6482776258541612</c:v>
                  </c:pt>
                  <c:pt idx="5">
                    <c:v>3.364101097565813</c:v>
                  </c:pt>
                  <c:pt idx="6">
                    <c:v>4.0661620874660294</c:v>
                  </c:pt>
                  <c:pt idx="7">
                    <c:v>0</c:v>
                  </c:pt>
                  <c:pt idx="8">
                    <c:v>7.9177771689300158</c:v>
                  </c:pt>
                  <c:pt idx="9">
                    <c:v>1.9742404400195142</c:v>
                  </c:pt>
                  <c:pt idx="10">
                    <c:v>5.5490954565227044</c:v>
                  </c:pt>
                  <c:pt idx="11">
                    <c:v>4.8574031431756204</c:v>
                  </c:pt>
                  <c:pt idx="12">
                    <c:v>5.8914123981535198</c:v>
                  </c:pt>
                  <c:pt idx="14">
                    <c:v>7.7325223603315223</c:v>
                  </c:pt>
                  <c:pt idx="15">
                    <c:v>4.7377917777851533</c:v>
                  </c:pt>
                  <c:pt idx="16">
                    <c:v>11.471408406393948</c:v>
                  </c:pt>
                  <c:pt idx="17">
                    <c:v>2.3743945557572959</c:v>
                  </c:pt>
                  <c:pt idx="18">
                    <c:v>7.1484019389724942</c:v>
                  </c:pt>
                  <c:pt idx="19">
                    <c:v>12.405177957025835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5.4365331752533432</c:v>
                  </c:pt>
                  <c:pt idx="24">
                    <c:v>6.0114795405971133</c:v>
                  </c:pt>
                  <c:pt idx="25">
                    <c:v>0</c:v>
                  </c:pt>
                  <c:pt idx="26">
                    <c:v>1.466299213990109</c:v>
                  </c:pt>
                  <c:pt idx="27">
                    <c:v>5.4365331752533432</c:v>
                  </c:pt>
                  <c:pt idx="28">
                    <c:v>0.73752881765023237</c:v>
                  </c:pt>
                </c:numCache>
              </c:numRef>
            </c:plus>
            <c:minus>
              <c:numRef>
                <c:f>'Figures Example'!$R$163:$R$191</c:f>
                <c:numCache>
                  <c:formatCode>General</c:formatCode>
                  <c:ptCount val="29"/>
                  <c:pt idx="0">
                    <c:v>8.7808750258802064</c:v>
                  </c:pt>
                  <c:pt idx="1">
                    <c:v>2.7703032189313035</c:v>
                  </c:pt>
                  <c:pt idx="2">
                    <c:v>4.1080275467785299</c:v>
                  </c:pt>
                  <c:pt idx="3">
                    <c:v>2.0848429567908875</c:v>
                  </c:pt>
                  <c:pt idx="4">
                    <c:v>1.3622477164284736</c:v>
                  </c:pt>
                  <c:pt idx="5">
                    <c:v>2.7755321783649265</c:v>
                  </c:pt>
                  <c:pt idx="6">
                    <c:v>0.78904982181143801</c:v>
                  </c:pt>
                  <c:pt idx="7">
                    <c:v>0</c:v>
                  </c:pt>
                  <c:pt idx="8">
                    <c:v>12.865744749895114</c:v>
                  </c:pt>
                  <c:pt idx="9">
                    <c:v>1.4394497540395403</c:v>
                  </c:pt>
                  <c:pt idx="10">
                    <c:v>1.4527285179951266</c:v>
                  </c:pt>
                  <c:pt idx="11">
                    <c:v>1.9312126369158995</c:v>
                  </c:pt>
                  <c:pt idx="12">
                    <c:v>7.3040038450098024</c:v>
                  </c:pt>
                  <c:pt idx="14">
                    <c:v>7.4567276430210967</c:v>
                  </c:pt>
                  <c:pt idx="15">
                    <c:v>3.7228658950378346</c:v>
                  </c:pt>
                  <c:pt idx="16">
                    <c:v>9.207431178063068</c:v>
                  </c:pt>
                  <c:pt idx="17">
                    <c:v>0.3307103354419848</c:v>
                  </c:pt>
                  <c:pt idx="18">
                    <c:v>5.0352044713389716</c:v>
                  </c:pt>
                  <c:pt idx="19">
                    <c:v>8.1275706080199637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1.376497746008484</c:v>
                  </c:pt>
                  <c:pt idx="24">
                    <c:v>1.6330921891277146</c:v>
                  </c:pt>
                  <c:pt idx="25">
                    <c:v>0</c:v>
                  </c:pt>
                  <c:pt idx="26">
                    <c:v>0.17936815796321651</c:v>
                  </c:pt>
                  <c:pt idx="27">
                    <c:v>1.376497746008484</c:v>
                  </c:pt>
                  <c:pt idx="28">
                    <c:v>8.9668543761199995E-2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Example'!$Q$163:$Q$191</c:f>
              <c:numCache>
                <c:formatCode>0</c:formatCode>
                <c:ptCount val="29"/>
                <c:pt idx="0">
                  <c:v>94.028595352348773</c:v>
                </c:pt>
                <c:pt idx="1">
                  <c:v>88.528129693567877</c:v>
                </c:pt>
                <c:pt idx="2">
                  <c:v>87.558679808651533</c:v>
                </c:pt>
                <c:pt idx="3">
                  <c:v>2.6949643641562138</c:v>
                </c:pt>
                <c:pt idx="4">
                  <c:v>2.1267716250160693</c:v>
                </c:pt>
                <c:pt idx="5">
                  <c:v>13.40780511879826</c:v>
                </c:pt>
                <c:pt idx="6">
                  <c:v>0.96944988491635198</c:v>
                </c:pt>
                <c:pt idx="7">
                  <c:v>0</c:v>
                </c:pt>
                <c:pt idx="8">
                  <c:v>83.484864079821747</c:v>
                </c:pt>
                <c:pt idx="9">
                  <c:v>5.0323103464131984</c:v>
                </c:pt>
                <c:pt idx="10">
                  <c:v>1.9292094881114961</c:v>
                </c:pt>
                <c:pt idx="11">
                  <c:v>3.1031008583017017</c:v>
                </c:pt>
                <c:pt idx="12">
                  <c:v>78.086373537497664</c:v>
                </c:pt>
                <c:pt idx="14">
                  <c:v>44.104162176565815</c:v>
                </c:pt>
                <c:pt idx="15">
                  <c:v>14.444644422666334</c:v>
                </c:pt>
                <c:pt idx="16">
                  <c:v>28.268165174152777</c:v>
                </c:pt>
                <c:pt idx="17">
                  <c:v>0.38274982600136886</c:v>
                </c:pt>
                <c:pt idx="18">
                  <c:v>14.211247338465277</c:v>
                </c:pt>
                <c:pt idx="19">
                  <c:v>18.293117722377659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1.8092183042400896</c:v>
                </c:pt>
                <c:pt idx="24">
                  <c:v>2.1919681302414582</c:v>
                </c:pt>
                <c:pt idx="25">
                  <c:v>0</c:v>
                </c:pt>
                <c:pt idx="26">
                  <c:v>0.20395023291361436</c:v>
                </c:pt>
                <c:pt idx="27">
                  <c:v>1.8092183042400896</c:v>
                </c:pt>
                <c:pt idx="28">
                  <c:v>0.10197511645680718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D-4E43-A977-AD5B5AE826CB}"/>
            </c:ext>
          </c:extLst>
        </c:ser>
        <c:ser>
          <c:idx val="5"/>
          <c:order val="5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Example'!$AB$163:$AB$191</c:f>
                <c:numCache>
                  <c:formatCode>General</c:formatCode>
                  <c:ptCount val="29"/>
                  <c:pt idx="0">
                    <c:v>2.6514949554887295</c:v>
                  </c:pt>
                  <c:pt idx="1">
                    <c:v>3.2004524262312941</c:v>
                  </c:pt>
                  <c:pt idx="2">
                    <c:v>3.4879559491636627</c:v>
                  </c:pt>
                  <c:pt idx="3">
                    <c:v>3.7832050001283122</c:v>
                  </c:pt>
                  <c:pt idx="4">
                    <c:v>2.2192082239344271</c:v>
                  </c:pt>
                  <c:pt idx="5">
                    <c:v>5.5266830358780261</c:v>
                  </c:pt>
                  <c:pt idx="6">
                    <c:v>1.8249188020159994</c:v>
                  </c:pt>
                  <c:pt idx="7">
                    <c:v>0.60868681342649456</c:v>
                  </c:pt>
                  <c:pt idx="8">
                    <c:v>4.3745593218613124</c:v>
                  </c:pt>
                  <c:pt idx="9">
                    <c:v>3.9437886845958028</c:v>
                  </c:pt>
                  <c:pt idx="10">
                    <c:v>1.4171666658494118</c:v>
                  </c:pt>
                  <c:pt idx="11">
                    <c:v>3.5306045841612628</c:v>
                  </c:pt>
                  <c:pt idx="12">
                    <c:v>4.4596323012026318</c:v>
                  </c:pt>
                  <c:pt idx="14">
                    <c:v>4.8996059834919379</c:v>
                  </c:pt>
                  <c:pt idx="15">
                    <c:v>6.9339983777235403</c:v>
                  </c:pt>
                  <c:pt idx="16">
                    <c:v>4.6871286743796148</c:v>
                  </c:pt>
                  <c:pt idx="17">
                    <c:v>1.0698544246751174</c:v>
                  </c:pt>
                  <c:pt idx="18">
                    <c:v>3.269491307980334</c:v>
                  </c:pt>
                  <c:pt idx="19">
                    <c:v>5.6130947669229982</c:v>
                  </c:pt>
                  <c:pt idx="20">
                    <c:v>2.0575196385514136</c:v>
                  </c:pt>
                  <c:pt idx="21">
                    <c:v>0.45939224983729743</c:v>
                  </c:pt>
                  <c:pt idx="22">
                    <c:v>0</c:v>
                  </c:pt>
                  <c:pt idx="23">
                    <c:v>2.6821565565958787</c:v>
                  </c:pt>
                  <c:pt idx="24">
                    <c:v>2.8400929607547534</c:v>
                  </c:pt>
                  <c:pt idx="25">
                    <c:v>0</c:v>
                  </c:pt>
                  <c:pt idx="26">
                    <c:v>1.3436802876262468</c:v>
                  </c:pt>
                  <c:pt idx="27">
                    <c:v>2.47097753381628</c:v>
                  </c:pt>
                  <c:pt idx="28">
                    <c:v>1.4523704211472537</c:v>
                  </c:pt>
                </c:numCache>
              </c:numRef>
            </c:plus>
            <c:minus>
              <c:numRef>
                <c:f>'Figures Example'!$AA$163:$AA$191</c:f>
                <c:numCache>
                  <c:formatCode>General</c:formatCode>
                  <c:ptCount val="29"/>
                  <c:pt idx="0">
                    <c:v>3.1647278666723508</c:v>
                  </c:pt>
                  <c:pt idx="1">
                    <c:v>3.6616488762192176</c:v>
                  </c:pt>
                  <c:pt idx="2">
                    <c:v>3.9361944043394033</c:v>
                  </c:pt>
                  <c:pt idx="3">
                    <c:v>2.7112670116341695</c:v>
                  </c:pt>
                  <c:pt idx="4">
                    <c:v>1.3871659377254058</c:v>
                  </c:pt>
                  <c:pt idx="5">
                    <c:v>4.3722163137022392</c:v>
                  </c:pt>
                  <c:pt idx="6">
                    <c:v>0.82934813022656062</c:v>
                  </c:pt>
                  <c:pt idx="7">
                    <c:v>8.6628616518757889E-2</c:v>
                  </c:pt>
                  <c:pt idx="8">
                    <c:v>4.8264632063480946</c:v>
                  </c:pt>
                  <c:pt idx="9">
                    <c:v>2.6671322286183425</c:v>
                  </c:pt>
                  <c:pt idx="10">
                    <c:v>0.51285311932603883</c:v>
                  </c:pt>
                  <c:pt idx="11">
                    <c:v>2.3794023881946051</c:v>
                  </c:pt>
                  <c:pt idx="12">
                    <c:v>4.8152593651564572</c:v>
                  </c:pt>
                  <c:pt idx="14">
                    <c:v>4.9052906160272798</c:v>
                  </c:pt>
                  <c:pt idx="15">
                    <c:v>5.6450183144783423</c:v>
                  </c:pt>
                  <c:pt idx="16">
                    <c:v>4.0617023248290565</c:v>
                  </c:pt>
                  <c:pt idx="17">
                    <c:v>0.29075783407815942</c:v>
                  </c:pt>
                  <c:pt idx="18">
                    <c:v>2.3525783976121692</c:v>
                  </c:pt>
                  <c:pt idx="19">
                    <c:v>4.4346966825481591</c:v>
                  </c:pt>
                  <c:pt idx="20">
                    <c:v>0.81985077537010953</c:v>
                  </c:pt>
                  <c:pt idx="21">
                    <c:v>6.6378248893821226E-2</c:v>
                  </c:pt>
                  <c:pt idx="22">
                    <c:v>0</c:v>
                  </c:pt>
                  <c:pt idx="23">
                    <c:v>1.7519335794702746</c:v>
                  </c:pt>
                  <c:pt idx="24">
                    <c:v>1.832310996441858</c:v>
                  </c:pt>
                  <c:pt idx="25">
                    <c:v>0</c:v>
                  </c:pt>
                  <c:pt idx="26">
                    <c:v>0.56184814188223287</c:v>
                  </c:pt>
                  <c:pt idx="27">
                    <c:v>1.4223638462203247</c:v>
                  </c:pt>
                  <c:pt idx="28">
                    <c:v>0.79873804861501618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Example'!$Z$163:$Z$191</c:f>
              <c:numCache>
                <c:formatCode>0</c:formatCode>
                <c:ptCount val="29"/>
                <c:pt idx="0">
                  <c:v>86.255478452448074</c:v>
                </c:pt>
                <c:pt idx="1">
                  <c:v>80.676337442112199</c:v>
                </c:pt>
                <c:pt idx="2">
                  <c:v>78.006428854335581</c:v>
                </c:pt>
                <c:pt idx="3">
                  <c:v>8.6615040691166332</c:v>
                </c:pt>
                <c:pt idx="4">
                  <c:v>3.5631239345501124</c:v>
                </c:pt>
                <c:pt idx="5">
                  <c:v>16.726540467750407</c:v>
                </c:pt>
                <c:pt idx="6">
                  <c:v>1.49712102889621</c:v>
                </c:pt>
                <c:pt idx="7">
                  <c:v>0.10090146668759747</c:v>
                </c:pt>
                <c:pt idx="8">
                  <c:v>71.710191651557793</c:v>
                </c:pt>
                <c:pt idx="9">
                  <c:v>7.5648881933643883</c:v>
                </c:pt>
                <c:pt idx="10">
                  <c:v>0.79724276439148212</c:v>
                </c:pt>
                <c:pt idx="11">
                  <c:v>6.767645428972906</c:v>
                </c:pt>
                <c:pt idx="12">
                  <c:v>68.013813527143242</c:v>
                </c:pt>
                <c:pt idx="14">
                  <c:v>50.295645536276034</c:v>
                </c:pt>
                <c:pt idx="15">
                  <c:v>21.867848302052064</c:v>
                </c:pt>
                <c:pt idx="16">
                  <c:v>21.902690019592715</c:v>
                </c:pt>
                <c:pt idx="17">
                  <c:v>0.39767415332924866</c:v>
                </c:pt>
                <c:pt idx="18">
                  <c:v>7.6899054478380444</c:v>
                </c:pt>
                <c:pt idx="19">
                  <c:v>16.844819134512363</c:v>
                </c:pt>
                <c:pt idx="20">
                  <c:v>1.3443600625134993</c:v>
                </c:pt>
                <c:pt idx="21">
                  <c:v>7.7529027593230451E-2</c:v>
                </c:pt>
                <c:pt idx="22">
                  <c:v>0</c:v>
                </c:pt>
                <c:pt idx="23">
                  <c:v>4.7969121174121119</c:v>
                </c:pt>
                <c:pt idx="24">
                  <c:v>4.8978135840997092</c:v>
                </c:pt>
                <c:pt idx="25">
                  <c:v>0</c:v>
                </c:pt>
                <c:pt idx="26">
                  <c:v>0.95628600789049312</c:v>
                </c:pt>
                <c:pt idx="27">
                  <c:v>3.2394786349065714</c:v>
                </c:pt>
                <c:pt idx="28">
                  <c:v>1.7433060156500675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D-4E43-A977-AD5B5AE8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Example'!$K$40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Example'!$M$42:$M$69</c:f>
                <c:numCache>
                  <c:formatCode>General</c:formatCode>
                  <c:ptCount val="28"/>
                  <c:pt idx="0">
                    <c:v>6.5531973470710909</c:v>
                  </c:pt>
                  <c:pt idx="1">
                    <c:v>7.856302750633219</c:v>
                  </c:pt>
                  <c:pt idx="2">
                    <c:v>7.7731251365334373</c:v>
                  </c:pt>
                  <c:pt idx="3">
                    <c:v>1.2564054771085913</c:v>
                  </c:pt>
                  <c:pt idx="4">
                    <c:v>3.9562001205740862</c:v>
                  </c:pt>
                  <c:pt idx="5">
                    <c:v>3.3780959103499786</c:v>
                  </c:pt>
                  <c:pt idx="6">
                    <c:v>0.49132260413840034</c:v>
                  </c:pt>
                  <c:pt idx="7">
                    <c:v>0</c:v>
                  </c:pt>
                  <c:pt idx="8">
                    <c:v>7.9089543641698299</c:v>
                  </c:pt>
                  <c:pt idx="9">
                    <c:v>2.8619454163102187</c:v>
                  </c:pt>
                  <c:pt idx="10">
                    <c:v>2.0436773886407789</c:v>
                  </c:pt>
                  <c:pt idx="11">
                    <c:v>2.5522256877151772</c:v>
                  </c:pt>
                  <c:pt idx="12">
                    <c:v>8.0673007607135432</c:v>
                  </c:pt>
                  <c:pt idx="13">
                    <c:v>6.8705069033223296</c:v>
                  </c:pt>
                  <c:pt idx="14">
                    <c:v>3.4149685812047093</c:v>
                  </c:pt>
                  <c:pt idx="15">
                    <c:v>4.6800603150930726</c:v>
                  </c:pt>
                  <c:pt idx="16">
                    <c:v>1.7581064953555459</c:v>
                  </c:pt>
                  <c:pt idx="17">
                    <c:v>3.7627043692670021</c:v>
                  </c:pt>
                  <c:pt idx="18">
                    <c:v>3.7786608037726808</c:v>
                  </c:pt>
                  <c:pt idx="19">
                    <c:v>0.2361812700767604</c:v>
                  </c:pt>
                  <c:pt idx="20">
                    <c:v>6.0561213230757742E-2</c:v>
                  </c:pt>
                  <c:pt idx="21">
                    <c:v>0</c:v>
                  </c:pt>
                  <c:pt idx="22">
                    <c:v>10.014266740895934</c:v>
                  </c:pt>
                  <c:pt idx="23">
                    <c:v>9.9865625464005348</c:v>
                  </c:pt>
                  <c:pt idx="24">
                    <c:v>0</c:v>
                  </c:pt>
                  <c:pt idx="25">
                    <c:v>2.8330621742740689</c:v>
                  </c:pt>
                  <c:pt idx="26">
                    <c:v>7.80536191649648</c:v>
                  </c:pt>
                  <c:pt idx="27">
                    <c:v>5.9286789117244965</c:v>
                  </c:pt>
                </c:numCache>
              </c:numRef>
            </c:plus>
            <c:minus>
              <c:numRef>
                <c:f>'Figures Example'!$L$42:$L$69</c:f>
                <c:numCache>
                  <c:formatCode>General</c:formatCode>
                  <c:ptCount val="28"/>
                  <c:pt idx="0">
                    <c:v>8.6959017773652363</c:v>
                  </c:pt>
                  <c:pt idx="1">
                    <c:v>9.0933910755979639</c:v>
                  </c:pt>
                  <c:pt idx="2">
                    <c:v>8.8706174094722599</c:v>
                  </c:pt>
                  <c:pt idx="3">
                    <c:v>0.8505785306570699</c:v>
                  </c:pt>
                  <c:pt idx="4">
                    <c:v>1.6048723928165292</c:v>
                  </c:pt>
                  <c:pt idx="5">
                    <c:v>2.7139525986625426</c:v>
                  </c:pt>
                  <c:pt idx="6">
                    <c:v>0.10725010623728617</c:v>
                  </c:pt>
                  <c:pt idx="7">
                    <c:v>0</c:v>
                  </c:pt>
                  <c:pt idx="8">
                    <c:v>9.0193655107557333</c:v>
                  </c:pt>
                  <c:pt idx="9">
                    <c:v>2.390802729291476</c:v>
                  </c:pt>
                  <c:pt idx="10">
                    <c:v>1.3524378614236809</c:v>
                  </c:pt>
                  <c:pt idx="11">
                    <c:v>2.0487883949802033</c:v>
                  </c:pt>
                  <c:pt idx="12">
                    <c:v>8.3949917188991137</c:v>
                  </c:pt>
                  <c:pt idx="13">
                    <c:v>6.3586891952555504</c:v>
                  </c:pt>
                  <c:pt idx="14">
                    <c:v>2.7784579501451301</c:v>
                  </c:pt>
                  <c:pt idx="15">
                    <c:v>4.4138228332419196</c:v>
                  </c:pt>
                  <c:pt idx="16">
                    <c:v>0.85600636824320364</c:v>
                  </c:pt>
                  <c:pt idx="17">
                    <c:v>3.3327117898763845</c:v>
                  </c:pt>
                  <c:pt idx="18">
                    <c:v>3.2340253251617739</c:v>
                  </c:pt>
                  <c:pt idx="19">
                    <c:v>0.10426802187942115</c:v>
                  </c:pt>
                  <c:pt idx="20">
                    <c:v>1.4994456355683559E-2</c:v>
                  </c:pt>
                  <c:pt idx="21">
                    <c:v>0</c:v>
                  </c:pt>
                  <c:pt idx="22">
                    <c:v>9.061598715428552</c:v>
                  </c:pt>
                  <c:pt idx="23">
                    <c:v>9.052762438949209</c:v>
                  </c:pt>
                  <c:pt idx="24">
                    <c:v>0</c:v>
                  </c:pt>
                  <c:pt idx="25">
                    <c:v>2.0125152365160384</c:v>
                  </c:pt>
                  <c:pt idx="26">
                    <c:v>6.9142058251252934</c:v>
                  </c:pt>
                  <c:pt idx="27">
                    <c:v>4.18703640437184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Example'!$K$42:$K$69</c:f>
              <c:numCache>
                <c:formatCode>0</c:formatCode>
                <c:ptCount val="28"/>
                <c:pt idx="0">
                  <c:v>80.03779426097681</c:v>
                </c:pt>
                <c:pt idx="1">
                  <c:v>68.637860359175022</c:v>
                </c:pt>
                <c:pt idx="2">
                  <c:v>67.467602973006493</c:v>
                </c:pt>
                <c:pt idx="3">
                  <c:v>2.5640226659348628</c:v>
                </c:pt>
                <c:pt idx="4">
                  <c:v>2.6273991043732772</c:v>
                </c:pt>
                <c:pt idx="5">
                  <c:v>11.933658614239743</c:v>
                </c:pt>
                <c:pt idx="6">
                  <c:v>0.13701086557635919</c:v>
                </c:pt>
                <c:pt idx="7">
                  <c:v>0</c:v>
                </c:pt>
                <c:pt idx="8">
                  <c:v>67.164843809267396</c:v>
                </c:pt>
                <c:pt idx="9">
                  <c:v>12.456438510141279</c:v>
                </c:pt>
                <c:pt idx="10">
                  <c:v>3.8389086324075361</c:v>
                </c:pt>
                <c:pt idx="11">
                  <c:v>9.3191295661506768</c:v>
                </c:pt>
                <c:pt idx="12">
                  <c:v>55.962197277460909</c:v>
                </c:pt>
                <c:pt idx="13">
                  <c:v>36.433761225034267</c:v>
                </c:pt>
                <c:pt idx="14">
                  <c:v>12.731983051974924</c:v>
                </c:pt>
                <c:pt idx="15">
                  <c:v>35.284781692171869</c:v>
                </c:pt>
                <c:pt idx="16">
                  <c:v>1.6404505408403558</c:v>
                </c:pt>
                <c:pt idx="17">
                  <c:v>21.279820645392348</c:v>
                </c:pt>
                <c:pt idx="18">
                  <c:v>17.633866048806357</c:v>
                </c:pt>
                <c:pt idx="19">
                  <c:v>0.18633595282560381</c:v>
                </c:pt>
                <c:pt idx="20">
                  <c:v>1.9924646005647091E-2</c:v>
                </c:pt>
                <c:pt idx="21">
                  <c:v>0</c:v>
                </c:pt>
                <c:pt idx="22">
                  <c:v>37.674592098480097</c:v>
                </c:pt>
                <c:pt idx="23">
                  <c:v>37.851056060579538</c:v>
                </c:pt>
                <c:pt idx="24">
                  <c:v>0</c:v>
                </c:pt>
                <c:pt idx="25">
                  <c:v>6.4680032777921923</c:v>
                </c:pt>
                <c:pt idx="26">
                  <c:v>32.02634388393929</c:v>
                </c:pt>
                <c:pt idx="27">
                  <c:v>12.26117776953301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0-4762-8626-3637AA6B9346}"/>
            </c:ext>
          </c:extLst>
        </c:ser>
        <c:ser>
          <c:idx val="3"/>
          <c:order val="1"/>
          <c:tx>
            <c:strRef>
              <c:f>'Figures Example'!$T$40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Example'!$V$42:$V$70</c:f>
                <c:numCache>
                  <c:formatCode>General</c:formatCode>
                  <c:ptCount val="29"/>
                  <c:pt idx="0">
                    <c:v>1.9263296250606601</c:v>
                  </c:pt>
                  <c:pt idx="1">
                    <c:v>2.3081087102018643</c:v>
                  </c:pt>
                  <c:pt idx="2">
                    <c:v>2.4126463913539169</c:v>
                  </c:pt>
                  <c:pt idx="3">
                    <c:v>2.1874611328447866</c:v>
                  </c:pt>
                  <c:pt idx="4">
                    <c:v>1.1412958213591531</c:v>
                  </c:pt>
                  <c:pt idx="5">
                    <c:v>3.2988012157511477</c:v>
                  </c:pt>
                  <c:pt idx="6">
                    <c:v>0.95072116694218911</c:v>
                  </c:pt>
                  <c:pt idx="7">
                    <c:v>0.31890823225899362</c:v>
                  </c:pt>
                  <c:pt idx="8">
                    <c:v>2.9784082546008221</c:v>
                  </c:pt>
                  <c:pt idx="9">
                    <c:v>2.2753362130519363</c:v>
                  </c:pt>
                  <c:pt idx="10">
                    <c:v>0.77111890405098049</c:v>
                  </c:pt>
                  <c:pt idx="11">
                    <c:v>1.9759449176649371</c:v>
                  </c:pt>
                  <c:pt idx="12">
                    <c:v>2.9306190506204075</c:v>
                  </c:pt>
                  <c:pt idx="14">
                    <c:v>3.2173657869846153</c:v>
                  </c:pt>
                  <c:pt idx="15">
                    <c:v>4.0973701306420871</c:v>
                  </c:pt>
                  <c:pt idx="16">
                    <c:v>3.2035780986646891</c:v>
                  </c:pt>
                  <c:pt idx="17">
                    <c:v>0.47531214031616353</c:v>
                  </c:pt>
                  <c:pt idx="18">
                    <c:v>2.5227587427857117</c:v>
                  </c:pt>
                  <c:pt idx="19">
                    <c:v>3.1223467810853904</c:v>
                  </c:pt>
                  <c:pt idx="20">
                    <c:v>0.97074534679884894</c:v>
                  </c:pt>
                  <c:pt idx="21">
                    <c:v>0.46984440486619566</c:v>
                  </c:pt>
                  <c:pt idx="22">
                    <c:v>0</c:v>
                  </c:pt>
                  <c:pt idx="23">
                    <c:v>3.1813022761183625</c:v>
                  </c:pt>
                  <c:pt idx="24">
                    <c:v>3.2212102538587626</c:v>
                  </c:pt>
                  <c:pt idx="25">
                    <c:v>0</c:v>
                  </c:pt>
                  <c:pt idx="26">
                    <c:v>0.91351838652440831</c:v>
                  </c:pt>
                  <c:pt idx="27">
                    <c:v>2.8243703139816105</c:v>
                  </c:pt>
                  <c:pt idx="28">
                    <c:v>1.4965233734311312</c:v>
                  </c:pt>
                </c:numCache>
              </c:numRef>
            </c:plus>
            <c:minus>
              <c:numRef>
                <c:f>'Figures Example'!$U$42:$U$70</c:f>
                <c:numCache>
                  <c:formatCode>General</c:formatCode>
                  <c:ptCount val="29"/>
                  <c:pt idx="0">
                    <c:v>2.282018164089763</c:v>
                  </c:pt>
                  <c:pt idx="1">
                    <c:v>2.6107960932964858</c:v>
                  </c:pt>
                  <c:pt idx="2">
                    <c:v>2.6938394555491385</c:v>
                  </c:pt>
                  <c:pt idx="3">
                    <c:v>1.7753461154727317</c:v>
                  </c:pt>
                  <c:pt idx="4">
                    <c:v>0.81748147050647191</c:v>
                  </c:pt>
                  <c:pt idx="5">
                    <c:v>2.8725310974905245</c:v>
                  </c:pt>
                  <c:pt idx="6">
                    <c:v>0.54723084703203895</c:v>
                  </c:pt>
                  <c:pt idx="7">
                    <c:v>4.8636934288441659E-2</c:v>
                  </c:pt>
                  <c:pt idx="8">
                    <c:v>3.2557932978649404</c:v>
                  </c:pt>
                  <c:pt idx="9">
                    <c:v>1.8244544703336816</c:v>
                  </c:pt>
                  <c:pt idx="10">
                    <c:v>0.55871182329683</c:v>
                  </c:pt>
                  <c:pt idx="11">
                    <c:v>1.5491867368261802</c:v>
                  </c:pt>
                  <c:pt idx="12">
                    <c:v>3.1301333060508085</c:v>
                  </c:pt>
                  <c:pt idx="14">
                    <c:v>3.241318526881237</c:v>
                  </c:pt>
                  <c:pt idx="15">
                    <c:v>3.6183056719889848</c:v>
                  </c:pt>
                  <c:pt idx="16">
                    <c:v>2.9918451355443452</c:v>
                  </c:pt>
                  <c:pt idx="17">
                    <c:v>0.32482363494220823</c:v>
                  </c:pt>
                  <c:pt idx="18">
                    <c:v>2.1459994731449257</c:v>
                  </c:pt>
                  <c:pt idx="19">
                    <c:v>2.7420816776406483</c:v>
                  </c:pt>
                  <c:pt idx="20">
                    <c:v>0.55126549356447763</c:v>
                  </c:pt>
                  <c:pt idx="21">
                    <c:v>0.23978547356230659</c:v>
                  </c:pt>
                  <c:pt idx="22">
                    <c:v>0</c:v>
                  </c:pt>
                  <c:pt idx="23">
                    <c:v>2.6021278378804347</c:v>
                  </c:pt>
                  <c:pt idx="24">
                    <c:v>2.6336899506410543</c:v>
                  </c:pt>
                  <c:pt idx="25">
                    <c:v>0</c:v>
                  </c:pt>
                  <c:pt idx="26">
                    <c:v>0.6699076464549909</c:v>
                  </c:pt>
                  <c:pt idx="27">
                    <c:v>2.249709405316489</c:v>
                  </c:pt>
                  <c:pt idx="28">
                    <c:v>1.1814924447623776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Example'!$T$42:$T$70</c:f>
              <c:numCache>
                <c:formatCode>0</c:formatCode>
                <c:ptCount val="29"/>
                <c:pt idx="0">
                  <c:v>89.145880216289811</c:v>
                </c:pt>
                <c:pt idx="1">
                  <c:v>83.909338131202531</c:v>
                </c:pt>
                <c:pt idx="2">
                  <c:v>81.970532846989968</c:v>
                </c:pt>
                <c:pt idx="3">
                  <c:v>8.543096324313991</c:v>
                </c:pt>
                <c:pt idx="4">
                  <c:v>2.7982972216545003</c:v>
                </c:pt>
                <c:pt idx="5">
                  <c:v>17.510858632334333</c:v>
                </c:pt>
                <c:pt idx="6">
                  <c:v>1.2727857650643908</c:v>
                </c:pt>
                <c:pt idx="7">
                  <c:v>5.735650563327975E-2</c:v>
                </c:pt>
                <c:pt idx="8">
                  <c:v>76.050309378456447</c:v>
                </c:pt>
                <c:pt idx="9">
                  <c:v>8.3663400415608926</c:v>
                </c:pt>
                <c:pt idx="10">
                  <c:v>1.9872128898900654</c:v>
                </c:pt>
                <c:pt idx="11">
                  <c:v>6.6610432687497889</c:v>
                </c:pt>
                <c:pt idx="12">
                  <c:v>71.948319458191179</c:v>
                </c:pt>
                <c:pt idx="14">
                  <c:v>52.861660658209807</c:v>
                </c:pt>
                <c:pt idx="15">
                  <c:v>22.144576795548307</c:v>
                </c:pt>
                <c:pt idx="16">
                  <c:v>27.820119434199814</c:v>
                </c:pt>
                <c:pt idx="17">
                  <c:v>1.0154184422796961</c:v>
                </c:pt>
                <c:pt idx="18">
                  <c:v>12.345628476395422</c:v>
                </c:pt>
                <c:pt idx="19">
                  <c:v>17.679657022567518</c:v>
                </c:pt>
                <c:pt idx="20">
                  <c:v>1.2594470437814633</c:v>
                </c:pt>
                <c:pt idx="21">
                  <c:v>0.48731062409361253</c:v>
                </c:pt>
                <c:pt idx="22">
                  <c:v>0</c:v>
                </c:pt>
                <c:pt idx="23">
                  <c:v>12.29023180517145</c:v>
                </c:pt>
                <c:pt idx="24">
                  <c:v>12.396465471175635</c:v>
                </c:pt>
                <c:pt idx="25">
                  <c:v>0</c:v>
                </c:pt>
                <c:pt idx="26">
                  <c:v>2.4490271191800179</c:v>
                </c:pt>
                <c:pt idx="27">
                  <c:v>9.8490016539293244</c:v>
                </c:pt>
                <c:pt idx="28">
                  <c:v>5.2985408197946589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0-4762-8626-3637AA6B9346}"/>
            </c:ext>
          </c:extLst>
        </c:ser>
        <c:ser>
          <c:idx val="1"/>
          <c:order val="2"/>
          <c:tx>
            <c:strRef>
              <c:f>'Figures Example'!$N$40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Example'!$P$42:$P$70</c:f>
                <c:numCache>
                  <c:formatCode>General</c:formatCode>
                  <c:ptCount val="29"/>
                  <c:pt idx="0">
                    <c:v>8.8653437903467704</c:v>
                  </c:pt>
                  <c:pt idx="1">
                    <c:v>10.450162765862665</c:v>
                  </c:pt>
                  <c:pt idx="2">
                    <c:v>10.060758430697284</c:v>
                  </c:pt>
                  <c:pt idx="3">
                    <c:v>1.5662216905065771</c:v>
                  </c:pt>
                  <c:pt idx="4">
                    <c:v>6.0781310164805529</c:v>
                  </c:pt>
                  <c:pt idx="5">
                    <c:v>5.3296307131252263</c:v>
                  </c:pt>
                  <c:pt idx="6">
                    <c:v>0</c:v>
                  </c:pt>
                  <c:pt idx="7">
                    <c:v>0</c:v>
                  </c:pt>
                  <c:pt idx="8">
                    <c:v>10.541461561357615</c:v>
                  </c:pt>
                  <c:pt idx="9">
                    <c:v>3.3470227752751853</c:v>
                  </c:pt>
                  <c:pt idx="10">
                    <c:v>3.0077768163154843</c:v>
                  </c:pt>
                  <c:pt idx="11">
                    <c:v>2.8452313672118237</c:v>
                  </c:pt>
                  <c:pt idx="12">
                    <c:v>10.659774418827467</c:v>
                  </c:pt>
                  <c:pt idx="14">
                    <c:v>10.187249707943081</c:v>
                  </c:pt>
                  <c:pt idx="15">
                    <c:v>5.4162528835659316</c:v>
                  </c:pt>
                  <c:pt idx="16">
                    <c:v>6.9374221745455458</c:v>
                  </c:pt>
                  <c:pt idx="17">
                    <c:v>2.4867296554870113</c:v>
                  </c:pt>
                  <c:pt idx="18">
                    <c:v>6.1186901030633827</c:v>
                  </c:pt>
                  <c:pt idx="19">
                    <c:v>4.9211440071734138</c:v>
                  </c:pt>
                  <c:pt idx="20">
                    <c:v>0.21405081204043483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9.7843132946164317</c:v>
                  </c:pt>
                  <c:pt idx="24">
                    <c:v>9.7878569602482202</c:v>
                  </c:pt>
                  <c:pt idx="25">
                    <c:v>0</c:v>
                  </c:pt>
                  <c:pt idx="26">
                    <c:v>3.58409748578201</c:v>
                  </c:pt>
                  <c:pt idx="27">
                    <c:v>8.1340709086855725</c:v>
                  </c:pt>
                  <c:pt idx="28">
                    <c:v>7.1953987585940133</c:v>
                  </c:pt>
                </c:numCache>
              </c:numRef>
            </c:plus>
            <c:minus>
              <c:numRef>
                <c:f>'Figures Example'!$O$42:$O$70</c:f>
                <c:numCache>
                  <c:formatCode>General</c:formatCode>
                  <c:ptCount val="29"/>
                  <c:pt idx="0">
                    <c:v>11.054819830602909</c:v>
                  </c:pt>
                  <c:pt idx="1">
                    <c:v>11.122125113007485</c:v>
                  </c:pt>
                  <c:pt idx="2">
                    <c:v>10.54604104700369</c:v>
                  </c:pt>
                  <c:pt idx="3">
                    <c:v>0.82013218266499244</c:v>
                  </c:pt>
                  <c:pt idx="4">
                    <c:v>2.2079728390867022</c:v>
                  </c:pt>
                  <c:pt idx="5">
                    <c:v>3.7806957638575325</c:v>
                  </c:pt>
                  <c:pt idx="6">
                    <c:v>0</c:v>
                  </c:pt>
                  <c:pt idx="7">
                    <c:v>0</c:v>
                  </c:pt>
                  <c:pt idx="8">
                    <c:v>11.430828427145201</c:v>
                  </c:pt>
                  <c:pt idx="9">
                    <c:v>2.8428307484681508</c:v>
                  </c:pt>
                  <c:pt idx="10">
                    <c:v>1.9679842980623872</c:v>
                  </c:pt>
                  <c:pt idx="11">
                    <c:v>2.3246169275551747</c:v>
                  </c:pt>
                  <c:pt idx="12">
                    <c:v>10.119821957400518</c:v>
                  </c:pt>
                  <c:pt idx="14">
                    <c:v>8.5071036289815112</c:v>
                  </c:pt>
                  <c:pt idx="15">
                    <c:v>3.8302598441030504</c:v>
                  </c:pt>
                  <c:pt idx="16">
                    <c:v>6.563704716869907</c:v>
                  </c:pt>
                  <c:pt idx="17">
                    <c:v>1.167387908246962</c:v>
                  </c:pt>
                  <c:pt idx="18">
                    <c:v>5.2455371497212262</c:v>
                  </c:pt>
                  <c:pt idx="19">
                    <c:v>4.1519699471639395</c:v>
                  </c:pt>
                  <c:pt idx="20">
                    <c:v>4.5844866127084813E-2</c:v>
                  </c:pt>
                  <c:pt idx="21">
                    <c:v>0</c:v>
                  </c:pt>
                  <c:pt idx="22">
                    <c:v>0</c:v>
                  </c:pt>
                  <c:pt idx="23">
                    <c:v>10.196113603586788</c:v>
                  </c:pt>
                  <c:pt idx="24">
                    <c:v>10.204973544229951</c:v>
                  </c:pt>
                  <c:pt idx="25">
                    <c:v>0</c:v>
                  </c:pt>
                  <c:pt idx="26">
                    <c:v>2.6925033321697178</c:v>
                  </c:pt>
                  <c:pt idx="27">
                    <c:v>7.9756917224123569</c:v>
                  </c:pt>
                  <c:pt idx="28">
                    <c:v>5.4856869383318685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Example'!$N$42:$N$70</c:f>
              <c:numCache>
                <c:formatCode>0</c:formatCode>
                <c:ptCount val="29"/>
                <c:pt idx="0">
                  <c:v>72.347223166944673</c:v>
                </c:pt>
                <c:pt idx="1">
                  <c:v>57.081793938774759</c:v>
                </c:pt>
                <c:pt idx="2">
                  <c:v>55.64435817956889</c:v>
                </c:pt>
                <c:pt idx="3">
                  <c:v>1.6920229273286458</c:v>
                </c:pt>
                <c:pt idx="4">
                  <c:v>3.347546882355402</c:v>
                </c:pt>
                <c:pt idx="5">
                  <c:v>11.344184386435646</c:v>
                </c:pt>
                <c:pt idx="6">
                  <c:v>0</c:v>
                </c:pt>
                <c:pt idx="7">
                  <c:v>0</c:v>
                </c:pt>
                <c:pt idx="8">
                  <c:v>58.931583884391294</c:v>
                </c:pt>
                <c:pt idx="9">
                  <c:v>15.428898554939291</c:v>
                </c:pt>
                <c:pt idx="10">
                  <c:v>5.3697012841541056</c:v>
                </c:pt>
                <c:pt idx="11">
                  <c:v>11.115593757913729</c:v>
                </c:pt>
                <c:pt idx="12">
                  <c:v>43.838326927519603</c:v>
                </c:pt>
                <c:pt idx="14">
                  <c:v>29.743749624848782</c:v>
                </c:pt>
                <c:pt idx="15">
                  <c:v>11.397854176247069</c:v>
                </c:pt>
                <c:pt idx="16">
                  <c:v>40.139928658930209</c:v>
                </c:pt>
                <c:pt idx="17">
                  <c:v>2.1519323047940326</c:v>
                </c:pt>
                <c:pt idx="18">
                  <c:v>24.700575721335596</c:v>
                </c:pt>
                <c:pt idx="19">
                  <c:v>19.945645183983267</c:v>
                </c:pt>
                <c:pt idx="20">
                  <c:v>5.8305940333621548E-2</c:v>
                </c:pt>
                <c:pt idx="21">
                  <c:v>0</c:v>
                </c:pt>
                <c:pt idx="22">
                  <c:v>0</c:v>
                </c:pt>
                <c:pt idx="23">
                  <c:v>55.105977386261337</c:v>
                </c:pt>
                <c:pt idx="24">
                  <c:v>55.164283326594955</c:v>
                </c:pt>
                <c:pt idx="25">
                  <c:v>0</c:v>
                </c:pt>
                <c:pt idx="26">
                  <c:v>9.6654519418774587</c:v>
                </c:pt>
                <c:pt idx="27">
                  <c:v>46.959653827487251</c:v>
                </c:pt>
                <c:pt idx="28">
                  <c:v>18.014093979742619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0-4762-8626-3637AA6B9346}"/>
            </c:ext>
          </c:extLst>
        </c:ser>
        <c:ser>
          <c:idx val="4"/>
          <c:order val="3"/>
          <c:tx>
            <c:strRef>
              <c:f>'Figures Example'!$W$40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Example'!$Y$42:$Y$70</c:f>
                <c:numCache>
                  <c:formatCode>General</c:formatCode>
                  <c:ptCount val="29"/>
                  <c:pt idx="0">
                    <c:v>2.1017116952420736</c:v>
                  </c:pt>
                  <c:pt idx="1">
                    <c:v>2.7893521384576161</c:v>
                  </c:pt>
                  <c:pt idx="2">
                    <c:v>2.8036034873618974</c:v>
                  </c:pt>
                  <c:pt idx="3">
                    <c:v>2.8304315627089469</c:v>
                  </c:pt>
                  <c:pt idx="4">
                    <c:v>0.96868742151431064</c:v>
                  </c:pt>
                  <c:pt idx="5">
                    <c:v>4.5730491369965058</c:v>
                  </c:pt>
                  <c:pt idx="6">
                    <c:v>0.64479154470152633</c:v>
                  </c:pt>
                  <c:pt idx="7">
                    <c:v>0</c:v>
                  </c:pt>
                  <c:pt idx="8">
                    <c:v>2.639101371183898</c:v>
                  </c:pt>
                  <c:pt idx="9">
                    <c:v>2.5633609892257141</c:v>
                  </c:pt>
                  <c:pt idx="10">
                    <c:v>1.4996555788561547</c:v>
                  </c:pt>
                  <c:pt idx="11">
                    <c:v>2.6945006250714272</c:v>
                  </c:pt>
                  <c:pt idx="12">
                    <c:v>2.9798419287578781</c:v>
                  </c:pt>
                  <c:pt idx="14">
                    <c:v>5.6197373327156583</c:v>
                  </c:pt>
                  <c:pt idx="15">
                    <c:v>5.4387654224906257</c:v>
                  </c:pt>
                  <c:pt idx="16">
                    <c:v>4.0630144029722715</c:v>
                  </c:pt>
                  <c:pt idx="17">
                    <c:v>1.0685733898751071</c:v>
                  </c:pt>
                  <c:pt idx="18">
                    <c:v>2.6693239230530281</c:v>
                  </c:pt>
                  <c:pt idx="19">
                    <c:v>3.5665989839724155</c:v>
                  </c:pt>
                  <c:pt idx="20">
                    <c:v>0.5982918620231652</c:v>
                  </c:pt>
                  <c:pt idx="21">
                    <c:v>0</c:v>
                  </c:pt>
                  <c:pt idx="22">
                    <c:v>0</c:v>
                  </c:pt>
                  <c:pt idx="23">
                    <c:v>6.8003290032679544</c:v>
                  </c:pt>
                  <c:pt idx="24">
                    <c:v>6.8003290032679544</c:v>
                  </c:pt>
                  <c:pt idx="25">
                    <c:v>0</c:v>
                  </c:pt>
                  <c:pt idx="26">
                    <c:v>2.0746500295817327</c:v>
                  </c:pt>
                  <c:pt idx="27">
                    <c:v>6.8185570452001372</c:v>
                  </c:pt>
                  <c:pt idx="28">
                    <c:v>4.059821434974122</c:v>
                  </c:pt>
                </c:numCache>
              </c:numRef>
            </c:plus>
            <c:minus>
              <c:numRef>
                <c:f>'Figures Example'!$X$42:$X$70</c:f>
                <c:numCache>
                  <c:formatCode>General</c:formatCode>
                  <c:ptCount val="29"/>
                  <c:pt idx="0">
                    <c:v>2.5419211976988407</c:v>
                  </c:pt>
                  <c:pt idx="1">
                    <c:v>3.1861415238600728</c:v>
                  </c:pt>
                  <c:pt idx="2">
                    <c:v>3.1960432359926898</c:v>
                  </c:pt>
                  <c:pt idx="3">
                    <c:v>2.1946828634508879</c:v>
                  </c:pt>
                  <c:pt idx="4">
                    <c:v>0.69484239307218409</c:v>
                  </c:pt>
                  <c:pt idx="5">
                    <c:v>4.0177740019136685</c:v>
                  </c:pt>
                  <c:pt idx="6">
                    <c:v>0.34917004505827864</c:v>
                  </c:pt>
                  <c:pt idx="7">
                    <c:v>0</c:v>
                  </c:pt>
                  <c:pt idx="8">
                    <c:v>3.0914896751698109</c:v>
                  </c:pt>
                  <c:pt idx="9">
                    <c:v>2.3712558217528645</c:v>
                  </c:pt>
                  <c:pt idx="10">
                    <c:v>1.3296810594245283</c:v>
                  </c:pt>
                  <c:pt idx="11">
                    <c:v>2.321106702570491</c:v>
                  </c:pt>
                  <c:pt idx="12">
                    <c:v>3.205319202654124</c:v>
                  </c:pt>
                  <c:pt idx="14">
                    <c:v>5.6504341693072107</c:v>
                  </c:pt>
                  <c:pt idx="15">
                    <c:v>4.8113337261926787</c:v>
                  </c:pt>
                  <c:pt idx="16">
                    <c:v>4.0021521708759451</c:v>
                  </c:pt>
                  <c:pt idx="17">
                    <c:v>0.79912269992264129</c:v>
                  </c:pt>
                  <c:pt idx="18">
                    <c:v>2.4699798774539801</c:v>
                  </c:pt>
                  <c:pt idx="19">
                    <c:v>3.316903527635322</c:v>
                  </c:pt>
                  <c:pt idx="20">
                    <c:v>0.37635072562324545</c:v>
                  </c:pt>
                  <c:pt idx="21">
                    <c:v>0</c:v>
                  </c:pt>
                  <c:pt idx="22">
                    <c:v>0</c:v>
                  </c:pt>
                  <c:pt idx="23">
                    <c:v>7.2230627858693808</c:v>
                  </c:pt>
                  <c:pt idx="24">
                    <c:v>7.2230627858693808</c:v>
                  </c:pt>
                  <c:pt idx="25">
                    <c:v>0</c:v>
                  </c:pt>
                  <c:pt idx="26">
                    <c:v>1.8061251205661577</c:v>
                  </c:pt>
                  <c:pt idx="27">
                    <c:v>6.8725503575124591</c:v>
                  </c:pt>
                  <c:pt idx="28">
                    <c:v>3.706044040997952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Example'!$W$42:$W$70</c:f>
              <c:numCache>
                <c:formatCode>0</c:formatCode>
                <c:ptCount val="29"/>
                <c:pt idx="0">
                  <c:v>89.315744016268312</c:v>
                </c:pt>
                <c:pt idx="1">
                  <c:v>82.389529051614232</c:v>
                </c:pt>
                <c:pt idx="2">
                  <c:v>82.133977564713447</c:v>
                </c:pt>
                <c:pt idx="3">
                  <c:v>8.8252194411568929</c:v>
                </c:pt>
                <c:pt idx="4">
                  <c:v>2.397528557903013</c:v>
                </c:pt>
                <c:pt idx="5">
                  <c:v>23.13164887023374</c:v>
                </c:pt>
                <c:pt idx="6">
                  <c:v>0.7557885268223975</c:v>
                </c:pt>
                <c:pt idx="7">
                  <c:v>0</c:v>
                </c:pt>
                <c:pt idx="8">
                  <c:v>85.118286332622063</c:v>
                </c:pt>
                <c:pt idx="9">
                  <c:v>22.470423177333707</c:v>
                </c:pt>
                <c:pt idx="10">
                  <c:v>10.373690713584397</c:v>
                </c:pt>
                <c:pt idx="11">
                  <c:v>14.018732797659563</c:v>
                </c:pt>
                <c:pt idx="12">
                  <c:v>73.171240257987094</c:v>
                </c:pt>
                <c:pt idx="14">
                  <c:v>51.207681346671897</c:v>
                </c:pt>
                <c:pt idx="15">
                  <c:v>26.595426611829211</c:v>
                </c:pt>
                <c:pt idx="16">
                  <c:v>45.361662350232308</c:v>
                </c:pt>
                <c:pt idx="17">
                  <c:v>3.0687863443797934</c:v>
                </c:pt>
                <c:pt idx="18">
                  <c:v>23.125103255427884</c:v>
                </c:pt>
                <c:pt idx="19">
                  <c:v>28.496391299900946</c:v>
                </c:pt>
                <c:pt idx="20">
                  <c:v>1.0042455666458709</c:v>
                </c:pt>
                <c:pt idx="21">
                  <c:v>0</c:v>
                </c:pt>
                <c:pt idx="22">
                  <c:v>0</c:v>
                </c:pt>
                <c:pt idx="23">
                  <c:v>60.301225280709325</c:v>
                </c:pt>
                <c:pt idx="24">
                  <c:v>60.301225280709325</c:v>
                </c:pt>
                <c:pt idx="25">
                  <c:v>0</c:v>
                </c:pt>
                <c:pt idx="26">
                  <c:v>12.043584571725736</c:v>
                </c:pt>
                <c:pt idx="27">
                  <c:v>51.439062556984062</c:v>
                </c:pt>
                <c:pt idx="28">
                  <c:v>26.888268610617942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0-4762-8626-3637AA6B9346}"/>
            </c:ext>
          </c:extLst>
        </c:ser>
        <c:ser>
          <c:idx val="2"/>
          <c:order val="4"/>
          <c:tx>
            <c:strRef>
              <c:f>'Figures Example'!$Q$40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Example'!$S$42:$S$70</c:f>
                <c:numCache>
                  <c:formatCode>General</c:formatCode>
                  <c:ptCount val="29"/>
                  <c:pt idx="0">
                    <c:v>3.6939408952861612</c:v>
                  </c:pt>
                  <c:pt idx="1">
                    <c:v>2.2891403254763389</c:v>
                  </c:pt>
                  <c:pt idx="2">
                    <c:v>3.2012063569688678</c:v>
                  </c:pt>
                  <c:pt idx="3">
                    <c:v>8.4127656447206149</c:v>
                  </c:pt>
                  <c:pt idx="4">
                    <c:v>3.6482776258541612</c:v>
                  </c:pt>
                  <c:pt idx="5">
                    <c:v>3.364101097565813</c:v>
                  </c:pt>
                  <c:pt idx="6">
                    <c:v>4.0661620874660294</c:v>
                  </c:pt>
                  <c:pt idx="7">
                    <c:v>0</c:v>
                  </c:pt>
                  <c:pt idx="8">
                    <c:v>7.9177771689300158</c:v>
                  </c:pt>
                  <c:pt idx="9">
                    <c:v>1.9742404400195142</c:v>
                  </c:pt>
                  <c:pt idx="10">
                    <c:v>5.5490954565227044</c:v>
                  </c:pt>
                  <c:pt idx="11">
                    <c:v>4.8574031431756204</c:v>
                  </c:pt>
                  <c:pt idx="12">
                    <c:v>5.8914123981535198</c:v>
                  </c:pt>
                  <c:pt idx="14">
                    <c:v>7.7325223603315223</c:v>
                  </c:pt>
                  <c:pt idx="15">
                    <c:v>4.7377917777851533</c:v>
                  </c:pt>
                  <c:pt idx="16">
                    <c:v>11.471408406393948</c:v>
                  </c:pt>
                  <c:pt idx="17">
                    <c:v>2.3743945557572959</c:v>
                  </c:pt>
                  <c:pt idx="18">
                    <c:v>7.1484019389724942</c:v>
                  </c:pt>
                  <c:pt idx="19">
                    <c:v>12.405177957025835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5.4365331752533432</c:v>
                  </c:pt>
                  <c:pt idx="24">
                    <c:v>6.0114795405971133</c:v>
                  </c:pt>
                  <c:pt idx="25">
                    <c:v>0</c:v>
                  </c:pt>
                  <c:pt idx="26">
                    <c:v>1.466299213990109</c:v>
                  </c:pt>
                  <c:pt idx="27">
                    <c:v>5.4365331752533432</c:v>
                  </c:pt>
                  <c:pt idx="28">
                    <c:v>0.73752881765023237</c:v>
                  </c:pt>
                </c:numCache>
              </c:numRef>
            </c:plus>
            <c:minus>
              <c:numRef>
                <c:f>'Figures Example'!$R$42:$R$70</c:f>
                <c:numCache>
                  <c:formatCode>General</c:formatCode>
                  <c:ptCount val="29"/>
                  <c:pt idx="0">
                    <c:v>8.7808750258802064</c:v>
                  </c:pt>
                  <c:pt idx="1">
                    <c:v>2.7703032189313035</c:v>
                  </c:pt>
                  <c:pt idx="2">
                    <c:v>4.1080275467785299</c:v>
                  </c:pt>
                  <c:pt idx="3">
                    <c:v>2.0848429567908875</c:v>
                  </c:pt>
                  <c:pt idx="4">
                    <c:v>1.3622477164284736</c:v>
                  </c:pt>
                  <c:pt idx="5">
                    <c:v>2.7755321783649265</c:v>
                  </c:pt>
                  <c:pt idx="6">
                    <c:v>0.78904982181143801</c:v>
                  </c:pt>
                  <c:pt idx="7">
                    <c:v>0</c:v>
                  </c:pt>
                  <c:pt idx="8">
                    <c:v>12.865744749895114</c:v>
                  </c:pt>
                  <c:pt idx="9">
                    <c:v>1.4394497540395403</c:v>
                  </c:pt>
                  <c:pt idx="10">
                    <c:v>1.4527285179951266</c:v>
                  </c:pt>
                  <c:pt idx="11">
                    <c:v>1.9312126369158995</c:v>
                  </c:pt>
                  <c:pt idx="12">
                    <c:v>7.3040038450098024</c:v>
                  </c:pt>
                  <c:pt idx="14">
                    <c:v>7.4567276430210967</c:v>
                  </c:pt>
                  <c:pt idx="15">
                    <c:v>3.7228658950378346</c:v>
                  </c:pt>
                  <c:pt idx="16">
                    <c:v>9.207431178063068</c:v>
                  </c:pt>
                  <c:pt idx="17">
                    <c:v>0.3307103354419848</c:v>
                  </c:pt>
                  <c:pt idx="18">
                    <c:v>5.0352044713389716</c:v>
                  </c:pt>
                  <c:pt idx="19">
                    <c:v>8.1275706080199637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1.376497746008484</c:v>
                  </c:pt>
                  <c:pt idx="24">
                    <c:v>1.6330921891277146</c:v>
                  </c:pt>
                  <c:pt idx="25">
                    <c:v>0</c:v>
                  </c:pt>
                  <c:pt idx="26">
                    <c:v>0.17936815796321651</c:v>
                  </c:pt>
                  <c:pt idx="27">
                    <c:v>1.376497746008484</c:v>
                  </c:pt>
                  <c:pt idx="28">
                    <c:v>8.9668543761199995E-2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Example'!$Q$42:$Q$70</c:f>
              <c:numCache>
                <c:formatCode>0</c:formatCode>
                <c:ptCount val="29"/>
                <c:pt idx="0">
                  <c:v>94.028595352348773</c:v>
                </c:pt>
                <c:pt idx="1">
                  <c:v>88.528129693567877</c:v>
                </c:pt>
                <c:pt idx="2">
                  <c:v>87.558679808651533</c:v>
                </c:pt>
                <c:pt idx="3">
                  <c:v>2.6949643641562138</c:v>
                </c:pt>
                <c:pt idx="4">
                  <c:v>2.1267716250160693</c:v>
                </c:pt>
                <c:pt idx="5">
                  <c:v>13.40780511879826</c:v>
                </c:pt>
                <c:pt idx="6">
                  <c:v>0.96944988491635198</c:v>
                </c:pt>
                <c:pt idx="7">
                  <c:v>0</c:v>
                </c:pt>
                <c:pt idx="8">
                  <c:v>83.484864079821747</c:v>
                </c:pt>
                <c:pt idx="9">
                  <c:v>5.0323103464131984</c:v>
                </c:pt>
                <c:pt idx="10">
                  <c:v>1.9292094881114961</c:v>
                </c:pt>
                <c:pt idx="11">
                  <c:v>3.1031008583017017</c:v>
                </c:pt>
                <c:pt idx="12">
                  <c:v>78.086373537497664</c:v>
                </c:pt>
                <c:pt idx="14">
                  <c:v>44.104162176565815</c:v>
                </c:pt>
                <c:pt idx="15">
                  <c:v>14.444644422666334</c:v>
                </c:pt>
                <c:pt idx="16">
                  <c:v>28.268165174152777</c:v>
                </c:pt>
                <c:pt idx="17">
                  <c:v>0.38274982600136886</c:v>
                </c:pt>
                <c:pt idx="18">
                  <c:v>14.211247338465277</c:v>
                </c:pt>
                <c:pt idx="19">
                  <c:v>18.293117722377659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1.8092183042400896</c:v>
                </c:pt>
                <c:pt idx="24">
                  <c:v>2.1919681302414582</c:v>
                </c:pt>
                <c:pt idx="25">
                  <c:v>0</c:v>
                </c:pt>
                <c:pt idx="26">
                  <c:v>0.20395023291361436</c:v>
                </c:pt>
                <c:pt idx="27">
                  <c:v>1.8092183042400896</c:v>
                </c:pt>
                <c:pt idx="28">
                  <c:v>0.10197511645680718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0-4762-8626-3637AA6B9346}"/>
            </c:ext>
          </c:extLst>
        </c:ser>
        <c:ser>
          <c:idx val="5"/>
          <c:order val="5"/>
          <c:tx>
            <c:strRef>
              <c:f>'Figures Example'!$Z$40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Example'!$AB$42:$AB$70</c:f>
                <c:numCache>
                  <c:formatCode>General</c:formatCode>
                  <c:ptCount val="29"/>
                  <c:pt idx="0">
                    <c:v>2.6514949554887295</c:v>
                  </c:pt>
                  <c:pt idx="1">
                    <c:v>3.2004524262312941</c:v>
                  </c:pt>
                  <c:pt idx="2">
                    <c:v>3.4879559491636627</c:v>
                  </c:pt>
                  <c:pt idx="3">
                    <c:v>3.7832050001283122</c:v>
                  </c:pt>
                  <c:pt idx="4">
                    <c:v>2.2192082239344271</c:v>
                  </c:pt>
                  <c:pt idx="5">
                    <c:v>5.5266830358780261</c:v>
                  </c:pt>
                  <c:pt idx="6">
                    <c:v>1.8249188020159994</c:v>
                  </c:pt>
                  <c:pt idx="7">
                    <c:v>0.60868681342649456</c:v>
                  </c:pt>
                  <c:pt idx="8">
                    <c:v>4.3745593218613124</c:v>
                  </c:pt>
                  <c:pt idx="9">
                    <c:v>3.9437886845958028</c:v>
                  </c:pt>
                  <c:pt idx="10">
                    <c:v>1.4171666658494118</c:v>
                  </c:pt>
                  <c:pt idx="11">
                    <c:v>3.5306045841612628</c:v>
                  </c:pt>
                  <c:pt idx="12">
                    <c:v>4.4596323012026318</c:v>
                  </c:pt>
                  <c:pt idx="14">
                    <c:v>4.8996059834919379</c:v>
                  </c:pt>
                  <c:pt idx="15">
                    <c:v>6.9339983777235403</c:v>
                  </c:pt>
                  <c:pt idx="16">
                    <c:v>4.6871286743796148</c:v>
                  </c:pt>
                  <c:pt idx="17">
                    <c:v>1.0698544246751174</c:v>
                  </c:pt>
                  <c:pt idx="18">
                    <c:v>3.269491307980334</c:v>
                  </c:pt>
                  <c:pt idx="19">
                    <c:v>5.6130947669229982</c:v>
                  </c:pt>
                  <c:pt idx="20">
                    <c:v>2.0575196385514136</c:v>
                  </c:pt>
                  <c:pt idx="21">
                    <c:v>0.45939224983729743</c:v>
                  </c:pt>
                  <c:pt idx="22">
                    <c:v>0</c:v>
                  </c:pt>
                  <c:pt idx="23">
                    <c:v>2.6821565565958787</c:v>
                  </c:pt>
                  <c:pt idx="24">
                    <c:v>2.8400929607547534</c:v>
                  </c:pt>
                  <c:pt idx="25">
                    <c:v>0</c:v>
                  </c:pt>
                  <c:pt idx="26">
                    <c:v>1.3436802876262468</c:v>
                  </c:pt>
                  <c:pt idx="27">
                    <c:v>2.47097753381628</c:v>
                  </c:pt>
                  <c:pt idx="28">
                    <c:v>1.4523704211472537</c:v>
                  </c:pt>
                </c:numCache>
              </c:numRef>
            </c:plus>
            <c:minus>
              <c:numRef>
                <c:f>'Figures Example'!$AA$42:$AA$70</c:f>
                <c:numCache>
                  <c:formatCode>General</c:formatCode>
                  <c:ptCount val="29"/>
                  <c:pt idx="0">
                    <c:v>3.1647278666723508</c:v>
                  </c:pt>
                  <c:pt idx="1">
                    <c:v>3.6616488762192176</c:v>
                  </c:pt>
                  <c:pt idx="2">
                    <c:v>3.9361944043394033</c:v>
                  </c:pt>
                  <c:pt idx="3">
                    <c:v>2.7112670116341695</c:v>
                  </c:pt>
                  <c:pt idx="4">
                    <c:v>1.3871659377254058</c:v>
                  </c:pt>
                  <c:pt idx="5">
                    <c:v>4.3722163137022392</c:v>
                  </c:pt>
                  <c:pt idx="6">
                    <c:v>0.82934813022656062</c:v>
                  </c:pt>
                  <c:pt idx="7">
                    <c:v>8.6628616518757889E-2</c:v>
                  </c:pt>
                  <c:pt idx="8">
                    <c:v>4.8264632063480946</c:v>
                  </c:pt>
                  <c:pt idx="9">
                    <c:v>2.6671322286183425</c:v>
                  </c:pt>
                  <c:pt idx="10">
                    <c:v>0.51285311932603883</c:v>
                  </c:pt>
                  <c:pt idx="11">
                    <c:v>2.3794023881946051</c:v>
                  </c:pt>
                  <c:pt idx="12">
                    <c:v>4.8152593651564572</c:v>
                  </c:pt>
                  <c:pt idx="14">
                    <c:v>4.9052906160272798</c:v>
                  </c:pt>
                  <c:pt idx="15">
                    <c:v>5.6450183144783423</c:v>
                  </c:pt>
                  <c:pt idx="16">
                    <c:v>4.0617023248290565</c:v>
                  </c:pt>
                  <c:pt idx="17">
                    <c:v>0.29075783407815942</c:v>
                  </c:pt>
                  <c:pt idx="18">
                    <c:v>2.3525783976121692</c:v>
                  </c:pt>
                  <c:pt idx="19">
                    <c:v>4.4346966825481591</c:v>
                  </c:pt>
                  <c:pt idx="20">
                    <c:v>0.81985077537010953</c:v>
                  </c:pt>
                  <c:pt idx="21">
                    <c:v>6.6378248893821226E-2</c:v>
                  </c:pt>
                  <c:pt idx="22">
                    <c:v>0</c:v>
                  </c:pt>
                  <c:pt idx="23">
                    <c:v>1.7519335794702746</c:v>
                  </c:pt>
                  <c:pt idx="24">
                    <c:v>1.832310996441858</c:v>
                  </c:pt>
                  <c:pt idx="25">
                    <c:v>0</c:v>
                  </c:pt>
                  <c:pt idx="26">
                    <c:v>0.56184814188223287</c:v>
                  </c:pt>
                  <c:pt idx="27">
                    <c:v>1.4223638462203247</c:v>
                  </c:pt>
                  <c:pt idx="28">
                    <c:v>0.79873804861501618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Example'!$Z$42:$Z$70</c:f>
              <c:numCache>
                <c:formatCode>0</c:formatCode>
                <c:ptCount val="29"/>
                <c:pt idx="0">
                  <c:v>86.255478452448074</c:v>
                </c:pt>
                <c:pt idx="1">
                  <c:v>80.676337442112199</c:v>
                </c:pt>
                <c:pt idx="2">
                  <c:v>78.006428854335581</c:v>
                </c:pt>
                <c:pt idx="3">
                  <c:v>8.6615040691166332</c:v>
                </c:pt>
                <c:pt idx="4">
                  <c:v>3.5631239345501124</c:v>
                </c:pt>
                <c:pt idx="5">
                  <c:v>16.726540467750407</c:v>
                </c:pt>
                <c:pt idx="6">
                  <c:v>1.49712102889621</c:v>
                </c:pt>
                <c:pt idx="7">
                  <c:v>0.10090146668759747</c:v>
                </c:pt>
                <c:pt idx="8">
                  <c:v>71.710191651557793</c:v>
                </c:pt>
                <c:pt idx="9">
                  <c:v>7.5648881933643883</c:v>
                </c:pt>
                <c:pt idx="10">
                  <c:v>0.79724276439148212</c:v>
                </c:pt>
                <c:pt idx="11">
                  <c:v>6.767645428972906</c:v>
                </c:pt>
                <c:pt idx="12">
                  <c:v>68.013813527143242</c:v>
                </c:pt>
                <c:pt idx="14">
                  <c:v>50.295645536276034</c:v>
                </c:pt>
                <c:pt idx="15">
                  <c:v>21.867848302052064</c:v>
                </c:pt>
                <c:pt idx="16">
                  <c:v>21.902690019592715</c:v>
                </c:pt>
                <c:pt idx="17">
                  <c:v>0.39767415332924866</c:v>
                </c:pt>
                <c:pt idx="18">
                  <c:v>7.6899054478380444</c:v>
                </c:pt>
                <c:pt idx="19">
                  <c:v>16.844819134512363</c:v>
                </c:pt>
                <c:pt idx="20">
                  <c:v>1.3443600625134993</c:v>
                </c:pt>
                <c:pt idx="21">
                  <c:v>7.7529027593230451E-2</c:v>
                </c:pt>
                <c:pt idx="22">
                  <c:v>0</c:v>
                </c:pt>
                <c:pt idx="23">
                  <c:v>4.7969121174121119</c:v>
                </c:pt>
                <c:pt idx="24">
                  <c:v>4.8978135840997092</c:v>
                </c:pt>
                <c:pt idx="25">
                  <c:v>0</c:v>
                </c:pt>
                <c:pt idx="26">
                  <c:v>0.95628600789049312</c:v>
                </c:pt>
                <c:pt idx="27">
                  <c:v>3.2394786349065714</c:v>
                </c:pt>
                <c:pt idx="28">
                  <c:v>1.7433060156500675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0-4762-8626-3637AA6B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Example'!$K$40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Example'!$M$43:$M$70</c15:sqref>
                    </c15:fullRef>
                  </c:ext>
                </c:extLst>
                <c:f>'Figures Example'!$M$43:$M$44</c:f>
                <c:numCache>
                  <c:formatCode>General</c:formatCode>
                  <c:ptCount val="2"/>
                  <c:pt idx="0">
                    <c:v>7.856302750633219</c:v>
                  </c:pt>
                  <c:pt idx="1">
                    <c:v>7.7731251365334373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Example'!$L$43:$L$70</c15:sqref>
                    </c15:fullRef>
                  </c:ext>
                </c:extLst>
                <c:f>'Figures Example'!$L$43:$L$44</c:f>
                <c:numCache>
                  <c:formatCode>General</c:formatCode>
                  <c:ptCount val="2"/>
                  <c:pt idx="0">
                    <c:v>9.0933910755979639</c:v>
                  </c:pt>
                  <c:pt idx="1">
                    <c:v>8.8706174094722599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Example'!$K$42:$K$69</c15:sqref>
                  </c15:fullRef>
                </c:ext>
              </c:extLst>
              <c:f>'Figures Example'!$K$42:$K$43</c:f>
              <c:numCache>
                <c:formatCode>0</c:formatCode>
                <c:ptCount val="2"/>
                <c:pt idx="0">
                  <c:v>80.03779426097681</c:v>
                </c:pt>
                <c:pt idx="1">
                  <c:v>68.637860359175022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87C-8D92-4C2DE40D2CD9}"/>
            </c:ext>
          </c:extLst>
        </c:ser>
        <c:ser>
          <c:idx val="3"/>
          <c:order val="1"/>
          <c:tx>
            <c:strRef>
              <c:f>'Figures Example'!$T$40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Example'!$V$43:$V$71</c15:sqref>
                    </c15:fullRef>
                  </c:ext>
                </c:extLst>
                <c:f>('Figures Example'!$V$43:$V$44,'Figures Example'!$V$71)</c:f>
                <c:numCache>
                  <c:formatCode>General</c:formatCode>
                  <c:ptCount val="3"/>
                  <c:pt idx="0">
                    <c:v>2.3081087102018643</c:v>
                  </c:pt>
                  <c:pt idx="1">
                    <c:v>2.4126463913539169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Example'!$U$43:$U$71</c15:sqref>
                    </c15:fullRef>
                  </c:ext>
                </c:extLst>
                <c:f>('Figures Example'!$U$43:$U$44,'Figures Example'!$U$71)</c:f>
                <c:numCache>
                  <c:formatCode>General</c:formatCode>
                  <c:ptCount val="3"/>
                  <c:pt idx="0">
                    <c:v>2.6107960932964858</c:v>
                  </c:pt>
                  <c:pt idx="1">
                    <c:v>2.6938394555491385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Example'!$T$42:$T$70</c15:sqref>
                  </c15:fullRef>
                </c:ext>
              </c:extLst>
              <c:f>('Figures Example'!$T$42:$T$43,'Figures Example'!$T$70)</c:f>
              <c:numCache>
                <c:formatCode>0</c:formatCode>
                <c:ptCount val="3"/>
                <c:pt idx="0">
                  <c:v>89.145880216289811</c:v>
                </c:pt>
                <c:pt idx="1">
                  <c:v>83.909338131202531</c:v>
                </c:pt>
                <c:pt idx="2">
                  <c:v>5.2985408197946589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87C-8D92-4C2DE40D2CD9}"/>
            </c:ext>
          </c:extLst>
        </c:ser>
        <c:ser>
          <c:idx val="1"/>
          <c:order val="2"/>
          <c:tx>
            <c:strRef>
              <c:f>'Figures Example'!$N$40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Example'!$P$43:$P$71</c15:sqref>
                    </c15:fullRef>
                  </c:ext>
                </c:extLst>
                <c:f>('Figures Example'!$P$43:$P$44,'Figures Example'!$P$71)</c:f>
                <c:numCache>
                  <c:formatCode>General</c:formatCode>
                  <c:ptCount val="3"/>
                  <c:pt idx="0">
                    <c:v>10.450162765862665</c:v>
                  </c:pt>
                  <c:pt idx="1">
                    <c:v>10.060758430697284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Example'!$O$43:$O$71</c15:sqref>
                    </c15:fullRef>
                  </c:ext>
                </c:extLst>
                <c:f>('Figures Example'!$O$43:$O$44,'Figures Example'!$O$71)</c:f>
                <c:numCache>
                  <c:formatCode>General</c:formatCode>
                  <c:ptCount val="3"/>
                  <c:pt idx="0">
                    <c:v>11.122125113007485</c:v>
                  </c:pt>
                  <c:pt idx="1">
                    <c:v>10.54604104700369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Example'!$N$42:$N$70</c15:sqref>
                  </c15:fullRef>
                </c:ext>
              </c:extLst>
              <c:f>('Figures Example'!$N$42:$N$43,'Figures Example'!$N$70)</c:f>
              <c:numCache>
                <c:formatCode>0</c:formatCode>
                <c:ptCount val="3"/>
                <c:pt idx="0">
                  <c:v>72.347223166944673</c:v>
                </c:pt>
                <c:pt idx="1">
                  <c:v>57.081793938774759</c:v>
                </c:pt>
                <c:pt idx="2">
                  <c:v>18.014093979742619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87C-8D92-4C2DE40D2CD9}"/>
            </c:ext>
          </c:extLst>
        </c:ser>
        <c:ser>
          <c:idx val="4"/>
          <c:order val="3"/>
          <c:tx>
            <c:strRef>
              <c:f>'Figures Example'!$W$40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Example'!$Y$43:$Y$71</c15:sqref>
                    </c15:fullRef>
                  </c:ext>
                </c:extLst>
                <c:f>('Figures Example'!$Y$43:$Y$44,'Figures Example'!$Y$71)</c:f>
                <c:numCache>
                  <c:formatCode>General</c:formatCode>
                  <c:ptCount val="3"/>
                  <c:pt idx="0">
                    <c:v>2.7893521384576161</c:v>
                  </c:pt>
                  <c:pt idx="1">
                    <c:v>2.8036034873618974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Example'!$X$43:$X$71</c15:sqref>
                    </c15:fullRef>
                  </c:ext>
                </c:extLst>
                <c:f>('Figures Example'!$X$43:$X$44,'Figures Example'!$X$71)</c:f>
                <c:numCache>
                  <c:formatCode>General</c:formatCode>
                  <c:ptCount val="3"/>
                  <c:pt idx="0">
                    <c:v>3.1861415238600728</c:v>
                  </c:pt>
                  <c:pt idx="1">
                    <c:v>3.1960432359926898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Example'!$W$42:$W$70</c15:sqref>
                  </c15:fullRef>
                </c:ext>
              </c:extLst>
              <c:f>('Figures Example'!$W$42:$W$43,'Figures Example'!$W$70)</c:f>
              <c:numCache>
                <c:formatCode>0</c:formatCode>
                <c:ptCount val="3"/>
                <c:pt idx="0">
                  <c:v>89.315744016268312</c:v>
                </c:pt>
                <c:pt idx="1">
                  <c:v>82.389529051614232</c:v>
                </c:pt>
                <c:pt idx="2">
                  <c:v>26.888268610617942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87C-8D92-4C2DE40D2CD9}"/>
            </c:ext>
          </c:extLst>
        </c:ser>
        <c:ser>
          <c:idx val="2"/>
          <c:order val="4"/>
          <c:tx>
            <c:strRef>
              <c:f>'Figures Example'!$Q$40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Example'!$S$43:$S$71</c15:sqref>
                    </c15:fullRef>
                  </c:ext>
                </c:extLst>
                <c:f>('Figures Example'!$S$43:$S$44,'Figures Example'!$S$71)</c:f>
                <c:numCache>
                  <c:formatCode>General</c:formatCode>
                  <c:ptCount val="3"/>
                  <c:pt idx="0">
                    <c:v>2.2891403254763389</c:v>
                  </c:pt>
                  <c:pt idx="1">
                    <c:v>3.2012063569688678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Example'!$R$43:$R$71</c15:sqref>
                    </c15:fullRef>
                  </c:ext>
                </c:extLst>
                <c:f>('Figures Example'!$R$43:$R$44,'Figures Example'!$R$71)</c:f>
                <c:numCache>
                  <c:formatCode>General</c:formatCode>
                  <c:ptCount val="3"/>
                  <c:pt idx="0">
                    <c:v>2.7703032189313035</c:v>
                  </c:pt>
                  <c:pt idx="1">
                    <c:v>4.1080275467785299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Example'!$Q$42:$Q$70</c15:sqref>
                  </c15:fullRef>
                </c:ext>
              </c:extLst>
              <c:f>('Figures Example'!$Q$42:$Q$43,'Figures Example'!$Q$70)</c:f>
              <c:numCache>
                <c:formatCode>0</c:formatCode>
                <c:ptCount val="3"/>
                <c:pt idx="0">
                  <c:v>94.028595352348773</c:v>
                </c:pt>
                <c:pt idx="1">
                  <c:v>88.528129693567877</c:v>
                </c:pt>
                <c:pt idx="2">
                  <c:v>0.10197511645680718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87C-8D92-4C2DE40D2CD9}"/>
            </c:ext>
          </c:extLst>
        </c:ser>
        <c:ser>
          <c:idx val="5"/>
          <c:order val="5"/>
          <c:tx>
            <c:strRef>
              <c:f>'Figures Example'!$Z$40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Example'!$AB$43:$AB$71</c15:sqref>
                    </c15:fullRef>
                  </c:ext>
                </c:extLst>
                <c:f>('Figures Example'!$AB$43:$AB$44,'Figures Example'!$AB$71)</c:f>
                <c:numCache>
                  <c:formatCode>General</c:formatCode>
                  <c:ptCount val="3"/>
                  <c:pt idx="0">
                    <c:v>3.2004524262312941</c:v>
                  </c:pt>
                  <c:pt idx="1">
                    <c:v>3.4879559491636627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Example'!$AA$43:$AA$71</c15:sqref>
                    </c15:fullRef>
                  </c:ext>
                </c:extLst>
                <c:f>('Figures Example'!$AA$43:$AA$44,'Figures Example'!$AA$71)</c:f>
                <c:numCache>
                  <c:formatCode>General</c:formatCode>
                  <c:ptCount val="3"/>
                  <c:pt idx="0">
                    <c:v>3.6616488762192176</c:v>
                  </c:pt>
                  <c:pt idx="1">
                    <c:v>3.9361944043394033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Example'!$Z$42:$Z$70</c15:sqref>
                  </c15:fullRef>
                </c:ext>
              </c:extLst>
              <c:f>('Figures Example'!$Z$42:$Z$43,'Figures Example'!$Z$70)</c:f>
              <c:numCache>
                <c:formatCode>0</c:formatCode>
                <c:ptCount val="3"/>
                <c:pt idx="0">
                  <c:v>86.255478452448074</c:v>
                </c:pt>
                <c:pt idx="1">
                  <c:v>80.676337442112199</c:v>
                </c:pt>
                <c:pt idx="2">
                  <c:v>1.7433060156500675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87C-8D92-4C2DE40D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944-4004-B701-EA833707C23E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944-4004-B701-EA833707C23E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944-4004-B701-EA833707C23E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944-4004-B701-EA833707C23E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944-4004-B701-EA833707C23E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6944-4004-B701-EA833707C23E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944-4004-B701-EA833707C23E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6944-4004-B701-EA833707C23E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944-4004-B701-EA833707C23E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6944-4004-B701-EA833707C23E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6944-4004-B701-EA833707C23E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6944-4004-B701-EA833707C23E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6944-4004-B701-EA833707C23E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6944-4004-B701-EA833707C23E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6944-4004-B701-EA833707C23E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6944-4004-B701-EA833707C23E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6944-4004-B701-EA833707C23E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6944-4004-B701-EA833707C23E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6944-4004-B701-EA833707C23E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6944-4004-B701-EA833707C23E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6944-4004-B701-EA833707C23E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6944-4004-B701-EA833707C23E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6944-4004-B701-EA833707C23E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6944-4004-B701-EA833707C23E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6944-4004-B701-EA833707C23E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6944-4004-B701-EA833707C23E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6944-4004-B701-EA833707C23E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6944-4004-B701-EA833707C23E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6944-4004-B701-EA833707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i'!$O$57</c:f>
              <c:strCache>
                <c:ptCount val="1"/>
                <c:pt idx="0">
                  <c:v>ACT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i'!$Q$58:$Q$66</c15:sqref>
                    </c15:fullRef>
                  </c:ext>
                </c:extLst>
                <c:f>('Figures i'!$Q$58:$Q$60,'Figures i'!$Q$62:$Q$64)</c:f>
                <c:numCache>
                  <c:formatCode>General</c:formatCode>
                  <c:ptCount val="6"/>
                  <c:pt idx="0">
                    <c:v>12.942017040843496</c:v>
                  </c:pt>
                  <c:pt idx="1">
                    <c:v>14.409299159914632</c:v>
                  </c:pt>
                  <c:pt idx="2">
                    <c:v>3.1415550641978598</c:v>
                  </c:pt>
                  <c:pt idx="3">
                    <c:v>4.8723712462905979</c:v>
                  </c:pt>
                  <c:pt idx="4">
                    <c:v>7.5265364809566222</c:v>
                  </c:pt>
                  <c:pt idx="5">
                    <c:v>3.8853027497523271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i'!$P$58:$P$66</c15:sqref>
                    </c15:fullRef>
                  </c:ext>
                </c:extLst>
                <c:f>('Figures i'!$P$58:$P$60,'Figures i'!$P$62:$P$64)</c:f>
                <c:numCache>
                  <c:formatCode>General</c:formatCode>
                  <c:ptCount val="6"/>
                  <c:pt idx="0">
                    <c:v>17.896082286587969</c:v>
                  </c:pt>
                  <c:pt idx="1">
                    <c:v>14.026582509900216</c:v>
                  </c:pt>
                  <c:pt idx="2">
                    <c:v>5.614249963926909</c:v>
                  </c:pt>
                  <c:pt idx="3">
                    <c:v>6.0814945366413582</c:v>
                  </c:pt>
                  <c:pt idx="4">
                    <c:v>8.4482961900034823</c:v>
                  </c:pt>
                  <c:pt idx="5">
                    <c:v>4.4320144003970796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i'!$K$58:$K$66</c15:sqref>
                  </c15:fullRef>
                </c:ext>
              </c:extLst>
              <c:f>('Figures i'!$K$58:$K$60,'Figures i'!$K$62:$K$64)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i'!$O$58:$O$66</c15:sqref>
                  </c15:fullRef>
                </c:ext>
              </c:extLst>
              <c:f>('Figures i'!$O$58:$O$60,'Figures i'!$O$62:$O$64)</c:f>
              <c:numCache>
                <c:formatCode>0</c:formatCode>
                <c:ptCount val="6"/>
                <c:pt idx="0">
                  <c:v>71.700602282769282</c:v>
                </c:pt>
                <c:pt idx="1">
                  <c:v>47.638311392841729</c:v>
                </c:pt>
                <c:pt idx="2">
                  <c:v>93.373323525293685</c:v>
                </c:pt>
                <c:pt idx="3">
                  <c:v>81.176286469312771</c:v>
                </c:pt>
                <c:pt idx="4">
                  <c:v>66.214600246402412</c:v>
                </c:pt>
                <c:pt idx="5">
                  <c:v>77.596713522123224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279-40C0-AA80-E9F7E9E1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i'!$L$57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i'!$N$58:$N$66</c15:sqref>
                          </c15:fullRef>
                          <c15:formulaRef>
                            <c15:sqref>('Figures i'!$N$58:$N$60,'Figures i'!$N$62:$N$64)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7.5058114626368138</c:v>
                        </c:pt>
                        <c:pt idx="1">
                          <c:v>15.043846399127119</c:v>
                        </c:pt>
                        <c:pt idx="2">
                          <c:v>2.5560480237469108</c:v>
                        </c:pt>
                        <c:pt idx="3">
                          <c:v>3.7358569949826688</c:v>
                        </c:pt>
                        <c:pt idx="4">
                          <c:v>9.662809390965819</c:v>
                        </c:pt>
                        <c:pt idx="5">
                          <c:v>3.2077201807919522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i'!$M$58:$M$66</c15:sqref>
                          </c15:fullRef>
                          <c15:formulaRef>
                            <c15:sqref>('Figures i'!$M$58:$M$60,'Figures i'!$M$62:$M$64)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17.554280156591247</c:v>
                        </c:pt>
                        <c:pt idx="1">
                          <c:v>17.602389061442999</c:v>
                        </c:pt>
                        <c:pt idx="2">
                          <c:v>5.3252151791310354</c:v>
                        </c:pt>
                        <c:pt idx="3">
                          <c:v>5.5533280637702944</c:v>
                        </c:pt>
                        <c:pt idx="4">
                          <c:v>13.832551682456149</c:v>
                        </c:pt>
                        <c:pt idx="5">
                          <c:v>3.9207050050685552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i'!$L$58:$L$66</c15:sqref>
                        </c15:fullRef>
                        <c15:formulaRef>
                          <c15:sqref>('Figures i'!$L$58:$L$60,'Figures i'!$L$62:$L$64)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88.578394993004551</c:v>
                      </c:pt>
                      <c:pt idx="1">
                        <c:v>61.444611322315154</c:v>
                      </c:pt>
                      <c:pt idx="2">
                        <c:v>95.325649672982976</c:v>
                      </c:pt>
                      <c:pt idx="3">
                        <c:v>89.871469046331541</c:v>
                      </c:pt>
                      <c:pt idx="4">
                        <c:v>77.33792992634929</c:v>
                      </c:pt>
                      <c:pt idx="5">
                        <c:v>85.38095789499144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79-40C0-AA80-E9F7E9E1EC5E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i'!$R$57</c15:sqref>
                        </c15:formulaRef>
                      </c:ext>
                    </c:extLst>
                    <c:strCache>
                      <c:ptCount val="1"/>
                      <c:pt idx="0">
                        <c:v>AL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i'!$T$58:$T$66</c15:sqref>
                          </c15:fullRef>
                          <c15:formulaRef>
                            <c15:sqref>('Figures i'!$T$58:$T$60,'Figures i'!$T$62:$T$64)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12.942017040843496</c:v>
                        </c:pt>
                        <c:pt idx="1">
                          <c:v>14.340463470197747</c:v>
                        </c:pt>
                        <c:pt idx="2">
                          <c:v>3.8493186951596812</c:v>
                        </c:pt>
                        <c:pt idx="3">
                          <c:v>4.8149026035117402</c:v>
                        </c:pt>
                        <c:pt idx="4">
                          <c:v>7.549795402454933</c:v>
                        </c:pt>
                        <c:pt idx="5">
                          <c:v>3.8942641565526088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i'!$S$58:$S$66</c15:sqref>
                          </c15:fullRef>
                          <c15:formulaRef>
                            <c15:sqref>('Figures i'!$S$58:$S$60,'Figures i'!$S$62:$S$64)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17.896082286587969</c:v>
                        </c:pt>
                        <c:pt idx="1">
                          <c:v>13.587515398674789</c:v>
                        </c:pt>
                        <c:pt idx="2">
                          <c:v>5.334988528926246</c:v>
                        </c:pt>
                        <c:pt idx="3">
                          <c:v>5.8979463927495317</c:v>
                        </c:pt>
                        <c:pt idx="4">
                          <c:v>8.3924757090631346</c:v>
                        </c:pt>
                        <c:pt idx="5">
                          <c:v>4.3797084163488194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i'!$R$58:$R$66</c15:sqref>
                        </c15:fullRef>
                        <c15:formulaRef>
                          <c15:sqref>('Figures i'!$R$58:$R$60,'Figures i'!$R$62:$R$64)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71.700602282769282</c:v>
                      </c:pt>
                      <c:pt idx="1">
                        <c:v>45.213982453370839</c:v>
                      </c:pt>
                      <c:pt idx="2">
                        <c:v>88.052744825010677</c:v>
                      </c:pt>
                      <c:pt idx="3">
                        <c:v>80.237535030986081</c:v>
                      </c:pt>
                      <c:pt idx="4">
                        <c:v>65.106864996271554</c:v>
                      </c:pt>
                      <c:pt idx="5">
                        <c:v>75.975595527043581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79-40C0-AA80-E9F7E9E1EC5E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i'!$U$57</c15:sqref>
                        </c15:formulaRef>
                      </c:ext>
                    </c:extLst>
                    <c:strCache>
                      <c:ptCount val="1"/>
                      <c:pt idx="0">
                        <c:v>ASAQ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i'!$W$58:$W$66</c15:sqref>
                          </c15:fullRef>
                          <c15:formulaRef>
                            <c15:sqref>('Figures i'!$W$58:$W$60,'Figures i'!$W$62:$W$64)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5.170680522818885</c:v>
                        </c:pt>
                        <c:pt idx="1">
                          <c:v>4.4585926287195825</c:v>
                        </c:pt>
                        <c:pt idx="2">
                          <c:v>5.3468714602496235</c:v>
                        </c:pt>
                        <c:pt idx="3">
                          <c:v>1.2896530606936949</c:v>
                        </c:pt>
                        <c:pt idx="4">
                          <c:v>2.1581496660178847</c:v>
                        </c:pt>
                        <c:pt idx="5">
                          <c:v>1.4888942059956669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i'!$V$58:$V$66</c15:sqref>
                          </c15:fullRef>
                          <c15:formulaRef>
                            <c15:sqref>('Figures i'!$V$58:$V$60,'Figures i'!$V$62:$V$64)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1.4373215053292343</c:v>
                        </c:pt>
                        <c:pt idx="1">
                          <c:v>2.2425278284865229</c:v>
                        </c:pt>
                        <c:pt idx="2">
                          <c:v>4.4927868417685488</c:v>
                        </c:pt>
                        <c:pt idx="3">
                          <c:v>0.97778354728075589</c:v>
                        </c:pt>
                        <c:pt idx="4">
                          <c:v>0.63584618035939489</c:v>
                        </c:pt>
                        <c:pt idx="5">
                          <c:v>1.2111014550299757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i'!$U$58:$U$66</c15:sqref>
                        </c15:fullRef>
                        <c15:formulaRef>
                          <c15:sqref>('Figures i'!$U$58:$U$60,'Figures i'!$U$62:$U$64)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4.3086808839732633</c:v>
                      </c:pt>
                      <c:pt idx="2">
                        <c:v>20.758356187255558</c:v>
                      </c:pt>
                      <c:pt idx="3">
                        <c:v>3.8801412536702449</c:v>
                      </c:pt>
                      <c:pt idx="4">
                        <c:v>0.89330566779706133</c:v>
                      </c:pt>
                      <c:pt idx="5">
                        <c:v>6.0715838696047131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79-40C0-AA80-E9F7E9E1EC5E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i'!$X$57</c15:sqref>
                        </c15:formulaRef>
                      </c:ext>
                    </c:extLst>
                    <c:strCache>
                      <c:ptCount val="1"/>
                      <c:pt idx="0">
                        <c:v>APPQ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i'!$X$58:$X$66</c15:sqref>
                        </c15:fullRef>
                        <c15:formulaRef>
                          <c15:sqref>('Figures i'!$X$58:$X$60,'Figures i'!$X$62:$X$64)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1.6385208683670871</c:v>
                      </c:pt>
                      <c:pt idx="1">
                        <c:v>7.1024087340658806E-2</c:v>
                      </c:pt>
                      <c:pt idx="2">
                        <c:v>11.627749399296674</c:v>
                      </c:pt>
                      <c:pt idx="3">
                        <c:v>1.3108645079504238</c:v>
                      </c:pt>
                      <c:pt idx="4">
                        <c:v>1.1543666678932192</c:v>
                      </c:pt>
                      <c:pt idx="5">
                        <c:v>2.7276547025152706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79-40C0-AA80-E9F7E9E1EC5E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i'!$AA$57</c15:sqref>
                        </c15:formulaRef>
                      </c:ext>
                    </c:extLst>
                    <c:strCache>
                      <c:ptCount val="1"/>
                      <c:pt idx="0">
                        <c:v>DHAPPQ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i'!$AA$58:$AA$66</c15:sqref>
                        </c15:fullRef>
                        <c15:formulaRef>
                          <c15:sqref>('Figures i'!$AA$58:$AA$60,'Figures i'!$AA$62:$AA$64)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4.0946592969890858</c:v>
                      </c:pt>
                      <c:pt idx="2">
                        <c:v>41.224607520290711</c:v>
                      </c:pt>
                      <c:pt idx="3">
                        <c:v>12.252095322024797</c:v>
                      </c:pt>
                      <c:pt idx="4">
                        <c:v>4.1970168650332251</c:v>
                      </c:pt>
                      <c:pt idx="5">
                        <c:v>15.205464838128705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79-40C0-AA80-E9F7E9E1EC5E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i'!$AD$57</c15:sqref>
                        </c15:formulaRef>
                      </c:ext>
                    </c:extLst>
                    <c:strCache>
                      <c:ptCount val="1"/>
                      <c:pt idx="0">
                        <c:v>ARPPQ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i'!$AD$58:$AD$66</c15:sqref>
                        </c15:fullRef>
                        <c15:formulaRef>
                          <c15:sqref>('Figures i'!$AD$58:$AD$60,'Figures i'!$AD$62:$AD$64)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4.4509326954106596</c:v>
                      </c:pt>
                      <c:pt idx="3">
                        <c:v>0.20407984906889673</c:v>
                      </c:pt>
                      <c:pt idx="4">
                        <c:v>0</c:v>
                      </c:pt>
                      <c:pt idx="5">
                        <c:v>0.80330136493545501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79-40C0-AA80-E9F7E9E1EC5E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i'!$AG$57</c15:sqref>
                        </c15:formulaRef>
                      </c:ext>
                    </c:extLst>
                    <c:strCache>
                      <c:ptCount val="1"/>
                      <c:pt idx="0">
                        <c:v>any other ACT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i'!$AG$58:$AG$66</c15:sqref>
                        </c15:fullRef>
                        <c15:formulaRef>
                          <c15:sqref>('Figures i'!$AG$58:$AG$60,'Figures i'!$AG$62:$AG$64)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0.22732563732445807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3.3647595837095236E-2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279-40C0-AA80-E9F7E9E1EC5E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i'!$AJ$57</c15:sqref>
                        </c15:formulaRef>
                      </c:ext>
                    </c:extLst>
                    <c:strCache>
                      <c:ptCount val="1"/>
                      <c:pt idx="0">
                        <c:v>Nationally regd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i'!$AL$58:$AL$66</c15:sqref>
                          </c15:fullRef>
                          <c15:formulaRef>
                            <c15:sqref>('Figures i'!$AL$58:$AL$60,'Figures i'!$AL$62:$AL$64)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18.057850933176191</c:v>
                        </c:pt>
                        <c:pt idx="1">
                          <c:v>14.002379046346611</c:v>
                        </c:pt>
                        <c:pt idx="2">
                          <c:v>4.0048024728796463</c:v>
                        </c:pt>
                        <c:pt idx="3">
                          <c:v>4.9512802610879874</c:v>
                        </c:pt>
                        <c:pt idx="4">
                          <c:v>7.9284800648438818</c:v>
                        </c:pt>
                        <c:pt idx="5">
                          <c:v>3.9289481373544959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i'!$AK$58:$AK$66</c15:sqref>
                          </c15:fullRef>
                          <c15:formulaRef>
                            <c15:sqref>('Figures i'!$AK$58:$AK$60,'Figures i'!$AK$62:$AK$64)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20.258375821669276</c:v>
                        </c:pt>
                        <c:pt idx="1">
                          <c:v>12.974249082444938</c:v>
                        </c:pt>
                        <c:pt idx="2">
                          <c:v>5.1174639453775654</c:v>
                        </c:pt>
                        <c:pt idx="3">
                          <c:v>5.8109568285062778</c:v>
                        </c:pt>
                        <c:pt idx="4">
                          <c:v>8.3252879007736951</c:v>
                        </c:pt>
                        <c:pt idx="5">
                          <c:v>4.3078332542843754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i'!$AJ$58:$AJ$66</c15:sqref>
                        </c15:fullRef>
                        <c15:formulaRef>
                          <c15:sqref>('Figures i'!$AJ$58:$AJ$60,'Figures i'!$AJ$62:$AJ$64)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57.356335312210085</c:v>
                      </c:pt>
                      <c:pt idx="1">
                        <c:v>43.062060430250476</c:v>
                      </c:pt>
                      <c:pt idx="2">
                        <c:v>84.865514342888574</c:v>
                      </c:pt>
                      <c:pt idx="3">
                        <c:v>76.699314645075461</c:v>
                      </c:pt>
                      <c:pt idx="4">
                        <c:v>57.352045119624847</c:v>
                      </c:pt>
                      <c:pt idx="5">
                        <c:v>72.377409515554518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279-40C0-AA80-E9F7E9E1EC5E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i'!$AM$57</c15:sqref>
                        </c15:formulaRef>
                      </c:ext>
                    </c:extLst>
                    <c:strCache>
                      <c:ptCount val="1"/>
                      <c:pt idx="0">
                        <c:v>QAACT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i'!$AM$58:$AM$66</c15:sqref>
                        </c15:fullRef>
                        <c15:formulaRef>
                          <c15:sqref>('Figures i'!$AM$58:$AM$60,'Figures i'!$AM$62:$AM$64)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16.974516670495927</c:v>
                      </c:pt>
                      <c:pt idx="1">
                        <c:v>6.5318491940428904</c:v>
                      </c:pt>
                      <c:pt idx="2">
                        <c:v>18.293357498044184</c:v>
                      </c:pt>
                      <c:pt idx="3">
                        <c:v>9.150317795037699</c:v>
                      </c:pt>
                      <c:pt idx="4">
                        <c:v>8.4745204024546972</c:v>
                      </c:pt>
                      <c:pt idx="5">
                        <c:v>10.057024900730891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279-40C0-AA80-E9F7E9E1EC5E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i'!$AP$57</c15:sqref>
                        </c15:formulaRef>
                      </c:ext>
                    </c:extLst>
                    <c:strCache>
                      <c:ptCount val="1"/>
                      <c:pt idx="0">
                        <c:v>ACT: WHO PQ &amp; NAT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i'!$AP$58:$AP$66</c15:sqref>
                        </c15:fullRef>
                        <c15:formulaRef>
                          <c15:sqref>('Figures i'!$AP$58:$AP$60,'Figures i'!$AP$62:$AP$64)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10.143343306752305</c:v>
                      </c:pt>
                      <c:pt idx="1">
                        <c:v>1.0246796882304297</c:v>
                      </c:pt>
                      <c:pt idx="2">
                        <c:v>2.2293564705429434</c:v>
                      </c:pt>
                      <c:pt idx="3">
                        <c:v>3.100437055652101</c:v>
                      </c:pt>
                      <c:pt idx="4">
                        <c:v>2.1133271982034949</c:v>
                      </c:pt>
                      <c:pt idx="5">
                        <c:v>2.7526306370941898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279-40C0-AA80-E9F7E9E1EC5E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i'!$AS$57</c15:sqref>
                        </c15:formulaRef>
                      </c:ext>
                    </c:extLst>
                    <c:strCache>
                      <c:ptCount val="1"/>
                      <c:pt idx="0">
                        <c:v>ACT: WHO PQ, not NAT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i'!$AS$58:$AS$66</c15:sqref>
                        </c15:fullRef>
                        <c15:formulaRef>
                          <c15:sqref>('Figures i'!$AS$58:$AS$60,'Figures i'!$AS$62:$AS$64)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6.8311733637436225</c:v>
                      </c:pt>
                      <c:pt idx="1">
                        <c:v>5.5071695058124615</c:v>
                      </c:pt>
                      <c:pt idx="2">
                        <c:v>16.191063569114306</c:v>
                      </c:pt>
                      <c:pt idx="3">
                        <c:v>6.6486106868521038</c:v>
                      </c:pt>
                      <c:pt idx="4">
                        <c:v>6.5857944229116328</c:v>
                      </c:pt>
                      <c:pt idx="5">
                        <c:v>7.7597909619667504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279-40C0-AA80-E9F7E9E1EC5E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i'!$AV$57</c15:sqref>
                        </c15:formulaRef>
                      </c:ext>
                    </c:extLst>
                    <c:strCache>
                      <c:ptCount val="1"/>
                      <c:pt idx="0">
                        <c:v>ACT: NAT, not WHO PQ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i'!$AX$58:$AX$66</c15:sqref>
                          </c15:fullRef>
                          <c15:formulaRef>
                            <c15:sqref>('Figures i'!$AX$58:$AX$60,'Figures i'!$AX$62:$AX$64)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21.550566884666793</c:v>
                        </c:pt>
                        <c:pt idx="1">
                          <c:v>14.504938255905429</c:v>
                        </c:pt>
                        <c:pt idx="2">
                          <c:v>4.4543074681227921</c:v>
                        </c:pt>
                        <c:pt idx="3">
                          <c:v>5.1837010225974751</c:v>
                        </c:pt>
                        <c:pt idx="4">
                          <c:v>9.185424321395665</c:v>
                        </c:pt>
                        <c:pt idx="5">
                          <c:v>4.0582750190760777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i'!$AW$58:$AW$66</c15:sqref>
                          </c15:fullRef>
                          <c15:formulaRef>
                            <c15:sqref>('Figures i'!$AW$58:$AW$60,'Figures i'!$AW$62:$AW$64)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16.636088330825327</c:v>
                        </c:pt>
                        <c:pt idx="1">
                          <c:v>12.062097942468004</c:v>
                        </c:pt>
                        <c:pt idx="2">
                          <c:v>5.612981723144614</c:v>
                        </c:pt>
                        <c:pt idx="3">
                          <c:v>5.6975038967949203</c:v>
                        </c:pt>
                        <c:pt idx="4">
                          <c:v>9.0219737585500965</c:v>
                        </c:pt>
                        <c:pt idx="5">
                          <c:v>4.2943767499884657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i'!$AV$58:$AV$66</c15:sqref>
                        </c15:fullRef>
                        <c15:formulaRef>
                          <c15:sqref>('Figures i'!$AV$58:$AV$60,'Figures i'!$AV$62:$AV$64)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34.509821590092656</c:v>
                      </c:pt>
                      <c:pt idx="1">
                        <c:v>34.273700969210118</c:v>
                      </c:pt>
                      <c:pt idx="2">
                        <c:v>82.879377113673996</c:v>
                      </c:pt>
                      <c:pt idx="3">
                        <c:v>68.703295534557398</c:v>
                      </c:pt>
                      <c:pt idx="4">
                        <c:v>47.54051855936985</c:v>
                      </c:pt>
                      <c:pt idx="5">
                        <c:v>65.340289129478052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279-40C0-AA80-E9F7E9E1EC5E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i'!$AY$57</c15:sqref>
                        </c15:formulaRef>
                      </c:ext>
                    </c:extLst>
                    <c:strCache>
                      <c:ptCount val="1"/>
                      <c:pt idx="0">
                        <c:v>ACT: not WHO PQ or NAT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i'!$BA$58:$BA$66</c15:sqref>
                          </c15:fullRef>
                          <c15:formulaRef>
                            <c15:sqref>('Figures i'!$BA$58:$BA$60,'Figures i'!$BA$62:$BA$64)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19.157391951572983</c:v>
                        </c:pt>
                        <c:pt idx="1">
                          <c:v>8.8216820387737407</c:v>
                        </c:pt>
                        <c:pt idx="2">
                          <c:v>6.2380923998647688</c:v>
                        </c:pt>
                        <c:pt idx="3">
                          <c:v>4.7136170320774582</c:v>
                        </c:pt>
                        <c:pt idx="4">
                          <c:v>10.499772562050296</c:v>
                        </c:pt>
                        <c:pt idx="5">
                          <c:v>3.768784994399752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i'!$AZ$58:$AZ$66</c15:sqref>
                          </c15:fullRef>
                          <c15:formulaRef>
                            <c15:sqref>('Figures i'!$AZ$58:$AZ$60,'Figures i'!$AZ$62:$AZ$64)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18.220864553611609</c:v>
                        </c:pt>
                        <c:pt idx="1">
                          <c:v>6.4632924356811259</c:v>
                        </c:pt>
                        <c:pt idx="2">
                          <c:v>6.8413602172882264</c:v>
                        </c:pt>
                        <c:pt idx="3">
                          <c:v>4.6515251897593757</c:v>
                        </c:pt>
                        <c:pt idx="4">
                          <c:v>9.7233886678752413</c:v>
                        </c:pt>
                        <c:pt idx="5">
                          <c:v>3.7243917563276483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i'!$AY$58:$AY$66</c15:sqref>
                        </c15:fullRef>
                        <c15:formulaRef>
                          <c15:sqref>('Figures i'!$AY$58:$AY$60,'Figures i'!$AY$62:$AY$64)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46.661246735540978</c:v>
                      </c:pt>
                      <c:pt idx="1">
                        <c:v>18.638077901344328</c:v>
                      </c:pt>
                      <c:pt idx="2">
                        <c:v>65.885914257128903</c:v>
                      </c:pt>
                      <c:pt idx="3">
                        <c:v>46.477636301141175</c:v>
                      </c:pt>
                      <c:pt idx="4">
                        <c:v>40.814974770490146</c:v>
                      </c:pt>
                      <c:pt idx="5">
                        <c:v>46.071017094736533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279-40C0-AA80-E9F7E9E1EC5E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i'!$BB$57</c15:sqref>
                        </c15:formulaRef>
                      </c:ext>
                    </c:extLst>
                    <c:strCache>
                      <c:ptCount val="1"/>
                      <c:pt idx="0">
                        <c:v>Stocks 2 or more ACTs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i'!$BD$58:$BD$66</c15:sqref>
                          </c15:fullRef>
                          <c15:formulaRef>
                            <c15:sqref>('Figures i'!$BD$58:$BD$60,'Figures i'!$BD$62:$BD$64)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5.170680522818885</c:v>
                        </c:pt>
                        <c:pt idx="1">
                          <c:v>4.361462632626818</c:v>
                        </c:pt>
                        <c:pt idx="2">
                          <c:v>6.4918931141234992</c:v>
                        </c:pt>
                        <c:pt idx="3">
                          <c:v>2.3213165676100509</c:v>
                        </c:pt>
                        <c:pt idx="4">
                          <c:v>6.7147318262700049</c:v>
                        </c:pt>
                        <c:pt idx="5">
                          <c:v>2.8627395811266929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i'!$BC$58:$BC$66</c15:sqref>
                          </c15:fullRef>
                          <c15:formulaRef>
                            <c15:sqref>('Figures i'!$BC$58:$BC$60,'Figures i'!$BC$62:$BC$64)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1.4373215053292343</c:v>
                        </c:pt>
                        <c:pt idx="1">
                          <c:v>2.4928508968913112</c:v>
                        </c:pt>
                        <c:pt idx="2">
                          <c:v>6.5281332343516354</c:v>
                        </c:pt>
                        <c:pt idx="3">
                          <c:v>2.0458879458658199</c:v>
                        </c:pt>
                        <c:pt idx="4">
                          <c:v>2.9395229205011262</c:v>
                        </c:pt>
                        <c:pt idx="5">
                          <c:v>2.5518932315035165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i'!$BB$58:$BB$66</c15:sqref>
                        </c15:fullRef>
                        <c15:formulaRef>
                          <c15:sqref>('Figures i'!$BB$58:$BB$60,'Figures i'!$BB$62:$BB$64)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1.9510694704235636</c:v>
                      </c:pt>
                      <c:pt idx="1">
                        <c:v>5.4810694687245736</c:v>
                      </c:pt>
                      <c:pt idx="2">
                        <c:v>51.068417334788322</c:v>
                      </c:pt>
                      <c:pt idx="3">
                        <c:v>14.353141483899833</c:v>
                      </c:pt>
                      <c:pt idx="4">
                        <c:v>4.9557354671693998</c:v>
                      </c:pt>
                      <c:pt idx="5">
                        <c:v>18.253783004145724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279-40C0-AA80-E9F7E9E1EC5E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i'!$BE$57</c15:sqref>
                        </c15:formulaRef>
                      </c:ext>
                    </c:extLst>
                    <c:strCache>
                      <c:ptCount val="1"/>
                      <c:pt idx="0">
                        <c:v>Non-artemisinin therapy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i'!$BG$58:$BG$66</c15:sqref>
                          </c15:fullRef>
                          <c15:formulaRef>
                            <c15:sqref>('Figures i'!$BG$58:$BG$60,'Figures i'!$BG$62:$BG$64)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11.922404710759004</c:v>
                        </c:pt>
                        <c:pt idx="1">
                          <c:v>7.6903431280871644</c:v>
                        </c:pt>
                        <c:pt idx="2">
                          <c:v>5.3544957624207221</c:v>
                        </c:pt>
                        <c:pt idx="3">
                          <c:v>3.1706586191510269</c:v>
                        </c:pt>
                        <c:pt idx="4">
                          <c:v>7.9268895360554765</c:v>
                        </c:pt>
                        <c:pt idx="5">
                          <c:v>2.7598025935146886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i'!$BF$58:$BF$66</c15:sqref>
                          </c15:fullRef>
                          <c15:formulaRef>
                            <c15:sqref>('Figures i'!$BF$58:$BF$60,'Figures i'!$BF$62:$BF$64)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7.2725267283156594</c:v>
                        </c:pt>
                        <c:pt idx="1">
                          <c:v>4.9373322465460081</c:v>
                        </c:pt>
                        <c:pt idx="2">
                          <c:v>4.6675208420213004</c:v>
                        </c:pt>
                        <c:pt idx="3">
                          <c:v>3.0440693141813995</c:v>
                        </c:pt>
                        <c:pt idx="4">
                          <c:v>7.0206413329212864</c:v>
                        </c:pt>
                        <c:pt idx="5">
                          <c:v>2.6299991860814025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i'!$BE$58:$BE$66</c15:sqref>
                        </c15:fullRef>
                        <c15:formulaRef>
                          <c15:sqref>('Figures i'!$BE$58:$BE$60,'Figures i'!$BE$62:$BE$64)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15.283017688795727</c:v>
                      </c:pt>
                      <c:pt idx="1">
                        <c:v>11.92474380840795</c:v>
                      </c:pt>
                      <c:pt idx="2">
                        <c:v>24.545551730228389</c:v>
                      </c:pt>
                      <c:pt idx="3">
                        <c:v>35.067574629692331</c:v>
                      </c:pt>
                      <c:pt idx="4">
                        <c:v>32.218955017705078</c:v>
                      </c:pt>
                      <c:pt idx="5">
                        <c:v>30.905715430315635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279-40C0-AA80-E9F7E9E1EC5E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i'!$BH$57</c15:sqref>
                        </c15:formulaRef>
                      </c:ext>
                    </c:extLst>
                    <c:strCache>
                      <c:ptCount val="1"/>
                      <c:pt idx="0">
                        <c:v>Oral QN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i'!$BH$58:$BH$66</c15:sqref>
                        </c15:fullRef>
                        <c15:formulaRef>
                          <c15:sqref>('Figures i'!$BH$58:$BH$60,'Figures i'!$BH$62:$BH$64)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5.0196353039511887</c:v>
                      </c:pt>
                      <c:pt idx="1">
                        <c:v>1.3966151057213396</c:v>
                      </c:pt>
                      <c:pt idx="2">
                        <c:v>2.9992034248014945</c:v>
                      </c:pt>
                      <c:pt idx="3">
                        <c:v>1.0412159950271391</c:v>
                      </c:pt>
                      <c:pt idx="4">
                        <c:v>0</c:v>
                      </c:pt>
                      <c:pt idx="5">
                        <c:v>1.2737819789156575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279-40C0-AA80-E9F7E9E1EC5E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i'!$BK$57</c15:sqref>
                        </c15:formulaRef>
                      </c:ext>
                    </c:extLst>
                    <c:strCache>
                      <c:ptCount val="1"/>
                      <c:pt idx="0">
                        <c:v>CQ - packaged alone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i'!$BM$58:$BM$66</c15:sqref>
                          </c15:fullRef>
                          <c15:formulaRef>
                            <c15:sqref>('Figures i'!$BM$58:$BM$60,'Figures i'!$BM$62:$BM$64)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4.1162739080121815</c:v>
                        </c:pt>
                        <c:pt idx="1">
                          <c:v>1.2999462016073942</c:v>
                        </c:pt>
                        <c:pt idx="2">
                          <c:v>2.9319878720283654</c:v>
                        </c:pt>
                        <c:pt idx="3">
                          <c:v>2.5935783528511749</c:v>
                        </c:pt>
                        <c:pt idx="4">
                          <c:v>13.521150700017495</c:v>
                        </c:pt>
                        <c:pt idx="5">
                          <c:v>2.2436965561740756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i'!$BL$58:$BL$66</c15:sqref>
                          </c15:fullRef>
                          <c15:formulaRef>
                            <c15:sqref>('Figures i'!$BL$58:$BL$60,'Figures i'!$BL$62:$BL$64)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1.6741222218616205</c:v>
                        </c:pt>
                        <c:pt idx="1">
                          <c:v>0.67456319554444899</c:v>
                        </c:pt>
                        <c:pt idx="2">
                          <c:v>2.3200343431443136</c:v>
                        </c:pt>
                        <c:pt idx="3">
                          <c:v>2.3600861886863029</c:v>
                        </c:pt>
                        <c:pt idx="4">
                          <c:v>5.7308915099374822</c:v>
                        </c:pt>
                        <c:pt idx="5">
                          <c:v>2.0155920886951417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i'!$BK$58:$BK$66</c15:sqref>
                        </c15:fullRef>
                        <c15:formulaRef>
                          <c15:sqref>('Figures i'!$BK$58:$BK$60,'Figures i'!$BK$62:$BK$64)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2.7421921507689078</c:v>
                      </c:pt>
                      <c:pt idx="1">
                        <c:v>1.3825170576459844</c:v>
                      </c:pt>
                      <c:pt idx="2">
                        <c:v>9.8950394104088826</c:v>
                      </c:pt>
                      <c:pt idx="3">
                        <c:v>19.759639411046852</c:v>
                      </c:pt>
                      <c:pt idx="4">
                        <c:v>8.9670216397121205</c:v>
                      </c:pt>
                      <c:pt idx="5">
                        <c:v>16.038669987516048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279-40C0-AA80-E9F7E9E1EC5E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i'!$BN$57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i'!$BP$58:$BP$66</c15:sqref>
                          </c15:fullRef>
                          <c15:formulaRef>
                            <c15:sqref>('Figures i'!$BP$58:$BP$60,'Figures i'!$BP$62:$BP$64)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8.0274307810494747</c:v>
                        </c:pt>
                        <c:pt idx="1">
                          <c:v>7.222243730521928</c:v>
                        </c:pt>
                        <c:pt idx="2">
                          <c:v>3.9186402083112206</c:v>
                        </c:pt>
                        <c:pt idx="3">
                          <c:v>2.5216502561301652</c:v>
                        </c:pt>
                        <c:pt idx="4">
                          <c:v>9.8915639767430541</c:v>
                        </c:pt>
                        <c:pt idx="5">
                          <c:v>2.3382483577497339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i'!$BO$58:$BO$66</c15:sqref>
                          </c15:fullRef>
                          <c15:formulaRef>
                            <c15:sqref>('Figures i'!$BO$58:$BO$60,'Figures i'!$BO$62:$BO$64)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4.2825771079602912</c:v>
                        </c:pt>
                        <c:pt idx="1">
                          <c:v>4.0571269653110296</c:v>
                        </c:pt>
                        <c:pt idx="2">
                          <c:v>3.3331155784160664</c:v>
                        </c:pt>
                        <c:pt idx="3">
                          <c:v>2.2860133370145483</c:v>
                        </c:pt>
                        <c:pt idx="4">
                          <c:v>7.652349020706037</c:v>
                        </c:pt>
                        <c:pt idx="5">
                          <c:v>2.1179777207301509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i'!$BN$58:$BN$66</c15:sqref>
                        </c15:fullRef>
                        <c15:formulaRef>
                          <c15:sqref>('Figures i'!$BN$58:$BN$60,'Figures i'!$BN$62:$BN$64)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8.3443338133196221</c:v>
                      </c:pt>
                      <c:pt idx="1">
                        <c:v>8.4078353681156273</c:v>
                      </c:pt>
                      <c:pt idx="2">
                        <c:v>17.556619595226465</c:v>
                      </c:pt>
                      <c:pt idx="3">
                        <c:v>18.799715412045241</c:v>
                      </c:pt>
                      <c:pt idx="4">
                        <c:v>23.448987375481789</c:v>
                      </c:pt>
                      <c:pt idx="5">
                        <c:v>17.660728845991976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279-40C0-AA80-E9F7E9E1EC5E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i'!$BQ$57</c15:sqref>
                        </c15:formulaRef>
                      </c:ext>
                    </c:extLst>
                    <c:strCache>
                      <c:ptCount val="1"/>
                      <c:pt idx="0">
                        <c:v>SPAQ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i'!$BS$58:$BS$66</c15:sqref>
                          </c15:fullRef>
                          <c15:formulaRef>
                            <c15:sqref>('Figures i'!$BS$58:$BS$60,'Figures i'!$BS$62:$BS$64)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0.91145677588749685</c:v>
                        </c:pt>
                        <c:pt idx="2">
                          <c:v>0.72603765088775929</c:v>
                        </c:pt>
                        <c:pt idx="3">
                          <c:v>0.30135424773556374</c:v>
                        </c:pt>
                        <c:pt idx="4">
                          <c:v>7.3060898458693222</c:v>
                        </c:pt>
                        <c:pt idx="5">
                          <c:v>0.60807232693703106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i'!$BR$58:$BR$66</c15:sqref>
                          </c15:fullRef>
                          <c15:formulaRef>
                            <c15:sqref>('Figures i'!$BR$58:$BR$60,'Figures i'!$BR$62:$BR$64)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0.38445274813597552</c:v>
                        </c:pt>
                        <c:pt idx="2">
                          <c:v>0.20620489410249035</c:v>
                        </c:pt>
                        <c:pt idx="3">
                          <c:v>0.20657828370753589</c:v>
                        </c:pt>
                        <c:pt idx="4">
                          <c:v>3.0669034852303412</c:v>
                        </c:pt>
                        <c:pt idx="5">
                          <c:v>0.34963184685917287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i'!$BQ$58:$BQ$66</c15:sqref>
                        </c15:fullRef>
                        <c15:formulaRef>
                          <c15:sqref>('Figures i'!$BQ$58:$BQ$60,'Figures i'!$BQ$62:$BQ$64)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0.66049253907148009</c:v>
                      </c:pt>
                      <c:pt idx="2">
                        <c:v>0.28717187312234632</c:v>
                      </c:pt>
                      <c:pt idx="3">
                        <c:v>0.65253203617550348</c:v>
                      </c:pt>
                      <c:pt idx="4">
                        <c:v>5.0070910597288014</c:v>
                      </c:pt>
                      <c:pt idx="5">
                        <c:v>0.81586538245383611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279-40C0-AA80-E9F7E9E1EC5E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i'!$BT$57</c15:sqref>
                        </c15:formulaRef>
                      </c:ext>
                    </c:extLst>
                    <c:strCache>
                      <c:ptCount val="1"/>
                      <c:pt idx="0">
                        <c:v>Other non-artemisinins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i'!$BV$58:$BV$66</c15:sqref>
                          </c15:fullRef>
                          <c15:formulaRef>
                            <c15:sqref>('Figures i'!$BV$58:$BV$60,'Figures i'!$BV$62:$BV$64)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3.1991354972982728</c:v>
                        </c:pt>
                        <c:pt idx="1">
                          <c:v>0.83831126174631621</c:v>
                        </c:pt>
                        <c:pt idx="2">
                          <c:v>0.94184600230418924</c:v>
                        </c:pt>
                        <c:pt idx="3">
                          <c:v>0.26422741359080804</c:v>
                        </c:pt>
                        <c:pt idx="4">
                          <c:v>0</c:v>
                        </c:pt>
                        <c:pt idx="5">
                          <c:v>0.28089136199012665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i'!$BU$58:$BU$66</c15:sqref>
                          </c15:fullRef>
                          <c15:formulaRef>
                            <c15:sqref>('Figures i'!$BU$58:$BU$60,'Figures i'!$BU$62:$BU$64)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0.78837397108467189</c:v>
                        </c:pt>
                        <c:pt idx="1">
                          <c:v>0.21076654755328492</c:v>
                        </c:pt>
                        <c:pt idx="2">
                          <c:v>0.40143368234756377</c:v>
                        </c:pt>
                        <c:pt idx="3">
                          <c:v>0.12691514305201895</c:v>
                        </c:pt>
                        <c:pt idx="4">
                          <c:v>0</c:v>
                        </c:pt>
                        <c:pt idx="5">
                          <c:v>0.14388212112344978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i'!$BT$58:$BT$66</c15:sqref>
                        </c15:fullRef>
                        <c15:formulaRef>
                          <c15:sqref>('Figures i'!$BT$58:$BT$60,'Figures i'!$BT$62:$BT$64)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1.0352462879114277</c:v>
                      </c:pt>
                      <c:pt idx="1">
                        <c:v>0.28076166945762893</c:v>
                      </c:pt>
                      <c:pt idx="2">
                        <c:v>0.69473548661733742</c:v>
                      </c:pt>
                      <c:pt idx="3">
                        <c:v>0.24362398461003509</c:v>
                      </c:pt>
                      <c:pt idx="4">
                        <c:v>0</c:v>
                      </c:pt>
                      <c:pt idx="5">
                        <c:v>0.29411175550599344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279-40C0-AA80-E9F7E9E1EC5E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i'!$BW$57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i'!$BW$58:$BW$66</c15:sqref>
                        </c15:fullRef>
                        <c15:formulaRef>
                          <c15:sqref>('Figures i'!$BW$58:$BW$60,'Figures i'!$BW$62:$BW$64)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279-40C0-AA80-E9F7E9E1EC5E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i'!$BZ$57</c15:sqref>
                        </c15:formulaRef>
                      </c:ext>
                    </c:extLst>
                    <c:strCache>
                      <c:ptCount val="1"/>
                      <c:pt idx="0">
                        <c:v>Non-oral art. monotherapy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i'!$CB$58:$CB$66</c15:sqref>
                          </c15:fullRef>
                          <c15:formulaRef>
                            <c15:sqref>('Figures i'!$CB$58:$CB$60,'Figures i'!$CB$62:$CB$64)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16.296543967950299</c:v>
                        </c:pt>
                        <c:pt idx="1">
                          <c:v>12.016863930528228</c:v>
                        </c:pt>
                        <c:pt idx="2">
                          <c:v>5.0771227375175361</c:v>
                        </c:pt>
                        <c:pt idx="3">
                          <c:v>6.6854290954295656</c:v>
                        </c:pt>
                        <c:pt idx="4">
                          <c:v>11.518633697763352</c:v>
                        </c:pt>
                        <c:pt idx="5">
                          <c:v>5.4201871215626127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i'!$CA$58:$CA$66</c15:sqref>
                          </c15:fullRef>
                          <c15:formulaRef>
                            <c15:sqref>('Figures i'!$CA$58:$CA$60,'Figures i'!$CA$62:$CA$64)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12.1998858994783</c:v>
                        </c:pt>
                        <c:pt idx="1">
                          <c:v>9.6817817311838965</c:v>
                        </c:pt>
                        <c:pt idx="2">
                          <c:v>4.0079680174996462</c:v>
                        </c:pt>
                        <c:pt idx="3">
                          <c:v>5.74654638577395</c:v>
                        </c:pt>
                        <c:pt idx="4">
                          <c:v>4.5465985058049885</c:v>
                        </c:pt>
                        <c:pt idx="5">
                          <c:v>4.6417264840550345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i'!$BZ$58:$BZ$66</c15:sqref>
                        </c15:fullRef>
                        <c15:formulaRef>
                          <c15:sqref>('Figures i'!$BZ$58:$BZ$60,'Figures i'!$BZ$62:$BZ$64)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28.851397727255311</c:v>
                      </c:pt>
                      <c:pt idx="1">
                        <c:v>29.237854201287579</c:v>
                      </c:pt>
                      <c:pt idx="2">
                        <c:v>15.532785988173456</c:v>
                      </c:pt>
                      <c:pt idx="3">
                        <c:v>26.309672293636272</c:v>
                      </c:pt>
                      <c:pt idx="4">
                        <c:v>6.9504413554806215</c:v>
                      </c:pt>
                      <c:pt idx="5">
                        <c:v>22.783121875495084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279-40C0-AA80-E9F7E9E1EC5E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i'!$CC$57</c15:sqref>
                        </c15:formulaRef>
                      </c:ext>
                    </c:extLst>
                    <c:strCache>
                      <c:ptCount val="1"/>
                      <c:pt idx="0">
                        <c:v>Severe malaria treatment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i'!$CE$58:$CE$66</c15:sqref>
                          </c15:fullRef>
                          <c15:formulaRef>
                            <c15:sqref>('Figures i'!$CE$58:$CE$60,'Figures i'!$CE$62:$CE$64)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17.283176158993882</c:v>
                        </c:pt>
                        <c:pt idx="1">
                          <c:v>12.115420727823818</c:v>
                        </c:pt>
                        <c:pt idx="2">
                          <c:v>5.0721716462726008</c:v>
                        </c:pt>
                        <c:pt idx="3">
                          <c:v>6.6826779405833072</c:v>
                        </c:pt>
                        <c:pt idx="4">
                          <c:v>11.518633697763352</c:v>
                        </c:pt>
                        <c:pt idx="5">
                          <c:v>5.4244181238752915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i'!$CD$58:$CD$66</c15:sqref>
                          </c15:fullRef>
                          <c15:formulaRef>
                            <c15:sqref>('Figures i'!$CD$58:$CD$60,'Figures i'!$CD$62:$CD$64)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13.948898087273179</c:v>
                        </c:pt>
                        <c:pt idx="1">
                          <c:v>9.8114315821903944</c:v>
                        </c:pt>
                        <c:pt idx="2">
                          <c:v>4.0203481478472067</c:v>
                        </c:pt>
                        <c:pt idx="3">
                          <c:v>5.7479005592746617</c:v>
                        </c:pt>
                        <c:pt idx="4">
                          <c:v>4.5465985058049885</c:v>
                        </c:pt>
                        <c:pt idx="5">
                          <c:v>4.6509162220780134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i'!$CC$58:$CC$66</c15:sqref>
                        </c15:fullRef>
                        <c15:formulaRef>
                          <c15:sqref>('Figures i'!$CC$58:$CC$60,'Figures i'!$CC$62:$CC$64)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34.395684341930412</c:v>
                      </c:pt>
                      <c:pt idx="1">
                        <c:v>29.747058995436703</c:v>
                      </c:pt>
                      <c:pt idx="2">
                        <c:v>15.760111625497913</c:v>
                      </c:pt>
                      <c:pt idx="3">
                        <c:v>26.372776148452697</c:v>
                      </c:pt>
                      <c:pt idx="4">
                        <c:v>6.9504413554806215</c:v>
                      </c:pt>
                      <c:pt idx="5">
                        <c:v>22.918385966848536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279-40C0-AA80-E9F7E9E1EC5E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i'!$CF$57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i'!$CF$58:$CF$66</c15:sqref>
                        </c15:fullRef>
                        <c15:formulaRef>
                          <c15:sqref>('Figures i'!$CF$58:$CF$60,'Figures i'!$CF$62:$CF$64)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279-40C0-AA80-E9F7E9E1EC5E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i'!$CI$57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i'!$CK$58:$CK$66</c15:sqref>
                          </c15:fullRef>
                          <c15:formulaRef>
                            <c15:sqref>('Figures i'!$CK$58:$CK$60,'Figures i'!$CK$62:$CK$64)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8.7696822225432101</c:v>
                        </c:pt>
                        <c:pt idx="1">
                          <c:v>5.0046505115538054</c:v>
                        </c:pt>
                        <c:pt idx="2">
                          <c:v>3.2792930748688605</c:v>
                        </c:pt>
                        <c:pt idx="3">
                          <c:v>1.4017996637639252</c:v>
                        </c:pt>
                        <c:pt idx="4">
                          <c:v>4.1476672359402835</c:v>
                        </c:pt>
                        <c:pt idx="5">
                          <c:v>1.3304613319107501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i'!$CJ$58:$CJ$66</c15:sqref>
                          </c15:fullRef>
                          <c15:formulaRef>
                            <c15:sqref>('Figures i'!$CJ$58:$CJ$60,'Figures i'!$CJ$62:$CJ$64)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4.2682298234412723</c:v>
                        </c:pt>
                        <c:pt idx="1">
                          <c:v>3.2270142356211986</c:v>
                        </c:pt>
                        <c:pt idx="2">
                          <c:v>1.9429169537706241</c:v>
                        </c:pt>
                        <c:pt idx="3">
                          <c:v>1.0589190484036202</c:v>
                        </c:pt>
                        <c:pt idx="4">
                          <c:v>1.2114489865408291</c:v>
                        </c:pt>
                        <c:pt idx="5">
                          <c:v>1.0157638189988552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i'!$CI$58:$CI$66</c15:sqref>
                        </c15:fullRef>
                        <c15:formulaRef>
                          <c15:sqref>('Figures i'!$CI$58:$CI$60,'Figures i'!$CI$62:$CI$64)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7.628590885979726</c:v>
                      </c:pt>
                      <c:pt idx="1">
                        <c:v>8.2664467801498063</c:v>
                      </c:pt>
                      <c:pt idx="2">
                        <c:v>4.5408733565857888</c:v>
                      </c:pt>
                      <c:pt idx="3">
                        <c:v>4.1421131852726365</c:v>
                      </c:pt>
                      <c:pt idx="4">
                        <c:v>1.6820023654141787</c:v>
                      </c:pt>
                      <c:pt idx="5">
                        <c:v>4.1103128297632141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279-40C0-AA80-E9F7E9E1EC5E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i'!$CL$57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i'!$CN$58:$CN$66</c15:sqref>
                          </c15:fullRef>
                          <c15:formulaRef>
                            <c15:sqref>('Figures i'!$CN$58:$CN$60,'Figures i'!$CN$62:$CN$64)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14.907025936146102</c:v>
                        </c:pt>
                        <c:pt idx="1">
                          <c:v>11.786550960841922</c:v>
                        </c:pt>
                        <c:pt idx="2">
                          <c:v>2.2351363269267726</c:v>
                        </c:pt>
                        <c:pt idx="3">
                          <c:v>5.4743627888856601</c:v>
                        </c:pt>
                        <c:pt idx="4">
                          <c:v>9.6487452331287837</c:v>
                        </c:pt>
                        <c:pt idx="5">
                          <c:v>4.228910841352949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i'!$CM$58:$CM$66</c15:sqref>
                          </c15:fullRef>
                          <c15:formulaRef>
                            <c15:sqref>('Figures i'!$CM$58:$CM$60,'Figures i'!$CM$62:$CM$64)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9.9453559989849083</c:v>
                        </c:pt>
                        <c:pt idx="1">
                          <c:v>8.7169134706682758</c:v>
                        </c:pt>
                        <c:pt idx="2">
                          <c:v>1.7671398289982259</c:v>
                        </c:pt>
                        <c:pt idx="3">
                          <c:v>4.6992266455891176</c:v>
                        </c:pt>
                        <c:pt idx="4">
                          <c:v>3.5902588946346352</c:v>
                        </c:pt>
                        <c:pt idx="5">
                          <c:v>3.6139441692226821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i'!$CL$58:$CL$66</c15:sqref>
                        </c15:fullRef>
                        <c15:formulaRef>
                          <c15:sqref>('Figures i'!$CL$58:$CL$60,'Figures i'!$CL$62:$CL$64)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21.632226051731461</c:v>
                      </c:pt>
                      <c:pt idx="1">
                        <c:v>23.301790372067082</c:v>
                      </c:pt>
                      <c:pt idx="2">
                        <c:v>7.7325033057430765</c:v>
                      </c:pt>
                      <c:pt idx="3">
                        <c:v>23.176003993856249</c:v>
                      </c:pt>
                      <c:pt idx="4">
                        <c:v>5.3919705429771003</c:v>
                      </c:pt>
                      <c:pt idx="5">
                        <c:v>19.016237360585357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279-40C0-AA80-E9F7E9E1EC5E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i'!$CO$57</c15:sqref>
                        </c15:formulaRef>
                      </c:ext>
                    </c:extLst>
                    <c:strCache>
                      <c:ptCount val="1"/>
                      <c:pt idx="0">
                        <c:v>injAE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i'!$CQ$58:$CQ$66</c15:sqref>
                          </c15:fullRef>
                          <c15:formulaRef>
                            <c15:sqref>('Figures i'!$CQ$58:$CQ$60,'Figures i'!$CQ$62:$CQ$64)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16.835324235306519</c:v>
                        </c:pt>
                        <c:pt idx="1">
                          <c:v>5.1409906167108801</c:v>
                        </c:pt>
                        <c:pt idx="2">
                          <c:v>5.6228745924152825</c:v>
                        </c:pt>
                        <c:pt idx="3">
                          <c:v>2.992028814457198</c:v>
                        </c:pt>
                        <c:pt idx="4">
                          <c:v>4.4884648929716953</c:v>
                        </c:pt>
                        <c:pt idx="5">
                          <c:v>2.6738724794960405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i'!$CP$58:$CP$66</c15:sqref>
                          </c15:fullRef>
                          <c15:formulaRef>
                            <c15:sqref>('Figures i'!$CP$58:$CP$60,'Figures i'!$CP$62:$CP$64)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9.6672889400611766</c:v>
                        </c:pt>
                        <c:pt idx="1">
                          <c:v>3.5096638711440971</c:v>
                        </c:pt>
                        <c:pt idx="2">
                          <c:v>3.843647555464365</c:v>
                        </c:pt>
                        <c:pt idx="3">
                          <c:v>2.256917009027184</c:v>
                        </c:pt>
                        <c:pt idx="4">
                          <c:v>1.6161368156979761</c:v>
                        </c:pt>
                        <c:pt idx="5">
                          <c:v>2.0601613551717755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i'!$CO$58:$CO$66</c15:sqref>
                        </c15:fullRef>
                        <c15:formulaRef>
                          <c15:sqref>('Figures i'!$CO$58:$CO$60,'Figures i'!$CO$62:$CO$64)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17.791415833931307</c:v>
                      </c:pt>
                      <c:pt idx="1">
                        <c:v>9.8516963336507981</c:v>
                      </c:pt>
                      <c:pt idx="2">
                        <c:v>10.69268831773735</c:v>
                      </c:pt>
                      <c:pt idx="3">
                        <c:v>8.3492031611832562</c:v>
                      </c:pt>
                      <c:pt idx="4">
                        <c:v>2.4617289770594692</c:v>
                      </c:pt>
                      <c:pt idx="5">
                        <c:v>8.176619418940458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279-40C0-AA80-E9F7E9E1EC5E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i'!$CR$57</c15:sqref>
                        </c15:formulaRef>
                      </c:ext>
                    </c:extLst>
                    <c:strCache>
                      <c:ptCount val="1"/>
                      <c:pt idx="0">
                        <c:v>Injectable QN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i'!$CT$58:$CT$66</c15:sqref>
                          </c15:fullRef>
                          <c15:formulaRef>
                            <c15:sqref>('Figures i'!$CT$58:$CT$60,'Figures i'!$CT$62:$CT$64)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14.391558643590718</c:v>
                        </c:pt>
                        <c:pt idx="1">
                          <c:v>2.5361236740643607</c:v>
                        </c:pt>
                        <c:pt idx="2">
                          <c:v>0.95260462576837868</c:v>
                        </c:pt>
                        <c:pt idx="3">
                          <c:v>0.13965698140478672</c:v>
                        </c:pt>
                        <c:pt idx="4">
                          <c:v>0</c:v>
                        </c:pt>
                        <c:pt idx="5">
                          <c:v>0.16634953259839491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i'!$CS$58:$CS$66</c15:sqref>
                          </c15:fullRef>
                          <c15:formulaRef>
                            <c15:sqref>('Figures i'!$CS$58:$CS$60,'Figures i'!$CS$62:$CS$64)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4.1794826891898751</c:v>
                        </c:pt>
                        <c:pt idx="1">
                          <c:v>0.87702009904998568</c:v>
                        </c:pt>
                        <c:pt idx="2">
                          <c:v>0.24218676031158165</c:v>
                        </c:pt>
                        <c:pt idx="3">
                          <c:v>6.4530215206414776E-2</c:v>
                        </c:pt>
                        <c:pt idx="4">
                          <c:v>0</c:v>
                        </c:pt>
                        <c:pt idx="5">
                          <c:v>9.5804348891144891E-2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i'!$CR$58:$CR$66</c15:sqref>
                        </c15:fullRef>
                        <c15:formulaRef>
                          <c15:sqref>('Figures i'!$CR$58:$CR$60,'Figures i'!$CR$62:$CR$64)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5.5442866146750998</c:v>
                      </c:pt>
                      <c:pt idx="1">
                        <c:v>1.3226529561090434</c:v>
                      </c:pt>
                      <c:pt idx="2">
                        <c:v>0.32369542236884591</c:v>
                      </c:pt>
                      <c:pt idx="3">
                        <c:v>0.11981461150345706</c:v>
                      </c:pt>
                      <c:pt idx="4">
                        <c:v>0</c:v>
                      </c:pt>
                      <c:pt idx="5">
                        <c:v>0.22540171249829022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279-40C0-AA80-E9F7E9E1EC5E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E4-40AF-9FE5-412FF1B0CA96}"/>
            </c:ext>
          </c:extLst>
        </c:ser>
        <c:ser>
          <c:idx val="3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AE4-40AF-9FE5-412FF1B0CA96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AE4-40AF-9FE5-412FF1B0CA96}"/>
            </c:ext>
          </c:extLst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AE4-40AF-9FE5-412FF1B0CA96}"/>
            </c:ext>
          </c:extLst>
        </c:ser>
        <c:ser>
          <c:idx val="2"/>
          <c:order val="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AE4-40AF-9FE5-412FF1B0CA9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AE4-40AF-9FE5-412FF1B0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ii'!$K$21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ii'!$M$23:$M$50</c:f>
                <c:numCache>
                  <c:formatCode>General</c:formatCode>
                  <c:ptCount val="28"/>
                  <c:pt idx="0">
                    <c:v>6.5531973470710909</c:v>
                  </c:pt>
                  <c:pt idx="1">
                    <c:v>7.856302750633219</c:v>
                  </c:pt>
                  <c:pt idx="2">
                    <c:v>7.7731251365334373</c:v>
                  </c:pt>
                  <c:pt idx="3">
                    <c:v>1.2564054771085913</c:v>
                  </c:pt>
                  <c:pt idx="4">
                    <c:v>3.9562001205740862</c:v>
                  </c:pt>
                  <c:pt idx="5">
                    <c:v>3.3780959103499786</c:v>
                  </c:pt>
                  <c:pt idx="6">
                    <c:v>0.49132260413840034</c:v>
                  </c:pt>
                  <c:pt idx="7">
                    <c:v>0</c:v>
                  </c:pt>
                  <c:pt idx="8">
                    <c:v>7.9089543641698299</c:v>
                  </c:pt>
                  <c:pt idx="9">
                    <c:v>2.8619454163102187</c:v>
                  </c:pt>
                  <c:pt idx="10">
                    <c:v>2.0436773886407789</c:v>
                  </c:pt>
                  <c:pt idx="11">
                    <c:v>2.5522256877151772</c:v>
                  </c:pt>
                  <c:pt idx="12">
                    <c:v>8.0673007607135432</c:v>
                  </c:pt>
                  <c:pt idx="13">
                    <c:v>6.8705069033223296</c:v>
                  </c:pt>
                  <c:pt idx="14">
                    <c:v>3.4149685812047093</c:v>
                  </c:pt>
                  <c:pt idx="15">
                    <c:v>4.6800603150930726</c:v>
                  </c:pt>
                  <c:pt idx="16">
                    <c:v>1.7581064953555459</c:v>
                  </c:pt>
                  <c:pt idx="17">
                    <c:v>3.7627043692670021</c:v>
                  </c:pt>
                  <c:pt idx="18">
                    <c:v>3.7786608037726808</c:v>
                  </c:pt>
                  <c:pt idx="19">
                    <c:v>0.2361812700767604</c:v>
                  </c:pt>
                  <c:pt idx="20">
                    <c:v>6.0561213230757742E-2</c:v>
                  </c:pt>
                  <c:pt idx="21">
                    <c:v>0</c:v>
                  </c:pt>
                  <c:pt idx="22">
                    <c:v>10.014266740895934</c:v>
                  </c:pt>
                  <c:pt idx="23">
                    <c:v>9.9865625464005348</c:v>
                  </c:pt>
                  <c:pt idx="24">
                    <c:v>0</c:v>
                  </c:pt>
                  <c:pt idx="25">
                    <c:v>2.8330621742740689</c:v>
                  </c:pt>
                  <c:pt idx="26">
                    <c:v>7.80536191649648</c:v>
                  </c:pt>
                  <c:pt idx="27">
                    <c:v>5.9286789117244965</c:v>
                  </c:pt>
                </c:numCache>
              </c:numRef>
            </c:plus>
            <c:minus>
              <c:numRef>
                <c:f>'Figures ii'!$L$23:$L$50</c:f>
                <c:numCache>
                  <c:formatCode>General</c:formatCode>
                  <c:ptCount val="28"/>
                  <c:pt idx="0">
                    <c:v>8.6959017773652363</c:v>
                  </c:pt>
                  <c:pt idx="1">
                    <c:v>9.0933910755979639</c:v>
                  </c:pt>
                  <c:pt idx="2">
                    <c:v>8.8706174094722599</c:v>
                  </c:pt>
                  <c:pt idx="3">
                    <c:v>0.8505785306570699</c:v>
                  </c:pt>
                  <c:pt idx="4">
                    <c:v>1.6048723928165292</c:v>
                  </c:pt>
                  <c:pt idx="5">
                    <c:v>2.7139525986625426</c:v>
                  </c:pt>
                  <c:pt idx="6">
                    <c:v>0.10725010623728617</c:v>
                  </c:pt>
                  <c:pt idx="7">
                    <c:v>0</c:v>
                  </c:pt>
                  <c:pt idx="8">
                    <c:v>9.0193655107557333</c:v>
                  </c:pt>
                  <c:pt idx="9">
                    <c:v>2.390802729291476</c:v>
                  </c:pt>
                  <c:pt idx="10">
                    <c:v>1.3524378614236809</c:v>
                  </c:pt>
                  <c:pt idx="11">
                    <c:v>2.0487883949802033</c:v>
                  </c:pt>
                  <c:pt idx="12">
                    <c:v>8.3949917188991137</c:v>
                  </c:pt>
                  <c:pt idx="13">
                    <c:v>6.3586891952555504</c:v>
                  </c:pt>
                  <c:pt idx="14">
                    <c:v>2.7784579501451301</c:v>
                  </c:pt>
                  <c:pt idx="15">
                    <c:v>4.4138228332419196</c:v>
                  </c:pt>
                  <c:pt idx="16">
                    <c:v>0.85600636824320364</c:v>
                  </c:pt>
                  <c:pt idx="17">
                    <c:v>3.3327117898763845</c:v>
                  </c:pt>
                  <c:pt idx="18">
                    <c:v>3.2340253251617739</c:v>
                  </c:pt>
                  <c:pt idx="19">
                    <c:v>0.10426802187942115</c:v>
                  </c:pt>
                  <c:pt idx="20">
                    <c:v>1.4994456355683559E-2</c:v>
                  </c:pt>
                  <c:pt idx="21">
                    <c:v>0</c:v>
                  </c:pt>
                  <c:pt idx="22">
                    <c:v>9.061598715428552</c:v>
                  </c:pt>
                  <c:pt idx="23">
                    <c:v>9.052762438949209</c:v>
                  </c:pt>
                  <c:pt idx="24">
                    <c:v>0</c:v>
                  </c:pt>
                  <c:pt idx="25">
                    <c:v>2.0125152365160384</c:v>
                  </c:pt>
                  <c:pt idx="26">
                    <c:v>6.9142058251252934</c:v>
                  </c:pt>
                  <c:pt idx="27">
                    <c:v>4.18703640437184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ii'!$J$23:$J$50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ii'!$K$23:$K$50</c:f>
              <c:numCache>
                <c:formatCode>0</c:formatCode>
                <c:ptCount val="28"/>
                <c:pt idx="0">
                  <c:v>80.03779426097681</c:v>
                </c:pt>
                <c:pt idx="1">
                  <c:v>68.637860359175022</c:v>
                </c:pt>
                <c:pt idx="2">
                  <c:v>67.467602973006493</c:v>
                </c:pt>
                <c:pt idx="3">
                  <c:v>2.5640226659348628</c:v>
                </c:pt>
                <c:pt idx="4">
                  <c:v>2.6273991043732772</c:v>
                </c:pt>
                <c:pt idx="5">
                  <c:v>11.933658614239743</c:v>
                </c:pt>
                <c:pt idx="6">
                  <c:v>0.13701086557635919</c:v>
                </c:pt>
                <c:pt idx="7">
                  <c:v>0</c:v>
                </c:pt>
                <c:pt idx="8">
                  <c:v>67.164843809267396</c:v>
                </c:pt>
                <c:pt idx="9">
                  <c:v>12.456438510141279</c:v>
                </c:pt>
                <c:pt idx="10">
                  <c:v>3.8389086324075361</c:v>
                </c:pt>
                <c:pt idx="11">
                  <c:v>9.3191295661506768</c:v>
                </c:pt>
                <c:pt idx="12">
                  <c:v>55.962197277460909</c:v>
                </c:pt>
                <c:pt idx="13">
                  <c:v>36.433761225034267</c:v>
                </c:pt>
                <c:pt idx="14">
                  <c:v>12.731983051974924</c:v>
                </c:pt>
                <c:pt idx="15">
                  <c:v>35.284781692171869</c:v>
                </c:pt>
                <c:pt idx="16">
                  <c:v>1.6404505408403558</c:v>
                </c:pt>
                <c:pt idx="17">
                  <c:v>21.279820645392348</c:v>
                </c:pt>
                <c:pt idx="18">
                  <c:v>17.633866048806357</c:v>
                </c:pt>
                <c:pt idx="19">
                  <c:v>0.18633595282560381</c:v>
                </c:pt>
                <c:pt idx="20">
                  <c:v>1.9924646005647091E-2</c:v>
                </c:pt>
                <c:pt idx="21">
                  <c:v>0</c:v>
                </c:pt>
                <c:pt idx="22">
                  <c:v>37.674592098480097</c:v>
                </c:pt>
                <c:pt idx="23">
                  <c:v>37.851056060579538</c:v>
                </c:pt>
                <c:pt idx="24">
                  <c:v>0</c:v>
                </c:pt>
                <c:pt idx="25">
                  <c:v>6.4680032777921923</c:v>
                </c:pt>
                <c:pt idx="26">
                  <c:v>32.02634388393929</c:v>
                </c:pt>
                <c:pt idx="27">
                  <c:v>12.26117776953301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0-4992-9E23-46B31FDCA549}"/>
            </c:ext>
          </c:extLst>
        </c:ser>
        <c:ser>
          <c:idx val="3"/>
          <c:order val="1"/>
          <c:tx>
            <c:strRef>
              <c:f>'Figures ii'!$T$21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ii'!$V$23:$V$51</c:f>
                <c:numCache>
                  <c:formatCode>General</c:formatCode>
                  <c:ptCount val="29"/>
                  <c:pt idx="0">
                    <c:v>1.9263296250606601</c:v>
                  </c:pt>
                  <c:pt idx="1">
                    <c:v>2.3081087102018643</c:v>
                  </c:pt>
                  <c:pt idx="2">
                    <c:v>2.4126463913539169</c:v>
                  </c:pt>
                  <c:pt idx="3">
                    <c:v>2.1874611328447866</c:v>
                  </c:pt>
                  <c:pt idx="4">
                    <c:v>1.1412958213591531</c:v>
                  </c:pt>
                  <c:pt idx="5">
                    <c:v>3.2988012157511477</c:v>
                  </c:pt>
                  <c:pt idx="6">
                    <c:v>0.95072116694218911</c:v>
                  </c:pt>
                  <c:pt idx="7">
                    <c:v>0.31890823225899362</c:v>
                  </c:pt>
                  <c:pt idx="8">
                    <c:v>2.9784082546008221</c:v>
                  </c:pt>
                  <c:pt idx="9">
                    <c:v>2.2753362130519363</c:v>
                  </c:pt>
                  <c:pt idx="10">
                    <c:v>0.77111890405098049</c:v>
                  </c:pt>
                  <c:pt idx="11">
                    <c:v>1.9759449176649371</c:v>
                  </c:pt>
                  <c:pt idx="12">
                    <c:v>2.9306190506204075</c:v>
                  </c:pt>
                  <c:pt idx="14">
                    <c:v>3.2173657869846153</c:v>
                  </c:pt>
                  <c:pt idx="15">
                    <c:v>4.0973701306420871</c:v>
                  </c:pt>
                  <c:pt idx="16">
                    <c:v>3.2035780986646891</c:v>
                  </c:pt>
                  <c:pt idx="17">
                    <c:v>0.47531214031616353</c:v>
                  </c:pt>
                  <c:pt idx="18">
                    <c:v>2.5227587427857117</c:v>
                  </c:pt>
                  <c:pt idx="19">
                    <c:v>3.1223467810853904</c:v>
                  </c:pt>
                  <c:pt idx="20">
                    <c:v>0.97074534679884894</c:v>
                  </c:pt>
                  <c:pt idx="21">
                    <c:v>0.46984440486619566</c:v>
                  </c:pt>
                  <c:pt idx="22">
                    <c:v>0</c:v>
                  </c:pt>
                  <c:pt idx="23">
                    <c:v>3.1813022761183625</c:v>
                  </c:pt>
                  <c:pt idx="24">
                    <c:v>3.2212102538587626</c:v>
                  </c:pt>
                  <c:pt idx="25">
                    <c:v>0</c:v>
                  </c:pt>
                  <c:pt idx="26">
                    <c:v>0.91351838652440831</c:v>
                  </c:pt>
                  <c:pt idx="27">
                    <c:v>2.8243703139816105</c:v>
                  </c:pt>
                  <c:pt idx="28">
                    <c:v>1.4965233734311312</c:v>
                  </c:pt>
                </c:numCache>
              </c:numRef>
            </c:plus>
            <c:minus>
              <c:numRef>
                <c:f>'Figures ii'!$U$23:$U$51</c:f>
                <c:numCache>
                  <c:formatCode>General</c:formatCode>
                  <c:ptCount val="29"/>
                  <c:pt idx="0">
                    <c:v>2.282018164089763</c:v>
                  </c:pt>
                  <c:pt idx="1">
                    <c:v>2.6107960932964858</c:v>
                  </c:pt>
                  <c:pt idx="2">
                    <c:v>2.6938394555491385</c:v>
                  </c:pt>
                  <c:pt idx="3">
                    <c:v>1.7753461154727317</c:v>
                  </c:pt>
                  <c:pt idx="4">
                    <c:v>0.81748147050647191</c:v>
                  </c:pt>
                  <c:pt idx="5">
                    <c:v>2.8725310974905245</c:v>
                  </c:pt>
                  <c:pt idx="6">
                    <c:v>0.54723084703203895</c:v>
                  </c:pt>
                  <c:pt idx="7">
                    <c:v>4.8636934288441659E-2</c:v>
                  </c:pt>
                  <c:pt idx="8">
                    <c:v>3.2557932978649404</c:v>
                  </c:pt>
                  <c:pt idx="9">
                    <c:v>1.8244544703336816</c:v>
                  </c:pt>
                  <c:pt idx="10">
                    <c:v>0.55871182329683</c:v>
                  </c:pt>
                  <c:pt idx="11">
                    <c:v>1.5491867368261802</c:v>
                  </c:pt>
                  <c:pt idx="12">
                    <c:v>3.1301333060508085</c:v>
                  </c:pt>
                  <c:pt idx="14">
                    <c:v>3.241318526881237</c:v>
                  </c:pt>
                  <c:pt idx="15">
                    <c:v>3.6183056719889848</c:v>
                  </c:pt>
                  <c:pt idx="16">
                    <c:v>2.9918451355443452</c:v>
                  </c:pt>
                  <c:pt idx="17">
                    <c:v>0.32482363494220823</c:v>
                  </c:pt>
                  <c:pt idx="18">
                    <c:v>2.1459994731449257</c:v>
                  </c:pt>
                  <c:pt idx="19">
                    <c:v>2.7420816776406483</c:v>
                  </c:pt>
                  <c:pt idx="20">
                    <c:v>0.55126549356447763</c:v>
                  </c:pt>
                  <c:pt idx="21">
                    <c:v>0.23978547356230659</c:v>
                  </c:pt>
                  <c:pt idx="22">
                    <c:v>0</c:v>
                  </c:pt>
                  <c:pt idx="23">
                    <c:v>2.6021278378804347</c:v>
                  </c:pt>
                  <c:pt idx="24">
                    <c:v>2.6336899506410543</c:v>
                  </c:pt>
                  <c:pt idx="25">
                    <c:v>0</c:v>
                  </c:pt>
                  <c:pt idx="26">
                    <c:v>0.6699076464549909</c:v>
                  </c:pt>
                  <c:pt idx="27">
                    <c:v>2.249709405316489</c:v>
                  </c:pt>
                  <c:pt idx="28">
                    <c:v>1.1814924447623776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ii'!$T$23:$T$51</c:f>
              <c:numCache>
                <c:formatCode>0</c:formatCode>
                <c:ptCount val="29"/>
                <c:pt idx="0">
                  <c:v>89.145880216289811</c:v>
                </c:pt>
                <c:pt idx="1">
                  <c:v>83.909338131202531</c:v>
                </c:pt>
                <c:pt idx="2">
                  <c:v>81.970532846989968</c:v>
                </c:pt>
                <c:pt idx="3">
                  <c:v>8.543096324313991</c:v>
                </c:pt>
                <c:pt idx="4">
                  <c:v>2.7982972216545003</c:v>
                </c:pt>
                <c:pt idx="5">
                  <c:v>17.510858632334333</c:v>
                </c:pt>
                <c:pt idx="6">
                  <c:v>1.2727857650643908</c:v>
                </c:pt>
                <c:pt idx="7">
                  <c:v>5.735650563327975E-2</c:v>
                </c:pt>
                <c:pt idx="8">
                  <c:v>76.050309378456447</c:v>
                </c:pt>
                <c:pt idx="9">
                  <c:v>8.3663400415608926</c:v>
                </c:pt>
                <c:pt idx="10">
                  <c:v>1.9872128898900654</c:v>
                </c:pt>
                <c:pt idx="11">
                  <c:v>6.6610432687497889</c:v>
                </c:pt>
                <c:pt idx="12">
                  <c:v>71.948319458191179</c:v>
                </c:pt>
                <c:pt idx="14">
                  <c:v>52.861660658209807</c:v>
                </c:pt>
                <c:pt idx="15">
                  <c:v>22.144576795548307</c:v>
                </c:pt>
                <c:pt idx="16">
                  <c:v>27.820119434199814</c:v>
                </c:pt>
                <c:pt idx="17">
                  <c:v>1.0154184422796961</c:v>
                </c:pt>
                <c:pt idx="18">
                  <c:v>12.345628476395422</c:v>
                </c:pt>
                <c:pt idx="19">
                  <c:v>17.679657022567518</c:v>
                </c:pt>
                <c:pt idx="20">
                  <c:v>1.2594470437814633</c:v>
                </c:pt>
                <c:pt idx="21">
                  <c:v>0.48731062409361253</c:v>
                </c:pt>
                <c:pt idx="22">
                  <c:v>0</c:v>
                </c:pt>
                <c:pt idx="23">
                  <c:v>12.29023180517145</c:v>
                </c:pt>
                <c:pt idx="24">
                  <c:v>12.396465471175635</c:v>
                </c:pt>
                <c:pt idx="25">
                  <c:v>0</c:v>
                </c:pt>
                <c:pt idx="26">
                  <c:v>2.4490271191800179</c:v>
                </c:pt>
                <c:pt idx="27">
                  <c:v>9.8490016539293244</c:v>
                </c:pt>
                <c:pt idx="28">
                  <c:v>5.2985408197946589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0-4992-9E23-46B31FDCA549}"/>
            </c:ext>
          </c:extLst>
        </c:ser>
        <c:ser>
          <c:idx val="1"/>
          <c:order val="2"/>
          <c:tx>
            <c:strRef>
              <c:f>'Figures ii'!$N$21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ii'!$P$23:$P$51</c:f>
                <c:numCache>
                  <c:formatCode>General</c:formatCode>
                  <c:ptCount val="29"/>
                  <c:pt idx="0">
                    <c:v>8.8653437903467704</c:v>
                  </c:pt>
                  <c:pt idx="1">
                    <c:v>10.450162765862665</c:v>
                  </c:pt>
                  <c:pt idx="2">
                    <c:v>10.060758430697284</c:v>
                  </c:pt>
                  <c:pt idx="3">
                    <c:v>1.5662216905065771</c:v>
                  </c:pt>
                  <c:pt idx="4">
                    <c:v>6.0781310164805529</c:v>
                  </c:pt>
                  <c:pt idx="5">
                    <c:v>5.3296307131252263</c:v>
                  </c:pt>
                  <c:pt idx="6">
                    <c:v>0</c:v>
                  </c:pt>
                  <c:pt idx="7">
                    <c:v>0</c:v>
                  </c:pt>
                  <c:pt idx="8">
                    <c:v>10.541461561357615</c:v>
                  </c:pt>
                  <c:pt idx="9">
                    <c:v>3.3470227752751853</c:v>
                  </c:pt>
                  <c:pt idx="10">
                    <c:v>3.0077768163154843</c:v>
                  </c:pt>
                  <c:pt idx="11">
                    <c:v>2.8452313672118237</c:v>
                  </c:pt>
                  <c:pt idx="12">
                    <c:v>10.659774418827467</c:v>
                  </c:pt>
                  <c:pt idx="14">
                    <c:v>10.187249707943081</c:v>
                  </c:pt>
                  <c:pt idx="15">
                    <c:v>5.4162528835659316</c:v>
                  </c:pt>
                  <c:pt idx="16">
                    <c:v>6.9374221745455458</c:v>
                  </c:pt>
                  <c:pt idx="17">
                    <c:v>2.4867296554870113</c:v>
                  </c:pt>
                  <c:pt idx="18">
                    <c:v>6.1186901030633827</c:v>
                  </c:pt>
                  <c:pt idx="19">
                    <c:v>4.9211440071734138</c:v>
                  </c:pt>
                  <c:pt idx="20">
                    <c:v>0.21405081204043483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9.7843132946164317</c:v>
                  </c:pt>
                  <c:pt idx="24">
                    <c:v>9.7878569602482202</c:v>
                  </c:pt>
                  <c:pt idx="25">
                    <c:v>0</c:v>
                  </c:pt>
                  <c:pt idx="26">
                    <c:v>3.58409748578201</c:v>
                  </c:pt>
                  <c:pt idx="27">
                    <c:v>8.1340709086855725</c:v>
                  </c:pt>
                  <c:pt idx="28">
                    <c:v>7.1953987585940133</c:v>
                  </c:pt>
                </c:numCache>
              </c:numRef>
            </c:plus>
            <c:minus>
              <c:numRef>
                <c:f>'Figures ii'!$O$23:$O$51</c:f>
                <c:numCache>
                  <c:formatCode>General</c:formatCode>
                  <c:ptCount val="29"/>
                  <c:pt idx="0">
                    <c:v>11.054819830602909</c:v>
                  </c:pt>
                  <c:pt idx="1">
                    <c:v>11.122125113007485</c:v>
                  </c:pt>
                  <c:pt idx="2">
                    <c:v>10.54604104700369</c:v>
                  </c:pt>
                  <c:pt idx="3">
                    <c:v>0.82013218266499244</c:v>
                  </c:pt>
                  <c:pt idx="4">
                    <c:v>2.2079728390867022</c:v>
                  </c:pt>
                  <c:pt idx="5">
                    <c:v>3.7806957638575325</c:v>
                  </c:pt>
                  <c:pt idx="6">
                    <c:v>0</c:v>
                  </c:pt>
                  <c:pt idx="7">
                    <c:v>0</c:v>
                  </c:pt>
                  <c:pt idx="8">
                    <c:v>11.430828427145201</c:v>
                  </c:pt>
                  <c:pt idx="9">
                    <c:v>2.8428307484681508</c:v>
                  </c:pt>
                  <c:pt idx="10">
                    <c:v>1.9679842980623872</c:v>
                  </c:pt>
                  <c:pt idx="11">
                    <c:v>2.3246169275551747</c:v>
                  </c:pt>
                  <c:pt idx="12">
                    <c:v>10.119821957400518</c:v>
                  </c:pt>
                  <c:pt idx="14">
                    <c:v>8.5071036289815112</c:v>
                  </c:pt>
                  <c:pt idx="15">
                    <c:v>3.8302598441030504</c:v>
                  </c:pt>
                  <c:pt idx="16">
                    <c:v>6.563704716869907</c:v>
                  </c:pt>
                  <c:pt idx="17">
                    <c:v>1.167387908246962</c:v>
                  </c:pt>
                  <c:pt idx="18">
                    <c:v>5.2455371497212262</c:v>
                  </c:pt>
                  <c:pt idx="19">
                    <c:v>4.1519699471639395</c:v>
                  </c:pt>
                  <c:pt idx="20">
                    <c:v>4.5844866127084813E-2</c:v>
                  </c:pt>
                  <c:pt idx="21">
                    <c:v>0</c:v>
                  </c:pt>
                  <c:pt idx="22">
                    <c:v>0</c:v>
                  </c:pt>
                  <c:pt idx="23">
                    <c:v>10.196113603586788</c:v>
                  </c:pt>
                  <c:pt idx="24">
                    <c:v>10.204973544229951</c:v>
                  </c:pt>
                  <c:pt idx="25">
                    <c:v>0</c:v>
                  </c:pt>
                  <c:pt idx="26">
                    <c:v>2.6925033321697178</c:v>
                  </c:pt>
                  <c:pt idx="27">
                    <c:v>7.9756917224123569</c:v>
                  </c:pt>
                  <c:pt idx="28">
                    <c:v>5.4856869383318685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ii'!$J$23:$J$50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ii'!$N$23:$N$51</c:f>
              <c:numCache>
                <c:formatCode>0</c:formatCode>
                <c:ptCount val="29"/>
                <c:pt idx="0">
                  <c:v>72.347223166944673</c:v>
                </c:pt>
                <c:pt idx="1">
                  <c:v>57.081793938774759</c:v>
                </c:pt>
                <c:pt idx="2">
                  <c:v>55.64435817956889</c:v>
                </c:pt>
                <c:pt idx="3">
                  <c:v>1.6920229273286458</c:v>
                </c:pt>
                <c:pt idx="4">
                  <c:v>3.347546882355402</c:v>
                </c:pt>
                <c:pt idx="5">
                  <c:v>11.344184386435646</c:v>
                </c:pt>
                <c:pt idx="6">
                  <c:v>0</c:v>
                </c:pt>
                <c:pt idx="7">
                  <c:v>0</c:v>
                </c:pt>
                <c:pt idx="8">
                  <c:v>58.931583884391294</c:v>
                </c:pt>
                <c:pt idx="9">
                  <c:v>15.428898554939291</c:v>
                </c:pt>
                <c:pt idx="10">
                  <c:v>5.3697012841541056</c:v>
                </c:pt>
                <c:pt idx="11">
                  <c:v>11.115593757913729</c:v>
                </c:pt>
                <c:pt idx="12">
                  <c:v>43.838326927519603</c:v>
                </c:pt>
                <c:pt idx="14">
                  <c:v>29.743749624848782</c:v>
                </c:pt>
                <c:pt idx="15">
                  <c:v>11.397854176247069</c:v>
                </c:pt>
                <c:pt idx="16">
                  <c:v>40.139928658930209</c:v>
                </c:pt>
                <c:pt idx="17">
                  <c:v>2.1519323047940326</c:v>
                </c:pt>
                <c:pt idx="18">
                  <c:v>24.700575721335596</c:v>
                </c:pt>
                <c:pt idx="19">
                  <c:v>19.945645183983267</c:v>
                </c:pt>
                <c:pt idx="20">
                  <c:v>5.8305940333621548E-2</c:v>
                </c:pt>
                <c:pt idx="21">
                  <c:v>0</c:v>
                </c:pt>
                <c:pt idx="22">
                  <c:v>0</c:v>
                </c:pt>
                <c:pt idx="23">
                  <c:v>55.105977386261337</c:v>
                </c:pt>
                <c:pt idx="24">
                  <c:v>55.164283326594955</c:v>
                </c:pt>
                <c:pt idx="25">
                  <c:v>0</c:v>
                </c:pt>
                <c:pt idx="26">
                  <c:v>9.6654519418774587</c:v>
                </c:pt>
                <c:pt idx="27">
                  <c:v>46.959653827487251</c:v>
                </c:pt>
                <c:pt idx="28">
                  <c:v>18.014093979742619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0-4992-9E23-46B31FDCA549}"/>
            </c:ext>
          </c:extLst>
        </c:ser>
        <c:ser>
          <c:idx val="4"/>
          <c:order val="3"/>
          <c:tx>
            <c:strRef>
              <c:f>'Figures ii'!$W$21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ii'!$Y$23:$Y$51</c:f>
                <c:numCache>
                  <c:formatCode>General</c:formatCode>
                  <c:ptCount val="29"/>
                  <c:pt idx="0">
                    <c:v>2.1017116952420736</c:v>
                  </c:pt>
                  <c:pt idx="1">
                    <c:v>2.7893521384576161</c:v>
                  </c:pt>
                  <c:pt idx="2">
                    <c:v>2.8036034873618974</c:v>
                  </c:pt>
                  <c:pt idx="3">
                    <c:v>2.8304315627089469</c:v>
                  </c:pt>
                  <c:pt idx="4">
                    <c:v>0.96868742151431064</c:v>
                  </c:pt>
                  <c:pt idx="5">
                    <c:v>4.5730491369965058</c:v>
                  </c:pt>
                  <c:pt idx="6">
                    <c:v>0.64479154470152633</c:v>
                  </c:pt>
                  <c:pt idx="7">
                    <c:v>0</c:v>
                  </c:pt>
                  <c:pt idx="8">
                    <c:v>2.639101371183898</c:v>
                  </c:pt>
                  <c:pt idx="9">
                    <c:v>2.5633609892257141</c:v>
                  </c:pt>
                  <c:pt idx="10">
                    <c:v>1.4996555788561547</c:v>
                  </c:pt>
                  <c:pt idx="11">
                    <c:v>2.6945006250714272</c:v>
                  </c:pt>
                  <c:pt idx="12">
                    <c:v>2.9798419287578781</c:v>
                  </c:pt>
                  <c:pt idx="14">
                    <c:v>5.6197373327156583</c:v>
                  </c:pt>
                  <c:pt idx="15">
                    <c:v>5.4387654224906257</c:v>
                  </c:pt>
                  <c:pt idx="16">
                    <c:v>4.0630144029722715</c:v>
                  </c:pt>
                  <c:pt idx="17">
                    <c:v>1.0685733898751071</c:v>
                  </c:pt>
                  <c:pt idx="18">
                    <c:v>2.6693239230530281</c:v>
                  </c:pt>
                  <c:pt idx="19">
                    <c:v>3.5665989839724155</c:v>
                  </c:pt>
                  <c:pt idx="20">
                    <c:v>0.5982918620231652</c:v>
                  </c:pt>
                  <c:pt idx="21">
                    <c:v>0</c:v>
                  </c:pt>
                  <c:pt idx="22">
                    <c:v>0</c:v>
                  </c:pt>
                  <c:pt idx="23">
                    <c:v>6.8003290032679544</c:v>
                  </c:pt>
                  <c:pt idx="24">
                    <c:v>6.8003290032679544</c:v>
                  </c:pt>
                  <c:pt idx="25">
                    <c:v>0</c:v>
                  </c:pt>
                  <c:pt idx="26">
                    <c:v>2.0746500295817327</c:v>
                  </c:pt>
                  <c:pt idx="27">
                    <c:v>6.8185570452001372</c:v>
                  </c:pt>
                  <c:pt idx="28">
                    <c:v>4.059821434974122</c:v>
                  </c:pt>
                </c:numCache>
              </c:numRef>
            </c:plus>
            <c:minus>
              <c:numRef>
                <c:f>'Figures ii'!$X$23:$X$51</c:f>
                <c:numCache>
                  <c:formatCode>General</c:formatCode>
                  <c:ptCount val="29"/>
                  <c:pt idx="0">
                    <c:v>2.5419211976988407</c:v>
                  </c:pt>
                  <c:pt idx="1">
                    <c:v>3.1861415238600728</c:v>
                  </c:pt>
                  <c:pt idx="2">
                    <c:v>3.1960432359926898</c:v>
                  </c:pt>
                  <c:pt idx="3">
                    <c:v>2.1946828634508879</c:v>
                  </c:pt>
                  <c:pt idx="4">
                    <c:v>0.69484239307218409</c:v>
                  </c:pt>
                  <c:pt idx="5">
                    <c:v>4.0177740019136685</c:v>
                  </c:pt>
                  <c:pt idx="6">
                    <c:v>0.34917004505827864</c:v>
                  </c:pt>
                  <c:pt idx="7">
                    <c:v>0</c:v>
                  </c:pt>
                  <c:pt idx="8">
                    <c:v>3.0914896751698109</c:v>
                  </c:pt>
                  <c:pt idx="9">
                    <c:v>2.3712558217528645</c:v>
                  </c:pt>
                  <c:pt idx="10">
                    <c:v>1.3296810594245283</c:v>
                  </c:pt>
                  <c:pt idx="11">
                    <c:v>2.321106702570491</c:v>
                  </c:pt>
                  <c:pt idx="12">
                    <c:v>3.205319202654124</c:v>
                  </c:pt>
                  <c:pt idx="14">
                    <c:v>5.6504341693072107</c:v>
                  </c:pt>
                  <c:pt idx="15">
                    <c:v>4.8113337261926787</c:v>
                  </c:pt>
                  <c:pt idx="16">
                    <c:v>4.0021521708759451</c:v>
                  </c:pt>
                  <c:pt idx="17">
                    <c:v>0.79912269992264129</c:v>
                  </c:pt>
                  <c:pt idx="18">
                    <c:v>2.4699798774539801</c:v>
                  </c:pt>
                  <c:pt idx="19">
                    <c:v>3.316903527635322</c:v>
                  </c:pt>
                  <c:pt idx="20">
                    <c:v>0.37635072562324545</c:v>
                  </c:pt>
                  <c:pt idx="21">
                    <c:v>0</c:v>
                  </c:pt>
                  <c:pt idx="22">
                    <c:v>0</c:v>
                  </c:pt>
                  <c:pt idx="23">
                    <c:v>7.2230627858693808</c:v>
                  </c:pt>
                  <c:pt idx="24">
                    <c:v>7.2230627858693808</c:v>
                  </c:pt>
                  <c:pt idx="25">
                    <c:v>0</c:v>
                  </c:pt>
                  <c:pt idx="26">
                    <c:v>1.8061251205661577</c:v>
                  </c:pt>
                  <c:pt idx="27">
                    <c:v>6.8725503575124591</c:v>
                  </c:pt>
                  <c:pt idx="28">
                    <c:v>3.706044040997952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ii'!$W$23:$W$51</c:f>
              <c:numCache>
                <c:formatCode>0</c:formatCode>
                <c:ptCount val="29"/>
                <c:pt idx="0">
                  <c:v>89.315744016268312</c:v>
                </c:pt>
                <c:pt idx="1">
                  <c:v>82.389529051614232</c:v>
                </c:pt>
                <c:pt idx="2">
                  <c:v>82.133977564713447</c:v>
                </c:pt>
                <c:pt idx="3">
                  <c:v>8.8252194411568929</c:v>
                </c:pt>
                <c:pt idx="4">
                  <c:v>2.397528557903013</c:v>
                </c:pt>
                <c:pt idx="5">
                  <c:v>23.13164887023374</c:v>
                </c:pt>
                <c:pt idx="6">
                  <c:v>0.7557885268223975</c:v>
                </c:pt>
                <c:pt idx="7">
                  <c:v>0</c:v>
                </c:pt>
                <c:pt idx="8">
                  <c:v>85.118286332622063</c:v>
                </c:pt>
                <c:pt idx="9">
                  <c:v>22.470423177333707</c:v>
                </c:pt>
                <c:pt idx="10">
                  <c:v>10.373690713584397</c:v>
                </c:pt>
                <c:pt idx="11">
                  <c:v>14.018732797659563</c:v>
                </c:pt>
                <c:pt idx="12">
                  <c:v>73.171240257987094</c:v>
                </c:pt>
                <c:pt idx="14">
                  <c:v>51.207681346671897</c:v>
                </c:pt>
                <c:pt idx="15">
                  <c:v>26.595426611829211</c:v>
                </c:pt>
                <c:pt idx="16">
                  <c:v>45.361662350232308</c:v>
                </c:pt>
                <c:pt idx="17">
                  <c:v>3.0687863443797934</c:v>
                </c:pt>
                <c:pt idx="18">
                  <c:v>23.125103255427884</c:v>
                </c:pt>
                <c:pt idx="19">
                  <c:v>28.496391299900946</c:v>
                </c:pt>
                <c:pt idx="20">
                  <c:v>1.0042455666458709</c:v>
                </c:pt>
                <c:pt idx="21">
                  <c:v>0</c:v>
                </c:pt>
                <c:pt idx="22">
                  <c:v>0</c:v>
                </c:pt>
                <c:pt idx="23">
                  <c:v>60.301225280709325</c:v>
                </c:pt>
                <c:pt idx="24">
                  <c:v>60.301225280709325</c:v>
                </c:pt>
                <c:pt idx="25">
                  <c:v>0</c:v>
                </c:pt>
                <c:pt idx="26">
                  <c:v>12.043584571725736</c:v>
                </c:pt>
                <c:pt idx="27">
                  <c:v>51.439062556984062</c:v>
                </c:pt>
                <c:pt idx="28">
                  <c:v>26.888268610617942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60-4992-9E23-46B31FDCA549}"/>
            </c:ext>
          </c:extLst>
        </c:ser>
        <c:ser>
          <c:idx val="2"/>
          <c:order val="4"/>
          <c:tx>
            <c:strRef>
              <c:f>'Figures ii'!$Q$21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ii'!$S$23:$S$51</c:f>
                <c:numCache>
                  <c:formatCode>General</c:formatCode>
                  <c:ptCount val="29"/>
                  <c:pt idx="0">
                    <c:v>3.6939408952861612</c:v>
                  </c:pt>
                  <c:pt idx="1">
                    <c:v>2.2891403254763389</c:v>
                  </c:pt>
                  <c:pt idx="2">
                    <c:v>3.2012063569688678</c:v>
                  </c:pt>
                  <c:pt idx="3">
                    <c:v>8.4127656447206149</c:v>
                  </c:pt>
                  <c:pt idx="4">
                    <c:v>3.6482776258541612</c:v>
                  </c:pt>
                  <c:pt idx="5">
                    <c:v>3.364101097565813</c:v>
                  </c:pt>
                  <c:pt idx="6">
                    <c:v>4.0661620874660294</c:v>
                  </c:pt>
                  <c:pt idx="7">
                    <c:v>0</c:v>
                  </c:pt>
                  <c:pt idx="8">
                    <c:v>7.9177771689300158</c:v>
                  </c:pt>
                  <c:pt idx="9">
                    <c:v>1.9742404400195142</c:v>
                  </c:pt>
                  <c:pt idx="10">
                    <c:v>5.5490954565227044</c:v>
                  </c:pt>
                  <c:pt idx="11">
                    <c:v>4.8574031431756204</c:v>
                  </c:pt>
                  <c:pt idx="12">
                    <c:v>5.8914123981535198</c:v>
                  </c:pt>
                  <c:pt idx="14">
                    <c:v>7.7325223603315223</c:v>
                  </c:pt>
                  <c:pt idx="15">
                    <c:v>4.7377917777851533</c:v>
                  </c:pt>
                  <c:pt idx="16">
                    <c:v>11.471408406393948</c:v>
                  </c:pt>
                  <c:pt idx="17">
                    <c:v>2.3743945557572959</c:v>
                  </c:pt>
                  <c:pt idx="18">
                    <c:v>7.1484019389724942</c:v>
                  </c:pt>
                  <c:pt idx="19">
                    <c:v>12.405177957025835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5.4365331752533432</c:v>
                  </c:pt>
                  <c:pt idx="24">
                    <c:v>6.0114795405971133</c:v>
                  </c:pt>
                  <c:pt idx="25">
                    <c:v>0</c:v>
                  </c:pt>
                  <c:pt idx="26">
                    <c:v>1.466299213990109</c:v>
                  </c:pt>
                  <c:pt idx="27">
                    <c:v>5.4365331752533432</c:v>
                  </c:pt>
                  <c:pt idx="28">
                    <c:v>0.73752881765023237</c:v>
                  </c:pt>
                </c:numCache>
              </c:numRef>
            </c:plus>
            <c:minus>
              <c:numRef>
                <c:f>'Figures ii'!$R$23:$R$51</c:f>
                <c:numCache>
                  <c:formatCode>General</c:formatCode>
                  <c:ptCount val="29"/>
                  <c:pt idx="0">
                    <c:v>8.7808750258802064</c:v>
                  </c:pt>
                  <c:pt idx="1">
                    <c:v>2.7703032189313035</c:v>
                  </c:pt>
                  <c:pt idx="2">
                    <c:v>4.1080275467785299</c:v>
                  </c:pt>
                  <c:pt idx="3">
                    <c:v>2.0848429567908875</c:v>
                  </c:pt>
                  <c:pt idx="4">
                    <c:v>1.3622477164284736</c:v>
                  </c:pt>
                  <c:pt idx="5">
                    <c:v>2.7755321783649265</c:v>
                  </c:pt>
                  <c:pt idx="6">
                    <c:v>0.78904982181143801</c:v>
                  </c:pt>
                  <c:pt idx="7">
                    <c:v>0</c:v>
                  </c:pt>
                  <c:pt idx="8">
                    <c:v>12.865744749895114</c:v>
                  </c:pt>
                  <c:pt idx="9">
                    <c:v>1.4394497540395403</c:v>
                  </c:pt>
                  <c:pt idx="10">
                    <c:v>1.4527285179951266</c:v>
                  </c:pt>
                  <c:pt idx="11">
                    <c:v>1.9312126369158995</c:v>
                  </c:pt>
                  <c:pt idx="12">
                    <c:v>7.3040038450098024</c:v>
                  </c:pt>
                  <c:pt idx="14">
                    <c:v>7.4567276430210967</c:v>
                  </c:pt>
                  <c:pt idx="15">
                    <c:v>3.7228658950378346</c:v>
                  </c:pt>
                  <c:pt idx="16">
                    <c:v>9.207431178063068</c:v>
                  </c:pt>
                  <c:pt idx="17">
                    <c:v>0.3307103354419848</c:v>
                  </c:pt>
                  <c:pt idx="18">
                    <c:v>5.0352044713389716</c:v>
                  </c:pt>
                  <c:pt idx="19">
                    <c:v>8.1275706080199637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1.376497746008484</c:v>
                  </c:pt>
                  <c:pt idx="24">
                    <c:v>1.6330921891277146</c:v>
                  </c:pt>
                  <c:pt idx="25">
                    <c:v>0</c:v>
                  </c:pt>
                  <c:pt idx="26">
                    <c:v>0.17936815796321651</c:v>
                  </c:pt>
                  <c:pt idx="27">
                    <c:v>1.376497746008484</c:v>
                  </c:pt>
                  <c:pt idx="28">
                    <c:v>8.9668543761199995E-2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ii'!$J$23:$J$50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ii'!$Q$23:$Q$51</c:f>
              <c:numCache>
                <c:formatCode>0</c:formatCode>
                <c:ptCount val="29"/>
                <c:pt idx="0">
                  <c:v>94.028595352348773</c:v>
                </c:pt>
                <c:pt idx="1">
                  <c:v>88.528129693567877</c:v>
                </c:pt>
                <c:pt idx="2">
                  <c:v>87.558679808651533</c:v>
                </c:pt>
                <c:pt idx="3">
                  <c:v>2.6949643641562138</c:v>
                </c:pt>
                <c:pt idx="4">
                  <c:v>2.1267716250160693</c:v>
                </c:pt>
                <c:pt idx="5">
                  <c:v>13.40780511879826</c:v>
                </c:pt>
                <c:pt idx="6">
                  <c:v>0.96944988491635198</c:v>
                </c:pt>
                <c:pt idx="7">
                  <c:v>0</c:v>
                </c:pt>
                <c:pt idx="8">
                  <c:v>83.484864079821747</c:v>
                </c:pt>
                <c:pt idx="9">
                  <c:v>5.0323103464131984</c:v>
                </c:pt>
                <c:pt idx="10">
                  <c:v>1.9292094881114961</c:v>
                </c:pt>
                <c:pt idx="11">
                  <c:v>3.1031008583017017</c:v>
                </c:pt>
                <c:pt idx="12">
                  <c:v>78.086373537497664</c:v>
                </c:pt>
                <c:pt idx="14">
                  <c:v>44.104162176565815</c:v>
                </c:pt>
                <c:pt idx="15">
                  <c:v>14.444644422666334</c:v>
                </c:pt>
                <c:pt idx="16">
                  <c:v>28.268165174152777</c:v>
                </c:pt>
                <c:pt idx="17">
                  <c:v>0.38274982600136886</c:v>
                </c:pt>
                <c:pt idx="18">
                  <c:v>14.211247338465277</c:v>
                </c:pt>
                <c:pt idx="19">
                  <c:v>18.293117722377659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1.8092183042400896</c:v>
                </c:pt>
                <c:pt idx="24">
                  <c:v>2.1919681302414582</c:v>
                </c:pt>
                <c:pt idx="25">
                  <c:v>0</c:v>
                </c:pt>
                <c:pt idx="26">
                  <c:v>0.20395023291361436</c:v>
                </c:pt>
                <c:pt idx="27">
                  <c:v>1.8092183042400896</c:v>
                </c:pt>
                <c:pt idx="28">
                  <c:v>0.10197511645680718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0-4992-9E23-46B31FDCA549}"/>
            </c:ext>
          </c:extLst>
        </c:ser>
        <c:ser>
          <c:idx val="5"/>
          <c:order val="5"/>
          <c:tx>
            <c:strRef>
              <c:f>'Figures ii'!$Z$21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ii'!$AB$23:$AB$51</c:f>
                <c:numCache>
                  <c:formatCode>General</c:formatCode>
                  <c:ptCount val="29"/>
                  <c:pt idx="0">
                    <c:v>2.6514949554887295</c:v>
                  </c:pt>
                  <c:pt idx="1">
                    <c:v>3.2004524262312941</c:v>
                  </c:pt>
                  <c:pt idx="2">
                    <c:v>3.4879559491636627</c:v>
                  </c:pt>
                  <c:pt idx="3">
                    <c:v>3.7832050001283122</c:v>
                  </c:pt>
                  <c:pt idx="4">
                    <c:v>2.2192082239344271</c:v>
                  </c:pt>
                  <c:pt idx="5">
                    <c:v>5.5266830358780261</c:v>
                  </c:pt>
                  <c:pt idx="6">
                    <c:v>1.8249188020159994</c:v>
                  </c:pt>
                  <c:pt idx="7">
                    <c:v>0.60868681342649456</c:v>
                  </c:pt>
                  <c:pt idx="8">
                    <c:v>4.3745593218613124</c:v>
                  </c:pt>
                  <c:pt idx="9">
                    <c:v>3.9437886845958028</c:v>
                  </c:pt>
                  <c:pt idx="10">
                    <c:v>1.4171666658494118</c:v>
                  </c:pt>
                  <c:pt idx="11">
                    <c:v>3.5306045841612628</c:v>
                  </c:pt>
                  <c:pt idx="12">
                    <c:v>4.4596323012026318</c:v>
                  </c:pt>
                  <c:pt idx="14">
                    <c:v>4.8996059834919379</c:v>
                  </c:pt>
                  <c:pt idx="15">
                    <c:v>6.9339983777235403</c:v>
                  </c:pt>
                  <c:pt idx="16">
                    <c:v>4.6871286743796148</c:v>
                  </c:pt>
                  <c:pt idx="17">
                    <c:v>1.0698544246751174</c:v>
                  </c:pt>
                  <c:pt idx="18">
                    <c:v>3.269491307980334</c:v>
                  </c:pt>
                  <c:pt idx="19">
                    <c:v>5.6130947669229982</c:v>
                  </c:pt>
                  <c:pt idx="20">
                    <c:v>2.0575196385514136</c:v>
                  </c:pt>
                  <c:pt idx="21">
                    <c:v>0.45939224983729743</c:v>
                  </c:pt>
                  <c:pt idx="22">
                    <c:v>0</c:v>
                  </c:pt>
                  <c:pt idx="23">
                    <c:v>2.6821565565958787</c:v>
                  </c:pt>
                  <c:pt idx="24">
                    <c:v>2.8400929607547534</c:v>
                  </c:pt>
                  <c:pt idx="25">
                    <c:v>0</c:v>
                  </c:pt>
                  <c:pt idx="26">
                    <c:v>1.3436802876262468</c:v>
                  </c:pt>
                  <c:pt idx="27">
                    <c:v>2.47097753381628</c:v>
                  </c:pt>
                  <c:pt idx="28">
                    <c:v>1.4523704211472537</c:v>
                  </c:pt>
                </c:numCache>
              </c:numRef>
            </c:plus>
            <c:minus>
              <c:numRef>
                <c:f>'Figures ii'!$AA$23:$AA$51</c:f>
                <c:numCache>
                  <c:formatCode>General</c:formatCode>
                  <c:ptCount val="29"/>
                  <c:pt idx="0">
                    <c:v>3.1647278666723508</c:v>
                  </c:pt>
                  <c:pt idx="1">
                    <c:v>3.6616488762192176</c:v>
                  </c:pt>
                  <c:pt idx="2">
                    <c:v>3.9361944043394033</c:v>
                  </c:pt>
                  <c:pt idx="3">
                    <c:v>2.7112670116341695</c:v>
                  </c:pt>
                  <c:pt idx="4">
                    <c:v>1.3871659377254058</c:v>
                  </c:pt>
                  <c:pt idx="5">
                    <c:v>4.3722163137022392</c:v>
                  </c:pt>
                  <c:pt idx="6">
                    <c:v>0.82934813022656062</c:v>
                  </c:pt>
                  <c:pt idx="7">
                    <c:v>8.6628616518757889E-2</c:v>
                  </c:pt>
                  <c:pt idx="8">
                    <c:v>4.8264632063480946</c:v>
                  </c:pt>
                  <c:pt idx="9">
                    <c:v>2.6671322286183425</c:v>
                  </c:pt>
                  <c:pt idx="10">
                    <c:v>0.51285311932603883</c:v>
                  </c:pt>
                  <c:pt idx="11">
                    <c:v>2.3794023881946051</c:v>
                  </c:pt>
                  <c:pt idx="12">
                    <c:v>4.8152593651564572</c:v>
                  </c:pt>
                  <c:pt idx="14">
                    <c:v>4.9052906160272798</c:v>
                  </c:pt>
                  <c:pt idx="15">
                    <c:v>5.6450183144783423</c:v>
                  </c:pt>
                  <c:pt idx="16">
                    <c:v>4.0617023248290565</c:v>
                  </c:pt>
                  <c:pt idx="17">
                    <c:v>0.29075783407815942</c:v>
                  </c:pt>
                  <c:pt idx="18">
                    <c:v>2.3525783976121692</c:v>
                  </c:pt>
                  <c:pt idx="19">
                    <c:v>4.4346966825481591</c:v>
                  </c:pt>
                  <c:pt idx="20">
                    <c:v>0.81985077537010953</c:v>
                  </c:pt>
                  <c:pt idx="21">
                    <c:v>6.6378248893821226E-2</c:v>
                  </c:pt>
                  <c:pt idx="22">
                    <c:v>0</c:v>
                  </c:pt>
                  <c:pt idx="23">
                    <c:v>1.7519335794702746</c:v>
                  </c:pt>
                  <c:pt idx="24">
                    <c:v>1.832310996441858</c:v>
                  </c:pt>
                  <c:pt idx="25">
                    <c:v>0</c:v>
                  </c:pt>
                  <c:pt idx="26">
                    <c:v>0.56184814188223287</c:v>
                  </c:pt>
                  <c:pt idx="27">
                    <c:v>1.4223638462203247</c:v>
                  </c:pt>
                  <c:pt idx="28">
                    <c:v>0.79873804861501618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ii'!$Z$23:$Z$51</c:f>
              <c:numCache>
                <c:formatCode>0</c:formatCode>
                <c:ptCount val="29"/>
                <c:pt idx="0">
                  <c:v>86.255478452448074</c:v>
                </c:pt>
                <c:pt idx="1">
                  <c:v>80.676337442112199</c:v>
                </c:pt>
                <c:pt idx="2">
                  <c:v>78.006428854335581</c:v>
                </c:pt>
                <c:pt idx="3">
                  <c:v>8.6615040691166332</c:v>
                </c:pt>
                <c:pt idx="4">
                  <c:v>3.5631239345501124</c:v>
                </c:pt>
                <c:pt idx="5">
                  <c:v>16.726540467750407</c:v>
                </c:pt>
                <c:pt idx="6">
                  <c:v>1.49712102889621</c:v>
                </c:pt>
                <c:pt idx="7">
                  <c:v>0.10090146668759747</c:v>
                </c:pt>
                <c:pt idx="8">
                  <c:v>71.710191651557793</c:v>
                </c:pt>
                <c:pt idx="9">
                  <c:v>7.5648881933643883</c:v>
                </c:pt>
                <c:pt idx="10">
                  <c:v>0.79724276439148212</c:v>
                </c:pt>
                <c:pt idx="11">
                  <c:v>6.767645428972906</c:v>
                </c:pt>
                <c:pt idx="12">
                  <c:v>68.013813527143242</c:v>
                </c:pt>
                <c:pt idx="14">
                  <c:v>50.295645536276034</c:v>
                </c:pt>
                <c:pt idx="15">
                  <c:v>21.867848302052064</c:v>
                </c:pt>
                <c:pt idx="16">
                  <c:v>21.902690019592715</c:v>
                </c:pt>
                <c:pt idx="17">
                  <c:v>0.39767415332924866</c:v>
                </c:pt>
                <c:pt idx="18">
                  <c:v>7.6899054478380444</c:v>
                </c:pt>
                <c:pt idx="19">
                  <c:v>16.844819134512363</c:v>
                </c:pt>
                <c:pt idx="20">
                  <c:v>1.3443600625134993</c:v>
                </c:pt>
                <c:pt idx="21">
                  <c:v>7.7529027593230451E-2</c:v>
                </c:pt>
                <c:pt idx="22">
                  <c:v>0</c:v>
                </c:pt>
                <c:pt idx="23">
                  <c:v>4.7969121174121119</c:v>
                </c:pt>
                <c:pt idx="24">
                  <c:v>4.8978135840997092</c:v>
                </c:pt>
                <c:pt idx="25">
                  <c:v>0</c:v>
                </c:pt>
                <c:pt idx="26">
                  <c:v>0.95628600789049312</c:v>
                </c:pt>
                <c:pt idx="27">
                  <c:v>3.2394786349065714</c:v>
                </c:pt>
                <c:pt idx="28">
                  <c:v>1.7433060156500675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60-4992-9E23-46B31FDC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ii'!$K$21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ii'!$M$24:$M$51</c15:sqref>
                    </c15:fullRef>
                  </c:ext>
                </c:extLst>
                <c:f>'Figures ii'!$M$24:$M$25</c:f>
                <c:numCache>
                  <c:formatCode>General</c:formatCode>
                  <c:ptCount val="2"/>
                  <c:pt idx="0">
                    <c:v>7.856302750633219</c:v>
                  </c:pt>
                  <c:pt idx="1">
                    <c:v>7.7731251365334373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ii'!$L$24:$L$51</c15:sqref>
                    </c15:fullRef>
                  </c:ext>
                </c:extLst>
                <c:f>'Figures ii'!$L$24:$L$25</c:f>
                <c:numCache>
                  <c:formatCode>General</c:formatCode>
                  <c:ptCount val="2"/>
                  <c:pt idx="0">
                    <c:v>9.0933910755979639</c:v>
                  </c:pt>
                  <c:pt idx="1">
                    <c:v>8.8706174094722599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ii'!$J$23:$J$50</c15:sqref>
                  </c15:fullRef>
                </c:ext>
              </c:extLst>
              <c:f>'Figures ii'!$J$23:$J$24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ii'!$K$23:$K$50</c15:sqref>
                  </c15:fullRef>
                </c:ext>
              </c:extLst>
              <c:f>'Figures ii'!$K$23:$K$24</c:f>
              <c:numCache>
                <c:formatCode>0</c:formatCode>
                <c:ptCount val="2"/>
                <c:pt idx="0">
                  <c:v>80.03779426097681</c:v>
                </c:pt>
                <c:pt idx="1">
                  <c:v>68.637860359175022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A-458F-A438-AA8F6933A28D}"/>
            </c:ext>
          </c:extLst>
        </c:ser>
        <c:ser>
          <c:idx val="3"/>
          <c:order val="1"/>
          <c:tx>
            <c:strRef>
              <c:f>'Figures ii'!$T$21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ii'!$V$24:$V$52</c15:sqref>
                    </c15:fullRef>
                  </c:ext>
                </c:extLst>
                <c:f>'Figures ii'!$V$24:$V$25</c:f>
                <c:numCache>
                  <c:formatCode>General</c:formatCode>
                  <c:ptCount val="2"/>
                  <c:pt idx="0">
                    <c:v>2.3081087102018643</c:v>
                  </c:pt>
                  <c:pt idx="1">
                    <c:v>2.4126463913539169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ii'!$U$24:$U$52</c15:sqref>
                    </c15:fullRef>
                  </c:ext>
                </c:extLst>
                <c:f>'Figures ii'!$U$24:$U$25</c:f>
                <c:numCache>
                  <c:formatCode>General</c:formatCode>
                  <c:ptCount val="2"/>
                  <c:pt idx="0">
                    <c:v>2.6107960932964858</c:v>
                  </c:pt>
                  <c:pt idx="1">
                    <c:v>2.6938394555491385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ii'!$T$23:$T$51</c15:sqref>
                  </c15:fullRef>
                </c:ext>
              </c:extLst>
              <c:f>'Figures ii'!$T$23:$T$24</c:f>
              <c:numCache>
                <c:formatCode>0</c:formatCode>
                <c:ptCount val="2"/>
                <c:pt idx="0">
                  <c:v>89.145880216289811</c:v>
                </c:pt>
                <c:pt idx="1">
                  <c:v>83.909338131202531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A-458F-A438-AA8F6933A28D}"/>
            </c:ext>
          </c:extLst>
        </c:ser>
        <c:ser>
          <c:idx val="1"/>
          <c:order val="2"/>
          <c:tx>
            <c:strRef>
              <c:f>'Figures ii'!$N$21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ii'!$P$24:$P$52</c15:sqref>
                    </c15:fullRef>
                  </c:ext>
                </c:extLst>
                <c:f>'Figures ii'!$P$24:$P$25</c:f>
                <c:numCache>
                  <c:formatCode>General</c:formatCode>
                  <c:ptCount val="2"/>
                  <c:pt idx="0">
                    <c:v>10.450162765862665</c:v>
                  </c:pt>
                  <c:pt idx="1">
                    <c:v>10.060758430697284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ii'!$O$24:$O$52</c15:sqref>
                    </c15:fullRef>
                  </c:ext>
                </c:extLst>
                <c:f>'Figures ii'!$O$24:$O$25</c:f>
                <c:numCache>
                  <c:formatCode>General</c:formatCode>
                  <c:ptCount val="2"/>
                  <c:pt idx="0">
                    <c:v>11.122125113007485</c:v>
                  </c:pt>
                  <c:pt idx="1">
                    <c:v>10.54604104700369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ii'!$J$23:$J$50</c15:sqref>
                  </c15:fullRef>
                </c:ext>
              </c:extLst>
              <c:f>'Figures ii'!$J$23:$J$24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ii'!$N$23:$N$51</c15:sqref>
                  </c15:fullRef>
                </c:ext>
              </c:extLst>
              <c:f>'Figures ii'!$N$23:$N$24</c:f>
              <c:numCache>
                <c:formatCode>0</c:formatCode>
                <c:ptCount val="2"/>
                <c:pt idx="0">
                  <c:v>72.347223166944673</c:v>
                </c:pt>
                <c:pt idx="1">
                  <c:v>57.081793938774759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A-458F-A438-AA8F6933A28D}"/>
            </c:ext>
          </c:extLst>
        </c:ser>
        <c:ser>
          <c:idx val="4"/>
          <c:order val="3"/>
          <c:tx>
            <c:strRef>
              <c:f>'Figures ii'!$W$21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ii'!$Y$24:$Y$52</c15:sqref>
                    </c15:fullRef>
                  </c:ext>
                </c:extLst>
                <c:f>'Figures ii'!$Y$24:$Y$25</c:f>
                <c:numCache>
                  <c:formatCode>General</c:formatCode>
                  <c:ptCount val="2"/>
                  <c:pt idx="0">
                    <c:v>2.7893521384576161</c:v>
                  </c:pt>
                  <c:pt idx="1">
                    <c:v>2.8036034873618974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ii'!$X$24:$X$52</c15:sqref>
                    </c15:fullRef>
                  </c:ext>
                </c:extLst>
                <c:f>'Figures ii'!$X$24:$X$25</c:f>
                <c:numCache>
                  <c:formatCode>General</c:formatCode>
                  <c:ptCount val="2"/>
                  <c:pt idx="0">
                    <c:v>3.1861415238600728</c:v>
                  </c:pt>
                  <c:pt idx="1">
                    <c:v>3.1960432359926898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ii'!$W$23:$W$51</c15:sqref>
                  </c15:fullRef>
                </c:ext>
              </c:extLst>
              <c:f>'Figures ii'!$W$23:$W$24</c:f>
              <c:numCache>
                <c:formatCode>0</c:formatCode>
                <c:ptCount val="2"/>
                <c:pt idx="0">
                  <c:v>89.315744016268312</c:v>
                </c:pt>
                <c:pt idx="1">
                  <c:v>82.389529051614232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A-458F-A438-AA8F6933A28D}"/>
            </c:ext>
          </c:extLst>
        </c:ser>
        <c:ser>
          <c:idx val="2"/>
          <c:order val="4"/>
          <c:tx>
            <c:strRef>
              <c:f>'Figures ii'!$Q$21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ii'!$S$24:$S$52</c15:sqref>
                    </c15:fullRef>
                  </c:ext>
                </c:extLst>
                <c:f>'Figures ii'!$S$24:$S$25</c:f>
                <c:numCache>
                  <c:formatCode>General</c:formatCode>
                  <c:ptCount val="2"/>
                  <c:pt idx="0">
                    <c:v>2.2891403254763389</c:v>
                  </c:pt>
                  <c:pt idx="1">
                    <c:v>3.2012063569688678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ii'!$R$24:$R$52</c15:sqref>
                    </c15:fullRef>
                  </c:ext>
                </c:extLst>
                <c:f>'Figures ii'!$R$24:$R$25</c:f>
                <c:numCache>
                  <c:formatCode>General</c:formatCode>
                  <c:ptCount val="2"/>
                  <c:pt idx="0">
                    <c:v>2.7703032189313035</c:v>
                  </c:pt>
                  <c:pt idx="1">
                    <c:v>4.1080275467785299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ii'!$J$23:$J$50</c15:sqref>
                  </c15:fullRef>
                </c:ext>
              </c:extLst>
              <c:f>'Figures ii'!$J$23:$J$24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ii'!$Q$23:$Q$51</c15:sqref>
                  </c15:fullRef>
                </c:ext>
              </c:extLst>
              <c:f>'Figures ii'!$Q$23:$Q$24</c:f>
              <c:numCache>
                <c:formatCode>0</c:formatCode>
                <c:ptCount val="2"/>
                <c:pt idx="0">
                  <c:v>94.028595352348773</c:v>
                </c:pt>
                <c:pt idx="1">
                  <c:v>88.528129693567877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A-458F-A438-AA8F6933A28D}"/>
            </c:ext>
          </c:extLst>
        </c:ser>
        <c:ser>
          <c:idx val="5"/>
          <c:order val="5"/>
          <c:tx>
            <c:strRef>
              <c:f>'Figures ii'!$Z$21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ii'!$AB$24:$AB$52</c15:sqref>
                    </c15:fullRef>
                  </c:ext>
                </c:extLst>
                <c:f>'Figures ii'!$AB$24:$AB$25</c:f>
                <c:numCache>
                  <c:formatCode>General</c:formatCode>
                  <c:ptCount val="2"/>
                  <c:pt idx="0">
                    <c:v>3.2004524262312941</c:v>
                  </c:pt>
                  <c:pt idx="1">
                    <c:v>3.4879559491636627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ii'!$AA$24:$AA$52</c15:sqref>
                    </c15:fullRef>
                  </c:ext>
                </c:extLst>
                <c:f>'Figures ii'!$AA$24:$AA$25</c:f>
                <c:numCache>
                  <c:formatCode>General</c:formatCode>
                  <c:ptCount val="2"/>
                  <c:pt idx="0">
                    <c:v>3.6616488762192176</c:v>
                  </c:pt>
                  <c:pt idx="1">
                    <c:v>3.9361944043394033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ii'!$Z$23:$Z$51</c15:sqref>
                  </c15:fullRef>
                </c:ext>
              </c:extLst>
              <c:f>'Figures ii'!$Z$23:$Z$24</c:f>
              <c:numCache>
                <c:formatCode>0</c:formatCode>
                <c:ptCount val="2"/>
                <c:pt idx="0">
                  <c:v>86.255478452448074</c:v>
                </c:pt>
                <c:pt idx="1">
                  <c:v>80.676337442112199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2A-458F-A438-AA8F693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iii'!$J$22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iii'!$M$23:$M$50</c:f>
                <c:numCache>
                  <c:formatCode>General</c:formatCode>
                  <c:ptCount val="28"/>
                  <c:pt idx="0">
                    <c:v>2.067063940259473</c:v>
                  </c:pt>
                  <c:pt idx="1">
                    <c:v>2.1323351805518627</c:v>
                  </c:pt>
                  <c:pt idx="2">
                    <c:v>2.3497149955480134</c:v>
                  </c:pt>
                  <c:pt idx="3">
                    <c:v>1.0656128961590863</c:v>
                  </c:pt>
                  <c:pt idx="4">
                    <c:v>3.5498180322600863</c:v>
                  </c:pt>
                  <c:pt idx="5">
                    <c:v>1.1107101042668579</c:v>
                  </c:pt>
                  <c:pt idx="6">
                    <c:v>0</c:v>
                  </c:pt>
                  <c:pt idx="7">
                    <c:v>2.8168855367933787</c:v>
                  </c:pt>
                  <c:pt idx="8">
                    <c:v>1.4273490995702849</c:v>
                  </c:pt>
                  <c:pt idx="9">
                    <c:v>8.9915931086940848E-2</c:v>
                  </c:pt>
                  <c:pt idx="10">
                    <c:v>1.4246477987963644</c:v>
                  </c:pt>
                  <c:pt idx="11">
                    <c:v>2.8688728152262684</c:v>
                  </c:pt>
                  <c:pt idx="12">
                    <c:v>3.5425734277218623</c:v>
                  </c:pt>
                  <c:pt idx="13">
                    <c:v>4.2079055354435582</c:v>
                  </c:pt>
                  <c:pt idx="14">
                    <c:v>3.7722219421852294</c:v>
                  </c:pt>
                  <c:pt idx="15">
                    <c:v>0.67631221210920622</c:v>
                  </c:pt>
                  <c:pt idx="16">
                    <c:v>3.1498791611163828</c:v>
                  </c:pt>
                  <c:pt idx="17">
                    <c:v>2.0918438676624227</c:v>
                  </c:pt>
                  <c:pt idx="18">
                    <c:v>0.55500218888894448</c:v>
                  </c:pt>
                  <c:pt idx="19">
                    <c:v>0.92830708106350346</c:v>
                  </c:pt>
                  <c:pt idx="20">
                    <c:v>0</c:v>
                  </c:pt>
                  <c:pt idx="21">
                    <c:v>1.0419981632296107</c:v>
                  </c:pt>
                  <c:pt idx="22">
                    <c:v>1.059998365952072</c:v>
                  </c:pt>
                  <c:pt idx="23">
                    <c:v>0</c:v>
                  </c:pt>
                  <c:pt idx="24">
                    <c:v>0.40769220354286617</c:v>
                  </c:pt>
                  <c:pt idx="25">
                    <c:v>0.79379708584674802</c:v>
                  </c:pt>
                  <c:pt idx="26">
                    <c:v>0.91817289662632939</c:v>
                  </c:pt>
                  <c:pt idx="27">
                    <c:v>0.42396229384186079</c:v>
                  </c:pt>
                </c:numCache>
              </c:numRef>
            </c:plus>
            <c:minus>
              <c:numRef>
                <c:f>'Figures iii'!$L$23:$L$50</c:f>
                <c:numCache>
                  <c:formatCode>General</c:formatCode>
                  <c:ptCount val="28"/>
                  <c:pt idx="0">
                    <c:v>2.7000705947728818</c:v>
                  </c:pt>
                  <c:pt idx="1">
                    <c:v>2.7033663733205344</c:v>
                  </c:pt>
                  <c:pt idx="2">
                    <c:v>1.8110308517029692</c:v>
                  </c:pt>
                  <c:pt idx="3">
                    <c:v>0.56112428728568498</c:v>
                  </c:pt>
                  <c:pt idx="4">
                    <c:v>2.9751599911400426</c:v>
                  </c:pt>
                  <c:pt idx="5">
                    <c:v>0.44495400363104781</c:v>
                  </c:pt>
                  <c:pt idx="6">
                    <c:v>0</c:v>
                  </c:pt>
                  <c:pt idx="7">
                    <c:v>3.1815782777925961</c:v>
                  </c:pt>
                  <c:pt idx="8">
                    <c:v>1.0854954467747828</c:v>
                  </c:pt>
                  <c:pt idx="9">
                    <c:v>2.2194202397625176E-2</c:v>
                  </c:pt>
                  <c:pt idx="10">
                    <c:v>1.0820707965611671</c:v>
                  </c:pt>
                  <c:pt idx="11">
                    <c:v>3.2107835138963026</c:v>
                  </c:pt>
                  <c:pt idx="12">
                    <c:v>3.6175874644512334</c:v>
                  </c:pt>
                  <c:pt idx="13">
                    <c:v>3.5975234164889702</c:v>
                  </c:pt>
                  <c:pt idx="14">
                    <c:v>3.4921749998455205</c:v>
                  </c:pt>
                  <c:pt idx="15">
                    <c:v>0.4155921759683382</c:v>
                  </c:pt>
                  <c:pt idx="16">
                    <c:v>2.7061628936711557</c:v>
                  </c:pt>
                  <c:pt idx="17">
                    <c:v>1.825219333927727</c:v>
                  </c:pt>
                  <c:pt idx="18">
                    <c:v>0.36693629208288359</c:v>
                  </c:pt>
                  <c:pt idx="19">
                    <c:v>0.50254819883811364</c:v>
                  </c:pt>
                  <c:pt idx="20">
                    <c:v>0</c:v>
                  </c:pt>
                  <c:pt idx="21">
                    <c:v>0.78446110061442376</c:v>
                  </c:pt>
                  <c:pt idx="22">
                    <c:v>0.81072764043368428</c:v>
                  </c:pt>
                  <c:pt idx="23">
                    <c:v>0</c:v>
                  </c:pt>
                  <c:pt idx="24">
                    <c:v>0.19224408084168973</c:v>
                  </c:pt>
                  <c:pt idx="25">
                    <c:v>0.5770903242826475</c:v>
                  </c:pt>
                  <c:pt idx="26">
                    <c:v>0.54687833351405413</c:v>
                  </c:pt>
                  <c:pt idx="27">
                    <c:v>0.15968699645397702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iii'!$J$23:$J$50</c:f>
              <c:strCache>
                <c:ptCount val="28"/>
                <c:pt idx="0">
                  <c:v>ACT</c:v>
                </c:pt>
                <c:pt idx="1">
                  <c:v>AL</c:v>
                </c:pt>
                <c:pt idx="2">
                  <c:v>ASAQ</c:v>
                </c:pt>
                <c:pt idx="3">
                  <c:v>APPQ</c:v>
                </c:pt>
                <c:pt idx="4">
                  <c:v>DHAPPQ</c:v>
                </c:pt>
                <c:pt idx="5">
                  <c:v>ARPPQ</c:v>
                </c:pt>
                <c:pt idx="6">
                  <c:v>any other ACT</c:v>
                </c:pt>
                <c:pt idx="7">
                  <c:v>Nationally regd ACT</c:v>
                </c:pt>
                <c:pt idx="8">
                  <c:v>QAACT</c:v>
                </c:pt>
                <c:pt idx="9">
                  <c:v>ACT: WHO PQ &amp; NAT</c:v>
                </c:pt>
                <c:pt idx="10">
                  <c:v>ACT: WHO PQ, not NAT</c:v>
                </c:pt>
                <c:pt idx="11">
                  <c:v>ACT: NAT, not WHO PQ</c:v>
                </c:pt>
                <c:pt idx="12">
                  <c:v>ACT: not WHO PQ or NAT</c:v>
                </c:pt>
                <c:pt idx="13">
                  <c:v>Stocks 2 or more ACTs</c:v>
                </c:pt>
                <c:pt idx="14">
                  <c:v>Non-artemisinin therapy</c:v>
                </c:pt>
                <c:pt idx="15">
                  <c:v>Oral QN</c:v>
                </c:pt>
                <c:pt idx="16">
                  <c:v>CQ - packaged alone</c:v>
                </c:pt>
                <c:pt idx="17">
                  <c:v>SP</c:v>
                </c:pt>
                <c:pt idx="18">
                  <c:v>SPAQ</c:v>
                </c:pt>
                <c:pt idx="19">
                  <c:v>Other non-artemisinins</c:v>
                </c:pt>
                <c:pt idx="20">
                  <c:v>Oral artemisinin monotherapy</c:v>
                </c:pt>
                <c:pt idx="21">
                  <c:v>Non-oral art. monotherapy</c:v>
                </c:pt>
                <c:pt idx="22">
                  <c:v>Severe malaria treatment</c:v>
                </c:pt>
                <c:pt idx="23">
                  <c:v>Rectal artesunate</c:v>
                </c:pt>
                <c:pt idx="24">
                  <c:v>Injectable artesunate</c:v>
                </c:pt>
                <c:pt idx="25">
                  <c:v>Injectable artemether</c:v>
                </c:pt>
                <c:pt idx="26">
                  <c:v>injAE</c:v>
                </c:pt>
                <c:pt idx="27">
                  <c:v>Injectable QN</c:v>
                </c:pt>
              </c:strCache>
            </c:strRef>
          </c:cat>
          <c:val>
            <c:numRef>
              <c:f>'Figures iii'!$K$23:$K$50</c:f>
              <c:numCache>
                <c:formatCode>0</c:formatCode>
                <c:ptCount val="28"/>
                <c:pt idx="0">
                  <c:v>91.954445086469477</c:v>
                </c:pt>
                <c:pt idx="1">
                  <c:v>90.914018921346255</c:v>
                </c:pt>
                <c:pt idx="2">
                  <c:v>7.2794363298921789</c:v>
                </c:pt>
                <c:pt idx="3">
                  <c:v>1.1711963529126752</c:v>
                </c:pt>
                <c:pt idx="4">
                  <c:v>15.107696377732269</c:v>
                </c:pt>
                <c:pt idx="5">
                  <c:v>0.73682595304881715</c:v>
                </c:pt>
                <c:pt idx="6">
                  <c:v>0</c:v>
                </c:pt>
                <c:pt idx="7">
                  <c:v>81.138209843364024</c:v>
                </c:pt>
                <c:pt idx="8">
                  <c:v>4.3272965198961479</c:v>
                </c:pt>
                <c:pt idx="9">
                  <c:v>2.9459146249216955E-2</c:v>
                </c:pt>
                <c:pt idx="10">
                  <c:v>4.2978373736469306</c:v>
                </c:pt>
                <c:pt idx="11">
                  <c:v>79.855413651818608</c:v>
                </c:pt>
                <c:pt idx="12">
                  <c:v>57.166384411502648</c:v>
                </c:pt>
                <c:pt idx="13">
                  <c:v>18.987968346892625</c:v>
                </c:pt>
                <c:pt idx="14">
                  <c:v>28.39027606617265</c:v>
                </c:pt>
                <c:pt idx="15">
                  <c:v>1.0664325431011725</c:v>
                </c:pt>
                <c:pt idx="16">
                  <c:v>15.647156789273135</c:v>
                </c:pt>
                <c:pt idx="17">
                  <c:v>12.309814286687757</c:v>
                </c:pt>
                <c:pt idx="18">
                  <c:v>1.0711428428943985</c:v>
                </c:pt>
                <c:pt idx="19">
                  <c:v>1.0837304171957325</c:v>
                </c:pt>
                <c:pt idx="20">
                  <c:v>0</c:v>
                </c:pt>
                <c:pt idx="21">
                  <c:v>3.0733017515303205</c:v>
                </c:pt>
                <c:pt idx="22">
                  <c:v>3.3288225361690293</c:v>
                </c:pt>
                <c:pt idx="23">
                  <c:v>0</c:v>
                </c:pt>
                <c:pt idx="24">
                  <c:v>0.36245986034930111</c:v>
                </c:pt>
                <c:pt idx="25">
                  <c:v>2.0692173990121474</c:v>
                </c:pt>
                <c:pt idx="26">
                  <c:v>1.3340875344718741</c:v>
                </c:pt>
                <c:pt idx="27">
                  <c:v>0.25552078463870853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7-4346-B296-F7BBE8B2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20</xdr:row>
      <xdr:rowOff>1586</xdr:rowOff>
    </xdr:from>
    <xdr:to>
      <xdr:col>22</xdr:col>
      <xdr:colOff>1000124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D4816-CD2C-4AE6-ACA4-E08AE325C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162128</xdr:rowOff>
    </xdr:from>
    <xdr:to>
      <xdr:col>6</xdr:col>
      <xdr:colOff>982899</xdr:colOff>
      <xdr:row>34</xdr:row>
      <xdr:rowOff>155371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E825C-FF1D-4643-9A87-3C3F1168B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56</xdr:row>
      <xdr:rowOff>217529</xdr:rowOff>
    </xdr:from>
    <xdr:to>
      <xdr:col>119</xdr:col>
      <xdr:colOff>800029</xdr:colOff>
      <xdr:row>70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4AB0CB6F-D568-4A2D-BDD6-CE69398A9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92483</xdr:colOff>
      <xdr:row>72</xdr:row>
      <xdr:rowOff>0</xdr:rowOff>
    </xdr:from>
    <xdr:to>
      <xdr:col>119</xdr:col>
      <xdr:colOff>689383</xdr:colOff>
      <xdr:row>72</xdr:row>
      <xdr:rowOff>81411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D0D36867-23A7-4AC9-ACF3-4FD92A2C4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35279</xdr:colOff>
      <xdr:row>56</xdr:row>
      <xdr:rowOff>105835</xdr:rowOff>
    </xdr:from>
    <xdr:to>
      <xdr:col>6</xdr:col>
      <xdr:colOff>855870</xdr:colOff>
      <xdr:row>68</xdr:row>
      <xdr:rowOff>165653</xdr:rowOff>
    </xdr:to>
    <xdr:graphicFrame macro="">
      <xdr:nvGraphicFramePr>
        <xdr:cNvPr id="6" name="Chart 18">
          <a:extLst>
            <a:ext uri="{FF2B5EF4-FFF2-40B4-BE49-F238E27FC236}">
              <a16:creationId xmlns:a16="http://schemas.microsoft.com/office/drawing/2014/main" id="{228567A4-1A01-4ABC-B962-39BCC8FD5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135948</xdr:colOff>
      <xdr:row>20</xdr:row>
      <xdr:rowOff>64951</xdr:rowOff>
    </xdr:from>
    <xdr:to>
      <xdr:col>49</xdr:col>
      <xdr:colOff>439964</xdr:colOff>
      <xdr:row>43</xdr:row>
      <xdr:rowOff>51205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0E48E6-C8FE-435C-B00B-7FE49454D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135948</xdr:colOff>
      <xdr:row>20</xdr:row>
      <xdr:rowOff>64951</xdr:rowOff>
    </xdr:from>
    <xdr:to>
      <xdr:col>49</xdr:col>
      <xdr:colOff>439964</xdr:colOff>
      <xdr:row>43</xdr:row>
      <xdr:rowOff>51205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2F4A6A-4D5D-4905-958F-E1E421D0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77230</xdr:colOff>
      <xdr:row>20</xdr:row>
      <xdr:rowOff>154460</xdr:rowOff>
    </xdr:from>
    <xdr:to>
      <xdr:col>6</xdr:col>
      <xdr:colOff>583513</xdr:colOff>
      <xdr:row>34</xdr:row>
      <xdr:rowOff>12871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232CC4-CE7D-4BF8-BD9D-747DFD6D2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22</xdr:row>
      <xdr:rowOff>1586</xdr:rowOff>
    </xdr:from>
    <xdr:to>
      <xdr:col>22</xdr:col>
      <xdr:colOff>1000124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8F240-5A90-4B40-BDED-9591CADFF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162128</xdr:rowOff>
    </xdr:from>
    <xdr:to>
      <xdr:col>6</xdr:col>
      <xdr:colOff>982899</xdr:colOff>
      <xdr:row>36</xdr:row>
      <xdr:rowOff>155371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57777-AE64-4CF9-BF7B-11D9DE1E6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72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97B29E94-95AF-4FA4-BE7C-3D5389D6B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92483</xdr:colOff>
      <xdr:row>74</xdr:row>
      <xdr:rowOff>0</xdr:rowOff>
    </xdr:from>
    <xdr:to>
      <xdr:col>119</xdr:col>
      <xdr:colOff>689383</xdr:colOff>
      <xdr:row>74</xdr:row>
      <xdr:rowOff>81411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199355F4-F7BB-46CF-ADC8-8A1A09766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35279</xdr:colOff>
      <xdr:row>58</xdr:row>
      <xdr:rowOff>105835</xdr:rowOff>
    </xdr:from>
    <xdr:to>
      <xdr:col>6</xdr:col>
      <xdr:colOff>855870</xdr:colOff>
      <xdr:row>70</xdr:row>
      <xdr:rowOff>165653</xdr:rowOff>
    </xdr:to>
    <xdr:graphicFrame macro="">
      <xdr:nvGraphicFramePr>
        <xdr:cNvPr id="6" name="Chart 18">
          <a:extLst>
            <a:ext uri="{FF2B5EF4-FFF2-40B4-BE49-F238E27FC236}">
              <a16:creationId xmlns:a16="http://schemas.microsoft.com/office/drawing/2014/main" id="{D3F690FF-E6E4-4BC5-B852-EFED62852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23811</xdr:colOff>
      <xdr:row>88</xdr:row>
      <xdr:rowOff>1586</xdr:rowOff>
    </xdr:from>
    <xdr:to>
      <xdr:col>22</xdr:col>
      <xdr:colOff>1000124</xdr:colOff>
      <xdr:row>109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D4E2AF-A013-4F88-9D64-53CE0902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86</xdr:row>
      <xdr:rowOff>162128</xdr:rowOff>
    </xdr:from>
    <xdr:to>
      <xdr:col>6</xdr:col>
      <xdr:colOff>982899</xdr:colOff>
      <xdr:row>102</xdr:row>
      <xdr:rowOff>155371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B0C1AE-0DE3-472A-BCB7-27E0A471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101</xdr:col>
      <xdr:colOff>87919</xdr:colOff>
      <xdr:row>124</xdr:row>
      <xdr:rowOff>217529</xdr:rowOff>
    </xdr:from>
    <xdr:to>
      <xdr:col>119</xdr:col>
      <xdr:colOff>800029</xdr:colOff>
      <xdr:row>138</xdr:row>
      <xdr:rowOff>92646</xdr:rowOff>
    </xdr:to>
    <xdr:graphicFrame macro="">
      <xdr:nvGraphicFramePr>
        <xdr:cNvPr id="14" name="Chart 18">
          <a:extLst>
            <a:ext uri="{FF2B5EF4-FFF2-40B4-BE49-F238E27FC236}">
              <a16:creationId xmlns:a16="http://schemas.microsoft.com/office/drawing/2014/main" id="{44514AFD-F694-44E6-AC08-0A7AEF685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101</xdr:col>
      <xdr:colOff>92483</xdr:colOff>
      <xdr:row>140</xdr:row>
      <xdr:rowOff>0</xdr:rowOff>
    </xdr:from>
    <xdr:to>
      <xdr:col>119</xdr:col>
      <xdr:colOff>689383</xdr:colOff>
      <xdr:row>140</xdr:row>
      <xdr:rowOff>81411</xdr:rowOff>
    </xdr:to>
    <xdr:graphicFrame macro="">
      <xdr:nvGraphicFramePr>
        <xdr:cNvPr id="15" name="Chart 17">
          <a:extLst>
            <a:ext uri="{FF2B5EF4-FFF2-40B4-BE49-F238E27FC236}">
              <a16:creationId xmlns:a16="http://schemas.microsoft.com/office/drawing/2014/main" id="{DDC039A9-BA8A-4DA2-BE28-70D9C0649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35279</xdr:colOff>
      <xdr:row>124</xdr:row>
      <xdr:rowOff>105835</xdr:rowOff>
    </xdr:from>
    <xdr:to>
      <xdr:col>6</xdr:col>
      <xdr:colOff>855870</xdr:colOff>
      <xdr:row>136</xdr:row>
      <xdr:rowOff>165653</xdr:rowOff>
    </xdr:to>
    <xdr:graphicFrame macro="">
      <xdr:nvGraphicFramePr>
        <xdr:cNvPr id="16" name="Chart 18">
          <a:extLst>
            <a:ext uri="{FF2B5EF4-FFF2-40B4-BE49-F238E27FC236}">
              <a16:creationId xmlns:a16="http://schemas.microsoft.com/office/drawing/2014/main" id="{E6529AEC-EF56-40AA-A8BB-30A0E1FD7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23811</xdr:colOff>
      <xdr:row>154</xdr:row>
      <xdr:rowOff>1586</xdr:rowOff>
    </xdr:from>
    <xdr:to>
      <xdr:col>22</xdr:col>
      <xdr:colOff>1000124</xdr:colOff>
      <xdr:row>175</xdr:row>
      <xdr:rowOff>190499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9FB39B-FE84-402C-9502-10F0C688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152</xdr:row>
      <xdr:rowOff>162128</xdr:rowOff>
    </xdr:from>
    <xdr:to>
      <xdr:col>6</xdr:col>
      <xdr:colOff>982899</xdr:colOff>
      <xdr:row>168</xdr:row>
      <xdr:rowOff>155371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032020-8B48-455A-BFF0-3025773B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101</xdr:col>
      <xdr:colOff>87919</xdr:colOff>
      <xdr:row>190</xdr:row>
      <xdr:rowOff>217529</xdr:rowOff>
    </xdr:from>
    <xdr:to>
      <xdr:col>119</xdr:col>
      <xdr:colOff>800029</xdr:colOff>
      <xdr:row>204</xdr:row>
      <xdr:rowOff>92646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D894BE-D0C8-4DFD-8872-FFEA3507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101</xdr:col>
      <xdr:colOff>92483</xdr:colOff>
      <xdr:row>206</xdr:row>
      <xdr:rowOff>0</xdr:rowOff>
    </xdr:from>
    <xdr:to>
      <xdr:col>119</xdr:col>
      <xdr:colOff>689383</xdr:colOff>
      <xdr:row>206</xdr:row>
      <xdr:rowOff>81411</xdr:rowOff>
    </xdr:to>
    <xdr:graphicFrame macro="">
      <xdr:nvGraphicFramePr>
        <xdr:cNvPr id="20" name="Chart 17">
          <a:extLst>
            <a:ext uri="{FF2B5EF4-FFF2-40B4-BE49-F238E27FC236}">
              <a16:creationId xmlns:a16="http://schemas.microsoft.com/office/drawing/2014/main" id="{4D3BBC7A-1408-4C0A-99B8-C922ABE2E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35279</xdr:colOff>
      <xdr:row>190</xdr:row>
      <xdr:rowOff>105835</xdr:rowOff>
    </xdr:from>
    <xdr:to>
      <xdr:col>6</xdr:col>
      <xdr:colOff>855870</xdr:colOff>
      <xdr:row>202</xdr:row>
      <xdr:rowOff>165653</xdr:rowOff>
    </xdr:to>
    <xdr:graphicFrame macro="">
      <xdr:nvGraphicFramePr>
        <xdr:cNvPr id="21" name="Chart 18">
          <a:extLst>
            <a:ext uri="{FF2B5EF4-FFF2-40B4-BE49-F238E27FC236}">
              <a16:creationId xmlns:a16="http://schemas.microsoft.com/office/drawing/2014/main" id="{EF771C99-1B8E-4D8A-9E5E-B93A4214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77</xdr:row>
      <xdr:rowOff>21167</xdr:rowOff>
    </xdr:from>
    <xdr:to>
      <xdr:col>6</xdr:col>
      <xdr:colOff>1026584</xdr:colOff>
      <xdr:row>92</xdr:row>
      <xdr:rowOff>144992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E2135E34-12AA-0A59-84A1-E72672B73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2201332</xdr:colOff>
      <xdr:row>99</xdr:row>
      <xdr:rowOff>2433</xdr:rowOff>
    </xdr:from>
    <xdr:to>
      <xdr:col>6</xdr:col>
      <xdr:colOff>1047749</xdr:colOff>
      <xdr:row>114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1B1F0D-17B2-03B8-CA4E-3F86A3F86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87574</xdr:colOff>
      <xdr:row>117</xdr:row>
      <xdr:rowOff>69167</xdr:rowOff>
    </xdr:from>
    <xdr:to>
      <xdr:col>6</xdr:col>
      <xdr:colOff>1026583</xdr:colOff>
      <xdr:row>132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BE3068-80F2-4682-9270-BBCEA7245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135</xdr:row>
      <xdr:rowOff>2</xdr:rowOff>
    </xdr:from>
    <xdr:to>
      <xdr:col>6</xdr:col>
      <xdr:colOff>1016000</xdr:colOff>
      <xdr:row>150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A27642-4915-47F5-A5E5-377CC369E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135948</xdr:colOff>
      <xdr:row>160</xdr:row>
      <xdr:rowOff>64951</xdr:rowOff>
    </xdr:from>
    <xdr:to>
      <xdr:col>49</xdr:col>
      <xdr:colOff>439964</xdr:colOff>
      <xdr:row>183</xdr:row>
      <xdr:rowOff>51205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00E2F-409E-4DE9-A47F-18BEFAB8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160</xdr:row>
      <xdr:rowOff>84666</xdr:rowOff>
    </xdr:from>
    <xdr:to>
      <xdr:col>6</xdr:col>
      <xdr:colOff>1055158</xdr:colOff>
      <xdr:row>175</xdr:row>
      <xdr:rowOff>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04974-09B8-4859-9FE1-9C5626D6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5290</xdr:colOff>
      <xdr:row>14</xdr:row>
      <xdr:rowOff>95249</xdr:rowOff>
    </xdr:from>
    <xdr:to>
      <xdr:col>7</xdr:col>
      <xdr:colOff>4232</xdr:colOff>
      <xdr:row>29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6C6B3-DBF0-40F4-AF59-147F50728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135948</xdr:colOff>
      <xdr:row>39</xdr:row>
      <xdr:rowOff>64951</xdr:rowOff>
    </xdr:from>
    <xdr:to>
      <xdr:col>49</xdr:col>
      <xdr:colOff>439964</xdr:colOff>
      <xdr:row>62</xdr:row>
      <xdr:rowOff>51205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1D602E-1161-4213-AD77-37160430F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135948</xdr:colOff>
      <xdr:row>39</xdr:row>
      <xdr:rowOff>64951</xdr:rowOff>
    </xdr:from>
    <xdr:to>
      <xdr:col>49</xdr:col>
      <xdr:colOff>439964</xdr:colOff>
      <xdr:row>62</xdr:row>
      <xdr:rowOff>51205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FBCF41-8D66-42A9-AB6B-C0F1E144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77230</xdr:colOff>
      <xdr:row>39</xdr:row>
      <xdr:rowOff>154460</xdr:rowOff>
    </xdr:from>
    <xdr:to>
      <xdr:col>6</xdr:col>
      <xdr:colOff>583513</xdr:colOff>
      <xdr:row>53</xdr:row>
      <xdr:rowOff>12871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D43667-A87E-4AAD-B892-2F1C20C74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5">
          <cell r="B5" t="str">
            <v>Market Composition among antimalarial-stocking outlets</v>
          </cell>
        </row>
        <row r="7">
          <cell r="B7" t="str">
            <v>Availability of antimalarial types in all screened outlets</v>
          </cell>
          <cell r="C7" t="str">
            <v>Proportion of all outlets enumerated that had an antimalarial in stock at the time of the survey visit, among all outlets surveyed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eme1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Custom 1">
      <a:majorFont>
        <a:latin typeface="Roboto"/>
        <a:ea typeface=""/>
        <a:cs typeface=""/>
      </a:majorFont>
      <a:minorFont>
        <a:latin typeface="Robo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9182-E496-4AC5-89C5-944886713246}">
  <sheetPr>
    <tabColor rgb="FFFFFF00"/>
  </sheetPr>
  <dimension ref="A1:DC75"/>
  <sheetViews>
    <sheetView topLeftCell="A12" zoomScaleNormal="60" workbookViewId="0">
      <selection activeCell="J27" sqref="J27"/>
    </sheetView>
  </sheetViews>
  <sheetFormatPr defaultColWidth="15.140625" defaultRowHeight="15" x14ac:dyDescent="0.25"/>
  <cols>
    <col min="1" max="1" width="16.42578125" style="15" customWidth="1"/>
    <col min="2" max="7" width="15.140625" style="15"/>
    <col min="8" max="8" width="11.140625" style="15" customWidth="1"/>
    <col min="9" max="9" width="11.140625" style="142" customWidth="1"/>
    <col min="10" max="10" width="39.85546875" style="15" customWidth="1"/>
    <col min="11" max="11" width="11.85546875" style="134" customWidth="1"/>
    <col min="12" max="13" width="11.85546875" style="135" customWidth="1"/>
    <col min="14" max="16384" width="15.140625" style="15"/>
  </cols>
  <sheetData>
    <row r="1" spans="1:10" x14ac:dyDescent="0.25">
      <c r="A1" s="15" t="s">
        <v>105</v>
      </c>
    </row>
    <row r="3" spans="1:10" x14ac:dyDescent="0.25">
      <c r="A3" s="80" t="str">
        <f>'[1]Quantitative Indicators '!$B$7</f>
        <v>Availability of antimalarial types in all screened outlets</v>
      </c>
    </row>
    <row r="4" spans="1:10" x14ac:dyDescent="0.25">
      <c r="A4" s="27" t="str">
        <f>'[1]Quantitative Indicators '!$C$7</f>
        <v>Proportion of all outlets enumerated that had an antimalarial in stock at the time of the survey visit, among all outlets surveyed</v>
      </c>
    </row>
    <row r="6" spans="1:10" x14ac:dyDescent="0.25">
      <c r="A6" s="136"/>
    </row>
    <row r="7" spans="1:10" x14ac:dyDescent="0.25">
      <c r="A7" s="149" t="s">
        <v>108</v>
      </c>
    </row>
    <row r="8" spans="1:10" x14ac:dyDescent="0.25">
      <c r="A8" s="149" t="s">
        <v>106</v>
      </c>
    </row>
    <row r="9" spans="1:10" x14ac:dyDescent="0.25">
      <c r="A9" s="149" t="s">
        <v>107</v>
      </c>
      <c r="B9" s="150" t="s">
        <v>97</v>
      </c>
    </row>
    <row r="10" spans="1:10" x14ac:dyDescent="0.25">
      <c r="B10" s="150" t="s">
        <v>98</v>
      </c>
    </row>
    <row r="11" spans="1:10" x14ac:dyDescent="0.25">
      <c r="B11" s="150" t="s">
        <v>99</v>
      </c>
    </row>
    <row r="12" spans="1:10" x14ac:dyDescent="0.25">
      <c r="B12" s="150" t="s">
        <v>100</v>
      </c>
    </row>
    <row r="13" spans="1:10" x14ac:dyDescent="0.25">
      <c r="B13" s="150" t="s">
        <v>101</v>
      </c>
    </row>
    <row r="14" spans="1:10" x14ac:dyDescent="0.25">
      <c r="B14" s="150" t="s">
        <v>102</v>
      </c>
      <c r="J14" s="137"/>
    </row>
    <row r="15" spans="1:10" x14ac:dyDescent="0.25">
      <c r="B15" s="150"/>
      <c r="J15" s="137"/>
    </row>
    <row r="16" spans="1:10" x14ac:dyDescent="0.25">
      <c r="J16" s="137"/>
    </row>
    <row r="17" spans="1:92" x14ac:dyDescent="0.25">
      <c r="A17" s="15" t="s">
        <v>7</v>
      </c>
      <c r="J17" s="137"/>
    </row>
    <row r="18" spans="1:92" s="144" customFormat="1" ht="37.5" customHeight="1" thickBot="1" x14ac:dyDescent="0.25">
      <c r="A18" s="143"/>
      <c r="B18" s="167" t="s">
        <v>122</v>
      </c>
      <c r="C18" s="167"/>
      <c r="D18" s="167"/>
      <c r="E18" s="167"/>
      <c r="F18" s="167"/>
      <c r="G18" s="167"/>
      <c r="I18" s="145"/>
      <c r="J18" s="146" t="s">
        <v>109</v>
      </c>
      <c r="K18" s="147"/>
      <c r="L18" s="148"/>
      <c r="M18" s="148"/>
      <c r="N18" s="146"/>
      <c r="O18" s="146" t="s">
        <v>110</v>
      </c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</row>
    <row r="19" spans="1:92" ht="15.75" thickTop="1" x14ac:dyDescent="0.25">
      <c r="B19" s="168"/>
      <c r="C19" s="168"/>
      <c r="D19" s="168"/>
      <c r="E19" s="168"/>
      <c r="F19" s="168"/>
      <c r="G19" s="168"/>
    </row>
    <row r="20" spans="1:92" x14ac:dyDescent="0.25">
      <c r="B20" s="168"/>
      <c r="C20" s="168"/>
      <c r="D20" s="168"/>
      <c r="E20" s="168"/>
      <c r="F20" s="168"/>
      <c r="G20" s="168"/>
      <c r="J20" s="138" t="s">
        <v>104</v>
      </c>
      <c r="K20" s="139" t="s">
        <v>25</v>
      </c>
      <c r="L20" s="140" t="s">
        <v>15</v>
      </c>
      <c r="M20" s="140" t="s">
        <v>16</v>
      </c>
    </row>
    <row r="21" spans="1:92" x14ac:dyDescent="0.25">
      <c r="B21" s="168"/>
      <c r="C21" s="168"/>
      <c r="D21" s="168"/>
      <c r="E21" s="168"/>
      <c r="F21" s="168"/>
      <c r="G21" s="168"/>
      <c r="J21" s="141" t="str">
        <f>T_i!A5</f>
        <v>ACT</v>
      </c>
      <c r="K21" s="134">
        <f>T_i!Z5</f>
        <v>77.596713522123224</v>
      </c>
      <c r="L21" s="135">
        <f>K21-T_i!AA5</f>
        <v>4.4320144003970796</v>
      </c>
      <c r="M21" s="135">
        <f>T_i!AB5-K21</f>
        <v>3.8853027497523271</v>
      </c>
    </row>
    <row r="22" spans="1:92" x14ac:dyDescent="0.25">
      <c r="B22" s="168"/>
      <c r="C22" s="168"/>
      <c r="D22" s="168"/>
      <c r="E22" s="168"/>
      <c r="F22" s="168"/>
      <c r="G22" s="168"/>
      <c r="J22" s="141" t="str">
        <f>T_i!A6</f>
        <v>AL</v>
      </c>
      <c r="K22" s="134">
        <f>T_i!Z6</f>
        <v>75.975595527043581</v>
      </c>
      <c r="L22" s="135">
        <f>K22-T_i!AA6</f>
        <v>4.3797084163488194</v>
      </c>
      <c r="M22" s="135">
        <f>T_i!AB6-K22</f>
        <v>3.8942641565526088</v>
      </c>
    </row>
    <row r="23" spans="1:92" x14ac:dyDescent="0.25">
      <c r="B23" s="168"/>
      <c r="C23" s="168"/>
      <c r="D23" s="168"/>
      <c r="E23" s="168"/>
      <c r="F23" s="168"/>
      <c r="G23" s="168"/>
      <c r="J23" s="141" t="str">
        <f>T_i!A7</f>
        <v>ASAQ</v>
      </c>
      <c r="K23" s="134">
        <f>T_i!Z7</f>
        <v>6.0715838696047131</v>
      </c>
      <c r="L23" s="135">
        <f>K23-T_i!AA7</f>
        <v>1.2111014550299757</v>
      </c>
      <c r="M23" s="135">
        <f>T_i!AB7-K23</f>
        <v>1.4888942059956669</v>
      </c>
    </row>
    <row r="24" spans="1:92" x14ac:dyDescent="0.25">
      <c r="B24" s="168"/>
      <c r="C24" s="168"/>
      <c r="D24" s="168"/>
      <c r="E24" s="168"/>
      <c r="F24" s="168"/>
      <c r="G24" s="168"/>
      <c r="J24" s="141" t="str">
        <f>T_i!A8</f>
        <v>APPQ</v>
      </c>
      <c r="K24" s="134">
        <f>T_i!Z8</f>
        <v>2.7276547025152706</v>
      </c>
      <c r="L24" s="135">
        <f>K24-T_i!AA8</f>
        <v>0.94599675854795273</v>
      </c>
      <c r="M24" s="135">
        <f>T_i!AB8-K24</f>
        <v>1.427040073275005</v>
      </c>
    </row>
    <row r="25" spans="1:92" x14ac:dyDescent="0.25">
      <c r="B25" s="168"/>
      <c r="C25" s="168"/>
      <c r="D25" s="168"/>
      <c r="E25" s="168"/>
      <c r="F25" s="168"/>
      <c r="G25" s="168"/>
      <c r="J25" s="141" t="str">
        <f>T_i!A9</f>
        <v>DHAPPQ</v>
      </c>
      <c r="K25" s="134">
        <f>T_i!Z9</f>
        <v>15.205464838128705</v>
      </c>
      <c r="L25" s="135">
        <f>K25-T_i!AA9</f>
        <v>2.0839713021699797</v>
      </c>
      <c r="M25" s="135">
        <f>T_i!AB9-K25</f>
        <v>2.3480768406264794</v>
      </c>
    </row>
    <row r="26" spans="1:92" x14ac:dyDescent="0.25">
      <c r="B26" s="168"/>
      <c r="C26" s="168"/>
      <c r="D26" s="168"/>
      <c r="E26" s="168"/>
      <c r="F26" s="168"/>
      <c r="G26" s="168"/>
      <c r="J26" s="141" t="str">
        <f>T_i!A10</f>
        <v>ARPPQ</v>
      </c>
      <c r="K26" s="134">
        <f>T_i!Z10</f>
        <v>0.80330136493545501</v>
      </c>
      <c r="L26" s="135">
        <f>K26-T_i!AA10</f>
        <v>0.3430514622801018</v>
      </c>
      <c r="M26" s="135">
        <f>T_i!AB10-K26</f>
        <v>0.59515565830732742</v>
      </c>
    </row>
    <row r="27" spans="1:92" x14ac:dyDescent="0.25">
      <c r="B27" s="168"/>
      <c r="C27" s="168"/>
      <c r="D27" s="168"/>
      <c r="E27" s="168"/>
      <c r="F27" s="168"/>
      <c r="G27" s="168"/>
      <c r="J27" s="141" t="str">
        <f>T_i!A11</f>
        <v>any other ACT</v>
      </c>
      <c r="K27" s="134">
        <f>T_i!Z11</f>
        <v>3.3647595837095236E-2</v>
      </c>
      <c r="L27" s="135">
        <f>K27-T_i!AA11</f>
        <v>2.852290841135682E-2</v>
      </c>
      <c r="M27" s="135">
        <f>T_i!AB11-K27</f>
        <v>0.18692510190151468</v>
      </c>
    </row>
    <row r="28" spans="1:92" x14ac:dyDescent="0.25">
      <c r="B28" s="168"/>
      <c r="C28" s="168"/>
      <c r="D28" s="168"/>
      <c r="E28" s="168"/>
      <c r="F28" s="168"/>
      <c r="G28" s="168"/>
      <c r="J28" s="141" t="str">
        <f>T_i!A12</f>
        <v>Nationally regd ACT</v>
      </c>
      <c r="K28" s="134">
        <f>T_i!Z12</f>
        <v>72.377409515554518</v>
      </c>
      <c r="L28" s="135">
        <f>K28-T_i!AA12</f>
        <v>4.3078332542843754</v>
      </c>
      <c r="M28" s="135">
        <f>T_i!AB12-K28</f>
        <v>3.9289481373544959</v>
      </c>
    </row>
    <row r="29" spans="1:92" x14ac:dyDescent="0.25">
      <c r="B29" s="168"/>
      <c r="C29" s="168"/>
      <c r="D29" s="168"/>
      <c r="E29" s="168"/>
      <c r="F29" s="168"/>
      <c r="G29" s="168"/>
      <c r="J29" s="141" t="str">
        <f>T_i!A13</f>
        <v>QAACT</v>
      </c>
      <c r="K29" s="134">
        <f>T_i!Z13</f>
        <v>10.057024900730891</v>
      </c>
      <c r="L29" s="135">
        <f>K29-T_i!AA13</f>
        <v>1.5487914012606865</v>
      </c>
      <c r="M29" s="135">
        <f>T_i!AB13-K29</f>
        <v>1.7942049989388238</v>
      </c>
    </row>
    <row r="30" spans="1:92" x14ac:dyDescent="0.25">
      <c r="B30" s="168"/>
      <c r="C30" s="168"/>
      <c r="D30" s="168"/>
      <c r="E30" s="168"/>
      <c r="F30" s="168"/>
      <c r="G30" s="168"/>
      <c r="J30" s="141" t="str">
        <f>T_i!A14</f>
        <v>ACT: WHO PQ &amp; NAT</v>
      </c>
      <c r="K30" s="134">
        <f>T_i!Z14</f>
        <v>2.7526306370941898</v>
      </c>
      <c r="L30" s="135">
        <f>K30-T_i!AA14</f>
        <v>0.69070954058687883</v>
      </c>
      <c r="M30" s="135">
        <f>T_i!AB14-K30</f>
        <v>0.91342487249559712</v>
      </c>
    </row>
    <row r="31" spans="1:92" x14ac:dyDescent="0.25">
      <c r="B31" s="168"/>
      <c r="C31" s="168"/>
      <c r="D31" s="168"/>
      <c r="E31" s="168"/>
      <c r="F31" s="168"/>
      <c r="G31" s="168"/>
      <c r="J31" s="141" t="str">
        <f>T_i!A15</f>
        <v>ACT: WHO PQ, not NAT</v>
      </c>
      <c r="K31" s="134">
        <f>T_i!Z15</f>
        <v>7.7597909619667504</v>
      </c>
      <c r="L31" s="135">
        <f>K31-T_i!AA15</f>
        <v>1.3294256075820075</v>
      </c>
      <c r="M31" s="135">
        <f>T_i!AB15-K31</f>
        <v>1.5768484212776581</v>
      </c>
    </row>
    <row r="32" spans="1:92" x14ac:dyDescent="0.25">
      <c r="B32" s="168"/>
      <c r="C32" s="168"/>
      <c r="D32" s="168"/>
      <c r="E32" s="168"/>
      <c r="F32" s="168"/>
      <c r="G32" s="168"/>
      <c r="J32" s="141" t="str">
        <f>T_i!A16</f>
        <v>ACT: NAT, not WHO PQ</v>
      </c>
      <c r="K32" s="134">
        <f>T_i!Z16</f>
        <v>65.340289129478052</v>
      </c>
      <c r="L32" s="135">
        <f>K32-T_i!AA16</f>
        <v>4.2943767499884657</v>
      </c>
      <c r="M32" s="135">
        <f>T_i!AB16-K32</f>
        <v>4.0582750190760777</v>
      </c>
    </row>
    <row r="33" spans="2:13" x14ac:dyDescent="0.25">
      <c r="B33" s="168"/>
      <c r="C33" s="168"/>
      <c r="D33" s="168"/>
      <c r="E33" s="168"/>
      <c r="F33" s="168"/>
      <c r="G33" s="168"/>
      <c r="J33" s="141" t="str">
        <f>T_i!A17</f>
        <v>ACT: not WHO PQ or NAT</v>
      </c>
      <c r="K33" s="134">
        <f>T_i!Z17</f>
        <v>46.071017094736533</v>
      </c>
      <c r="L33" s="135">
        <f>K33-T_i!AA17</f>
        <v>3.7243917563276483</v>
      </c>
      <c r="M33" s="135">
        <f>T_i!AB17-K33</f>
        <v>3.768784994399752</v>
      </c>
    </row>
    <row r="34" spans="2:13" x14ac:dyDescent="0.25">
      <c r="B34" s="168"/>
      <c r="C34" s="168"/>
      <c r="D34" s="168"/>
      <c r="E34" s="168"/>
      <c r="F34" s="168"/>
      <c r="G34" s="168"/>
      <c r="J34" s="141" t="str">
        <f>T_i!A18</f>
        <v>Stocks 2 or more ACTs</v>
      </c>
      <c r="K34" s="134">
        <f>T_i!Z18</f>
        <v>18.253783004145724</v>
      </c>
      <c r="L34" s="135">
        <f>K34-T_i!AA18</f>
        <v>2.5518932315035165</v>
      </c>
      <c r="M34" s="135">
        <f>T_i!AB18-K34</f>
        <v>2.8627395811266929</v>
      </c>
    </row>
    <row r="35" spans="2:13" x14ac:dyDescent="0.25">
      <c r="B35" s="168"/>
      <c r="C35" s="168"/>
      <c r="D35" s="168"/>
      <c r="E35" s="168"/>
      <c r="F35" s="168"/>
      <c r="G35" s="168"/>
      <c r="J35" s="141" t="str">
        <f>T_i!A19</f>
        <v>Non-artemisinin therapy</v>
      </c>
      <c r="K35" s="134">
        <f>T_i!Z19</f>
        <v>30.905715430315635</v>
      </c>
      <c r="L35" s="135">
        <f>K35-T_i!AA19</f>
        <v>2.6299991860814025</v>
      </c>
      <c r="M35" s="135">
        <f>T_i!AB19-K35</f>
        <v>2.7598025935146886</v>
      </c>
    </row>
    <row r="36" spans="2:13" ht="20.25" customHeight="1" x14ac:dyDescent="0.25">
      <c r="B36" s="169" t="str">
        <f>T_i!C1</f>
        <v xml:space="preserve"> Footnote - N screened outlets: Private not for profit=30; private not for profit=195; pharmacy=495; PPMV=3202; informal=114; labs = 135; wholesalers= 51. Outlets that met screening criteria for a full interview but did not complete the interview (were not interviewed or completed a partial interview) = 0 </v>
      </c>
      <c r="C36" s="169"/>
      <c r="D36" s="169"/>
      <c r="E36" s="169"/>
      <c r="F36" s="169"/>
      <c r="G36" s="169"/>
      <c r="J36" s="141" t="str">
        <f>T_i!A20</f>
        <v>Oral QN</v>
      </c>
      <c r="K36" s="134">
        <f>T_i!Z20</f>
        <v>1.2737819789156575</v>
      </c>
      <c r="L36" s="135">
        <f>K36-T_i!AA20</f>
        <v>0.45801509400970053</v>
      </c>
      <c r="M36" s="135">
        <f>T_i!AB20-K36</f>
        <v>0.71002582546781645</v>
      </c>
    </row>
    <row r="37" spans="2:13" ht="15.75" thickBot="1" x14ac:dyDescent="0.3">
      <c r="B37" s="170" t="s">
        <v>103</v>
      </c>
      <c r="C37" s="170"/>
      <c r="D37" s="170"/>
      <c r="E37" s="170"/>
      <c r="F37" s="170"/>
      <c r="G37" s="170"/>
      <c r="J37" s="141" t="str">
        <f>T_i!A21</f>
        <v>CQ - packaged alone</v>
      </c>
      <c r="K37" s="134">
        <f>T_i!Z21</f>
        <v>16.038669987516048</v>
      </c>
      <c r="L37" s="135">
        <f>K37-T_i!AA21</f>
        <v>2.0155920886951417</v>
      </c>
      <c r="M37" s="135">
        <f>T_i!AB21-K37</f>
        <v>2.2436965561740756</v>
      </c>
    </row>
    <row r="38" spans="2:13" ht="66" customHeight="1" thickTop="1" x14ac:dyDescent="0.25">
      <c r="J38" s="141" t="str">
        <f>T_i!A22</f>
        <v>SP</v>
      </c>
      <c r="K38" s="134">
        <f>T_i!Z22</f>
        <v>17.660728845991976</v>
      </c>
      <c r="L38" s="135">
        <f>K38-T_i!AA22</f>
        <v>2.1179777207301509</v>
      </c>
      <c r="M38" s="135">
        <f>T_i!AB22-K38</f>
        <v>2.3382483577497339</v>
      </c>
    </row>
    <row r="39" spans="2:13" x14ac:dyDescent="0.25">
      <c r="J39" s="141" t="str">
        <f>T_i!A23</f>
        <v>SPAQ</v>
      </c>
      <c r="K39" s="134">
        <f>T_i!Z23</f>
        <v>0.81586538245383611</v>
      </c>
      <c r="L39" s="135">
        <f>K39-T_i!AA23</f>
        <v>0.34963184685917287</v>
      </c>
      <c r="M39" s="135">
        <f>T_i!AB23-K39</f>
        <v>0.60807232693703106</v>
      </c>
    </row>
    <row r="40" spans="2:13" x14ac:dyDescent="0.25">
      <c r="J40" s="141" t="str">
        <f>T_i!A24</f>
        <v>Other non-artemisinins</v>
      </c>
      <c r="K40" s="134">
        <f>T_i!Z24</f>
        <v>0.29411175550599344</v>
      </c>
      <c r="L40" s="135">
        <f>K40-T_i!AA24</f>
        <v>0.14388212112344978</v>
      </c>
      <c r="M40" s="135">
        <f>T_i!AB24-K40</f>
        <v>0.28089136199012665</v>
      </c>
    </row>
    <row r="41" spans="2:13" x14ac:dyDescent="0.25">
      <c r="J41" s="141" t="str">
        <f>T_i!A25</f>
        <v>Oral artemisinin monotherapy</v>
      </c>
      <c r="K41" s="134" t="str">
        <f>T_i!Z25</f>
        <v>0</v>
      </c>
      <c r="L41" s="135" t="e">
        <f>K41-T_i!AA25</f>
        <v>#VALUE!</v>
      </c>
      <c r="M41" s="135" t="e">
        <f>T_i!AB25-K41</f>
        <v>#VALUE!</v>
      </c>
    </row>
    <row r="42" spans="2:13" x14ac:dyDescent="0.25">
      <c r="J42" s="141" t="str">
        <f>T_i!A26</f>
        <v>Non-oral art. monotherapy</v>
      </c>
      <c r="K42" s="134">
        <f>T_i!Z26</f>
        <v>22.783121875495084</v>
      </c>
      <c r="L42" s="135">
        <f>K42-T_i!AA26</f>
        <v>4.6417264840550345</v>
      </c>
      <c r="M42" s="135">
        <f>T_i!AB26-K42</f>
        <v>5.4201871215626127</v>
      </c>
    </row>
    <row r="43" spans="2:13" x14ac:dyDescent="0.25">
      <c r="J43" s="141" t="str">
        <f>T_i!A27</f>
        <v>Severe malaria treatment</v>
      </c>
      <c r="K43" s="134">
        <f>T_i!Z27</f>
        <v>22.918385966848536</v>
      </c>
      <c r="L43" s="135">
        <f>K43-T_i!AA27</f>
        <v>4.6509162220780134</v>
      </c>
      <c r="M43" s="135">
        <f>T_i!AB27-K43</f>
        <v>5.4244181238752915</v>
      </c>
    </row>
    <row r="44" spans="2:13" x14ac:dyDescent="0.25">
      <c r="J44" s="141" t="str">
        <f>T_i!A28</f>
        <v>Rectal artesunate</v>
      </c>
      <c r="K44" s="134" t="str">
        <f>T_i!Z28</f>
        <v>0</v>
      </c>
      <c r="L44" s="135" t="e">
        <f>K44-T_i!AA28</f>
        <v>#VALUE!</v>
      </c>
      <c r="M44" s="135" t="e">
        <f>T_i!AB28-K44</f>
        <v>#VALUE!</v>
      </c>
    </row>
    <row r="45" spans="2:13" x14ac:dyDescent="0.25">
      <c r="J45" s="141" t="str">
        <f>T_i!A29</f>
        <v>Injectable artesunate</v>
      </c>
      <c r="K45" s="134">
        <f>T_i!Z29</f>
        <v>4.1103128297632141</v>
      </c>
      <c r="L45" s="135">
        <f>K45-T_i!AA29</f>
        <v>1.0157638189988552</v>
      </c>
      <c r="M45" s="135">
        <f>T_i!AB29-K45</f>
        <v>1.3304613319107501</v>
      </c>
    </row>
    <row r="46" spans="2:13" x14ac:dyDescent="0.25">
      <c r="J46" s="141" t="str">
        <f>T_i!A30</f>
        <v>Injectable artemether</v>
      </c>
      <c r="K46" s="134">
        <f>T_i!Z30</f>
        <v>19.016237360585357</v>
      </c>
      <c r="L46" s="135">
        <f>K46-T_i!AA30</f>
        <v>3.6139441692226821</v>
      </c>
      <c r="M46" s="135">
        <f>T_i!AB30-K46</f>
        <v>4.228910841352949</v>
      </c>
    </row>
    <row r="47" spans="2:13" x14ac:dyDescent="0.25">
      <c r="J47" s="141" t="str">
        <f>T_i!A31</f>
        <v>injAE</v>
      </c>
      <c r="K47" s="134">
        <f>T_i!Z31</f>
        <v>8.176619418940458</v>
      </c>
      <c r="L47" s="135">
        <f>K47-T_i!AA31</f>
        <v>2.0601613551717755</v>
      </c>
      <c r="M47" s="135">
        <f>T_i!AB31-K47</f>
        <v>2.6738724794960405</v>
      </c>
    </row>
    <row r="48" spans="2:13" x14ac:dyDescent="0.25">
      <c r="J48" s="141" t="str">
        <f>T_i!A32</f>
        <v>Injectable QN</v>
      </c>
      <c r="K48" s="134">
        <f>T_i!Z32</f>
        <v>0.22540171249829022</v>
      </c>
      <c r="L48" s="135">
        <f>K48-T_i!AA32</f>
        <v>9.5804348891144891E-2</v>
      </c>
      <c r="M48" s="135">
        <f>T_i!AB32-K48</f>
        <v>0.16634953259839491</v>
      </c>
    </row>
    <row r="52" spans="1:107" x14ac:dyDescent="0.25">
      <c r="A52" s="15" t="s">
        <v>4</v>
      </c>
    </row>
    <row r="55" spans="1:107" ht="42" customHeight="1" thickBot="1" x14ac:dyDescent="0.3">
      <c r="B55" s="167" t="s">
        <v>123</v>
      </c>
      <c r="C55" s="167"/>
      <c r="D55" s="167"/>
      <c r="E55" s="167"/>
      <c r="F55" s="167"/>
      <c r="G55" s="167"/>
      <c r="I55" s="151"/>
      <c r="J55" s="130"/>
      <c r="K55" s="130"/>
      <c r="L55" s="152"/>
      <c r="M55" s="152"/>
      <c r="N55" s="152"/>
      <c r="O55" s="153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X55" s="171" t="s">
        <v>111</v>
      </c>
      <c r="CY55" s="172"/>
      <c r="CZ55" s="172"/>
      <c r="DA55" s="172"/>
      <c r="DB55" s="172"/>
      <c r="DC55" s="172"/>
    </row>
    <row r="56" spans="1:107" ht="16.5" thickTop="1" thickBot="1" x14ac:dyDescent="0.3">
      <c r="A56" s="130"/>
      <c r="B56" s="173"/>
      <c r="C56" s="173"/>
      <c r="D56" s="173"/>
      <c r="E56" s="173"/>
      <c r="F56" s="173"/>
      <c r="G56" s="173"/>
      <c r="I56" s="151"/>
      <c r="J56" s="130"/>
      <c r="K56" s="130"/>
      <c r="L56" s="152"/>
      <c r="M56" s="152"/>
      <c r="N56" s="152"/>
      <c r="O56" s="152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X56" s="154">
        <f>$K$56</f>
        <v>0</v>
      </c>
      <c r="CY56" s="154"/>
      <c r="CZ56" s="154"/>
      <c r="DA56" s="154"/>
      <c r="DB56" s="154"/>
      <c r="DC56" s="154"/>
    </row>
    <row r="57" spans="1:107" s="155" customFormat="1" ht="60.75" thickBot="1" x14ac:dyDescent="0.3">
      <c r="B57" s="174"/>
      <c r="C57" s="174"/>
      <c r="D57" s="174"/>
      <c r="E57" s="174"/>
      <c r="F57" s="174"/>
      <c r="G57" s="174"/>
      <c r="I57" s="156"/>
      <c r="J57" s="157" t="s">
        <v>13</v>
      </c>
      <c r="K57" s="157"/>
      <c r="L57" s="158" t="str">
        <f>T_i!$A4</f>
        <v>Any antimalarial</v>
      </c>
      <c r="M57" s="159" t="s">
        <v>15</v>
      </c>
      <c r="N57" s="159" t="s">
        <v>16</v>
      </c>
      <c r="O57" s="158" t="str">
        <f>T_i!$A5</f>
        <v>ACT</v>
      </c>
      <c r="P57" s="159" t="s">
        <v>15</v>
      </c>
      <c r="Q57" s="159" t="s">
        <v>16</v>
      </c>
      <c r="R57" s="158" t="str">
        <f>T_i!$A6</f>
        <v>AL</v>
      </c>
      <c r="S57" s="159" t="s">
        <v>15</v>
      </c>
      <c r="T57" s="159" t="s">
        <v>16</v>
      </c>
      <c r="U57" s="158" t="str">
        <f>T_i!$A7</f>
        <v>ASAQ</v>
      </c>
      <c r="V57" s="159" t="s">
        <v>15</v>
      </c>
      <c r="W57" s="159" t="s">
        <v>16</v>
      </c>
      <c r="X57" s="158" t="str">
        <f>T_i!$A8</f>
        <v>APPQ</v>
      </c>
      <c r="Y57" s="159" t="s">
        <v>15</v>
      </c>
      <c r="Z57" s="159" t="s">
        <v>16</v>
      </c>
      <c r="AA57" s="158" t="str">
        <f>T_i!$A9</f>
        <v>DHAPPQ</v>
      </c>
      <c r="AB57" s="159" t="s">
        <v>15</v>
      </c>
      <c r="AC57" s="159" t="s">
        <v>16</v>
      </c>
      <c r="AD57" s="158" t="str">
        <f>T_i!$A10</f>
        <v>ARPPQ</v>
      </c>
      <c r="AE57" s="159" t="s">
        <v>15</v>
      </c>
      <c r="AF57" s="159" t="s">
        <v>16</v>
      </c>
      <c r="AG57" s="158" t="str">
        <f>T_i!$A11</f>
        <v>any other ACT</v>
      </c>
      <c r="AH57" s="159" t="s">
        <v>15</v>
      </c>
      <c r="AI57" s="159" t="s">
        <v>16</v>
      </c>
      <c r="AJ57" s="158" t="str">
        <f>T_i!$A12</f>
        <v>Nationally regd ACT</v>
      </c>
      <c r="AK57" s="159" t="s">
        <v>15</v>
      </c>
      <c r="AL57" s="159" t="s">
        <v>16</v>
      </c>
      <c r="AM57" s="158" t="str">
        <f>T_i!$A13</f>
        <v>QAACT</v>
      </c>
      <c r="AN57" s="159" t="s">
        <v>15</v>
      </c>
      <c r="AO57" s="159" t="s">
        <v>16</v>
      </c>
      <c r="AP57" s="158" t="str">
        <f>T_i!$A14</f>
        <v>ACT: WHO PQ &amp; NAT</v>
      </c>
      <c r="AQ57" s="159" t="s">
        <v>15</v>
      </c>
      <c r="AR57" s="159" t="s">
        <v>16</v>
      </c>
      <c r="AS57" s="158" t="str">
        <f>T_i!$A15</f>
        <v>ACT: WHO PQ, not NAT</v>
      </c>
      <c r="AT57" s="159" t="s">
        <v>15</v>
      </c>
      <c r="AU57" s="159" t="s">
        <v>16</v>
      </c>
      <c r="AV57" s="158" t="str">
        <f>T_i!$A16</f>
        <v>ACT: NAT, not WHO PQ</v>
      </c>
      <c r="AW57" s="159" t="s">
        <v>15</v>
      </c>
      <c r="AX57" s="159" t="s">
        <v>16</v>
      </c>
      <c r="AY57" s="158" t="str">
        <f>T_i!$A17</f>
        <v>ACT: not WHO PQ or NAT</v>
      </c>
      <c r="AZ57" s="159" t="s">
        <v>15</v>
      </c>
      <c r="BA57" s="159" t="s">
        <v>16</v>
      </c>
      <c r="BB57" s="158" t="str">
        <f>T_i!$A18</f>
        <v>Stocks 2 or more ACTs</v>
      </c>
      <c r="BC57" s="159" t="s">
        <v>15</v>
      </c>
      <c r="BD57" s="159" t="s">
        <v>16</v>
      </c>
      <c r="BE57" s="158" t="str">
        <f>T_i!$A19</f>
        <v>Non-artemisinin therapy</v>
      </c>
      <c r="BF57" s="159" t="s">
        <v>15</v>
      </c>
      <c r="BG57" s="159" t="s">
        <v>16</v>
      </c>
      <c r="BH57" s="158" t="str">
        <f>T_i!$A20</f>
        <v>Oral QN</v>
      </c>
      <c r="BI57" s="159" t="s">
        <v>15</v>
      </c>
      <c r="BJ57" s="159" t="s">
        <v>16</v>
      </c>
      <c r="BK57" s="158" t="str">
        <f>T_i!$A21</f>
        <v>CQ - packaged alone</v>
      </c>
      <c r="BL57" s="159" t="s">
        <v>15</v>
      </c>
      <c r="BM57" s="159" t="s">
        <v>16</v>
      </c>
      <c r="BN57" s="158" t="str">
        <f>T_i!$A22</f>
        <v>SP</v>
      </c>
      <c r="BO57" s="159" t="s">
        <v>15</v>
      </c>
      <c r="BP57" s="159" t="s">
        <v>16</v>
      </c>
      <c r="BQ57" s="158" t="str">
        <f>T_i!$A23</f>
        <v>SPAQ</v>
      </c>
      <c r="BR57" s="159" t="s">
        <v>15</v>
      </c>
      <c r="BS57" s="159" t="s">
        <v>16</v>
      </c>
      <c r="BT57" s="158" t="str">
        <f>T_i!$A24</f>
        <v>Other non-artemisinins</v>
      </c>
      <c r="BU57" s="159" t="s">
        <v>15</v>
      </c>
      <c r="BV57" s="159" t="s">
        <v>16</v>
      </c>
      <c r="BW57" s="158" t="str">
        <f>T_i!$A25</f>
        <v>Oral artemisinin monotherapy</v>
      </c>
      <c r="BX57" s="159" t="s">
        <v>15</v>
      </c>
      <c r="BY57" s="159" t="s">
        <v>16</v>
      </c>
      <c r="BZ57" s="158" t="str">
        <f>T_i!$A26</f>
        <v>Non-oral art. monotherapy</v>
      </c>
      <c r="CA57" s="159" t="s">
        <v>15</v>
      </c>
      <c r="CB57" s="159" t="s">
        <v>16</v>
      </c>
      <c r="CC57" s="158" t="str">
        <f>T_i!$A27</f>
        <v>Severe malaria treatment</v>
      </c>
      <c r="CD57" s="159" t="s">
        <v>15</v>
      </c>
      <c r="CE57" s="159" t="s">
        <v>16</v>
      </c>
      <c r="CF57" s="158" t="str">
        <f>T_i!$A28</f>
        <v>Rectal artesunate</v>
      </c>
      <c r="CG57" s="159" t="s">
        <v>15</v>
      </c>
      <c r="CH57" s="159" t="s">
        <v>16</v>
      </c>
      <c r="CI57" s="158" t="str">
        <f>T_i!$A29</f>
        <v>Injectable artesunate</v>
      </c>
      <c r="CJ57" s="159" t="s">
        <v>15</v>
      </c>
      <c r="CK57" s="159" t="s">
        <v>16</v>
      </c>
      <c r="CL57" s="158" t="str">
        <f>T_i!$A30</f>
        <v>Injectable artemether</v>
      </c>
      <c r="CM57" s="159" t="s">
        <v>15</v>
      </c>
      <c r="CN57" s="159" t="s">
        <v>16</v>
      </c>
      <c r="CO57" s="158" t="str">
        <f>T_i!$A31</f>
        <v>injAE</v>
      </c>
      <c r="CP57" s="159" t="s">
        <v>15</v>
      </c>
      <c r="CQ57" s="159" t="s">
        <v>16</v>
      </c>
      <c r="CR57" s="158" t="str">
        <f>T_i!$A32</f>
        <v>Injectable QN</v>
      </c>
      <c r="CS57" s="159" t="s">
        <v>15</v>
      </c>
      <c r="CT57" s="159" t="s">
        <v>16</v>
      </c>
      <c r="CX57" s="168"/>
      <c r="CY57" s="168"/>
      <c r="CZ57" s="168"/>
      <c r="DA57" s="168"/>
      <c r="DB57" s="168"/>
      <c r="DC57" s="168"/>
    </row>
    <row r="58" spans="1:107" x14ac:dyDescent="0.25">
      <c r="B58" s="174"/>
      <c r="C58" s="174"/>
      <c r="D58" s="174"/>
      <c r="E58" s="174"/>
      <c r="F58" s="174"/>
      <c r="G58" s="174"/>
      <c r="I58" s="151"/>
      <c r="J58" s="130" t="s">
        <v>112</v>
      </c>
      <c r="K58" s="77" t="str">
        <f>T_i!B$2</f>
        <v>Private Not For-Profit Facility</v>
      </c>
      <c r="L58" s="152">
        <f>T_i!B$4</f>
        <v>88.578394993004551</v>
      </c>
      <c r="M58" s="152">
        <f>L58-T_i!C$4</f>
        <v>17.554280156591247</v>
      </c>
      <c r="N58" s="152">
        <f>T_i!D$4-L58</f>
        <v>7.5058114626368138</v>
      </c>
      <c r="O58" s="152">
        <f>T_i!B$5</f>
        <v>71.700602282769282</v>
      </c>
      <c r="P58" s="134">
        <f>O58-T_i!C$5</f>
        <v>17.896082286587969</v>
      </c>
      <c r="Q58" s="134">
        <f>T_i!D$5-O58</f>
        <v>12.942017040843496</v>
      </c>
      <c r="R58" s="134">
        <f>T_i!B$6</f>
        <v>71.700602282769282</v>
      </c>
      <c r="S58" s="134">
        <f>R58-T_i!C$6</f>
        <v>17.896082286587969</v>
      </c>
      <c r="T58" s="134">
        <f>T_i!D$6-R58</f>
        <v>12.942017040843496</v>
      </c>
      <c r="U58" s="134">
        <f>T_i!B$7</f>
        <v>1.9510694704235636</v>
      </c>
      <c r="V58" s="134">
        <f>U58-T_i!C$7</f>
        <v>1.4373215053292343</v>
      </c>
      <c r="W58" s="134">
        <f>T_i!D$7-U58</f>
        <v>5.170680522818885</v>
      </c>
      <c r="X58" s="134">
        <f>T_i!B$8</f>
        <v>1.6385208683670871</v>
      </c>
      <c r="Y58" s="134">
        <f>X58-T_i!C$8</f>
        <v>1.2892682144539449</v>
      </c>
      <c r="Z58" s="134">
        <f>T_i!D$8-X58</f>
        <v>5.6982057259779442</v>
      </c>
      <c r="AA58" s="134">
        <f>T_i!B$9</f>
        <v>1.9510694704235636</v>
      </c>
      <c r="AB58" s="134">
        <f>AA58-T_i!C$9</f>
        <v>1.4373215053292343</v>
      </c>
      <c r="AC58" s="134">
        <f>T_i!D$9-AA58</f>
        <v>5.170680522818885</v>
      </c>
      <c r="AD58" s="134" t="str">
        <f>T_i!B$10</f>
        <v>0</v>
      </c>
      <c r="AE58" s="134" t="e">
        <f>AD58-T_i!C$10</f>
        <v>#VALUE!</v>
      </c>
      <c r="AF58" s="134" t="e">
        <f>T_i!D$10-AD58</f>
        <v>#VALUE!</v>
      </c>
      <c r="AG58" s="134" t="str">
        <f>T_i!B$11</f>
        <v>0</v>
      </c>
      <c r="AH58" s="134" t="e">
        <f>AG58-T_i!C$11</f>
        <v>#VALUE!</v>
      </c>
      <c r="AI58" s="134" t="e">
        <f>T_i!D$11-AG58</f>
        <v>#VALUE!</v>
      </c>
      <c r="AJ58" s="134">
        <f>T_i!B$12</f>
        <v>57.356335312210085</v>
      </c>
      <c r="AK58" s="134">
        <f>AJ58-T_i!C$12</f>
        <v>20.258375821669276</v>
      </c>
      <c r="AL58" s="134">
        <f>T_i!D$12-AJ58</f>
        <v>18.057850933176191</v>
      </c>
      <c r="AM58" s="134">
        <f>T_i!B$13</f>
        <v>16.974516670495927</v>
      </c>
      <c r="AN58" s="134">
        <f>AM58-T_i!C$13</f>
        <v>10.629309148561084</v>
      </c>
      <c r="AO58" s="134">
        <f>T_i!D$13-AM58</f>
        <v>21.180989758713746</v>
      </c>
      <c r="AP58" s="134">
        <f>T_i!B$14</f>
        <v>10.143343306752305</v>
      </c>
      <c r="AQ58" s="134">
        <f>AP58-T_i!C$14</f>
        <v>7.6807057403539769</v>
      </c>
      <c r="AR58" s="134">
        <f>T_i!D$14-AP58</f>
        <v>23.398172055026386</v>
      </c>
      <c r="AS58" s="134">
        <f>T_i!B$15</f>
        <v>6.8311733637436225</v>
      </c>
      <c r="AT58" s="134">
        <f>AS58-T_i!C$15</f>
        <v>5.3151869408606807</v>
      </c>
      <c r="AU58" s="134">
        <f>T_i!D$15-AS58</f>
        <v>19.052843035668218</v>
      </c>
      <c r="AV58" s="134">
        <f>T_i!B$16</f>
        <v>34.509821590092656</v>
      </c>
      <c r="AW58" s="134">
        <f>AV58-T_i!C$16</f>
        <v>16.636088330825327</v>
      </c>
      <c r="AX58" s="134">
        <f>T_i!D$16-AV58</f>
        <v>21.550566884666793</v>
      </c>
      <c r="AY58" s="134">
        <f>T_i!B$17</f>
        <v>46.661246735540978</v>
      </c>
      <c r="AZ58" s="134">
        <f>AY58-T_i!C$17</f>
        <v>18.220864553611609</v>
      </c>
      <c r="BA58" s="134">
        <f>T_i!D$17-AY58</f>
        <v>19.157391951572983</v>
      </c>
      <c r="BB58" s="134">
        <f>T_i!B$18</f>
        <v>1.9510694704235636</v>
      </c>
      <c r="BC58" s="134">
        <f>BB58-T_i!C$18</f>
        <v>1.4373215053292343</v>
      </c>
      <c r="BD58" s="134">
        <f>T_i!D$18-BB58</f>
        <v>5.170680522818885</v>
      </c>
      <c r="BE58" s="134">
        <f>T_i!B$19</f>
        <v>15.283017688795727</v>
      </c>
      <c r="BF58" s="134">
        <f>BE58-T_i!C$19</f>
        <v>7.2725267283156594</v>
      </c>
      <c r="BG58" s="134">
        <f>T_i!D$19-BE58</f>
        <v>11.922404710759004</v>
      </c>
      <c r="BH58" s="134">
        <f>T_i!B$20</f>
        <v>5.0196353039511887</v>
      </c>
      <c r="BI58" s="134">
        <f>BH58-T_i!C$20</f>
        <v>3.1979717071010176</v>
      </c>
      <c r="BJ58" s="134">
        <f>T_i!D$20-BH58</f>
        <v>8.0639287066468288</v>
      </c>
      <c r="BK58" s="134">
        <f>T_i!B$21</f>
        <v>2.7421921507689078</v>
      </c>
      <c r="BL58" s="134">
        <f>BK58-T_i!C$21</f>
        <v>1.6741222218616205</v>
      </c>
      <c r="BM58" s="134">
        <f>T_i!D$21-BK58</f>
        <v>4.1162739080121815</v>
      </c>
      <c r="BN58" s="134">
        <f>T_i!B$22</f>
        <v>8.3443338133196221</v>
      </c>
      <c r="BO58" s="134">
        <f>BN58-T_i!C$22</f>
        <v>4.2825771079602912</v>
      </c>
      <c r="BP58" s="134">
        <f>T_i!D$22-BN58</f>
        <v>8.0274307810494747</v>
      </c>
      <c r="BQ58" s="134" t="str">
        <f>T_i!B$23</f>
        <v>0</v>
      </c>
      <c r="BR58" s="134" t="e">
        <f>BQ58-T_i!C$23</f>
        <v>#VALUE!</v>
      </c>
      <c r="BS58" s="134" t="e">
        <f>T_i!D$23-BQ58</f>
        <v>#VALUE!</v>
      </c>
      <c r="BT58" s="134">
        <f>T_i!B$24</f>
        <v>1.0352462879114277</v>
      </c>
      <c r="BU58" s="134">
        <f>BT58-T_i!C$24</f>
        <v>0.78837397108467189</v>
      </c>
      <c r="BV58" s="134">
        <f>T_i!D$24-BT58</f>
        <v>3.1991354972982728</v>
      </c>
      <c r="BW58" s="134" t="str">
        <f>T_i!B$25</f>
        <v>0</v>
      </c>
      <c r="BX58" s="134" t="e">
        <f>BW58-T_i!C$25</f>
        <v>#VALUE!</v>
      </c>
      <c r="BY58" s="134" t="e">
        <f>T_i!D$25-BW58</f>
        <v>#VALUE!</v>
      </c>
      <c r="BZ58" s="134">
        <f>T_i!B$26</f>
        <v>28.851397727255311</v>
      </c>
      <c r="CA58" s="134">
        <f>BZ58-T_i!C$26</f>
        <v>12.1998858994783</v>
      </c>
      <c r="CB58" s="134">
        <f>T_i!D$26-BZ58</f>
        <v>16.296543967950299</v>
      </c>
      <c r="CC58" s="134">
        <f>T_i!B$27</f>
        <v>34.395684341930412</v>
      </c>
      <c r="CD58" s="134">
        <f>CC58-T_i!C$27</f>
        <v>13.948898087273179</v>
      </c>
      <c r="CE58" s="134">
        <f>T_i!D$27-CC58</f>
        <v>17.283176158993882</v>
      </c>
      <c r="CF58" s="134" t="str">
        <f>T_i!B$28</f>
        <v>0</v>
      </c>
      <c r="CG58" s="134" t="e">
        <f>CF58-T_i!C$28</f>
        <v>#VALUE!</v>
      </c>
      <c r="CH58" s="134" t="e">
        <f>T_i!D$28-CF58</f>
        <v>#VALUE!</v>
      </c>
      <c r="CI58" s="134">
        <f>T_i!B$29</f>
        <v>7.628590885979726</v>
      </c>
      <c r="CJ58" s="134">
        <f>CI58-T_i!C$29</f>
        <v>4.2682298234412723</v>
      </c>
      <c r="CK58" s="134">
        <f>T_i!D$29-CI58</f>
        <v>8.7696822225432101</v>
      </c>
      <c r="CL58" s="134">
        <f>T_i!B$30</f>
        <v>21.632226051731461</v>
      </c>
      <c r="CM58" s="134">
        <f>CL58-T_i!C$30</f>
        <v>9.9453559989849083</v>
      </c>
      <c r="CN58" s="134">
        <f>T_i!D$30-CL58</f>
        <v>14.907025936146102</v>
      </c>
      <c r="CO58" s="134">
        <f>T_i!B$31</f>
        <v>17.791415833931307</v>
      </c>
      <c r="CP58" s="134">
        <f>CO58-T_i!C$31</f>
        <v>9.6672889400611766</v>
      </c>
      <c r="CQ58" s="134">
        <f>T_i!D$31-CO58</f>
        <v>16.835324235306519</v>
      </c>
      <c r="CR58" s="134">
        <f>T_i!B$32</f>
        <v>5.5442866146750998</v>
      </c>
      <c r="CS58" s="134">
        <f>CR58-T_i!C$32</f>
        <v>4.1794826891898751</v>
      </c>
      <c r="CT58" s="134">
        <f>T_i!D$32-CR58</f>
        <v>14.391558643590718</v>
      </c>
      <c r="CX58" s="168"/>
      <c r="CY58" s="168"/>
      <c r="CZ58" s="168"/>
      <c r="DA58" s="168"/>
      <c r="DB58" s="168"/>
      <c r="DC58" s="168"/>
    </row>
    <row r="59" spans="1:107" x14ac:dyDescent="0.25">
      <c r="B59" s="174"/>
      <c r="C59" s="174"/>
      <c r="D59" s="174"/>
      <c r="E59" s="174"/>
      <c r="F59" s="174"/>
      <c r="G59" s="174"/>
      <c r="I59" s="151"/>
      <c r="J59" s="130" t="s">
        <v>113</v>
      </c>
      <c r="K59" s="77" t="str">
        <f>T_i!F$2</f>
        <v>Private For-Profit Facility</v>
      </c>
      <c r="L59" s="152">
        <f>T_i!F$4</f>
        <v>61.444611322315154</v>
      </c>
      <c r="M59" s="152">
        <f>L59-T_i!G$4</f>
        <v>17.602389061442999</v>
      </c>
      <c r="N59" s="152">
        <f>T_i!H$4-L59</f>
        <v>15.043846399127119</v>
      </c>
      <c r="O59" s="152">
        <f>T_i!F$5</f>
        <v>47.638311392841729</v>
      </c>
      <c r="P59" s="134">
        <f>O59-T_i!G$5</f>
        <v>14.026582509900216</v>
      </c>
      <c r="Q59" s="134">
        <f>T_i!H$5-O59</f>
        <v>14.409299159914632</v>
      </c>
      <c r="R59" s="134">
        <f>T_i!F$6</f>
        <v>45.213982453370839</v>
      </c>
      <c r="S59" s="134">
        <f>R59-T_i!G$6</f>
        <v>13.587515398674789</v>
      </c>
      <c r="T59" s="134">
        <f>T_i!H$6-R59</f>
        <v>14.340463470197747</v>
      </c>
      <c r="U59" s="134">
        <f>T_i!F$7</f>
        <v>4.3086808839732633</v>
      </c>
      <c r="V59" s="134">
        <f>U59-T_i!G$7</f>
        <v>2.2425278284865229</v>
      </c>
      <c r="W59" s="134">
        <f>T_i!H$7-U59</f>
        <v>4.4585926287195825</v>
      </c>
      <c r="X59" s="134">
        <f>T_i!F$8</f>
        <v>7.1024087340658806E-2</v>
      </c>
      <c r="Y59" s="134">
        <f>X59-T_i!G$8</f>
        <v>5.5599259673905721E-2</v>
      </c>
      <c r="Z59" s="134">
        <f>T_i!H$8-X59</f>
        <v>0.25535428608747751</v>
      </c>
      <c r="AA59" s="134">
        <f>T_i!F$9</f>
        <v>4.0946592969890858</v>
      </c>
      <c r="AB59" s="134">
        <f>AA59-T_i!G$9</f>
        <v>1.8073396182626027</v>
      </c>
      <c r="AC59" s="134">
        <f>T_i!H$9-AA59</f>
        <v>3.1298333876479907</v>
      </c>
      <c r="AD59" s="134" t="str">
        <f>T_i!F$10</f>
        <v>0</v>
      </c>
      <c r="AE59" s="134" t="e">
        <f>AD59-T_i!G$10</f>
        <v>#VALUE!</v>
      </c>
      <c r="AF59" s="134" t="e">
        <f>T_i!H$10-AD59</f>
        <v>#VALUE!</v>
      </c>
      <c r="AG59" s="134" t="str">
        <f>T_i!F$11</f>
        <v>0</v>
      </c>
      <c r="AH59" s="134" t="e">
        <f>AG59-T_i!G$11</f>
        <v>#VALUE!</v>
      </c>
      <c r="AI59" s="134" t="e">
        <f>T_i!H$11-AG59</f>
        <v>#VALUE!</v>
      </c>
      <c r="AJ59" s="134">
        <f>T_i!F$12</f>
        <v>43.062060430250476</v>
      </c>
      <c r="AK59" s="134">
        <f>AJ59-T_i!G$12</f>
        <v>12.974249082444938</v>
      </c>
      <c r="AL59" s="134">
        <f>T_i!H$12-AJ59</f>
        <v>14.002379046346611</v>
      </c>
      <c r="AM59" s="134">
        <f>T_i!F$13</f>
        <v>6.5318491940428904</v>
      </c>
      <c r="AN59" s="134">
        <f>AM59-T_i!G$13</f>
        <v>3.6491117110772864</v>
      </c>
      <c r="AO59" s="134">
        <f>T_i!H$13-AM59</f>
        <v>7.5963526725572139</v>
      </c>
      <c r="AP59" s="134">
        <f>T_i!F$14</f>
        <v>1.0246796882304297</v>
      </c>
      <c r="AQ59" s="134">
        <f>AP59-T_i!G$14</f>
        <v>0.57607148592390089</v>
      </c>
      <c r="AR59" s="134">
        <f>T_i!H$14-AP59</f>
        <v>1.2985588392418805</v>
      </c>
      <c r="AS59" s="134">
        <f>T_i!F$15</f>
        <v>5.5071695058124615</v>
      </c>
      <c r="AT59" s="134">
        <f>AS59-T_i!G$15</f>
        <v>3.349816272366319</v>
      </c>
      <c r="AU59" s="134">
        <f>T_i!H$15-AS59</f>
        <v>7.8415894472692091</v>
      </c>
      <c r="AV59" s="134">
        <f>T_i!F$16</f>
        <v>34.273700969210118</v>
      </c>
      <c r="AW59" s="134">
        <f>AV59-T_i!G$16</f>
        <v>12.062097942468004</v>
      </c>
      <c r="AX59" s="134">
        <f>T_i!H$16-AV59</f>
        <v>14.504938255905429</v>
      </c>
      <c r="AY59" s="134">
        <f>T_i!F$17</f>
        <v>18.638077901344328</v>
      </c>
      <c r="AZ59" s="134">
        <f>AY59-T_i!G$17</f>
        <v>6.4632924356811259</v>
      </c>
      <c r="BA59" s="134">
        <f>T_i!H$17-AY59</f>
        <v>8.8216820387737407</v>
      </c>
      <c r="BB59" s="134">
        <f>T_i!F$18</f>
        <v>5.4810694687245736</v>
      </c>
      <c r="BC59" s="134">
        <f>BB59-T_i!G$18</f>
        <v>2.4928508968913112</v>
      </c>
      <c r="BD59" s="134">
        <f>T_i!H$18-BB59</f>
        <v>4.361462632626818</v>
      </c>
      <c r="BE59" s="134">
        <f>T_i!F$19</f>
        <v>11.92474380840795</v>
      </c>
      <c r="BF59" s="134">
        <f>BE59-T_i!G$19</f>
        <v>4.9373322465460081</v>
      </c>
      <c r="BG59" s="134">
        <f>T_i!H$19-BE59</f>
        <v>7.6903431280871644</v>
      </c>
      <c r="BH59" s="134">
        <f>T_i!F$20</f>
        <v>1.3966151057213396</v>
      </c>
      <c r="BI59" s="134">
        <f>BH59-T_i!G$20</f>
        <v>0.84614908088083973</v>
      </c>
      <c r="BJ59" s="134">
        <f>T_i!H$20-BH59</f>
        <v>2.1010628439999239</v>
      </c>
      <c r="BK59" s="134">
        <f>T_i!F$21</f>
        <v>1.3825170576459844</v>
      </c>
      <c r="BL59" s="134">
        <f>BK59-T_i!G$21</f>
        <v>0.67456319554444899</v>
      </c>
      <c r="BM59" s="134">
        <f>T_i!H$21-BK59</f>
        <v>1.2999462016073942</v>
      </c>
      <c r="BN59" s="134">
        <f>T_i!F$22</f>
        <v>8.4078353681156273</v>
      </c>
      <c r="BO59" s="134">
        <f>BN59-T_i!G$22</f>
        <v>4.0571269653110296</v>
      </c>
      <c r="BP59" s="134">
        <f>T_i!H$22-BN59</f>
        <v>7.222243730521928</v>
      </c>
      <c r="BQ59" s="134">
        <f>T_i!F$23</f>
        <v>0.66049253907148009</v>
      </c>
      <c r="BR59" s="134">
        <f>BQ59-T_i!G$23</f>
        <v>0.38445274813597552</v>
      </c>
      <c r="BS59" s="134">
        <f>T_i!H$23-BQ59</f>
        <v>0.91145677588749685</v>
      </c>
      <c r="BT59" s="134">
        <f>T_i!F$24</f>
        <v>0.28076166945762893</v>
      </c>
      <c r="BU59" s="134">
        <f>BT59-T_i!G$24</f>
        <v>0.21076654755328492</v>
      </c>
      <c r="BV59" s="134">
        <f>T_i!H$24-BT59</f>
        <v>0.83831126174631621</v>
      </c>
      <c r="BW59" s="134" t="str">
        <f>T_i!F$25</f>
        <v>0</v>
      </c>
      <c r="BX59" s="134" t="e">
        <f>BW59-T_i!G$25</f>
        <v>#VALUE!</v>
      </c>
      <c r="BY59" s="134" t="e">
        <f>T_i!H$25-BW59</f>
        <v>#VALUE!</v>
      </c>
      <c r="BZ59" s="134">
        <f>T_i!F$26</f>
        <v>29.237854201287579</v>
      </c>
      <c r="CA59" s="134">
        <f>BZ59-T_i!G$26</f>
        <v>9.6817817311838965</v>
      </c>
      <c r="CB59" s="134">
        <f>T_i!H$26-BZ59</f>
        <v>12.016863930528228</v>
      </c>
      <c r="CC59" s="134">
        <f>T_i!F$27</f>
        <v>29.747058995436703</v>
      </c>
      <c r="CD59" s="134">
        <f>CC59-T_i!G$27</f>
        <v>9.8114315821903944</v>
      </c>
      <c r="CE59" s="134">
        <f>T_i!H$27-CC59</f>
        <v>12.115420727823818</v>
      </c>
      <c r="CF59" s="134" t="str">
        <f>T_i!F$28</f>
        <v>0</v>
      </c>
      <c r="CG59" s="134" t="e">
        <f>CF59-T_i!G$28</f>
        <v>#VALUE!</v>
      </c>
      <c r="CH59" s="134" t="e">
        <f>T_i!H$28-CF59</f>
        <v>#VALUE!</v>
      </c>
      <c r="CI59" s="134">
        <f>T_i!F$29</f>
        <v>8.2664467801498063</v>
      </c>
      <c r="CJ59" s="134">
        <f>CI59-T_i!G$29</f>
        <v>3.2270142356211986</v>
      </c>
      <c r="CK59" s="134">
        <f>T_i!H$29-CI59</f>
        <v>5.0046505115538054</v>
      </c>
      <c r="CL59" s="134">
        <f>T_i!F$30</f>
        <v>23.301790372067082</v>
      </c>
      <c r="CM59" s="134">
        <f>CL59-T_i!G$30</f>
        <v>8.7169134706682758</v>
      </c>
      <c r="CN59" s="134">
        <f>T_i!H$30-CL59</f>
        <v>11.786550960841922</v>
      </c>
      <c r="CO59" s="134">
        <f>T_i!F$31</f>
        <v>9.8516963336507981</v>
      </c>
      <c r="CP59" s="134">
        <f>CO59-T_i!G$31</f>
        <v>3.5096638711440971</v>
      </c>
      <c r="CQ59" s="134">
        <f>T_i!H$31-CO59</f>
        <v>5.1409906167108801</v>
      </c>
      <c r="CR59" s="134">
        <f>T_i!F$32</f>
        <v>1.3226529561090434</v>
      </c>
      <c r="CS59" s="134">
        <f>CR59-T_i!G$32</f>
        <v>0.87702009904998568</v>
      </c>
      <c r="CT59" s="134">
        <f>T_i!H$32-CR59</f>
        <v>2.5361236740643607</v>
      </c>
      <c r="CX59" s="168"/>
      <c r="CY59" s="168"/>
      <c r="CZ59" s="168"/>
      <c r="DA59" s="168"/>
      <c r="DB59" s="168"/>
      <c r="DC59" s="168"/>
    </row>
    <row r="60" spans="1:107" x14ac:dyDescent="0.25">
      <c r="B60" s="174"/>
      <c r="C60" s="174"/>
      <c r="D60" s="174"/>
      <c r="E60" s="174"/>
      <c r="F60" s="174"/>
      <c r="G60" s="174"/>
      <c r="I60" s="151"/>
      <c r="J60" s="130" t="s">
        <v>114</v>
      </c>
      <c r="K60" s="77" t="str">
        <f>T_i!J$2</f>
        <v>Pharmacy</v>
      </c>
      <c r="L60" s="152">
        <f>T_i!J$4</f>
        <v>95.325649672982976</v>
      </c>
      <c r="M60" s="152">
        <f>L60-T_i!K$4</f>
        <v>5.3252151791310354</v>
      </c>
      <c r="N60" s="152">
        <f>T_i!L$4-L60</f>
        <v>2.5560480237469108</v>
      </c>
      <c r="O60" s="152">
        <f>T_i!J$5</f>
        <v>93.373323525293685</v>
      </c>
      <c r="P60" s="134">
        <f>O60-T_i!K$5</f>
        <v>5.614249963926909</v>
      </c>
      <c r="Q60" s="134">
        <f>T_i!L$5-O60</f>
        <v>3.1415550641978598</v>
      </c>
      <c r="R60" s="134">
        <f>T_i!J$6</f>
        <v>88.052744825010677</v>
      </c>
      <c r="S60" s="134">
        <f>R60-T_i!K$6</f>
        <v>5.334988528926246</v>
      </c>
      <c r="T60" s="134">
        <f>T_i!L$6-R60</f>
        <v>3.8493186951596812</v>
      </c>
      <c r="U60" s="134">
        <f>T_i!J$7</f>
        <v>20.758356187255558</v>
      </c>
      <c r="V60" s="134">
        <f>U60-T_i!K$7</f>
        <v>4.4927868417685488</v>
      </c>
      <c r="W60" s="134">
        <f>T_i!L$7-U60</f>
        <v>5.3468714602496235</v>
      </c>
      <c r="X60" s="134">
        <f>T_i!J$8</f>
        <v>11.627749399296674</v>
      </c>
      <c r="Y60" s="134">
        <f>X60-T_i!K$8</f>
        <v>2.6330179143013428</v>
      </c>
      <c r="Z60" s="134">
        <f>T_i!L$8-X60</f>
        <v>3.2775394453738596</v>
      </c>
      <c r="AA60" s="134">
        <f>T_i!J$9</f>
        <v>41.224607520290711</v>
      </c>
      <c r="AB60" s="134">
        <f>AA60-T_i!K$9</f>
        <v>7.2451578938259331</v>
      </c>
      <c r="AC60" s="134">
        <f>T_i!L$9-AA60</f>
        <v>7.6464417776049984</v>
      </c>
      <c r="AD60" s="134">
        <f>T_i!J$10</f>
        <v>4.4509326954106596</v>
      </c>
      <c r="AE60" s="134">
        <f>AD60-T_i!K$10</f>
        <v>2.0054678368420071</v>
      </c>
      <c r="AF60" s="134">
        <f>T_i!L$10-AD60</f>
        <v>3.5157963236559322</v>
      </c>
      <c r="AG60" s="134">
        <f>T_i!J$11</f>
        <v>0.22732563732445807</v>
      </c>
      <c r="AH60" s="134">
        <f>AG60-T_i!K$11</f>
        <v>0.19257186523962427</v>
      </c>
      <c r="AI60" s="134">
        <f>T_i!L$11-AG60</f>
        <v>1.243915004665797</v>
      </c>
      <c r="AJ60" s="134">
        <f>T_i!J$12</f>
        <v>84.865514342888574</v>
      </c>
      <c r="AK60" s="134">
        <f>AJ60-T_i!K$12</f>
        <v>5.1174639453775654</v>
      </c>
      <c r="AL60" s="134">
        <f>T_i!L$12-AJ60</f>
        <v>4.0048024728796463</v>
      </c>
      <c r="AM60" s="134">
        <f>T_i!J$13</f>
        <v>18.293357498044184</v>
      </c>
      <c r="AN60" s="134">
        <f>AM60-T_i!K$13</f>
        <v>4.8411012265735973</v>
      </c>
      <c r="AO60" s="134">
        <f>T_i!L$13-AM60</f>
        <v>6.09240369653714</v>
      </c>
      <c r="AP60" s="134">
        <f>T_i!J$14</f>
        <v>2.2293564705429434</v>
      </c>
      <c r="AQ60" s="134">
        <f>AP60-T_i!K$14</f>
        <v>1.2912527464979688</v>
      </c>
      <c r="AR60" s="134">
        <f>T_i!L$14-AP60</f>
        <v>2.9752181936416253</v>
      </c>
      <c r="AS60" s="134">
        <f>T_i!J$15</f>
        <v>16.191063569114306</v>
      </c>
      <c r="AT60" s="134">
        <f>AS60-T_i!K$15</f>
        <v>4.1413590179035786</v>
      </c>
      <c r="AU60" s="134">
        <f>T_i!L$15-AS60</f>
        <v>5.2182244437580891</v>
      </c>
      <c r="AV60" s="134">
        <f>T_i!J$16</f>
        <v>82.879377113673996</v>
      </c>
      <c r="AW60" s="134">
        <f>AV60-T_i!K$16</f>
        <v>5.612981723144614</v>
      </c>
      <c r="AX60" s="134">
        <f>T_i!L$16-AV60</f>
        <v>4.4543074681227921</v>
      </c>
      <c r="AY60" s="134">
        <f>T_i!J$17</f>
        <v>65.885914257128903</v>
      </c>
      <c r="AZ60" s="134">
        <f>AY60-T_i!K$17</f>
        <v>6.8413602172882264</v>
      </c>
      <c r="BA60" s="134">
        <f>T_i!L$17-AY60</f>
        <v>6.2380923998647688</v>
      </c>
      <c r="BB60" s="134">
        <f>T_i!J$18</f>
        <v>51.068417334788322</v>
      </c>
      <c r="BC60" s="134">
        <f>BB60-T_i!K$18</f>
        <v>6.5281332343516354</v>
      </c>
      <c r="BD60" s="134">
        <f>T_i!L$18-BB60</f>
        <v>6.4918931141234992</v>
      </c>
      <c r="BE60" s="134">
        <f>T_i!J$19</f>
        <v>24.545551730228389</v>
      </c>
      <c r="BF60" s="134">
        <f>BE60-T_i!K$19</f>
        <v>4.6675208420213004</v>
      </c>
      <c r="BG60" s="134">
        <f>T_i!L$19-BE60</f>
        <v>5.3544957624207221</v>
      </c>
      <c r="BH60" s="134">
        <f>T_i!J$20</f>
        <v>2.9992034248014945</v>
      </c>
      <c r="BI60" s="134">
        <f>BH60-T_i!K$20</f>
        <v>1.556410202171326</v>
      </c>
      <c r="BJ60" s="134">
        <f>T_i!L$20-BH60</f>
        <v>3.1309540031340126</v>
      </c>
      <c r="BK60" s="134">
        <f>T_i!J$21</f>
        <v>9.8950394104088826</v>
      </c>
      <c r="BL60" s="134">
        <f>BK60-T_i!K$21</f>
        <v>2.3200343431443136</v>
      </c>
      <c r="BM60" s="134">
        <f>T_i!L$21-BK60</f>
        <v>2.9319878720283654</v>
      </c>
      <c r="BN60" s="134">
        <f>T_i!J$22</f>
        <v>17.556619595226465</v>
      </c>
      <c r="BO60" s="134">
        <f>BN60-T_i!K$22</f>
        <v>3.3331155784160664</v>
      </c>
      <c r="BP60" s="134">
        <f>T_i!L$22-BN60</f>
        <v>3.9186402083112206</v>
      </c>
      <c r="BQ60" s="134">
        <f>T_i!J$23</f>
        <v>0.28717187312234632</v>
      </c>
      <c r="BR60" s="134">
        <f>BQ60-T_i!K$23</f>
        <v>0.20620489410249035</v>
      </c>
      <c r="BS60" s="134">
        <f>T_i!L$23-BQ60</f>
        <v>0.72603765088775929</v>
      </c>
      <c r="BT60" s="134">
        <f>T_i!J$24</f>
        <v>0.69473548661733742</v>
      </c>
      <c r="BU60" s="134">
        <f>BT60-T_i!K$24</f>
        <v>0.40143368234756377</v>
      </c>
      <c r="BV60" s="134">
        <f>T_i!L$24-BT60</f>
        <v>0.94184600230418924</v>
      </c>
      <c r="BW60" s="134" t="str">
        <f>T_i!J$25</f>
        <v>0</v>
      </c>
      <c r="BX60" s="134" t="e">
        <f>BW60-T_i!K$25</f>
        <v>#VALUE!</v>
      </c>
      <c r="BY60" s="134" t="e">
        <f>T_i!L$25-BW60</f>
        <v>#VALUE!</v>
      </c>
      <c r="BZ60" s="134">
        <f>T_i!J$26</f>
        <v>15.532785988173456</v>
      </c>
      <c r="CA60" s="134">
        <f>BZ60-T_i!K$26</f>
        <v>4.0079680174996462</v>
      </c>
      <c r="CB60" s="134">
        <f>T_i!L$26-BZ60</f>
        <v>5.0771227375175361</v>
      </c>
      <c r="CC60" s="134">
        <f>T_i!J$27</f>
        <v>15.760111625497913</v>
      </c>
      <c r="CD60" s="134">
        <f>CC60-T_i!K$27</f>
        <v>4.0203481478472067</v>
      </c>
      <c r="CE60" s="134">
        <f>T_i!L$27-CC60</f>
        <v>5.0721716462726008</v>
      </c>
      <c r="CF60" s="134" t="str">
        <f>T_i!J$28</f>
        <v>0</v>
      </c>
      <c r="CG60" s="134" t="e">
        <f>CF60-T_i!K$28</f>
        <v>#VALUE!</v>
      </c>
      <c r="CH60" s="134" t="e">
        <f>T_i!L$28-CF60</f>
        <v>#VALUE!</v>
      </c>
      <c r="CI60" s="134">
        <f>T_i!J$29</f>
        <v>4.5408733565857888</v>
      </c>
      <c r="CJ60" s="134">
        <f>CI60-T_i!K$29</f>
        <v>1.9429169537706241</v>
      </c>
      <c r="CK60" s="134">
        <f>T_i!L$29-CI60</f>
        <v>3.2792930748688605</v>
      </c>
      <c r="CL60" s="134">
        <f>T_i!J$30</f>
        <v>7.7325033057430765</v>
      </c>
      <c r="CM60" s="134">
        <f>CL60-T_i!K$30</f>
        <v>1.7671398289982259</v>
      </c>
      <c r="CN60" s="134">
        <f>T_i!L$30-CL60</f>
        <v>2.2351363269267726</v>
      </c>
      <c r="CO60" s="134">
        <f>T_i!J$31</f>
        <v>10.69268831773735</v>
      </c>
      <c r="CP60" s="134">
        <f>CO60-T_i!K$31</f>
        <v>3.843647555464365</v>
      </c>
      <c r="CQ60" s="134">
        <f>T_i!L$31-CO60</f>
        <v>5.6228745924152825</v>
      </c>
      <c r="CR60" s="134">
        <f>T_i!J$32</f>
        <v>0.32369542236884591</v>
      </c>
      <c r="CS60" s="134">
        <f>CR60-T_i!K$32</f>
        <v>0.24218676031158165</v>
      </c>
      <c r="CT60" s="134">
        <f>T_i!L$32-CR60</f>
        <v>0.95260462576837868</v>
      </c>
      <c r="CX60" s="168"/>
      <c r="CY60" s="168"/>
      <c r="CZ60" s="168"/>
      <c r="DA60" s="168"/>
      <c r="DB60" s="168"/>
      <c r="DC60" s="168"/>
    </row>
    <row r="61" spans="1:107" x14ac:dyDescent="0.25">
      <c r="B61" s="174"/>
      <c r="C61" s="174"/>
      <c r="D61" s="174"/>
      <c r="E61" s="174"/>
      <c r="F61" s="174"/>
      <c r="G61" s="174"/>
      <c r="I61" s="151"/>
      <c r="J61" s="130" t="s">
        <v>115</v>
      </c>
      <c r="K61" s="77" t="str">
        <f>T_i!N$2</f>
        <v>Laboratory</v>
      </c>
      <c r="L61" s="152">
        <f>T_i!N$4</f>
        <v>0.72930197715769163</v>
      </c>
      <c r="M61" s="152">
        <f>L61-T_i!O$4</f>
        <v>0.44707221584255663</v>
      </c>
      <c r="N61" s="152">
        <f>T_i!P$4-L61</f>
        <v>1.1419769189849225</v>
      </c>
      <c r="O61" s="152">
        <f>T_i!N$5</f>
        <v>0.72930197715769163</v>
      </c>
      <c r="P61" s="134">
        <f>O61-T_i!O$5</f>
        <v>0.44707221584255663</v>
      </c>
      <c r="Q61" s="134">
        <f>T_i!P$5-O61</f>
        <v>1.1419769189849225</v>
      </c>
      <c r="R61" s="134">
        <f>T_i!N$6</f>
        <v>0.72930197715769163</v>
      </c>
      <c r="S61" s="134">
        <f>R61-T_i!O$6</f>
        <v>0.44707221584255663</v>
      </c>
      <c r="T61" s="134">
        <f>T_i!P$6-R61</f>
        <v>1.1419769189849225</v>
      </c>
      <c r="U61" s="134" t="str">
        <f>T_i!N$7</f>
        <v>0</v>
      </c>
      <c r="V61" s="134" t="e">
        <f>U61-T_i!O$7</f>
        <v>#VALUE!</v>
      </c>
      <c r="W61" s="134" t="e">
        <f>T_i!P$7-U61</f>
        <v>#VALUE!</v>
      </c>
      <c r="X61" s="134" t="str">
        <f>T_i!N$8</f>
        <v>0</v>
      </c>
      <c r="Y61" s="134" t="e">
        <f>X61-T_i!O$8</f>
        <v>#VALUE!</v>
      </c>
      <c r="Z61" s="134" t="e">
        <f>T_i!P$8-X61</f>
        <v>#VALUE!</v>
      </c>
      <c r="AA61" s="134" t="str">
        <f>T_i!N$9</f>
        <v>0</v>
      </c>
      <c r="AB61" s="134" t="e">
        <f>AA61-T_i!O$9</f>
        <v>#VALUE!</v>
      </c>
      <c r="AC61" s="134" t="e">
        <f>T_i!P$9-AA61</f>
        <v>#VALUE!</v>
      </c>
      <c r="AD61" s="134" t="str">
        <f>T_i!N$10</f>
        <v>0</v>
      </c>
      <c r="AE61" s="134" t="e">
        <f>AD61-T_i!O$10</f>
        <v>#VALUE!</v>
      </c>
      <c r="AF61" s="134" t="e">
        <f>T_i!P$10-AD61</f>
        <v>#VALUE!</v>
      </c>
      <c r="AG61" s="134" t="str">
        <f>T_i!N$11</f>
        <v>0</v>
      </c>
      <c r="AH61" s="134" t="e">
        <f>AG61-T_i!O$11</f>
        <v>#VALUE!</v>
      </c>
      <c r="AI61" s="134" t="e">
        <f>T_i!P$11-AG61</f>
        <v>#VALUE!</v>
      </c>
      <c r="AJ61" s="134">
        <f>T_i!N$12</f>
        <v>0.72930197715769163</v>
      </c>
      <c r="AK61" s="134">
        <f>AJ61-T_i!O$12</f>
        <v>0.44707221584255663</v>
      </c>
      <c r="AL61" s="134">
        <f>T_i!P$12-AJ61</f>
        <v>1.1419769189849225</v>
      </c>
      <c r="AM61" s="134" t="str">
        <f>T_i!N$13</f>
        <v>0</v>
      </c>
      <c r="AN61" s="134" t="e">
        <f>AM61-T_i!O$13</f>
        <v>#VALUE!</v>
      </c>
      <c r="AO61" s="134" t="e">
        <f>T_i!P$13-AM61</f>
        <v>#VALUE!</v>
      </c>
      <c r="AP61" s="134" t="str">
        <f>T_i!N$14</f>
        <v>0</v>
      </c>
      <c r="AQ61" s="134" t="e">
        <f>AP61-T_i!O$14</f>
        <v>#VALUE!</v>
      </c>
      <c r="AR61" s="134" t="e">
        <f>T_i!P$14-AP61</f>
        <v>#VALUE!</v>
      </c>
      <c r="AS61" s="134" t="str">
        <f>T_i!N$15</f>
        <v>0</v>
      </c>
      <c r="AT61" s="134" t="e">
        <f>AS61-T_i!O$15</f>
        <v>#VALUE!</v>
      </c>
      <c r="AU61" s="134" t="e">
        <f>T_i!P$15-AS61</f>
        <v>#VALUE!</v>
      </c>
      <c r="AV61" s="134">
        <f>T_i!N$16</f>
        <v>0.72930197715769163</v>
      </c>
      <c r="AW61" s="134">
        <f>AV61-T_i!O$16</f>
        <v>0.44707221584255663</v>
      </c>
      <c r="AX61" s="134">
        <f>T_i!P$16-AV61</f>
        <v>1.1419769189849225</v>
      </c>
      <c r="AY61" s="134" t="str">
        <f>T_i!N$17</f>
        <v>0</v>
      </c>
      <c r="AZ61" s="134" t="e">
        <f>AY61-T_i!O$17</f>
        <v>#VALUE!</v>
      </c>
      <c r="BA61" s="134" t="e">
        <f>T_i!P$17-AY61</f>
        <v>#VALUE!</v>
      </c>
      <c r="BB61" s="134" t="str">
        <f>T_i!N$18</f>
        <v>0</v>
      </c>
      <c r="BC61" s="134" t="e">
        <f>BB61-T_i!O$18</f>
        <v>#VALUE!</v>
      </c>
      <c r="BD61" s="134" t="e">
        <f>T_i!P$18-BB61</f>
        <v>#VALUE!</v>
      </c>
      <c r="BE61" s="134">
        <f>T_i!N$19</f>
        <v>0.20481000972463803</v>
      </c>
      <c r="BF61" s="134">
        <f>BE61-T_i!O$19</f>
        <v>0.16229860693865017</v>
      </c>
      <c r="BG61" s="134">
        <f>T_i!P$19-BE61</f>
        <v>0.77583792497156989</v>
      </c>
      <c r="BH61" s="134" t="str">
        <f>T_i!N$20</f>
        <v>0</v>
      </c>
      <c r="BI61" s="134" t="e">
        <f>BH61-T_i!O$20</f>
        <v>#VALUE!</v>
      </c>
      <c r="BJ61" s="134" t="e">
        <f>T_i!P$20-BH61</f>
        <v>#VALUE!</v>
      </c>
      <c r="BK61" s="134" t="str">
        <f>T_i!N$21</f>
        <v>0</v>
      </c>
      <c r="BL61" s="134" t="e">
        <f>BK61-T_i!O$21</f>
        <v>#VALUE!</v>
      </c>
      <c r="BM61" s="134" t="e">
        <f>T_i!P$21-BK61</f>
        <v>#VALUE!</v>
      </c>
      <c r="BN61" s="134">
        <f>T_i!N$22</f>
        <v>0.20481000972463803</v>
      </c>
      <c r="BO61" s="134">
        <f>BN61-T_i!O$22</f>
        <v>0.16229860693865017</v>
      </c>
      <c r="BP61" s="134">
        <f>T_i!P$22-BN61</f>
        <v>0.77583792497156989</v>
      </c>
      <c r="BQ61" s="134" t="str">
        <f>T_i!N$23</f>
        <v>0</v>
      </c>
      <c r="BR61" s="134" t="e">
        <f>BQ61-T_i!O$23</f>
        <v>#VALUE!</v>
      </c>
      <c r="BS61" s="134" t="e">
        <f>T_i!P$23-BQ61</f>
        <v>#VALUE!</v>
      </c>
      <c r="BT61" s="134" t="str">
        <f>T_i!N$24</f>
        <v>0</v>
      </c>
      <c r="BU61" s="134" t="e">
        <f>BT61-T_i!O$24</f>
        <v>#VALUE!</v>
      </c>
      <c r="BV61" s="134" t="e">
        <f>T_i!P$24-BT61</f>
        <v>#VALUE!</v>
      </c>
      <c r="BW61" s="134" t="str">
        <f>T_i!N$25</f>
        <v>0</v>
      </c>
      <c r="BX61" s="134" t="e">
        <f>BW61-T_i!O$25</f>
        <v>#VALUE!</v>
      </c>
      <c r="BY61" s="134" t="e">
        <f>T_i!P$25-BW61</f>
        <v>#VALUE!</v>
      </c>
      <c r="BZ61" s="134" t="str">
        <f>T_i!N$26</f>
        <v>0</v>
      </c>
      <c r="CA61" s="134" t="e">
        <f>BZ61-T_i!O$26</f>
        <v>#VALUE!</v>
      </c>
      <c r="CB61" s="134" t="e">
        <f>T_i!P$26-BZ61</f>
        <v>#VALUE!</v>
      </c>
      <c r="CC61" s="134" t="str">
        <f>T_i!N$27</f>
        <v>0</v>
      </c>
      <c r="CD61" s="134" t="e">
        <f>CC61-T_i!O$27</f>
        <v>#VALUE!</v>
      </c>
      <c r="CE61" s="134" t="e">
        <f>T_i!P$27-CC61</f>
        <v>#VALUE!</v>
      </c>
      <c r="CF61" s="134" t="str">
        <f>T_i!N$28</f>
        <v>0</v>
      </c>
      <c r="CG61" s="134" t="e">
        <f>CF61-T_i!O$28</f>
        <v>#VALUE!</v>
      </c>
      <c r="CH61" s="134" t="e">
        <f>T_i!P$28-CF61</f>
        <v>#VALUE!</v>
      </c>
      <c r="CI61" s="134" t="str">
        <f>T_i!N$29</f>
        <v>0</v>
      </c>
      <c r="CJ61" s="134" t="e">
        <f>CI61-T_i!O$29</f>
        <v>#VALUE!</v>
      </c>
      <c r="CK61" s="134" t="e">
        <f>T_i!P$29-CI61</f>
        <v>#VALUE!</v>
      </c>
      <c r="CL61" s="134" t="str">
        <f>T_i!N$30</f>
        <v>0</v>
      </c>
      <c r="CM61" s="134" t="e">
        <f>CL61-T_i!O$30</f>
        <v>#VALUE!</v>
      </c>
      <c r="CN61" s="134" t="e">
        <f>T_i!P$30-CL61</f>
        <v>#VALUE!</v>
      </c>
      <c r="CO61" s="134" t="str">
        <f>T_i!N$31</f>
        <v>0</v>
      </c>
      <c r="CP61" s="134" t="e">
        <f>CO61-T_i!O$31</f>
        <v>#VALUE!</v>
      </c>
      <c r="CQ61" s="134" t="e">
        <f>T_i!P$31-CO61</f>
        <v>#VALUE!</v>
      </c>
      <c r="CR61" s="134" t="str">
        <f>T_i!N$32</f>
        <v>0</v>
      </c>
      <c r="CS61" s="134" t="e">
        <f>CR61-T_i!O$32</f>
        <v>#VALUE!</v>
      </c>
      <c r="CT61" s="134" t="e">
        <f>T_i!P$32-CR61</f>
        <v>#VALUE!</v>
      </c>
      <c r="CX61" s="168"/>
      <c r="CY61" s="168"/>
      <c r="CZ61" s="168"/>
      <c r="DA61" s="168"/>
      <c r="DB61" s="168"/>
      <c r="DC61" s="168"/>
    </row>
    <row r="62" spans="1:107" x14ac:dyDescent="0.25">
      <c r="B62" s="174"/>
      <c r="C62" s="174"/>
      <c r="D62" s="174"/>
      <c r="E62" s="174"/>
      <c r="F62" s="174"/>
      <c r="G62" s="174"/>
      <c r="I62" s="151"/>
      <c r="J62" s="130" t="s">
        <v>116</v>
      </c>
      <c r="K62" s="77" t="str">
        <f>T_i!R$2</f>
        <v>Drug store</v>
      </c>
      <c r="L62" s="152">
        <f>T_i!R$4</f>
        <v>89.871469046331541</v>
      </c>
      <c r="M62" s="152">
        <f>L62-T_i!S$4</f>
        <v>5.5533280637702944</v>
      </c>
      <c r="N62" s="152">
        <f>T_i!T$4-L62</f>
        <v>3.7358569949826688</v>
      </c>
      <c r="O62" s="152">
        <f>T_i!R$5</f>
        <v>81.176286469312771</v>
      </c>
      <c r="P62" s="134">
        <f>O62-T_i!S$5</f>
        <v>6.0814945366413582</v>
      </c>
      <c r="Q62" s="134">
        <f>T_i!T$5-O62</f>
        <v>4.8723712462905979</v>
      </c>
      <c r="R62" s="134">
        <f>T_i!R$6</f>
        <v>80.237535030986081</v>
      </c>
      <c r="S62" s="134">
        <f>R62-T_i!S$6</f>
        <v>5.8979463927495317</v>
      </c>
      <c r="T62" s="134">
        <f>T_i!T$6-R62</f>
        <v>4.8149026035117402</v>
      </c>
      <c r="U62" s="134">
        <f>T_i!R$7</f>
        <v>3.8801412536702449</v>
      </c>
      <c r="V62" s="134">
        <f>U62-T_i!S$7</f>
        <v>0.97778354728075589</v>
      </c>
      <c r="W62" s="134">
        <f>T_i!T$7-U62</f>
        <v>1.2896530606936949</v>
      </c>
      <c r="X62" s="134">
        <f>T_i!R$8</f>
        <v>1.3108645079504238</v>
      </c>
      <c r="Y62" s="134">
        <f>X62-T_i!S$8</f>
        <v>0.77842532126923047</v>
      </c>
      <c r="Z62" s="134">
        <f>T_i!T$8-X62</f>
        <v>1.879974081003408</v>
      </c>
      <c r="AA62" s="134">
        <f>T_i!R$9</f>
        <v>12.252095322024797</v>
      </c>
      <c r="AB62" s="134">
        <f>AA62-T_i!S$9</f>
        <v>1.8258001280143503</v>
      </c>
      <c r="AC62" s="134">
        <f>T_i!T$9-AA62</f>
        <v>2.0943168549050846</v>
      </c>
      <c r="AD62" s="134">
        <f>T_i!R$10</f>
        <v>0.20407984906889673</v>
      </c>
      <c r="AE62" s="134">
        <f>AD62-T_i!S$10</f>
        <v>0.11812083283444139</v>
      </c>
      <c r="AF62" s="134">
        <f>T_i!T$10-AD62</f>
        <v>0.27965107113229959</v>
      </c>
      <c r="AG62" s="134" t="str">
        <f>T_i!R$11</f>
        <v>0</v>
      </c>
      <c r="AH62" s="134" t="e">
        <f>AG62-T_i!S$11</f>
        <v>#VALUE!</v>
      </c>
      <c r="AI62" s="134" t="e">
        <f>T_i!T$11-AG62</f>
        <v>#VALUE!</v>
      </c>
      <c r="AJ62" s="134">
        <f>T_i!R$12</f>
        <v>76.699314645075461</v>
      </c>
      <c r="AK62" s="134">
        <f>AJ62-T_i!S$12</f>
        <v>5.8109568285062778</v>
      </c>
      <c r="AL62" s="134">
        <f>T_i!T$12-AJ62</f>
        <v>4.9512802610879874</v>
      </c>
      <c r="AM62" s="134">
        <f>T_i!R$13</f>
        <v>9.150317795037699</v>
      </c>
      <c r="AN62" s="134">
        <f>AM62-T_i!S$13</f>
        <v>1.6931656135072553</v>
      </c>
      <c r="AO62" s="134">
        <f>T_i!T$13-AM62</f>
        <v>2.0311536285892888</v>
      </c>
      <c r="AP62" s="134">
        <f>T_i!R$14</f>
        <v>3.100437055652101</v>
      </c>
      <c r="AQ62" s="134">
        <f>AP62-T_i!S$14</f>
        <v>0.89139167709753631</v>
      </c>
      <c r="AR62" s="134">
        <f>T_i!T$14-AP62</f>
        <v>1.23513805607283</v>
      </c>
      <c r="AS62" s="134">
        <f>T_i!R$15</f>
        <v>6.6486106868521038</v>
      </c>
      <c r="AT62" s="134">
        <f>AS62-T_i!S$15</f>
        <v>1.3720148765939948</v>
      </c>
      <c r="AU62" s="134">
        <f>T_i!T$15-AS62</f>
        <v>1.6973320211408804</v>
      </c>
      <c r="AV62" s="134">
        <f>T_i!R$16</f>
        <v>68.703295534557398</v>
      </c>
      <c r="AW62" s="134">
        <f>AV62-T_i!S$16</f>
        <v>5.6975038967949203</v>
      </c>
      <c r="AX62" s="134">
        <f>T_i!T$16-AV62</f>
        <v>5.1837010225974751</v>
      </c>
      <c r="AY62" s="134">
        <f>T_i!R$17</f>
        <v>46.477636301141175</v>
      </c>
      <c r="AZ62" s="134">
        <f>AY62-T_i!S$17</f>
        <v>4.6515251897593757</v>
      </c>
      <c r="BA62" s="134">
        <f>T_i!T$17-AY62</f>
        <v>4.7136170320774582</v>
      </c>
      <c r="BB62" s="134">
        <f>T_i!R$18</f>
        <v>14.353141483899833</v>
      </c>
      <c r="BC62" s="134">
        <f>BB62-T_i!S$18</f>
        <v>2.0458879458658199</v>
      </c>
      <c r="BD62" s="134">
        <f>T_i!T$18-BB62</f>
        <v>2.3213165676100509</v>
      </c>
      <c r="BE62" s="134">
        <f>T_i!R$19</f>
        <v>35.067574629692331</v>
      </c>
      <c r="BF62" s="134">
        <f>BE62-T_i!S$19</f>
        <v>3.0440693141813995</v>
      </c>
      <c r="BG62" s="134">
        <f>T_i!T$19-BE62</f>
        <v>3.1706586191510269</v>
      </c>
      <c r="BH62" s="134">
        <f>T_i!R$20</f>
        <v>1.0412159950271391</v>
      </c>
      <c r="BI62" s="134">
        <f>BH62-T_i!S$20</f>
        <v>0.35422695269122162</v>
      </c>
      <c r="BJ62" s="134">
        <f>T_i!T$20-BH62</f>
        <v>0.53397736056165335</v>
      </c>
      <c r="BK62" s="134">
        <f>T_i!R$21</f>
        <v>19.759639411046852</v>
      </c>
      <c r="BL62" s="134">
        <f>BK62-T_i!S$21</f>
        <v>2.3600861886863029</v>
      </c>
      <c r="BM62" s="134">
        <f>T_i!T$21-BK62</f>
        <v>2.5935783528511749</v>
      </c>
      <c r="BN62" s="134">
        <f>T_i!R$22</f>
        <v>18.799715412045241</v>
      </c>
      <c r="BO62" s="134">
        <f>BN62-T_i!S$22</f>
        <v>2.2860133370145483</v>
      </c>
      <c r="BP62" s="134">
        <f>T_i!T$22-BN62</f>
        <v>2.5216502561301652</v>
      </c>
      <c r="BQ62" s="134">
        <f>T_i!R$23</f>
        <v>0.65253203617550348</v>
      </c>
      <c r="BR62" s="134">
        <f>BQ62-T_i!S$23</f>
        <v>0.20657828370753589</v>
      </c>
      <c r="BS62" s="134">
        <f>T_i!T$23-BQ62</f>
        <v>0.30135424773556374</v>
      </c>
      <c r="BT62" s="134">
        <f>T_i!R$24</f>
        <v>0.24362398461003509</v>
      </c>
      <c r="BU62" s="134">
        <f>BT62-T_i!S$24</f>
        <v>0.12691514305201895</v>
      </c>
      <c r="BV62" s="134">
        <f>T_i!T$24-BT62</f>
        <v>0.26422741359080804</v>
      </c>
      <c r="BW62" s="134" t="str">
        <f>T_i!R$25</f>
        <v>0</v>
      </c>
      <c r="BX62" s="134" t="e">
        <f>BW62-T_i!S$25</f>
        <v>#VALUE!</v>
      </c>
      <c r="BY62" s="134" t="e">
        <f>T_i!T$25-BW62</f>
        <v>#VALUE!</v>
      </c>
      <c r="BZ62" s="134">
        <f>T_i!R$26</f>
        <v>26.309672293636272</v>
      </c>
      <c r="CA62" s="134">
        <f>BZ62-T_i!S$26</f>
        <v>5.74654638577395</v>
      </c>
      <c r="CB62" s="134">
        <f>T_i!T$26-BZ62</f>
        <v>6.6854290954295656</v>
      </c>
      <c r="CC62" s="134">
        <f>T_i!R$27</f>
        <v>26.372776148452697</v>
      </c>
      <c r="CD62" s="134">
        <f>CC62-T_i!S$27</f>
        <v>5.7479005592746617</v>
      </c>
      <c r="CE62" s="134">
        <f>T_i!T$27-CC62</f>
        <v>6.6826779405833072</v>
      </c>
      <c r="CF62" s="134" t="str">
        <f>T_i!R$28</f>
        <v>0</v>
      </c>
      <c r="CG62" s="134" t="e">
        <f>CF62-T_i!S$28</f>
        <v>#VALUE!</v>
      </c>
      <c r="CH62" s="134" t="e">
        <f>T_i!T$28-CF62</f>
        <v>#VALUE!</v>
      </c>
      <c r="CI62" s="134">
        <f>T_i!R$29</f>
        <v>4.1421131852726365</v>
      </c>
      <c r="CJ62" s="134">
        <f>CI62-T_i!S$29</f>
        <v>1.0589190484036202</v>
      </c>
      <c r="CK62" s="134">
        <f>T_i!T$29-CI62</f>
        <v>1.4017996637639252</v>
      </c>
      <c r="CL62" s="134">
        <f>T_i!R$30</f>
        <v>23.176003993856249</v>
      </c>
      <c r="CM62" s="134">
        <f>CL62-T_i!S$30</f>
        <v>4.6992266455891176</v>
      </c>
      <c r="CN62" s="134">
        <f>T_i!T$30-CL62</f>
        <v>5.4743627888856601</v>
      </c>
      <c r="CO62" s="134">
        <f>T_i!R$31</f>
        <v>8.3492031611832562</v>
      </c>
      <c r="CP62" s="134">
        <f>CO62-T_i!S$31</f>
        <v>2.256917009027184</v>
      </c>
      <c r="CQ62" s="134">
        <f>T_i!T$31-CO62</f>
        <v>2.992028814457198</v>
      </c>
      <c r="CR62" s="134">
        <f>T_i!R$32</f>
        <v>0.11981461150345706</v>
      </c>
      <c r="CS62" s="134">
        <f>CR62-T_i!S$32</f>
        <v>6.4530215206414776E-2</v>
      </c>
      <c r="CT62" s="134">
        <f>T_i!T$32-CR62</f>
        <v>0.13965698140478672</v>
      </c>
      <c r="CX62" s="168"/>
      <c r="CY62" s="168"/>
      <c r="CZ62" s="168"/>
      <c r="DA62" s="168"/>
      <c r="DB62" s="168"/>
      <c r="DC62" s="168"/>
    </row>
    <row r="63" spans="1:107" x14ac:dyDescent="0.25">
      <c r="B63" s="174"/>
      <c r="C63" s="174"/>
      <c r="D63" s="174"/>
      <c r="E63" s="174"/>
      <c r="F63" s="174"/>
      <c r="G63" s="174"/>
      <c r="I63" s="151"/>
      <c r="J63" s="130" t="s">
        <v>117</v>
      </c>
      <c r="K63" s="77" t="str">
        <f>T_i!V$2</f>
        <v>Informal TOTAL</v>
      </c>
      <c r="L63" s="152">
        <f>T_i!V$4</f>
        <v>77.33792992634929</v>
      </c>
      <c r="M63" s="152">
        <f>L63-T_i!W$4</f>
        <v>13.832551682456149</v>
      </c>
      <c r="N63" s="152">
        <f>T_i!X$4-L63</f>
        <v>9.662809390965819</v>
      </c>
      <c r="O63" s="152">
        <f>T_i!V$5</f>
        <v>66.214600246402412</v>
      </c>
      <c r="P63" s="134">
        <f>O63-T_i!W$5</f>
        <v>8.4482961900034823</v>
      </c>
      <c r="Q63" s="134">
        <f>T_i!X$5-O63</f>
        <v>7.5265364809566222</v>
      </c>
      <c r="R63" s="134">
        <f>T_i!V$6</f>
        <v>65.106864996271554</v>
      </c>
      <c r="S63" s="134">
        <f>R63-T_i!W$6</f>
        <v>8.3924757090631346</v>
      </c>
      <c r="T63" s="134">
        <f>T_i!X$6-R63</f>
        <v>7.549795402454933</v>
      </c>
      <c r="U63" s="134">
        <f>T_i!V$7</f>
        <v>0.89330566779706133</v>
      </c>
      <c r="V63" s="134">
        <f>U63-T_i!W$7</f>
        <v>0.63584618035939489</v>
      </c>
      <c r="W63" s="134">
        <f>T_i!X$7-U63</f>
        <v>2.1581496660178847</v>
      </c>
      <c r="X63" s="134">
        <f>T_i!V$8</f>
        <v>1.1543666678932192</v>
      </c>
      <c r="Y63" s="134">
        <f>X63-T_i!W$8</f>
        <v>0.93379278251833042</v>
      </c>
      <c r="Z63" s="134">
        <f>T_i!X$8-X63</f>
        <v>4.6567442182184013</v>
      </c>
      <c r="AA63" s="134">
        <f>T_i!V$9</f>
        <v>4.1970168650332251</v>
      </c>
      <c r="AB63" s="134">
        <f>AA63-T_i!W$9</f>
        <v>2.4999898773409077</v>
      </c>
      <c r="AC63" s="134">
        <f>T_i!X$9-AA63</f>
        <v>5.808036122583454</v>
      </c>
      <c r="AD63" s="134" t="str">
        <f>T_i!V$10</f>
        <v>0</v>
      </c>
      <c r="AE63" s="134" t="e">
        <f>AD63-T_i!W$10</f>
        <v>#VALUE!</v>
      </c>
      <c r="AF63" s="134" t="e">
        <f>T_i!X$10-AD63</f>
        <v>#VALUE!</v>
      </c>
      <c r="AG63" s="134" t="str">
        <f>T_i!V$11</f>
        <v>0</v>
      </c>
      <c r="AH63" s="134" t="e">
        <f>AG63-T_i!W$11</f>
        <v>#VALUE!</v>
      </c>
      <c r="AI63" s="134" t="e">
        <f>T_i!X$11-AG63</f>
        <v>#VALUE!</v>
      </c>
      <c r="AJ63" s="134">
        <f>T_i!V$12</f>
        <v>57.352045119624847</v>
      </c>
      <c r="AK63" s="134">
        <f>AJ63-T_i!W$12</f>
        <v>8.3252879007736951</v>
      </c>
      <c r="AL63" s="134">
        <f>T_i!X$12-AJ63</f>
        <v>7.9284800648438818</v>
      </c>
      <c r="AM63" s="134">
        <f>T_i!V$13</f>
        <v>8.4745204024546972</v>
      </c>
      <c r="AN63" s="134">
        <f>AM63-T_i!W$13</f>
        <v>2.9732211897708263</v>
      </c>
      <c r="AO63" s="134">
        <f>T_i!X$13-AM63</f>
        <v>4.3618466423475883</v>
      </c>
      <c r="AP63" s="134">
        <f>T_i!V$14</f>
        <v>2.1133271982034949</v>
      </c>
      <c r="AQ63" s="134">
        <f>AP63-T_i!W$14</f>
        <v>1.4155019922947734</v>
      </c>
      <c r="AR63" s="134">
        <f>T_i!X$14-AP63</f>
        <v>4.1069186268943305</v>
      </c>
      <c r="AS63" s="134">
        <f>T_i!V$15</f>
        <v>6.5857944229116328</v>
      </c>
      <c r="AT63" s="134">
        <f>AS63-T_i!W$15</f>
        <v>3.1771091834861975</v>
      </c>
      <c r="AU63" s="134">
        <f>T_i!X$15-AS63</f>
        <v>5.7598850048462715</v>
      </c>
      <c r="AV63" s="134">
        <f>T_i!V$16</f>
        <v>47.54051855936985</v>
      </c>
      <c r="AW63" s="134">
        <f>AV63-T_i!W$16</f>
        <v>9.0219737585500965</v>
      </c>
      <c r="AX63" s="134">
        <f>T_i!X$16-AV63</f>
        <v>9.185424321395665</v>
      </c>
      <c r="AY63" s="134">
        <f>T_i!V$17</f>
        <v>40.814974770490146</v>
      </c>
      <c r="AZ63" s="134">
        <f>AY63-T_i!W$17</f>
        <v>9.7233886678752413</v>
      </c>
      <c r="BA63" s="134">
        <f>T_i!X$17-AY63</f>
        <v>10.499772562050296</v>
      </c>
      <c r="BB63" s="134">
        <f>T_i!V$18</f>
        <v>4.9557354671693998</v>
      </c>
      <c r="BC63" s="134">
        <f>BB63-T_i!W$18</f>
        <v>2.9395229205011262</v>
      </c>
      <c r="BD63" s="134">
        <f>T_i!X$18-BB63</f>
        <v>6.7147318262700049</v>
      </c>
      <c r="BE63" s="134">
        <f>T_i!V$19</f>
        <v>32.218955017705078</v>
      </c>
      <c r="BF63" s="134">
        <f>BE63-T_i!W$19</f>
        <v>7.0206413329212864</v>
      </c>
      <c r="BG63" s="134">
        <f>T_i!X$19-BE63</f>
        <v>7.9268895360554765</v>
      </c>
      <c r="BH63" s="134" t="str">
        <f>T_i!V$20</f>
        <v>0</v>
      </c>
      <c r="BI63" s="134" t="e">
        <f>BH63-T_i!W$20</f>
        <v>#VALUE!</v>
      </c>
      <c r="BJ63" s="134" t="e">
        <f>T_i!X$20-BH63</f>
        <v>#VALUE!</v>
      </c>
      <c r="BK63" s="134">
        <f>T_i!V$21</f>
        <v>8.9670216397121205</v>
      </c>
      <c r="BL63" s="134">
        <f>BK63-T_i!W$21</f>
        <v>5.7308915099374822</v>
      </c>
      <c r="BM63" s="134">
        <f>T_i!X$21-BK63</f>
        <v>13.521150700017495</v>
      </c>
      <c r="BN63" s="134">
        <f>T_i!V$22</f>
        <v>23.448987375481789</v>
      </c>
      <c r="BO63" s="134">
        <f>BN63-T_i!W$22</f>
        <v>7.652349020706037</v>
      </c>
      <c r="BP63" s="134">
        <f>T_i!X$22-BN63</f>
        <v>9.8915639767430541</v>
      </c>
      <c r="BQ63" s="134">
        <f>T_i!V$23</f>
        <v>5.0070910597288014</v>
      </c>
      <c r="BR63" s="134">
        <f>BQ63-T_i!W$23</f>
        <v>3.0669034852303412</v>
      </c>
      <c r="BS63" s="134">
        <f>T_i!X$23-BQ63</f>
        <v>7.3060898458693222</v>
      </c>
      <c r="BT63" s="134" t="str">
        <f>T_i!V$24</f>
        <v>0</v>
      </c>
      <c r="BU63" s="134" t="e">
        <f>BT63-T_i!W$24</f>
        <v>#VALUE!</v>
      </c>
      <c r="BV63" s="134" t="e">
        <f>T_i!X$24-BT63</f>
        <v>#VALUE!</v>
      </c>
      <c r="BW63" s="134" t="str">
        <f>T_i!V$25</f>
        <v>0</v>
      </c>
      <c r="BX63" s="134" t="e">
        <f>BW63-T_i!W$25</f>
        <v>#VALUE!</v>
      </c>
      <c r="BY63" s="134" t="e">
        <f>T_i!X$25-BW63</f>
        <v>#VALUE!</v>
      </c>
      <c r="BZ63" s="134">
        <f>T_i!V$26</f>
        <v>6.9504413554806215</v>
      </c>
      <c r="CA63" s="134">
        <f>BZ63-T_i!W$26</f>
        <v>4.5465985058049885</v>
      </c>
      <c r="CB63" s="134">
        <f>T_i!X$26-BZ63</f>
        <v>11.518633697763352</v>
      </c>
      <c r="CC63" s="134">
        <f>T_i!V$27</f>
        <v>6.9504413554806215</v>
      </c>
      <c r="CD63" s="134">
        <f>CC63-T_i!W$27</f>
        <v>4.5465985058049885</v>
      </c>
      <c r="CE63" s="134">
        <f>T_i!X$27-CC63</f>
        <v>11.518633697763352</v>
      </c>
      <c r="CF63" s="134" t="str">
        <f>T_i!V$28</f>
        <v>0</v>
      </c>
      <c r="CG63" s="134" t="e">
        <f>CF63-T_i!W$28</f>
        <v>#VALUE!</v>
      </c>
      <c r="CH63" s="134" t="e">
        <f>T_i!X$28-CF63</f>
        <v>#VALUE!</v>
      </c>
      <c r="CI63" s="134">
        <f>T_i!V$29</f>
        <v>1.6820023654141787</v>
      </c>
      <c r="CJ63" s="134">
        <f>CI63-T_i!W$29</f>
        <v>1.2114489865408291</v>
      </c>
      <c r="CK63" s="134">
        <f>T_i!X$29-CI63</f>
        <v>4.1476672359402835</v>
      </c>
      <c r="CL63" s="134">
        <f>T_i!V$30</f>
        <v>5.3919705429771003</v>
      </c>
      <c r="CM63" s="134">
        <f>CL63-T_i!W$30</f>
        <v>3.5902588946346352</v>
      </c>
      <c r="CN63" s="134">
        <f>T_i!X$30-CL63</f>
        <v>9.6487452331287837</v>
      </c>
      <c r="CO63" s="134">
        <f>T_i!V$31</f>
        <v>2.4617289770594692</v>
      </c>
      <c r="CP63" s="134">
        <f>CO63-T_i!W$31</f>
        <v>1.6161368156979761</v>
      </c>
      <c r="CQ63" s="134">
        <f>T_i!X$31-CO63</f>
        <v>4.4884648929716953</v>
      </c>
      <c r="CR63" s="134" t="str">
        <f>T_i!V$32</f>
        <v>0</v>
      </c>
      <c r="CS63" s="134" t="e">
        <f>CR63-T_i!W$32</f>
        <v>#VALUE!</v>
      </c>
      <c r="CT63" s="134" t="e">
        <f>T_i!X$32-CR63</f>
        <v>#VALUE!</v>
      </c>
      <c r="CX63" s="168"/>
      <c r="CY63" s="168"/>
      <c r="CZ63" s="168"/>
      <c r="DA63" s="168"/>
      <c r="DB63" s="168"/>
      <c r="DC63" s="168"/>
    </row>
    <row r="64" spans="1:107" x14ac:dyDescent="0.25">
      <c r="B64" s="174"/>
      <c r="C64" s="174"/>
      <c r="D64" s="174"/>
      <c r="E64" s="174"/>
      <c r="F64" s="174"/>
      <c r="G64" s="174"/>
      <c r="I64" s="151"/>
      <c r="J64" s="130" t="s">
        <v>118</v>
      </c>
      <c r="K64" s="77" t="str">
        <f>T_i!Z$2</f>
        <v>Retail TOTAL</v>
      </c>
      <c r="L64" s="152">
        <f>T_i!Z$4</f>
        <v>85.38095789499144</v>
      </c>
      <c r="M64" s="152">
        <f>L64-T_i!AA$4</f>
        <v>3.9207050050685552</v>
      </c>
      <c r="N64" s="152">
        <f>T_i!AB$4-L64</f>
        <v>3.2077201807919522</v>
      </c>
      <c r="O64" s="152">
        <f>T_i!Z$5</f>
        <v>77.596713522123224</v>
      </c>
      <c r="P64" s="134">
        <f>O64-T_i!AA$5</f>
        <v>4.4320144003970796</v>
      </c>
      <c r="Q64" s="134">
        <f>T_i!AB$5-O64</f>
        <v>3.8853027497523271</v>
      </c>
      <c r="R64" s="134">
        <f>T_i!Z$6</f>
        <v>75.975595527043581</v>
      </c>
      <c r="S64" s="134">
        <f>R64-T_i!AA$6</f>
        <v>4.3797084163488194</v>
      </c>
      <c r="T64" s="134">
        <f>T_i!AB$6-R64</f>
        <v>3.8942641565526088</v>
      </c>
      <c r="U64" s="134">
        <f>T_i!Z$7</f>
        <v>6.0715838696047131</v>
      </c>
      <c r="V64" s="134">
        <f>U64-T_i!AA$7</f>
        <v>1.2111014550299757</v>
      </c>
      <c r="W64" s="134">
        <f>T_i!AB$7-U64</f>
        <v>1.4888942059956669</v>
      </c>
      <c r="X64" s="134">
        <f>T_i!Z$8</f>
        <v>2.7276547025152706</v>
      </c>
      <c r="Y64" s="134">
        <f>X64-T_i!AA$8</f>
        <v>0.94599675854795273</v>
      </c>
      <c r="Z64" s="134">
        <f>T_i!AB$8-X64</f>
        <v>1.427040073275005</v>
      </c>
      <c r="AA64" s="134">
        <f>T_i!Z$9</f>
        <v>15.205464838128705</v>
      </c>
      <c r="AB64" s="134">
        <f>AA64-T_i!AA$9</f>
        <v>2.0839713021699797</v>
      </c>
      <c r="AC64" s="134">
        <f>T_i!AB$9-AA64</f>
        <v>2.3480768406264794</v>
      </c>
      <c r="AD64" s="134">
        <f>T_i!Z$10</f>
        <v>0.80330136493545501</v>
      </c>
      <c r="AE64" s="134">
        <f>AD64-T_i!AA$10</f>
        <v>0.3430514622801018</v>
      </c>
      <c r="AF64" s="134">
        <f>T_i!AB$10-AD64</f>
        <v>0.59515565830732742</v>
      </c>
      <c r="AG64" s="134">
        <f>T_i!Z$11</f>
        <v>3.3647595837095236E-2</v>
      </c>
      <c r="AH64" s="134">
        <f>AG64-T_i!AA$11</f>
        <v>2.852290841135682E-2</v>
      </c>
      <c r="AI64" s="134">
        <f>T_i!AB$11-AG64</f>
        <v>0.18692510190151468</v>
      </c>
      <c r="AJ64" s="134">
        <f>T_i!Z$12</f>
        <v>72.377409515554518</v>
      </c>
      <c r="AK64" s="134">
        <f>AJ64-T_i!AA$12</f>
        <v>4.3078332542843754</v>
      </c>
      <c r="AL64" s="134">
        <f>T_i!AB$12-AJ64</f>
        <v>3.9289481373544959</v>
      </c>
      <c r="AM64" s="134">
        <f>T_i!Z$13</f>
        <v>10.057024900730891</v>
      </c>
      <c r="AN64" s="134">
        <f>AM64-T_i!AA$13</f>
        <v>1.5487914012606865</v>
      </c>
      <c r="AO64" s="134">
        <f>T_i!AB$13-AM64</f>
        <v>1.7942049989388238</v>
      </c>
      <c r="AP64" s="134">
        <f>T_i!Z$14</f>
        <v>2.7526306370941898</v>
      </c>
      <c r="AQ64" s="134">
        <f>AP64-T_i!AA$14</f>
        <v>0.69070954058687883</v>
      </c>
      <c r="AR64" s="134">
        <f>T_i!AB$14-AP64</f>
        <v>0.91342487249559712</v>
      </c>
      <c r="AS64" s="134">
        <f>T_i!Z$15</f>
        <v>7.7597909619667504</v>
      </c>
      <c r="AT64" s="134">
        <f>AS64-T_i!AA$15</f>
        <v>1.3294256075820075</v>
      </c>
      <c r="AU64" s="134">
        <f>T_i!AB$15-AS64</f>
        <v>1.5768484212776581</v>
      </c>
      <c r="AV64" s="134">
        <f>T_i!Z$16</f>
        <v>65.340289129478052</v>
      </c>
      <c r="AW64" s="134">
        <f>AV64-T_i!AA$16</f>
        <v>4.2943767499884657</v>
      </c>
      <c r="AX64" s="134">
        <f>T_i!AB$16-AV64</f>
        <v>4.0582750190760777</v>
      </c>
      <c r="AY64" s="134">
        <f>T_i!Z$17</f>
        <v>46.071017094736533</v>
      </c>
      <c r="AZ64" s="134">
        <f>AY64-T_i!AA$17</f>
        <v>3.7243917563276483</v>
      </c>
      <c r="BA64" s="134">
        <f>T_i!AB$17-AY64</f>
        <v>3.768784994399752</v>
      </c>
      <c r="BB64" s="134">
        <f>T_i!Z$18</f>
        <v>18.253783004145724</v>
      </c>
      <c r="BC64" s="134">
        <f>BB64-T_i!AA$18</f>
        <v>2.5518932315035165</v>
      </c>
      <c r="BD64" s="134">
        <f>T_i!AB$18-BB64</f>
        <v>2.8627395811266929</v>
      </c>
      <c r="BE64" s="134">
        <f>T_i!Z$19</f>
        <v>30.905715430315635</v>
      </c>
      <c r="BF64" s="134">
        <f>BE64-T_i!AA$19</f>
        <v>2.6299991860814025</v>
      </c>
      <c r="BG64" s="134">
        <f>T_i!AB$19-BE64</f>
        <v>2.7598025935146886</v>
      </c>
      <c r="BH64" s="134">
        <f>T_i!Z$20</f>
        <v>1.2737819789156575</v>
      </c>
      <c r="BI64" s="134">
        <f>BH64-T_i!AA$20</f>
        <v>0.45801509400970053</v>
      </c>
      <c r="BJ64" s="134">
        <f>T_i!AB$20-BH64</f>
        <v>0.71002582546781645</v>
      </c>
      <c r="BK64" s="134">
        <f>T_i!Z$21</f>
        <v>16.038669987516048</v>
      </c>
      <c r="BL64" s="134">
        <f>BK64-T_i!AA$21</f>
        <v>2.0155920886951417</v>
      </c>
      <c r="BM64" s="134">
        <f>T_i!AB$21-BK64</f>
        <v>2.2436965561740756</v>
      </c>
      <c r="BN64" s="134">
        <f>T_i!Z$22</f>
        <v>17.660728845991976</v>
      </c>
      <c r="BO64" s="134">
        <f>BN64-T_i!AA$22</f>
        <v>2.1179777207301509</v>
      </c>
      <c r="BP64" s="134">
        <f>T_i!AB$22-BN64</f>
        <v>2.3382483577497339</v>
      </c>
      <c r="BQ64" s="134">
        <f>T_i!Z$23</f>
        <v>0.81586538245383611</v>
      </c>
      <c r="BR64" s="134">
        <f>BQ64-T_i!AA$23</f>
        <v>0.34963184685917287</v>
      </c>
      <c r="BS64" s="134">
        <f>T_i!AB$23-BQ64</f>
        <v>0.60807232693703106</v>
      </c>
      <c r="BT64" s="134">
        <f>T_i!Z$24</f>
        <v>0.29411175550599344</v>
      </c>
      <c r="BU64" s="134">
        <f>BT64-T_i!AA$24</f>
        <v>0.14388212112344978</v>
      </c>
      <c r="BV64" s="134">
        <f>T_i!AB$24-BT64</f>
        <v>0.28089136199012665</v>
      </c>
      <c r="BW64" s="134" t="str">
        <f>T_i!Z$25</f>
        <v>0</v>
      </c>
      <c r="BX64" s="134" t="e">
        <f>BW64-T_i!AA$25</f>
        <v>#VALUE!</v>
      </c>
      <c r="BY64" s="134" t="e">
        <f>T_i!AB$25-BW64</f>
        <v>#VALUE!</v>
      </c>
      <c r="BZ64" s="134">
        <f>T_i!Z$26</f>
        <v>22.783121875495084</v>
      </c>
      <c r="CA64" s="134">
        <f>BZ64-T_i!AA$26</f>
        <v>4.6417264840550345</v>
      </c>
      <c r="CB64" s="134">
        <f>T_i!AB$26-BZ64</f>
        <v>5.4201871215626127</v>
      </c>
      <c r="CC64" s="134">
        <f>T_i!Z$27</f>
        <v>22.918385966848536</v>
      </c>
      <c r="CD64" s="134">
        <f>CC64-T_i!AA$27</f>
        <v>4.6509162220780134</v>
      </c>
      <c r="CE64" s="134">
        <f>T_i!AB$27-CC64</f>
        <v>5.4244181238752915</v>
      </c>
      <c r="CF64" s="134" t="str">
        <f>T_i!Z$28</f>
        <v>0</v>
      </c>
      <c r="CG64" s="134" t="e">
        <f>CF64-T_i!AA$28</f>
        <v>#VALUE!</v>
      </c>
      <c r="CH64" s="134" t="e">
        <f>T_i!AB$28-CF64</f>
        <v>#VALUE!</v>
      </c>
      <c r="CI64" s="134">
        <f>T_i!Z$29</f>
        <v>4.1103128297632141</v>
      </c>
      <c r="CJ64" s="134">
        <f>CI64-T_i!AA$29</f>
        <v>1.0157638189988552</v>
      </c>
      <c r="CK64" s="134">
        <f>T_i!AB$29-CI64</f>
        <v>1.3304613319107501</v>
      </c>
      <c r="CL64" s="134">
        <f>T_i!Z$30</f>
        <v>19.016237360585357</v>
      </c>
      <c r="CM64" s="134">
        <f>CL64-T_i!AA$30</f>
        <v>3.6139441692226821</v>
      </c>
      <c r="CN64" s="134">
        <f>T_i!AB$30-CL64</f>
        <v>4.228910841352949</v>
      </c>
      <c r="CO64" s="134">
        <f>T_i!Z$31</f>
        <v>8.176619418940458</v>
      </c>
      <c r="CP64" s="134">
        <f>CO64-T_i!AA$31</f>
        <v>2.0601613551717755</v>
      </c>
      <c r="CQ64" s="134">
        <f>T_i!AB$31-CO64</f>
        <v>2.6738724794960405</v>
      </c>
      <c r="CR64" s="134">
        <f>T_i!Z$32</f>
        <v>0.22540171249829022</v>
      </c>
      <c r="CS64" s="134">
        <f>CR64-T_i!AA$32</f>
        <v>9.5804348891144891E-2</v>
      </c>
      <c r="CT64" s="134">
        <f>T_i!AB$32-CR64</f>
        <v>0.16634953259839491</v>
      </c>
      <c r="CX64" s="168"/>
      <c r="CY64" s="168"/>
      <c r="CZ64" s="168"/>
      <c r="DA64" s="168"/>
      <c r="DB64" s="168"/>
      <c r="DC64" s="168"/>
    </row>
    <row r="65" spans="2:107" x14ac:dyDescent="0.25">
      <c r="B65" s="174"/>
      <c r="C65" s="174"/>
      <c r="D65" s="174"/>
      <c r="E65" s="174"/>
      <c r="F65" s="174"/>
      <c r="G65" s="174"/>
      <c r="I65" s="151"/>
      <c r="J65" s="130" t="s">
        <v>119</v>
      </c>
      <c r="K65" s="77" t="str">
        <f>T_i!AD$2</f>
        <v>Wholesale</v>
      </c>
      <c r="L65" s="152">
        <f>T_i!AD$4</f>
        <v>98.568781271124067</v>
      </c>
      <c r="M65" s="152">
        <f>L65-T_i!AE$4</f>
        <v>7.9014590289016695</v>
      </c>
      <c r="N65" s="152">
        <f>T_i!AF$4-L65</f>
        <v>1.2268148450697396</v>
      </c>
      <c r="O65" s="152">
        <f>T_i!AD$5</f>
        <v>98.568781271124067</v>
      </c>
      <c r="P65" s="134">
        <f>O65-T_i!AE$5</f>
        <v>7.9014590289016695</v>
      </c>
      <c r="Q65" s="134">
        <f>T_i!AF$5-O65</f>
        <v>1.2268148450697396</v>
      </c>
      <c r="R65" s="134">
        <f>T_i!AD$6</f>
        <v>98.568781271124067</v>
      </c>
      <c r="S65" s="134">
        <f>R65-T_i!AE$6</f>
        <v>7.9014590289016695</v>
      </c>
      <c r="T65" s="134">
        <f>T_i!AF$6-R65</f>
        <v>1.2268148450697396</v>
      </c>
      <c r="U65" s="134">
        <f>T_i!AD$7</f>
        <v>4.7335069984529294</v>
      </c>
      <c r="V65" s="134">
        <f>U65-T_i!AE$7</f>
        <v>2.4842048454402552</v>
      </c>
      <c r="W65" s="134">
        <f>T_i!AF$7-U65</f>
        <v>4.9558849682927963</v>
      </c>
      <c r="X65" s="134" t="str">
        <f>T_i!AD$8</f>
        <v>0</v>
      </c>
      <c r="Y65" s="134" t="e">
        <f>X65-T_i!AE$8</f>
        <v>#VALUE!</v>
      </c>
      <c r="Z65" s="134" t="e">
        <f>T_i!AF$8-X65</f>
        <v>#VALUE!</v>
      </c>
      <c r="AA65" s="134">
        <f>T_i!AD$9</f>
        <v>32.676936842812928</v>
      </c>
      <c r="AB65" s="134">
        <f>AA65-T_i!AE$9</f>
        <v>13.796242197200364</v>
      </c>
      <c r="AC65" s="134">
        <f>T_i!AF$9-AA65</f>
        <v>17.625918251466288</v>
      </c>
      <c r="AD65" s="134" t="str">
        <f>T_i!AD$10</f>
        <v>0</v>
      </c>
      <c r="AE65" s="134" t="e">
        <f>AD65-T_i!AE$10</f>
        <v>#VALUE!</v>
      </c>
      <c r="AF65" s="134" t="e">
        <f>T_i!AF$10-AD65</f>
        <v>#VALUE!</v>
      </c>
      <c r="AG65" s="134" t="str">
        <f>T_i!AD$11</f>
        <v>0</v>
      </c>
      <c r="AH65" s="134" t="e">
        <f>AG65-T_i!AE$11</f>
        <v>#VALUE!</v>
      </c>
      <c r="AI65" s="134" t="e">
        <f>T_i!AF$11-AG65</f>
        <v>#VALUE!</v>
      </c>
      <c r="AJ65" s="134">
        <f>T_i!AD$12</f>
        <v>94.305874284767697</v>
      </c>
      <c r="AK65" s="134">
        <f>AJ65-T_i!AE$12</f>
        <v>4.9820874084225437</v>
      </c>
      <c r="AL65" s="134">
        <f>T_i!AF$12-AJ65</f>
        <v>2.734221086540785</v>
      </c>
      <c r="AM65" s="134">
        <f>T_i!AD$13</f>
        <v>11.796344944575727</v>
      </c>
      <c r="AN65" s="134">
        <f>AM65-T_i!AE$13</f>
        <v>7.6438190667004253</v>
      </c>
      <c r="AO65" s="134">
        <f>T_i!AF$13-AM65</f>
        <v>17.42462818313799</v>
      </c>
      <c r="AP65" s="134">
        <f>T_i!AD$14</f>
        <v>3.4891712261847827</v>
      </c>
      <c r="AQ65" s="134">
        <f>AP65-T_i!AE$14</f>
        <v>2.4960439244795691</v>
      </c>
      <c r="AR65" s="134">
        <f>T_i!AF$14-AP65</f>
        <v>8.0389408763501464</v>
      </c>
      <c r="AS65" s="134">
        <f>T_i!AD$15</f>
        <v>8.3071737183909455</v>
      </c>
      <c r="AT65" s="134">
        <f>AS65-T_i!AE$15</f>
        <v>6.0911527455125851</v>
      </c>
      <c r="AU65" s="134">
        <f>T_i!AF$15-AS65</f>
        <v>18.281324769380472</v>
      </c>
      <c r="AV65" s="134">
        <f>T_i!AD$16</f>
        <v>94.305874284767697</v>
      </c>
      <c r="AW65" s="134">
        <f>AV65-T_i!AE$16</f>
        <v>4.9820874084225295</v>
      </c>
      <c r="AX65" s="134">
        <f>T_i!AF$16-AV65</f>
        <v>2.734221086540785</v>
      </c>
      <c r="AY65" s="134">
        <f>T_i!AD$17</f>
        <v>70.213574630160096</v>
      </c>
      <c r="AZ65" s="134">
        <f>AY65-T_i!AE$17</f>
        <v>15.28193770673694</v>
      </c>
      <c r="BA65" s="134">
        <f>T_i!AF$17-AY65</f>
        <v>11.797070419424813</v>
      </c>
      <c r="BB65" s="134">
        <f>T_i!AD$18</f>
        <v>32.676936842812928</v>
      </c>
      <c r="BC65" s="134">
        <f>BB65-T_i!AE$18</f>
        <v>13.796242197200364</v>
      </c>
      <c r="BD65" s="134">
        <f>T_i!AF$18-BB65</f>
        <v>17.625918251466288</v>
      </c>
      <c r="BE65" s="134">
        <f>T_i!AD$19</f>
        <v>44.8766132632311</v>
      </c>
      <c r="BF65" s="134">
        <f>BE65-T_i!AE$19</f>
        <v>15.239283631314631</v>
      </c>
      <c r="BG65" s="134">
        <f>T_i!AF$19-BE65</f>
        <v>16.266065617207154</v>
      </c>
      <c r="BH65" s="134">
        <f>T_i!AD$20</f>
        <v>0.40418651991905852</v>
      </c>
      <c r="BI65" s="134">
        <f>BH65-T_i!AE$20</f>
        <v>0.32209627954001352</v>
      </c>
      <c r="BJ65" s="134">
        <f>T_i!AF$20-BH65</f>
        <v>1.5610436838257424</v>
      </c>
      <c r="BK65" s="134">
        <f>T_i!AD$21</f>
        <v>27.935161662713075</v>
      </c>
      <c r="BL65" s="134">
        <f>BK65-T_i!AE$21</f>
        <v>9.6343105263674929</v>
      </c>
      <c r="BM65" s="134">
        <f>T_i!AF$21-BK65</f>
        <v>12.213753497691894</v>
      </c>
      <c r="BN65" s="134">
        <f>T_i!AD$22</f>
        <v>24.611661570994851</v>
      </c>
      <c r="BO65" s="134">
        <f>BN65-T_i!AE$22</f>
        <v>13.224320135358418</v>
      </c>
      <c r="BP65" s="134">
        <f>T_i!AF$22-BN65</f>
        <v>20.72463276939806</v>
      </c>
      <c r="BQ65" s="134" t="str">
        <f>T_i!AD$23</f>
        <v>0</v>
      </c>
      <c r="BR65" s="134" t="e">
        <f>BQ65-T_i!AE$23</f>
        <v>#VALUE!</v>
      </c>
      <c r="BS65" s="134" t="e">
        <f>T_i!AF$23-BQ65</f>
        <v>#VALUE!</v>
      </c>
      <c r="BT65" s="134" t="str">
        <f>T_i!AD$24</f>
        <v>0</v>
      </c>
      <c r="BU65" s="134" t="e">
        <f>BT65-T_i!AE$24</f>
        <v>#VALUE!</v>
      </c>
      <c r="BV65" s="134" t="e">
        <f>T_i!AF$24-BT65</f>
        <v>#VALUE!</v>
      </c>
      <c r="BW65" s="134" t="str">
        <f>T_i!AD$25</f>
        <v>0</v>
      </c>
      <c r="BX65" s="134" t="e">
        <f>BW65-T_i!AE$25</f>
        <v>#VALUE!</v>
      </c>
      <c r="BY65" s="134" t="e">
        <f>T_i!AF$25-BW65</f>
        <v>#VALUE!</v>
      </c>
      <c r="BZ65" s="134">
        <f>T_i!AD$26</f>
        <v>42.019302770055312</v>
      </c>
      <c r="CA65" s="134">
        <f>BZ65-T_i!AE$26</f>
        <v>21.264887400969979</v>
      </c>
      <c r="CB65" s="134">
        <f>T_i!AF$26-BZ65</f>
        <v>24.706968552093834</v>
      </c>
      <c r="CC65" s="134">
        <f>T_i!AD$27</f>
        <v>42.019302770055312</v>
      </c>
      <c r="CD65" s="134">
        <f>CC65-T_i!AE$27</f>
        <v>21.264887400969979</v>
      </c>
      <c r="CE65" s="134">
        <f>T_i!AF$27-CC65</f>
        <v>24.706968552093834</v>
      </c>
      <c r="CF65" s="134" t="str">
        <f>T_i!AD$28</f>
        <v>0</v>
      </c>
      <c r="CG65" s="134" t="e">
        <f>CF65-T_i!AE$28</f>
        <v>#VALUE!</v>
      </c>
      <c r="CH65" s="134" t="e">
        <f>T_i!AF$28-CF65</f>
        <v>#VALUE!</v>
      </c>
      <c r="CI65" s="134">
        <f>T_i!AD$29</f>
        <v>21.178308693063062</v>
      </c>
      <c r="CJ65" s="134">
        <f>CI65-T_i!AE$29</f>
        <v>13.739495678657303</v>
      </c>
      <c r="CK65" s="134">
        <f>T_i!AF$29-CI65</f>
        <v>26.142687357511871</v>
      </c>
      <c r="CL65" s="134">
        <f>T_i!AD$30</f>
        <v>26.007745248065756</v>
      </c>
      <c r="CM65" s="134">
        <f>CL65-T_i!AE$30</f>
        <v>13.630625239568772</v>
      </c>
      <c r="CN65" s="134">
        <f>T_i!AF$30-CL65</f>
        <v>20.648763584758843</v>
      </c>
      <c r="CO65" s="134">
        <f>T_i!AD$31</f>
        <v>18.886132428044753</v>
      </c>
      <c r="CP65" s="134">
        <f>CO65-T_i!AE$31</f>
        <v>10.599859973470867</v>
      </c>
      <c r="CQ65" s="134">
        <f>T_i!AF$31-CO65</f>
        <v>18.614932240140135</v>
      </c>
      <c r="CR65" s="134" t="str">
        <f>T_i!AD$32</f>
        <v>0</v>
      </c>
      <c r="CS65" s="134" t="e">
        <f>CR65-T_i!AE$32</f>
        <v>#VALUE!</v>
      </c>
      <c r="CT65" s="134" t="e">
        <f>T_i!AF$32-CR65</f>
        <v>#VALUE!</v>
      </c>
      <c r="CX65" s="168"/>
      <c r="CY65" s="168"/>
      <c r="CZ65" s="168"/>
      <c r="DA65" s="168"/>
      <c r="DB65" s="168"/>
      <c r="DC65" s="168"/>
    </row>
    <row r="66" spans="2:107" x14ac:dyDescent="0.25">
      <c r="B66" s="174"/>
      <c r="C66" s="174"/>
      <c r="D66" s="174"/>
      <c r="E66" s="174"/>
      <c r="F66" s="174"/>
      <c r="G66" s="174"/>
      <c r="I66" s="151"/>
      <c r="J66" s="130" t="s">
        <v>120</v>
      </c>
      <c r="K66" s="130"/>
      <c r="L66" s="152"/>
      <c r="M66" s="152"/>
      <c r="N66" s="152"/>
      <c r="O66" s="152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X66" s="168"/>
      <c r="CY66" s="168"/>
      <c r="CZ66" s="168"/>
      <c r="DA66" s="168"/>
      <c r="DB66" s="168"/>
      <c r="DC66" s="168"/>
    </row>
    <row r="67" spans="2:107" x14ac:dyDescent="0.25">
      <c r="B67" s="174"/>
      <c r="C67" s="174"/>
      <c r="D67" s="174"/>
      <c r="E67" s="174"/>
      <c r="F67" s="174"/>
      <c r="G67" s="174"/>
      <c r="I67" s="151"/>
      <c r="J67" s="130" t="s">
        <v>121</v>
      </c>
      <c r="K67" s="130"/>
      <c r="L67" s="152"/>
      <c r="M67" s="152"/>
      <c r="N67" s="152"/>
      <c r="O67" s="152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X67" s="168"/>
      <c r="CY67" s="168"/>
      <c r="CZ67" s="168"/>
      <c r="DA67" s="168"/>
      <c r="DB67" s="168"/>
      <c r="DC67" s="168"/>
    </row>
    <row r="68" spans="2:107" x14ac:dyDescent="0.25">
      <c r="B68" s="174"/>
      <c r="C68" s="174"/>
      <c r="D68" s="174"/>
      <c r="E68" s="174"/>
      <c r="F68" s="174"/>
      <c r="G68" s="174"/>
      <c r="I68" s="151"/>
      <c r="J68" s="130"/>
      <c r="K68" s="130"/>
      <c r="L68" s="152"/>
      <c r="M68" s="152"/>
      <c r="N68" s="152"/>
      <c r="O68" s="152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X68" s="168"/>
      <c r="CY68" s="168"/>
      <c r="CZ68" s="168"/>
      <c r="DA68" s="168"/>
      <c r="DB68" s="168"/>
      <c r="DC68" s="168"/>
    </row>
    <row r="69" spans="2:107" x14ac:dyDescent="0.25">
      <c r="B69" s="174"/>
      <c r="C69" s="174"/>
      <c r="D69" s="174"/>
      <c r="E69" s="174"/>
      <c r="F69" s="174"/>
      <c r="G69" s="174"/>
      <c r="I69" s="151"/>
      <c r="J69" s="137"/>
      <c r="K69" s="130"/>
      <c r="L69" s="152"/>
      <c r="M69" s="152"/>
      <c r="N69" s="152"/>
      <c r="O69" s="152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X69" s="168"/>
      <c r="CY69" s="168"/>
      <c r="CZ69" s="168"/>
      <c r="DA69" s="168"/>
      <c r="DB69" s="168"/>
      <c r="DC69" s="168"/>
    </row>
    <row r="70" spans="2:107" x14ac:dyDescent="0.25">
      <c r="B70" s="174"/>
      <c r="C70" s="174"/>
      <c r="D70" s="174"/>
      <c r="E70" s="174"/>
      <c r="F70" s="174"/>
      <c r="G70" s="174"/>
      <c r="I70" s="151"/>
      <c r="K70" s="1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X70" s="168"/>
      <c r="CY70" s="168"/>
      <c r="CZ70" s="168"/>
      <c r="DA70" s="168"/>
      <c r="DB70" s="168"/>
      <c r="DC70" s="168"/>
    </row>
    <row r="71" spans="2:107" x14ac:dyDescent="0.25">
      <c r="B71" s="174"/>
      <c r="C71" s="174"/>
      <c r="D71" s="174"/>
      <c r="E71" s="174"/>
      <c r="F71" s="174"/>
      <c r="G71" s="174"/>
      <c r="I71" s="151"/>
      <c r="K71" s="1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X71" s="168"/>
      <c r="CY71" s="168"/>
      <c r="CZ71" s="168"/>
      <c r="DA71" s="168"/>
      <c r="DB71" s="168"/>
      <c r="DC71" s="168"/>
    </row>
    <row r="72" spans="2:107" x14ac:dyDescent="0.25">
      <c r="B72" s="174"/>
      <c r="C72" s="174"/>
      <c r="D72" s="174"/>
      <c r="E72" s="174"/>
      <c r="F72" s="174"/>
      <c r="G72" s="174"/>
      <c r="I72" s="151"/>
      <c r="K72" s="1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X72" s="168"/>
      <c r="CY72" s="168"/>
      <c r="CZ72" s="168"/>
      <c r="DA72" s="168"/>
      <c r="DB72" s="168"/>
      <c r="DC72" s="168"/>
    </row>
    <row r="73" spans="2:107" x14ac:dyDescent="0.25">
      <c r="B73" s="169">
        <f>T_i!C39</f>
        <v>0</v>
      </c>
      <c r="C73" s="169"/>
      <c r="D73" s="169"/>
      <c r="E73" s="169"/>
      <c r="F73" s="169"/>
      <c r="G73" s="169"/>
      <c r="I73" s="151"/>
      <c r="K73" s="1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X73" s="168"/>
      <c r="CY73" s="168"/>
      <c r="CZ73" s="168"/>
      <c r="DA73" s="168"/>
      <c r="DB73" s="168"/>
      <c r="DC73" s="168"/>
    </row>
    <row r="74" spans="2:107" ht="77.25" customHeight="1" thickBot="1" x14ac:dyDescent="0.3">
      <c r="B74" s="170" t="s">
        <v>103</v>
      </c>
      <c r="C74" s="170"/>
      <c r="D74" s="170"/>
      <c r="E74" s="170"/>
      <c r="F74" s="170"/>
      <c r="G74" s="170"/>
      <c r="I74" s="151"/>
      <c r="K74" s="1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X74" s="168"/>
      <c r="CY74" s="168"/>
      <c r="CZ74" s="168"/>
      <c r="DA74" s="168"/>
      <c r="DB74" s="168"/>
      <c r="DC74" s="168"/>
    </row>
    <row r="75" spans="2:107" ht="15.75" thickTop="1" x14ac:dyDescent="0.25">
      <c r="I75" s="151"/>
      <c r="K75" s="1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</row>
  </sheetData>
  <mergeCells count="12">
    <mergeCell ref="B18:G18"/>
    <mergeCell ref="B19:G35"/>
    <mergeCell ref="B36:G36"/>
    <mergeCell ref="B37:G37"/>
    <mergeCell ref="CX73:DC74"/>
    <mergeCell ref="B73:G73"/>
    <mergeCell ref="B74:G74"/>
    <mergeCell ref="B55:G55"/>
    <mergeCell ref="CX55:DC55"/>
    <mergeCell ref="B56:G56"/>
    <mergeCell ref="B57:G72"/>
    <mergeCell ref="CX57:DC72"/>
  </mergeCells>
  <conditionalFormatting sqref="J3:M54 J67:Q75 J76:M1048576">
    <cfRule type="cellIs" dxfId="48" priority="5" operator="equal">
      <formula>-100</formula>
    </cfRule>
  </conditionalFormatting>
  <conditionalFormatting sqref="J55:Q56">
    <cfRule type="cellIs" dxfId="47" priority="3" operator="equal">
      <formula>-100</formula>
    </cfRule>
  </conditionalFormatting>
  <conditionalFormatting sqref="J57:CT66">
    <cfRule type="cellIs" dxfId="46" priority="1" operator="equal">
      <formula>-100</formula>
    </cfRule>
  </conditionalFormatting>
  <conditionalFormatting sqref="L55:Q56 L57:CT66 L67:Q75">
    <cfRule type="cellIs" dxfId="45" priority="4" operator="equal">
      <formula>#VALUE!</formula>
    </cfRule>
  </conditionalFormatting>
  <conditionalFormatting sqref="L55:CT75">
    <cfRule type="cellIs" dxfId="44" priority="2" operator="less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U32"/>
  <sheetViews>
    <sheetView topLeftCell="A3" workbookViewId="0">
      <selection activeCell="A4" sqref="A4"/>
    </sheetView>
  </sheetViews>
  <sheetFormatPr defaultColWidth="8.85546875" defaultRowHeight="15" x14ac:dyDescent="0.25"/>
  <cols>
    <col min="1" max="1" width="17.42578125" customWidth="1"/>
  </cols>
  <sheetData>
    <row r="1" spans="1:73" x14ac:dyDescent="0.25">
      <c r="A1" t="s">
        <v>89</v>
      </c>
      <c r="B1" t="s">
        <v>21</v>
      </c>
      <c r="C1" t="s">
        <v>155</v>
      </c>
      <c r="D1" t="s">
        <v>156</v>
      </c>
      <c r="F1" t="s">
        <v>21</v>
      </c>
      <c r="J1" t="s">
        <v>21</v>
      </c>
      <c r="N1" t="s">
        <v>21</v>
      </c>
      <c r="R1" t="s">
        <v>21</v>
      </c>
      <c r="V1" t="s">
        <v>21</v>
      </c>
      <c r="Z1" t="s">
        <v>21</v>
      </c>
      <c r="AD1" t="s">
        <v>21</v>
      </c>
      <c r="AH1" t="s">
        <v>22</v>
      </c>
      <c r="AL1" t="s">
        <v>22</v>
      </c>
      <c r="AP1" t="s">
        <v>22</v>
      </c>
      <c r="AT1" t="s">
        <v>22</v>
      </c>
      <c r="AX1" t="s">
        <v>22</v>
      </c>
      <c r="BB1" t="s">
        <v>22</v>
      </c>
      <c r="BF1" t="s">
        <v>22</v>
      </c>
      <c r="BJ1" t="s">
        <v>22</v>
      </c>
      <c r="BN1" t="s">
        <v>22</v>
      </c>
      <c r="BR1" t="s">
        <v>22</v>
      </c>
    </row>
    <row r="2" spans="1:73" x14ac:dyDescent="0.25">
      <c r="B2" t="s">
        <v>74</v>
      </c>
      <c r="F2" t="s">
        <v>75</v>
      </c>
      <c r="J2" t="s">
        <v>76</v>
      </c>
      <c r="N2" t="s">
        <v>77</v>
      </c>
      <c r="R2" t="s">
        <v>86</v>
      </c>
      <c r="V2" t="s">
        <v>130</v>
      </c>
      <c r="Z2" t="s">
        <v>131</v>
      </c>
      <c r="AD2" t="s">
        <v>80</v>
      </c>
      <c r="AH2" t="s">
        <v>74</v>
      </c>
      <c r="AL2" t="s">
        <v>75</v>
      </c>
      <c r="AP2" t="s">
        <v>76</v>
      </c>
      <c r="AT2" t="s">
        <v>77</v>
      </c>
      <c r="AX2" t="s">
        <v>86</v>
      </c>
      <c r="BB2" t="s">
        <v>130</v>
      </c>
      <c r="BF2" t="s">
        <v>131</v>
      </c>
      <c r="BJ2" t="s">
        <v>80</v>
      </c>
      <c r="BN2" t="s">
        <v>79</v>
      </c>
      <c r="BR2" t="s">
        <v>80</v>
      </c>
    </row>
    <row r="3" spans="1:73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73" x14ac:dyDescent="0.25">
      <c r="A4" t="s">
        <v>44</v>
      </c>
      <c r="B4">
        <v>69.639431398136509</v>
      </c>
      <c r="C4">
        <v>29.105569573945139</v>
      </c>
      <c r="D4">
        <v>92.76161537188429</v>
      </c>
      <c r="E4">
        <v>4</v>
      </c>
      <c r="F4">
        <v>40.183874955760622</v>
      </c>
      <c r="G4">
        <v>20.39944326009471</v>
      </c>
      <c r="H4">
        <v>63.781531810880388</v>
      </c>
      <c r="I4">
        <v>23</v>
      </c>
      <c r="J4">
        <v>97.450434035329792</v>
      </c>
      <c r="K4">
        <v>90.339337495165353</v>
      </c>
      <c r="L4">
        <v>99.363989971423024</v>
      </c>
      <c r="M4">
        <v>73</v>
      </c>
      <c r="N4" t="s">
        <v>84</v>
      </c>
      <c r="O4" t="s">
        <v>85</v>
      </c>
      <c r="P4" t="s">
        <v>85</v>
      </c>
      <c r="Q4">
        <v>28</v>
      </c>
      <c r="R4">
        <v>85.050493528785736</v>
      </c>
      <c r="S4">
        <v>74.206968063609864</v>
      </c>
      <c r="T4">
        <v>91.836823609660811</v>
      </c>
      <c r="U4">
        <v>768</v>
      </c>
      <c r="V4">
        <v>56.055396838401506</v>
      </c>
      <c r="W4">
        <v>37.415125419165982</v>
      </c>
      <c r="X4">
        <v>73.130816358464372</v>
      </c>
      <c r="Y4">
        <v>30</v>
      </c>
      <c r="Z4">
        <v>80.03779426097681</v>
      </c>
      <c r="AA4">
        <v>71.341892483611574</v>
      </c>
      <c r="AB4">
        <v>86.590991608047901</v>
      </c>
      <c r="AC4">
        <v>926</v>
      </c>
      <c r="AD4">
        <v>100</v>
      </c>
      <c r="AE4">
        <v>100</v>
      </c>
      <c r="AF4">
        <v>100</v>
      </c>
      <c r="AG4">
        <v>11</v>
      </c>
      <c r="AH4">
        <v>94.932419265697618</v>
      </c>
      <c r="AI4">
        <v>84.144859173250282</v>
      </c>
      <c r="AJ4">
        <v>98.510257546373012</v>
      </c>
      <c r="AK4">
        <v>26</v>
      </c>
      <c r="AL4">
        <v>67.8794421262686</v>
      </c>
      <c r="AM4">
        <v>45.635843501852399</v>
      </c>
      <c r="AN4">
        <v>84.177378014731872</v>
      </c>
      <c r="AO4">
        <v>172</v>
      </c>
      <c r="AP4">
        <v>94.948973755951926</v>
      </c>
      <c r="AQ4">
        <v>88.574634119694878</v>
      </c>
      <c r="AR4">
        <v>97.853193246220869</v>
      </c>
      <c r="AS4">
        <v>422</v>
      </c>
      <c r="AT4">
        <v>1.2232005319417536</v>
      </c>
      <c r="AU4">
        <v>0.48631461822786476</v>
      </c>
      <c r="AV4">
        <v>3.0425117510532411</v>
      </c>
      <c r="AW4">
        <v>107</v>
      </c>
      <c r="AX4">
        <v>94.430421462567821</v>
      </c>
      <c r="AY4">
        <v>91.954813458143519</v>
      </c>
      <c r="AZ4">
        <v>96.175932379700726</v>
      </c>
      <c r="BA4">
        <v>2434</v>
      </c>
      <c r="BB4">
        <v>89.096588695279436</v>
      </c>
      <c r="BC4">
        <v>86.231178258856318</v>
      </c>
      <c r="BD4">
        <v>91.42498156860799</v>
      </c>
      <c r="BE4">
        <v>84</v>
      </c>
      <c r="BF4">
        <v>89.145880216289811</v>
      </c>
      <c r="BG4">
        <v>86.863862052200048</v>
      </c>
      <c r="BH4">
        <v>91.072209841350471</v>
      </c>
      <c r="BI4">
        <v>3245</v>
      </c>
      <c r="BJ4">
        <v>97.54174937005277</v>
      </c>
      <c r="BK4">
        <v>83.509362829062454</v>
      </c>
      <c r="BL4">
        <v>99.679392002289248</v>
      </c>
      <c r="BM4">
        <v>40</v>
      </c>
      <c r="BN4">
        <v>91.504223477268425</v>
      </c>
      <c r="BO4">
        <v>89.373822737662067</v>
      </c>
      <c r="BP4">
        <v>93.239815288619241</v>
      </c>
      <c r="BQ4">
        <v>3271</v>
      </c>
      <c r="BR4">
        <v>99.310558537498281</v>
      </c>
      <c r="BS4">
        <v>94.456022561612883</v>
      </c>
      <c r="BT4">
        <v>99.917954327180865</v>
      </c>
      <c r="BU4">
        <v>41</v>
      </c>
    </row>
    <row r="5" spans="1:73" x14ac:dyDescent="0.25">
      <c r="A5" t="s">
        <v>132</v>
      </c>
      <c r="B5">
        <v>49.262065370890809</v>
      </c>
      <c r="C5">
        <v>18.000749179367645</v>
      </c>
      <c r="D5">
        <v>81.111288504577118</v>
      </c>
      <c r="E5">
        <v>4</v>
      </c>
      <c r="F5">
        <v>31.886732966572051</v>
      </c>
      <c r="G5">
        <v>16.545373254595408</v>
      </c>
      <c r="H5">
        <v>52.503719854507281</v>
      </c>
      <c r="I5">
        <v>23</v>
      </c>
      <c r="J5">
        <v>88.503079254072631</v>
      </c>
      <c r="K5">
        <v>73.176391766775851</v>
      </c>
      <c r="L5">
        <v>95.598979778974964</v>
      </c>
      <c r="M5">
        <v>73</v>
      </c>
      <c r="N5" t="s">
        <v>84</v>
      </c>
      <c r="O5" t="s">
        <v>85</v>
      </c>
      <c r="P5" t="s">
        <v>85</v>
      </c>
      <c r="Q5">
        <v>28</v>
      </c>
      <c r="R5">
        <v>72.622808455526027</v>
      </c>
      <c r="S5">
        <v>61.688350604278874</v>
      </c>
      <c r="T5">
        <v>81.378533594013973</v>
      </c>
      <c r="U5">
        <v>768</v>
      </c>
      <c r="V5">
        <v>50.098689871457545</v>
      </c>
      <c r="W5">
        <v>32.682548701617762</v>
      </c>
      <c r="X5">
        <v>67.490915986980966</v>
      </c>
      <c r="Y5">
        <v>30</v>
      </c>
      <c r="Z5">
        <v>68.637860359175022</v>
      </c>
      <c r="AA5">
        <v>59.544469283577058</v>
      </c>
      <c r="AB5">
        <v>76.494163109808241</v>
      </c>
      <c r="AC5">
        <v>926</v>
      </c>
      <c r="AD5">
        <v>100</v>
      </c>
      <c r="AE5">
        <v>100</v>
      </c>
      <c r="AF5">
        <v>100</v>
      </c>
      <c r="AG5">
        <v>11</v>
      </c>
      <c r="AH5">
        <v>79.228733770409363</v>
      </c>
      <c r="AI5">
        <v>62.699690564351194</v>
      </c>
      <c r="AJ5">
        <v>89.643088011438181</v>
      </c>
      <c r="AK5">
        <v>26</v>
      </c>
      <c r="AL5">
        <v>52.405725856796856</v>
      </c>
      <c r="AM5">
        <v>35.031237921190097</v>
      </c>
      <c r="AN5">
        <v>69.216771522573836</v>
      </c>
      <c r="AO5">
        <v>172</v>
      </c>
      <c r="AP5">
        <v>94.236707010007024</v>
      </c>
      <c r="AQ5">
        <v>87.929566571872911</v>
      </c>
      <c r="AR5">
        <v>97.347603030217471</v>
      </c>
      <c r="AS5">
        <v>422</v>
      </c>
      <c r="AT5">
        <v>1.2232005319417536</v>
      </c>
      <c r="AU5">
        <v>0.48631461822786476</v>
      </c>
      <c r="AV5">
        <v>3.0425117510532411</v>
      </c>
      <c r="AW5">
        <v>107</v>
      </c>
      <c r="AX5">
        <v>89.264877485022367</v>
      </c>
      <c r="AY5">
        <v>86.283083050145748</v>
      </c>
      <c r="AZ5">
        <v>91.661131177669148</v>
      </c>
      <c r="BA5">
        <v>2434</v>
      </c>
      <c r="BB5">
        <v>75.118685585611956</v>
      </c>
      <c r="BC5">
        <v>62.936912390463718</v>
      </c>
      <c r="BD5">
        <v>84.295658738517119</v>
      </c>
      <c r="BE5">
        <v>84</v>
      </c>
      <c r="BF5">
        <v>83.909338131202531</v>
      </c>
      <c r="BG5">
        <v>81.298542037906046</v>
      </c>
      <c r="BH5">
        <v>86.217446841404396</v>
      </c>
      <c r="BI5">
        <v>3245</v>
      </c>
      <c r="BJ5">
        <v>97.54174937005277</v>
      </c>
      <c r="BK5">
        <v>83.509362829062454</v>
      </c>
      <c r="BL5">
        <v>99.679392002289248</v>
      </c>
      <c r="BM5">
        <v>40</v>
      </c>
      <c r="BN5">
        <v>88.527138765437456</v>
      </c>
      <c r="BO5">
        <v>86.227319462481773</v>
      </c>
      <c r="BP5">
        <v>90.485300625356501</v>
      </c>
      <c r="BQ5">
        <v>3271</v>
      </c>
      <c r="BR5">
        <v>99.310558537498281</v>
      </c>
      <c r="BS5">
        <v>94.456022561612883</v>
      </c>
      <c r="BT5">
        <v>99.917954327180865</v>
      </c>
      <c r="BU5">
        <v>41</v>
      </c>
    </row>
    <row r="6" spans="1:73" x14ac:dyDescent="0.25">
      <c r="A6" t="s">
        <v>133</v>
      </c>
      <c r="B6">
        <v>49.262065370890809</v>
      </c>
      <c r="C6">
        <v>18.000749179367645</v>
      </c>
      <c r="D6">
        <v>81.111288504577118</v>
      </c>
      <c r="E6">
        <v>4</v>
      </c>
      <c r="F6">
        <v>31.886732966572051</v>
      </c>
      <c r="G6">
        <v>16.545373254595408</v>
      </c>
      <c r="H6">
        <v>52.503719854507281</v>
      </c>
      <c r="I6">
        <v>23</v>
      </c>
      <c r="J6">
        <v>86.229366837914142</v>
      </c>
      <c r="K6">
        <v>72.754489566139441</v>
      </c>
      <c r="L6">
        <v>93.623984094797493</v>
      </c>
      <c r="M6">
        <v>73</v>
      </c>
      <c r="N6" t="s">
        <v>84</v>
      </c>
      <c r="O6" t="s">
        <v>85</v>
      </c>
      <c r="P6" t="s">
        <v>85</v>
      </c>
      <c r="Q6">
        <v>28</v>
      </c>
      <c r="R6">
        <v>71.545897485375647</v>
      </c>
      <c r="S6">
        <v>61.122044260653816</v>
      </c>
      <c r="T6">
        <v>80.085527676233454</v>
      </c>
      <c r="U6">
        <v>768</v>
      </c>
      <c r="V6">
        <v>46.986014042908877</v>
      </c>
      <c r="W6">
        <v>30.790885418619268</v>
      </c>
      <c r="X6">
        <v>63.8417514063064</v>
      </c>
      <c r="Y6">
        <v>30</v>
      </c>
      <c r="Z6">
        <v>67.467602973006493</v>
      </c>
      <c r="AA6">
        <v>58.596985563534233</v>
      </c>
      <c r="AB6">
        <v>75.24072810953993</v>
      </c>
      <c r="AC6">
        <v>926</v>
      </c>
      <c r="AD6">
        <v>100</v>
      </c>
      <c r="AE6">
        <v>100</v>
      </c>
      <c r="AF6">
        <v>100</v>
      </c>
      <c r="AG6">
        <v>11</v>
      </c>
      <c r="AH6">
        <v>79.228733770409363</v>
      </c>
      <c r="AI6">
        <v>62.699690564351194</v>
      </c>
      <c r="AJ6">
        <v>89.643088011438181</v>
      </c>
      <c r="AK6">
        <v>26</v>
      </c>
      <c r="AL6">
        <v>49.247643096683888</v>
      </c>
      <c r="AM6">
        <v>32.524507531519212</v>
      </c>
      <c r="AN6">
        <v>66.140854320838514</v>
      </c>
      <c r="AO6">
        <v>172</v>
      </c>
      <c r="AP6">
        <v>88.375988250345955</v>
      </c>
      <c r="AQ6">
        <v>82.419123821604487</v>
      </c>
      <c r="AR6">
        <v>92.498219299319743</v>
      </c>
      <c r="AS6">
        <v>422</v>
      </c>
      <c r="AT6">
        <v>1.2232005319417536</v>
      </c>
      <c r="AU6">
        <v>0.48631461822786476</v>
      </c>
      <c r="AV6">
        <v>3.0425117510532411</v>
      </c>
      <c r="AW6">
        <v>107</v>
      </c>
      <c r="AX6">
        <v>88.456776519642773</v>
      </c>
      <c r="AY6">
        <v>85.423927105427836</v>
      </c>
      <c r="AZ6">
        <v>90.925614298752706</v>
      </c>
      <c r="BA6">
        <v>2434</v>
      </c>
      <c r="BB6">
        <v>75.118685585611956</v>
      </c>
      <c r="BC6">
        <v>62.936912390463718</v>
      </c>
      <c r="BD6">
        <v>84.295658738517119</v>
      </c>
      <c r="BE6">
        <v>84</v>
      </c>
      <c r="BF6">
        <v>81.970532846989968</v>
      </c>
      <c r="BG6">
        <v>79.27669339144083</v>
      </c>
      <c r="BH6">
        <v>84.383179238343885</v>
      </c>
      <c r="BI6">
        <v>3245</v>
      </c>
      <c r="BJ6">
        <v>97.54174937005277</v>
      </c>
      <c r="BK6">
        <v>83.509362829062454</v>
      </c>
      <c r="BL6">
        <v>99.679392002289248</v>
      </c>
      <c r="BM6">
        <v>40</v>
      </c>
      <c r="BN6">
        <v>88.299573894155728</v>
      </c>
      <c r="BO6">
        <v>85.994541548223751</v>
      </c>
      <c r="BP6">
        <v>90.268173621007321</v>
      </c>
      <c r="BQ6">
        <v>3271</v>
      </c>
      <c r="BR6">
        <v>99.310558537498281</v>
      </c>
      <c r="BS6">
        <v>94.456022561612883</v>
      </c>
      <c r="BT6">
        <v>99.917954327180865</v>
      </c>
      <c r="BU6">
        <v>41</v>
      </c>
    </row>
    <row r="7" spans="1:73" x14ac:dyDescent="0.25">
      <c r="A7" t="s">
        <v>134</v>
      </c>
      <c r="B7" t="s">
        <v>84</v>
      </c>
      <c r="C7" t="s">
        <v>85</v>
      </c>
      <c r="D7" t="s">
        <v>85</v>
      </c>
      <c r="E7">
        <v>4</v>
      </c>
      <c r="F7" t="s">
        <v>84</v>
      </c>
      <c r="G7" t="s">
        <v>85</v>
      </c>
      <c r="H7" t="s">
        <v>85</v>
      </c>
      <c r="I7">
        <v>23</v>
      </c>
      <c r="J7">
        <v>19.312248964243896</v>
      </c>
      <c r="K7">
        <v>10.701868190154237</v>
      </c>
      <c r="L7">
        <v>32.341271430148197</v>
      </c>
      <c r="M7">
        <v>73</v>
      </c>
      <c r="N7" t="s">
        <v>84</v>
      </c>
      <c r="O7" t="s">
        <v>85</v>
      </c>
      <c r="P7" t="s">
        <v>85</v>
      </c>
      <c r="Q7">
        <v>28</v>
      </c>
      <c r="R7">
        <v>1.8050970918073301</v>
      </c>
      <c r="S7">
        <v>1.072758694687143</v>
      </c>
      <c r="T7">
        <v>3.0221070375766894</v>
      </c>
      <c r="U7">
        <v>768</v>
      </c>
      <c r="V7">
        <v>0.41042571337687739</v>
      </c>
      <c r="W7">
        <v>9.7760359266577113E-2</v>
      </c>
      <c r="X7">
        <v>1.7060069080171067</v>
      </c>
      <c r="Y7">
        <v>30</v>
      </c>
      <c r="Z7">
        <v>2.5640226659348628</v>
      </c>
      <c r="AA7">
        <v>1.7134441352777929</v>
      </c>
      <c r="AB7">
        <v>3.8204281430434541</v>
      </c>
      <c r="AC7">
        <v>926</v>
      </c>
      <c r="AD7" t="s">
        <v>84</v>
      </c>
      <c r="AE7" t="s">
        <v>85</v>
      </c>
      <c r="AF7" t="s">
        <v>85</v>
      </c>
      <c r="AG7">
        <v>11</v>
      </c>
      <c r="AH7">
        <v>2.6056534824093638</v>
      </c>
      <c r="AI7">
        <v>0.66918042941541422</v>
      </c>
      <c r="AJ7">
        <v>9.6040734289531073</v>
      </c>
      <c r="AK7">
        <v>26</v>
      </c>
      <c r="AL7">
        <v>5.6127576571659343</v>
      </c>
      <c r="AM7">
        <v>2.6852288095806016</v>
      </c>
      <c r="AN7">
        <v>11.359417360618355</v>
      </c>
      <c r="AO7">
        <v>172</v>
      </c>
      <c r="AP7">
        <v>21.014718091082592</v>
      </c>
      <c r="AQ7">
        <v>15.995512103864082</v>
      </c>
      <c r="AR7">
        <v>27.100790116891442</v>
      </c>
      <c r="AS7">
        <v>422</v>
      </c>
      <c r="AT7" t="s">
        <v>84</v>
      </c>
      <c r="AU7" t="s">
        <v>85</v>
      </c>
      <c r="AV7" t="s">
        <v>85</v>
      </c>
      <c r="AW7">
        <v>107</v>
      </c>
      <c r="AX7">
        <v>5.8424054388112809</v>
      </c>
      <c r="AY7">
        <v>4.3764464296406436</v>
      </c>
      <c r="AZ7">
        <v>7.759563397567816</v>
      </c>
      <c r="BA7">
        <v>2434</v>
      </c>
      <c r="BB7">
        <v>1.1600981866631037</v>
      </c>
      <c r="BC7">
        <v>0.22726802491054299</v>
      </c>
      <c r="BD7">
        <v>5.7029122860334214</v>
      </c>
      <c r="BE7">
        <v>84</v>
      </c>
      <c r="BF7">
        <v>8.543096324313991</v>
      </c>
      <c r="BG7">
        <v>6.7677502088412593</v>
      </c>
      <c r="BH7">
        <v>10.730557457158778</v>
      </c>
      <c r="BI7">
        <v>3245</v>
      </c>
      <c r="BJ7">
        <v>8.1302363685147672</v>
      </c>
      <c r="BK7">
        <v>3.7459707111404241</v>
      </c>
      <c r="BL7">
        <v>16.752733150116626</v>
      </c>
      <c r="BM7">
        <v>40</v>
      </c>
      <c r="BN7">
        <v>85.656055066792177</v>
      </c>
      <c r="BO7">
        <v>83.236880602644547</v>
      </c>
      <c r="BP7">
        <v>87.777371535445397</v>
      </c>
      <c r="BQ7">
        <v>3271</v>
      </c>
      <c r="BR7">
        <v>96.869256106646105</v>
      </c>
      <c r="BS7">
        <v>82.48633439072573</v>
      </c>
      <c r="BT7">
        <v>99.510450290198932</v>
      </c>
      <c r="BU7">
        <v>41</v>
      </c>
    </row>
    <row r="8" spans="1:73" x14ac:dyDescent="0.25">
      <c r="A8" t="s">
        <v>135</v>
      </c>
      <c r="B8" t="s">
        <v>84</v>
      </c>
      <c r="C8" t="s">
        <v>85</v>
      </c>
      <c r="D8" t="s">
        <v>85</v>
      </c>
      <c r="E8">
        <v>4</v>
      </c>
      <c r="F8" t="s">
        <v>84</v>
      </c>
      <c r="G8" t="s">
        <v>85</v>
      </c>
      <c r="H8" t="s">
        <v>85</v>
      </c>
      <c r="I8">
        <v>23</v>
      </c>
      <c r="J8">
        <v>15.783025966853288</v>
      </c>
      <c r="K8">
        <v>9.1691717744341741</v>
      </c>
      <c r="L8">
        <v>25.811843405161589</v>
      </c>
      <c r="M8">
        <v>73</v>
      </c>
      <c r="N8" t="s">
        <v>84</v>
      </c>
      <c r="O8" t="s">
        <v>85</v>
      </c>
      <c r="P8" t="s">
        <v>85</v>
      </c>
      <c r="Q8">
        <v>28</v>
      </c>
      <c r="R8">
        <v>1.9445860258396903</v>
      </c>
      <c r="S8">
        <v>0.58229759330455533</v>
      </c>
      <c r="T8">
        <v>6.2922423121692965</v>
      </c>
      <c r="U8">
        <v>768</v>
      </c>
      <c r="V8">
        <v>3.2437075772473531</v>
      </c>
      <c r="W8">
        <v>0.71279920400266239</v>
      </c>
      <c r="X8">
        <v>13.535891986677987</v>
      </c>
      <c r="Y8">
        <v>30</v>
      </c>
      <c r="Z8">
        <v>2.6273991043732772</v>
      </c>
      <c r="AA8">
        <v>1.022526711556748</v>
      </c>
      <c r="AB8">
        <v>6.5835992249473634</v>
      </c>
      <c r="AC8">
        <v>926</v>
      </c>
      <c r="AD8" t="s">
        <v>84</v>
      </c>
      <c r="AE8" t="s">
        <v>85</v>
      </c>
      <c r="AF8" t="s">
        <v>85</v>
      </c>
      <c r="AG8">
        <v>11</v>
      </c>
      <c r="AH8">
        <v>2.1882447915779513</v>
      </c>
      <c r="AI8">
        <v>0.4566033389459867</v>
      </c>
      <c r="AJ8">
        <v>9.83799578727454</v>
      </c>
      <c r="AK8">
        <v>26</v>
      </c>
      <c r="AL8">
        <v>9.2520425809974771E-2</v>
      </c>
      <c r="AM8">
        <v>1.9900561116884631E-2</v>
      </c>
      <c r="AN8">
        <v>0.42900300871213348</v>
      </c>
      <c r="AO8">
        <v>172</v>
      </c>
      <c r="AP8">
        <v>10.891113419035001</v>
      </c>
      <c r="AQ8">
        <v>8.3024064516492722</v>
      </c>
      <c r="AR8">
        <v>14.162321198716771</v>
      </c>
      <c r="AS8">
        <v>422</v>
      </c>
      <c r="AT8" t="s">
        <v>84</v>
      </c>
      <c r="AU8" t="s">
        <v>85</v>
      </c>
      <c r="AV8" t="s">
        <v>85</v>
      </c>
      <c r="AW8">
        <v>107</v>
      </c>
      <c r="AX8">
        <v>0.71158615968099836</v>
      </c>
      <c r="AY8">
        <v>0.48055453444356366</v>
      </c>
      <c r="AZ8">
        <v>1.0525139768725977</v>
      </c>
      <c r="BA8">
        <v>2434</v>
      </c>
      <c r="BB8" t="s">
        <v>84</v>
      </c>
      <c r="BC8" t="s">
        <v>85</v>
      </c>
      <c r="BD8" t="s">
        <v>85</v>
      </c>
      <c r="BE8">
        <v>84</v>
      </c>
      <c r="BF8">
        <v>2.7982972216545003</v>
      </c>
      <c r="BG8">
        <v>1.9808157511480284</v>
      </c>
      <c r="BH8">
        <v>3.9395930430136534</v>
      </c>
      <c r="BI8">
        <v>3245</v>
      </c>
      <c r="BJ8" t="s">
        <v>84</v>
      </c>
      <c r="BK8" t="s">
        <v>85</v>
      </c>
      <c r="BL8" t="s">
        <v>85</v>
      </c>
      <c r="BM8">
        <v>40</v>
      </c>
      <c r="BN8">
        <v>41.385676973165282</v>
      </c>
      <c r="BO8">
        <v>37.938149878566776</v>
      </c>
      <c r="BP8">
        <v>44.919736493738618</v>
      </c>
      <c r="BQ8">
        <v>3271</v>
      </c>
      <c r="BR8">
        <v>35.803550821354449</v>
      </c>
      <c r="BS8">
        <v>25.189152217456524</v>
      </c>
      <c r="BT8">
        <v>48.019731633498452</v>
      </c>
      <c r="BU8">
        <v>41</v>
      </c>
    </row>
    <row r="9" spans="1:73" x14ac:dyDescent="0.25">
      <c r="A9" t="s">
        <v>136</v>
      </c>
      <c r="B9" t="s">
        <v>84</v>
      </c>
      <c r="C9" t="s">
        <v>85</v>
      </c>
      <c r="D9" t="s">
        <v>85</v>
      </c>
      <c r="E9">
        <v>4</v>
      </c>
      <c r="F9" t="s">
        <v>84</v>
      </c>
      <c r="G9" t="s">
        <v>85</v>
      </c>
      <c r="H9" t="s">
        <v>85</v>
      </c>
      <c r="I9">
        <v>23</v>
      </c>
      <c r="J9">
        <v>40.97531745037552</v>
      </c>
      <c r="K9">
        <v>33.49986113013275</v>
      </c>
      <c r="L9">
        <v>48.89245812198314</v>
      </c>
      <c r="M9">
        <v>73</v>
      </c>
      <c r="N9" t="s">
        <v>84</v>
      </c>
      <c r="O9" t="s">
        <v>85</v>
      </c>
      <c r="P9" t="s">
        <v>85</v>
      </c>
      <c r="Q9">
        <v>28</v>
      </c>
      <c r="R9">
        <v>11.28237045813937</v>
      </c>
      <c r="S9">
        <v>8.2507128656200237</v>
      </c>
      <c r="T9">
        <v>15.242916844705887</v>
      </c>
      <c r="U9">
        <v>768</v>
      </c>
      <c r="V9">
        <v>6.8278721606802444</v>
      </c>
      <c r="W9">
        <v>2.9705643288126518</v>
      </c>
      <c r="X9">
        <v>14.923564415963556</v>
      </c>
      <c r="Y9">
        <v>30</v>
      </c>
      <c r="Z9">
        <v>11.933658614239743</v>
      </c>
      <c r="AA9">
        <v>9.2197060155772004</v>
      </c>
      <c r="AB9">
        <v>15.311754524589722</v>
      </c>
      <c r="AC9">
        <v>926</v>
      </c>
      <c r="AD9">
        <v>32.064128905319158</v>
      </c>
      <c r="AE9">
        <v>8.830716270127418</v>
      </c>
      <c r="AF9">
        <v>69.695285588201031</v>
      </c>
      <c r="AG9">
        <v>11</v>
      </c>
      <c r="AH9">
        <v>2.6056534824093638</v>
      </c>
      <c r="AI9">
        <v>0.66918042941541422</v>
      </c>
      <c r="AJ9">
        <v>9.6040734289531073</v>
      </c>
      <c r="AK9">
        <v>26</v>
      </c>
      <c r="AL9">
        <v>5.3339597295652927</v>
      </c>
      <c r="AM9">
        <v>3.0075764243761141</v>
      </c>
      <c r="AN9">
        <v>9.287509515581128</v>
      </c>
      <c r="AO9">
        <v>172</v>
      </c>
      <c r="AP9">
        <v>41.268800976980273</v>
      </c>
      <c r="AQ9">
        <v>32.881353548613312</v>
      </c>
      <c r="AR9">
        <v>50.195688256983097</v>
      </c>
      <c r="AS9">
        <v>422</v>
      </c>
      <c r="AT9" t="s">
        <v>84</v>
      </c>
      <c r="AU9" t="s">
        <v>85</v>
      </c>
      <c r="AV9" t="s">
        <v>85</v>
      </c>
      <c r="AW9">
        <v>107</v>
      </c>
      <c r="AX9">
        <v>13.169115019636823</v>
      </c>
      <c r="AY9">
        <v>11.328660558263334</v>
      </c>
      <c r="AZ9">
        <v>15.257122649390844</v>
      </c>
      <c r="BA9">
        <v>2434</v>
      </c>
      <c r="BB9">
        <v>2.7434619914611194</v>
      </c>
      <c r="BC9">
        <v>0.75466987570737931</v>
      </c>
      <c r="BD9">
        <v>9.4730778093801362</v>
      </c>
      <c r="BE9">
        <v>84</v>
      </c>
      <c r="BF9">
        <v>17.510858632334333</v>
      </c>
      <c r="BG9">
        <v>14.638327534843809</v>
      </c>
      <c r="BH9">
        <v>20.809659848085481</v>
      </c>
      <c r="BI9">
        <v>3245</v>
      </c>
      <c r="BJ9">
        <v>33.116683254970432</v>
      </c>
      <c r="BK9">
        <v>21.541368080804631</v>
      </c>
      <c r="BL9">
        <v>47.172309509846883</v>
      </c>
      <c r="BM9">
        <v>40</v>
      </c>
      <c r="BN9">
        <v>16.568696258525879</v>
      </c>
      <c r="BO9">
        <v>13.043457312050336</v>
      </c>
      <c r="BP9">
        <v>20.818592823078603</v>
      </c>
      <c r="BQ9">
        <v>3271</v>
      </c>
      <c r="BR9">
        <v>21.834715017146515</v>
      </c>
      <c r="BS9">
        <v>11.753441075616406</v>
      </c>
      <c r="BT9">
        <v>36.94305979865635</v>
      </c>
      <c r="BU9">
        <v>41</v>
      </c>
    </row>
    <row r="10" spans="1:73" x14ac:dyDescent="0.25">
      <c r="A10" t="s">
        <v>137</v>
      </c>
      <c r="B10" t="s">
        <v>84</v>
      </c>
      <c r="C10" t="s">
        <v>85</v>
      </c>
      <c r="D10" t="s">
        <v>85</v>
      </c>
      <c r="E10">
        <v>4</v>
      </c>
      <c r="F10" t="s">
        <v>84</v>
      </c>
      <c r="G10" t="s">
        <v>85</v>
      </c>
      <c r="H10" t="s">
        <v>85</v>
      </c>
      <c r="I10">
        <v>23</v>
      </c>
      <c r="J10">
        <v>2.5409963728305627</v>
      </c>
      <c r="K10">
        <v>0.59455119416108548</v>
      </c>
      <c r="L10">
        <v>10.205511401012901</v>
      </c>
      <c r="M10">
        <v>73</v>
      </c>
      <c r="N10" t="s">
        <v>84</v>
      </c>
      <c r="O10" t="s">
        <v>85</v>
      </c>
      <c r="P10" t="s">
        <v>85</v>
      </c>
      <c r="Q10">
        <v>28</v>
      </c>
      <c r="R10" t="s">
        <v>84</v>
      </c>
      <c r="S10" t="s">
        <v>85</v>
      </c>
      <c r="T10" t="s">
        <v>85</v>
      </c>
      <c r="U10">
        <v>768</v>
      </c>
      <c r="V10" t="s">
        <v>84</v>
      </c>
      <c r="W10" t="s">
        <v>85</v>
      </c>
      <c r="X10" t="s">
        <v>85</v>
      </c>
      <c r="Y10">
        <v>30</v>
      </c>
      <c r="Z10">
        <v>0.13701086557635919</v>
      </c>
      <c r="AA10">
        <v>2.9760759339073024E-2</v>
      </c>
      <c r="AB10">
        <v>0.62833346971475956</v>
      </c>
      <c r="AC10">
        <v>926</v>
      </c>
      <c r="AD10" t="s">
        <v>84</v>
      </c>
      <c r="AE10" t="s">
        <v>85</v>
      </c>
      <c r="AF10" t="s">
        <v>85</v>
      </c>
      <c r="AG10">
        <v>11</v>
      </c>
      <c r="AH10" t="s">
        <v>84</v>
      </c>
      <c r="AI10" t="s">
        <v>85</v>
      </c>
      <c r="AJ10" t="s">
        <v>85</v>
      </c>
      <c r="AK10">
        <v>26</v>
      </c>
      <c r="AL10" t="s">
        <v>84</v>
      </c>
      <c r="AM10" t="s">
        <v>85</v>
      </c>
      <c r="AN10" t="s">
        <v>85</v>
      </c>
      <c r="AO10">
        <v>172</v>
      </c>
      <c r="AP10">
        <v>4.7895209439537556</v>
      </c>
      <c r="AQ10">
        <v>2.5171089042584596</v>
      </c>
      <c r="AR10">
        <v>8.9255989943553313</v>
      </c>
      <c r="AS10">
        <v>422</v>
      </c>
      <c r="AT10" t="s">
        <v>84</v>
      </c>
      <c r="AU10" t="s">
        <v>85</v>
      </c>
      <c r="AV10" t="s">
        <v>85</v>
      </c>
      <c r="AW10">
        <v>107</v>
      </c>
      <c r="AX10">
        <v>0.39706782787767736</v>
      </c>
      <c r="AY10">
        <v>0.17500776246717961</v>
      </c>
      <c r="AZ10">
        <v>0.89835499985138378</v>
      </c>
      <c r="BA10">
        <v>2434</v>
      </c>
      <c r="BB10" t="s">
        <v>84</v>
      </c>
      <c r="BC10" t="s">
        <v>85</v>
      </c>
      <c r="BD10" t="s">
        <v>85</v>
      </c>
      <c r="BE10">
        <v>84</v>
      </c>
      <c r="BF10">
        <v>1.2727857650643908</v>
      </c>
      <c r="BG10">
        <v>0.72555491803235184</v>
      </c>
      <c r="BH10">
        <v>2.2235069320065799</v>
      </c>
      <c r="BI10">
        <v>3245</v>
      </c>
      <c r="BJ10" t="s">
        <v>84</v>
      </c>
      <c r="BK10" t="s">
        <v>85</v>
      </c>
      <c r="BL10" t="s">
        <v>85</v>
      </c>
      <c r="BM10">
        <v>40</v>
      </c>
    </row>
    <row r="11" spans="1:73" x14ac:dyDescent="0.25">
      <c r="A11" t="s">
        <v>138</v>
      </c>
      <c r="B11" t="s">
        <v>84</v>
      </c>
      <c r="C11" t="s">
        <v>85</v>
      </c>
      <c r="D11" t="s">
        <v>85</v>
      </c>
      <c r="E11">
        <v>4</v>
      </c>
      <c r="F11" t="s">
        <v>84</v>
      </c>
      <c r="G11" t="s">
        <v>85</v>
      </c>
      <c r="H11" t="s">
        <v>85</v>
      </c>
      <c r="I11">
        <v>23</v>
      </c>
      <c r="J11" t="s">
        <v>84</v>
      </c>
      <c r="K11" t="s">
        <v>85</v>
      </c>
      <c r="L11" t="s">
        <v>85</v>
      </c>
      <c r="M11">
        <v>73</v>
      </c>
      <c r="N11" t="s">
        <v>84</v>
      </c>
      <c r="O11" t="s">
        <v>85</v>
      </c>
      <c r="P11" t="s">
        <v>85</v>
      </c>
      <c r="Q11">
        <v>28</v>
      </c>
      <c r="R11" t="s">
        <v>84</v>
      </c>
      <c r="S11" t="s">
        <v>85</v>
      </c>
      <c r="T11" t="s">
        <v>85</v>
      </c>
      <c r="U11">
        <v>768</v>
      </c>
      <c r="V11" t="s">
        <v>84</v>
      </c>
      <c r="W11" t="s">
        <v>85</v>
      </c>
      <c r="X11" t="s">
        <v>85</v>
      </c>
      <c r="Y11">
        <v>30</v>
      </c>
      <c r="Z11" t="s">
        <v>84</v>
      </c>
      <c r="AA11" t="s">
        <v>85</v>
      </c>
      <c r="AB11" t="s">
        <v>85</v>
      </c>
      <c r="AC11">
        <v>926</v>
      </c>
      <c r="AD11" t="s">
        <v>84</v>
      </c>
      <c r="AE11" t="s">
        <v>85</v>
      </c>
      <c r="AF11" t="s">
        <v>85</v>
      </c>
      <c r="AG11">
        <v>11</v>
      </c>
      <c r="AH11" t="s">
        <v>84</v>
      </c>
      <c r="AI11" t="s">
        <v>85</v>
      </c>
      <c r="AJ11" t="s">
        <v>85</v>
      </c>
      <c r="AK11">
        <v>26</v>
      </c>
      <c r="AL11" t="s">
        <v>84</v>
      </c>
      <c r="AM11" t="s">
        <v>85</v>
      </c>
      <c r="AN11" t="s">
        <v>85</v>
      </c>
      <c r="AO11">
        <v>172</v>
      </c>
      <c r="AP11">
        <v>0.26762529992611711</v>
      </c>
      <c r="AQ11">
        <v>4.0748458560995224E-2</v>
      </c>
      <c r="AR11">
        <v>1.7357586189435523</v>
      </c>
      <c r="AS11">
        <v>422</v>
      </c>
      <c r="AT11" t="s">
        <v>84</v>
      </c>
      <c r="AU11" t="s">
        <v>85</v>
      </c>
      <c r="AV11" t="s">
        <v>85</v>
      </c>
      <c r="AW11">
        <v>107</v>
      </c>
      <c r="AX11" t="s">
        <v>84</v>
      </c>
      <c r="AY11" t="s">
        <v>85</v>
      </c>
      <c r="AZ11" t="s">
        <v>85</v>
      </c>
      <c r="BA11">
        <v>2434</v>
      </c>
      <c r="BB11" t="s">
        <v>84</v>
      </c>
      <c r="BC11" t="s">
        <v>85</v>
      </c>
      <c r="BD11" t="s">
        <v>85</v>
      </c>
      <c r="BE11">
        <v>84</v>
      </c>
      <c r="BF11">
        <v>5.735650563327975E-2</v>
      </c>
      <c r="BG11">
        <v>8.719571344838091E-3</v>
      </c>
      <c r="BH11">
        <v>0.37626473789227338</v>
      </c>
      <c r="BI11">
        <v>3245</v>
      </c>
      <c r="BJ11" t="s">
        <v>84</v>
      </c>
      <c r="BK11" t="s">
        <v>85</v>
      </c>
      <c r="BL11" t="s">
        <v>85</v>
      </c>
      <c r="BM11">
        <v>40</v>
      </c>
    </row>
    <row r="12" spans="1:73" x14ac:dyDescent="0.25">
      <c r="A12" t="s">
        <v>139</v>
      </c>
      <c r="B12">
        <v>47.569705495150075</v>
      </c>
      <c r="C12">
        <v>17.040591361215856</v>
      </c>
      <c r="D12">
        <v>80.030094375471023</v>
      </c>
      <c r="E12">
        <v>4</v>
      </c>
      <c r="F12">
        <v>26.45729454186889</v>
      </c>
      <c r="G12">
        <v>10.721986692773898</v>
      </c>
      <c r="H12">
        <v>51.868880595364772</v>
      </c>
      <c r="I12">
        <v>23</v>
      </c>
      <c r="J12">
        <v>79.477130108443063</v>
      </c>
      <c r="K12">
        <v>70.386718551035017</v>
      </c>
      <c r="L12">
        <v>86.319419490818277</v>
      </c>
      <c r="M12">
        <v>73</v>
      </c>
      <c r="N12" t="s">
        <v>84</v>
      </c>
      <c r="O12" t="s">
        <v>85</v>
      </c>
      <c r="P12" t="s">
        <v>85</v>
      </c>
      <c r="Q12">
        <v>28</v>
      </c>
      <c r="R12">
        <v>71.720127922284121</v>
      </c>
      <c r="S12">
        <v>60.671559195431847</v>
      </c>
      <c r="T12">
        <v>80.654505689888708</v>
      </c>
      <c r="U12">
        <v>768</v>
      </c>
      <c r="V12">
        <v>48.15387491617588</v>
      </c>
      <c r="W12">
        <v>30.705015754820614</v>
      </c>
      <c r="X12">
        <v>66.064936196633951</v>
      </c>
      <c r="Y12">
        <v>30</v>
      </c>
      <c r="Z12">
        <v>67.164843809267396</v>
      </c>
      <c r="AA12">
        <v>58.145478298511662</v>
      </c>
      <c r="AB12">
        <v>75.073798173437226</v>
      </c>
      <c r="AC12">
        <v>926</v>
      </c>
      <c r="AD12">
        <v>97.44520040593963</v>
      </c>
      <c r="AE12">
        <v>90.420130474677833</v>
      </c>
      <c r="AF12">
        <v>99.355400765501628</v>
      </c>
      <c r="AG12">
        <v>11</v>
      </c>
      <c r="AH12">
        <v>60.639750642408572</v>
      </c>
      <c r="AI12">
        <v>36.608064248903979</v>
      </c>
      <c r="AJ12">
        <v>80.431055988358182</v>
      </c>
      <c r="AK12">
        <v>26</v>
      </c>
      <c r="AL12">
        <v>48.087702872206449</v>
      </c>
      <c r="AM12">
        <v>32.808449787759315</v>
      </c>
      <c r="AN12">
        <v>63.733201737205938</v>
      </c>
      <c r="AO12">
        <v>172</v>
      </c>
      <c r="AP12">
        <v>85.820752252576327</v>
      </c>
      <c r="AQ12">
        <v>80.161891901830117</v>
      </c>
      <c r="AR12">
        <v>90.065460774119614</v>
      </c>
      <c r="AS12">
        <v>422</v>
      </c>
      <c r="AT12">
        <v>1.2232005319417536</v>
      </c>
      <c r="AU12">
        <v>0.48631461822786476</v>
      </c>
      <c r="AV12">
        <v>3.0425117510532411</v>
      </c>
      <c r="AW12">
        <v>107</v>
      </c>
      <c r="AX12">
        <v>81.407879386411651</v>
      </c>
      <c r="AY12">
        <v>77.959161533437381</v>
      </c>
      <c r="AZ12">
        <v>84.424787017384119</v>
      </c>
      <c r="BA12">
        <v>2434</v>
      </c>
      <c r="BB12">
        <v>62.434059759233072</v>
      </c>
      <c r="BC12">
        <v>52.394981287945761</v>
      </c>
      <c r="BD12">
        <v>71.507342260411619</v>
      </c>
      <c r="BE12">
        <v>84</v>
      </c>
      <c r="BF12">
        <v>76.050309378456447</v>
      </c>
      <c r="BG12">
        <v>72.794516080591507</v>
      </c>
      <c r="BH12">
        <v>79.028717633057269</v>
      </c>
      <c r="BI12">
        <v>3245</v>
      </c>
      <c r="BJ12">
        <v>92.053117239838386</v>
      </c>
      <c r="BK12">
        <v>85.723908104420445</v>
      </c>
      <c r="BL12">
        <v>95.716525698206453</v>
      </c>
      <c r="BM12">
        <v>40</v>
      </c>
    </row>
    <row r="13" spans="1:73" x14ac:dyDescent="0.25">
      <c r="A13" t="s">
        <v>140</v>
      </c>
      <c r="B13">
        <v>27.192339467904368</v>
      </c>
      <c r="C13">
        <v>6.2296269906964481</v>
      </c>
      <c r="D13">
        <v>67.738076039895716</v>
      </c>
      <c r="E13">
        <v>4</v>
      </c>
      <c r="F13">
        <v>5.4005377989265524</v>
      </c>
      <c r="G13">
        <v>1.6330961539691184</v>
      </c>
      <c r="H13">
        <v>16.409358061232691</v>
      </c>
      <c r="I13">
        <v>23</v>
      </c>
      <c r="J13">
        <v>23.641735545888086</v>
      </c>
      <c r="K13">
        <v>15.740912220457332</v>
      </c>
      <c r="L13">
        <v>33.912137996022686</v>
      </c>
      <c r="M13">
        <v>73</v>
      </c>
      <c r="N13" t="s">
        <v>84</v>
      </c>
      <c r="O13" t="s">
        <v>85</v>
      </c>
      <c r="P13" t="s">
        <v>85</v>
      </c>
      <c r="Q13">
        <v>28</v>
      </c>
      <c r="R13">
        <v>12.96570591646547</v>
      </c>
      <c r="S13">
        <v>10.239579542284833</v>
      </c>
      <c r="T13">
        <v>16.285934982399553</v>
      </c>
      <c r="U13">
        <v>768</v>
      </c>
      <c r="V13">
        <v>3.1126758285486664</v>
      </c>
      <c r="W13">
        <v>0.7537619775133142</v>
      </c>
      <c r="X13">
        <v>11.963941493266722</v>
      </c>
      <c r="Y13">
        <v>30</v>
      </c>
      <c r="Z13">
        <v>12.456438510141279</v>
      </c>
      <c r="AA13">
        <v>10.065635780849803</v>
      </c>
      <c r="AB13">
        <v>15.318383926451498</v>
      </c>
      <c r="AC13">
        <v>926</v>
      </c>
      <c r="AD13" t="s">
        <v>84</v>
      </c>
      <c r="AE13" t="s">
        <v>85</v>
      </c>
      <c r="AF13" t="s">
        <v>85</v>
      </c>
      <c r="AG13">
        <v>11</v>
      </c>
      <c r="AH13">
        <v>13.54643605016026</v>
      </c>
      <c r="AI13">
        <v>3.378872726120568</v>
      </c>
      <c r="AJ13">
        <v>41.248241395802857</v>
      </c>
      <c r="AK13">
        <v>26</v>
      </c>
      <c r="AL13">
        <v>6.8742548985607304</v>
      </c>
      <c r="AM13">
        <v>2.5911085004116221</v>
      </c>
      <c r="AN13">
        <v>17.001751760473983</v>
      </c>
      <c r="AO13">
        <v>172</v>
      </c>
      <c r="AP13">
        <v>17.345211774882323</v>
      </c>
      <c r="AQ13">
        <v>11.997516610501284</v>
      </c>
      <c r="AR13">
        <v>24.415239453221901</v>
      </c>
      <c r="AS13">
        <v>422</v>
      </c>
      <c r="AT13" t="s">
        <v>84</v>
      </c>
      <c r="AU13" t="s">
        <v>85</v>
      </c>
      <c r="AV13" t="s">
        <v>85</v>
      </c>
      <c r="AW13">
        <v>107</v>
      </c>
      <c r="AX13">
        <v>5.5422984570931924</v>
      </c>
      <c r="AY13">
        <v>4.2754640857239394</v>
      </c>
      <c r="AZ13">
        <v>7.156437371908285</v>
      </c>
      <c r="BA13">
        <v>2434</v>
      </c>
      <c r="BB13">
        <v>11.436954453705138</v>
      </c>
      <c r="BC13">
        <v>8.128524569656129</v>
      </c>
      <c r="BD13">
        <v>15.85950808016095</v>
      </c>
      <c r="BE13">
        <v>84</v>
      </c>
      <c r="BF13">
        <v>8.3663400415608926</v>
      </c>
      <c r="BG13">
        <v>6.541885571227211</v>
      </c>
      <c r="BH13">
        <v>10.641676254612829</v>
      </c>
      <c r="BI13">
        <v>3245</v>
      </c>
      <c r="BJ13">
        <v>20.261314225431708</v>
      </c>
      <c r="BK13">
        <v>6.0790604664975101</v>
      </c>
      <c r="BL13">
        <v>49.938005347239987</v>
      </c>
      <c r="BM13">
        <v>40</v>
      </c>
    </row>
    <row r="14" spans="1:73" x14ac:dyDescent="0.25">
      <c r="A14" t="s">
        <v>141</v>
      </c>
      <c r="B14" t="s">
        <v>84</v>
      </c>
      <c r="C14" t="s">
        <v>85</v>
      </c>
      <c r="D14" t="s">
        <v>85</v>
      </c>
      <c r="E14">
        <v>4</v>
      </c>
      <c r="F14" t="s">
        <v>84</v>
      </c>
      <c r="G14" t="s">
        <v>85</v>
      </c>
      <c r="H14" t="s">
        <v>85</v>
      </c>
      <c r="I14">
        <v>23</v>
      </c>
      <c r="J14">
        <v>2.9204298775962627</v>
      </c>
      <c r="K14">
        <v>0.58679673542531918</v>
      </c>
      <c r="L14">
        <v>13.293674403311902</v>
      </c>
      <c r="M14">
        <v>73</v>
      </c>
      <c r="N14" t="s">
        <v>84</v>
      </c>
      <c r="O14" t="s">
        <v>85</v>
      </c>
      <c r="P14" t="s">
        <v>85</v>
      </c>
      <c r="Q14">
        <v>28</v>
      </c>
      <c r="R14">
        <v>4.2405358368480774</v>
      </c>
      <c r="S14">
        <v>2.6351954716032182</v>
      </c>
      <c r="T14">
        <v>6.7559779036294838</v>
      </c>
      <c r="U14">
        <v>768</v>
      </c>
      <c r="V14">
        <v>3.1126758285486664</v>
      </c>
      <c r="W14">
        <v>0.7537619775133142</v>
      </c>
      <c r="X14">
        <v>11.963941493266722</v>
      </c>
      <c r="Y14">
        <v>30</v>
      </c>
      <c r="Z14">
        <v>3.8389086324075361</v>
      </c>
      <c r="AA14">
        <v>2.4864707709838552</v>
      </c>
      <c r="AB14">
        <v>5.882586021048315</v>
      </c>
      <c r="AC14">
        <v>926</v>
      </c>
      <c r="AD14" t="s">
        <v>84</v>
      </c>
      <c r="AE14" t="s">
        <v>85</v>
      </c>
      <c r="AF14" t="s">
        <v>85</v>
      </c>
      <c r="AG14">
        <v>11</v>
      </c>
      <c r="AH14">
        <v>13.54643605016026</v>
      </c>
      <c r="AI14">
        <v>3.378872726120568</v>
      </c>
      <c r="AJ14">
        <v>41.248241395802857</v>
      </c>
      <c r="AK14">
        <v>26</v>
      </c>
      <c r="AL14">
        <v>1.3348119577967414</v>
      </c>
      <c r="AM14">
        <v>0.58017520775444653</v>
      </c>
      <c r="AN14">
        <v>3.0409851714930825</v>
      </c>
      <c r="AO14">
        <v>172</v>
      </c>
      <c r="AP14">
        <v>2.1068448811550828</v>
      </c>
      <c r="AQ14">
        <v>0.76680198404240085</v>
      </c>
      <c r="AR14">
        <v>5.6552519633831597</v>
      </c>
      <c r="AS14">
        <v>422</v>
      </c>
      <c r="AT14" t="s">
        <v>84</v>
      </c>
      <c r="AU14" t="s">
        <v>85</v>
      </c>
      <c r="AV14" t="s">
        <v>85</v>
      </c>
      <c r="AW14">
        <v>107</v>
      </c>
      <c r="AX14">
        <v>2.0223033720511991</v>
      </c>
      <c r="AY14">
        <v>1.4648601207855991</v>
      </c>
      <c r="AZ14">
        <v>2.7858805393226809</v>
      </c>
      <c r="BA14">
        <v>2434</v>
      </c>
      <c r="BB14">
        <v>1.5611842983491009</v>
      </c>
      <c r="BC14">
        <v>0.39383136167515687</v>
      </c>
      <c r="BD14">
        <v>5.9809139291264266</v>
      </c>
      <c r="BE14">
        <v>84</v>
      </c>
      <c r="BF14">
        <v>1.9872128898900654</v>
      </c>
      <c r="BG14">
        <v>1.4285010665932354</v>
      </c>
      <c r="BH14">
        <v>2.7583317939410459</v>
      </c>
      <c r="BI14">
        <v>3245</v>
      </c>
      <c r="BJ14">
        <v>5.9929745130564589</v>
      </c>
      <c r="BK14">
        <v>1.5156306885453616</v>
      </c>
      <c r="BL14">
        <v>20.891183513653978</v>
      </c>
      <c r="BM14">
        <v>40</v>
      </c>
    </row>
    <row r="15" spans="1:73" x14ac:dyDescent="0.25">
      <c r="A15" t="s">
        <v>142</v>
      </c>
      <c r="B15">
        <v>27.192339467904368</v>
      </c>
      <c r="C15">
        <v>6.2296269906964481</v>
      </c>
      <c r="D15">
        <v>67.738076039895716</v>
      </c>
      <c r="E15">
        <v>4</v>
      </c>
      <c r="F15">
        <v>5.4005377989265524</v>
      </c>
      <c r="G15">
        <v>1.6330961539691184</v>
      </c>
      <c r="H15">
        <v>16.409358061232691</v>
      </c>
      <c r="I15">
        <v>23</v>
      </c>
      <c r="J15">
        <v>20.721305668291819</v>
      </c>
      <c r="K15">
        <v>13.359887607214633</v>
      </c>
      <c r="L15">
        <v>30.701583210203449</v>
      </c>
      <c r="M15">
        <v>73</v>
      </c>
      <c r="N15" t="s">
        <v>84</v>
      </c>
      <c r="O15" t="s">
        <v>85</v>
      </c>
      <c r="P15" t="s">
        <v>85</v>
      </c>
      <c r="Q15">
        <v>28</v>
      </c>
      <c r="R15">
        <v>9.5679124844702521</v>
      </c>
      <c r="S15">
        <v>7.3368880024477985</v>
      </c>
      <c r="T15">
        <v>12.38666719961029</v>
      </c>
      <c r="U15">
        <v>768</v>
      </c>
      <c r="V15" t="s">
        <v>84</v>
      </c>
      <c r="W15" t="s">
        <v>85</v>
      </c>
      <c r="X15" t="s">
        <v>85</v>
      </c>
      <c r="Y15">
        <v>30</v>
      </c>
      <c r="Z15">
        <v>9.3191295661506768</v>
      </c>
      <c r="AA15">
        <v>7.2703411711704735</v>
      </c>
      <c r="AB15">
        <v>11.871355253865854</v>
      </c>
      <c r="AC15">
        <v>926</v>
      </c>
      <c r="AD15" t="s">
        <v>84</v>
      </c>
      <c r="AE15" t="s">
        <v>85</v>
      </c>
      <c r="AF15" t="s">
        <v>85</v>
      </c>
      <c r="AG15">
        <v>11</v>
      </c>
      <c r="AH15" t="s">
        <v>84</v>
      </c>
      <c r="AI15" t="s">
        <v>85</v>
      </c>
      <c r="AJ15" t="s">
        <v>85</v>
      </c>
      <c r="AK15">
        <v>26</v>
      </c>
      <c r="AL15">
        <v>5.5394429407639896</v>
      </c>
      <c r="AM15">
        <v>1.7237424272503528</v>
      </c>
      <c r="AN15">
        <v>16.392735597482417</v>
      </c>
      <c r="AO15">
        <v>172</v>
      </c>
      <c r="AP15">
        <v>15.387954732603665</v>
      </c>
      <c r="AQ15">
        <v>10.868343859228091</v>
      </c>
      <c r="AR15">
        <v>21.337122423738673</v>
      </c>
      <c r="AS15">
        <v>422</v>
      </c>
      <c r="AT15" t="s">
        <v>84</v>
      </c>
      <c r="AU15" t="s">
        <v>85</v>
      </c>
      <c r="AV15" t="s">
        <v>85</v>
      </c>
      <c r="AW15">
        <v>107</v>
      </c>
      <c r="AX15">
        <v>3.8879748081722467</v>
      </c>
      <c r="AY15">
        <v>2.9600212980769145</v>
      </c>
      <c r="AZ15">
        <v>5.0915739460469469</v>
      </c>
      <c r="BA15">
        <v>2434</v>
      </c>
      <c r="BB15">
        <v>10.224464172481767</v>
      </c>
      <c r="BC15">
        <v>6.947138040976399</v>
      </c>
      <c r="BD15">
        <v>14.801939300797983</v>
      </c>
      <c r="BE15">
        <v>84</v>
      </c>
      <c r="BF15">
        <v>6.6610432687497889</v>
      </c>
      <c r="BG15">
        <v>5.1118565319236087</v>
      </c>
      <c r="BH15">
        <v>8.636988186414726</v>
      </c>
      <c r="BI15">
        <v>3245</v>
      </c>
      <c r="BJ15">
        <v>14.26833971237525</v>
      </c>
      <c r="BK15">
        <v>3.3734475631452052</v>
      </c>
      <c r="BL15">
        <v>44.239692157551779</v>
      </c>
      <c r="BM15">
        <v>40</v>
      </c>
    </row>
    <row r="16" spans="1:73" x14ac:dyDescent="0.25">
      <c r="A16" t="s">
        <v>143</v>
      </c>
      <c r="B16">
        <v>27.192339467904368</v>
      </c>
      <c r="C16">
        <v>6.2296269906964481</v>
      </c>
      <c r="D16">
        <v>67.738076039895716</v>
      </c>
      <c r="E16">
        <v>4</v>
      </c>
      <c r="F16">
        <v>23.068298012413461</v>
      </c>
      <c r="G16">
        <v>9.0125240175538153</v>
      </c>
      <c r="H16">
        <v>47.581618774102751</v>
      </c>
      <c r="I16">
        <v>23</v>
      </c>
      <c r="J16">
        <v>79.477130108443063</v>
      </c>
      <c r="K16">
        <v>70.386718551035017</v>
      </c>
      <c r="L16">
        <v>86.319419490818277</v>
      </c>
      <c r="M16">
        <v>73</v>
      </c>
      <c r="N16" t="s">
        <v>84</v>
      </c>
      <c r="O16" t="s">
        <v>85</v>
      </c>
      <c r="P16" t="s">
        <v>85</v>
      </c>
      <c r="Q16">
        <v>28</v>
      </c>
      <c r="R16">
        <v>59.420430891038421</v>
      </c>
      <c r="S16">
        <v>49.618630016206218</v>
      </c>
      <c r="T16">
        <v>68.524931933130944</v>
      </c>
      <c r="U16">
        <v>768</v>
      </c>
      <c r="V16">
        <v>31.633018877155887</v>
      </c>
      <c r="W16">
        <v>18.878629189688915</v>
      </c>
      <c r="X16">
        <v>47.914682524562174</v>
      </c>
      <c r="Y16">
        <v>30</v>
      </c>
      <c r="Z16">
        <v>55.962197277460909</v>
      </c>
      <c r="AA16">
        <v>47.567205558561795</v>
      </c>
      <c r="AB16">
        <v>64.029498038174452</v>
      </c>
      <c r="AC16">
        <v>926</v>
      </c>
      <c r="AD16">
        <v>97.44520040593963</v>
      </c>
      <c r="AE16">
        <v>90.420130474677833</v>
      </c>
      <c r="AF16">
        <v>99.355400765501628</v>
      </c>
      <c r="AG16">
        <v>11</v>
      </c>
      <c r="AH16">
        <v>36.964837609658851</v>
      </c>
      <c r="AI16">
        <v>17.261046515901572</v>
      </c>
      <c r="AJ16">
        <v>62.240928363214621</v>
      </c>
      <c r="AK16">
        <v>26</v>
      </c>
      <c r="AL16">
        <v>37.665157919428225</v>
      </c>
      <c r="AM16">
        <v>23.225453126710342</v>
      </c>
      <c r="AN16">
        <v>54.687550086141854</v>
      </c>
      <c r="AO16">
        <v>172</v>
      </c>
      <c r="AP16">
        <v>83.482518088057887</v>
      </c>
      <c r="AQ16">
        <v>77.092182682108614</v>
      </c>
      <c r="AR16">
        <v>88.359385265044182</v>
      </c>
      <c r="AS16">
        <v>422</v>
      </c>
      <c r="AT16">
        <v>1.2232005319417536</v>
      </c>
      <c r="AU16">
        <v>0.48631461822786476</v>
      </c>
      <c r="AV16">
        <v>3.0425117510532411</v>
      </c>
      <c r="AW16">
        <v>107</v>
      </c>
      <c r="AX16">
        <v>77.481630550394357</v>
      </c>
      <c r="AY16">
        <v>73.713892420392156</v>
      </c>
      <c r="AZ16">
        <v>80.849619016999213</v>
      </c>
      <c r="BA16">
        <v>2434</v>
      </c>
      <c r="BB16">
        <v>56.329456410754887</v>
      </c>
      <c r="BC16">
        <v>50.708567352343557</v>
      </c>
      <c r="BD16">
        <v>61.792330420594332</v>
      </c>
      <c r="BE16">
        <v>84</v>
      </c>
      <c r="BF16">
        <v>71.948319458191179</v>
      </c>
      <c r="BG16">
        <v>68.81818615214037</v>
      </c>
      <c r="BH16">
        <v>74.878938508811586</v>
      </c>
      <c r="BI16">
        <v>3245</v>
      </c>
      <c r="BJ16">
        <v>92.053117239838386</v>
      </c>
      <c r="BK16">
        <v>85.723908104420445</v>
      </c>
      <c r="BL16">
        <v>95.716525698206453</v>
      </c>
      <c r="BM16">
        <v>40</v>
      </c>
    </row>
    <row r="17" spans="1:65" x14ac:dyDescent="0.25">
      <c r="A17" t="s">
        <v>144</v>
      </c>
      <c r="B17">
        <v>22.069725902986441</v>
      </c>
      <c r="C17">
        <v>5.3006889104307637</v>
      </c>
      <c r="D17">
        <v>58.895680092244284</v>
      </c>
      <c r="E17">
        <v>4</v>
      </c>
      <c r="F17">
        <v>10.971246908235127</v>
      </c>
      <c r="G17">
        <v>3.5191085528297297</v>
      </c>
      <c r="H17">
        <v>29.396052941805451</v>
      </c>
      <c r="I17">
        <v>23</v>
      </c>
      <c r="J17">
        <v>56.117825449995628</v>
      </c>
      <c r="K17">
        <v>42.650805014647489</v>
      </c>
      <c r="L17">
        <v>68.740243721939152</v>
      </c>
      <c r="M17">
        <v>73</v>
      </c>
      <c r="N17" t="s">
        <v>84</v>
      </c>
      <c r="O17" t="s">
        <v>85</v>
      </c>
      <c r="P17" t="s">
        <v>85</v>
      </c>
      <c r="Q17">
        <v>28</v>
      </c>
      <c r="R17">
        <v>37.8373137878976</v>
      </c>
      <c r="S17">
        <v>30.173376264239643</v>
      </c>
      <c r="T17">
        <v>46.160997604635746</v>
      </c>
      <c r="U17">
        <v>768</v>
      </c>
      <c r="V17">
        <v>31.992792805922054</v>
      </c>
      <c r="W17">
        <v>18.509202310689126</v>
      </c>
      <c r="X17">
        <v>49.350436578978844</v>
      </c>
      <c r="Y17">
        <v>30</v>
      </c>
      <c r="Z17">
        <v>36.433761225034267</v>
      </c>
      <c r="AA17">
        <v>30.075072029778717</v>
      </c>
      <c r="AB17">
        <v>43.304268128356597</v>
      </c>
      <c r="AC17">
        <v>926</v>
      </c>
      <c r="AD17">
        <v>68.492729075340307</v>
      </c>
      <c r="AE17">
        <v>35.197052416939741</v>
      </c>
      <c r="AF17">
        <v>89.691500436730749</v>
      </c>
      <c r="AG17">
        <v>11</v>
      </c>
      <c r="AH17">
        <v>54.911704554406512</v>
      </c>
      <c r="AI17">
        <v>33.457387350166542</v>
      </c>
      <c r="AJ17">
        <v>74.68302292251397</v>
      </c>
      <c r="AK17">
        <v>26</v>
      </c>
      <c r="AL17">
        <v>20.958541284765655</v>
      </c>
      <c r="AM17">
        <v>13.106714362512459</v>
      </c>
      <c r="AN17">
        <v>31.793101565839439</v>
      </c>
      <c r="AO17">
        <v>172</v>
      </c>
      <c r="AP17">
        <v>67.617574125429016</v>
      </c>
      <c r="AQ17">
        <v>60.073267324580101</v>
      </c>
      <c r="AR17">
        <v>74.345139800018828</v>
      </c>
      <c r="AS17">
        <v>422</v>
      </c>
      <c r="AT17" t="s">
        <v>84</v>
      </c>
      <c r="AU17" t="s">
        <v>85</v>
      </c>
      <c r="AV17" t="s">
        <v>85</v>
      </c>
      <c r="AW17">
        <v>107</v>
      </c>
      <c r="AX17">
        <v>54.648351762244573</v>
      </c>
      <c r="AY17">
        <v>51.405880095222315</v>
      </c>
      <c r="AZ17">
        <v>57.851859672049535</v>
      </c>
      <c r="BA17">
        <v>2434</v>
      </c>
      <c r="BB17">
        <v>45.689254861590392</v>
      </c>
      <c r="BC17">
        <v>29.980633451802341</v>
      </c>
      <c r="BD17">
        <v>62.304721388701232</v>
      </c>
      <c r="BE17">
        <v>84</v>
      </c>
      <c r="BF17">
        <v>52.861660658209807</v>
      </c>
      <c r="BG17">
        <v>49.62034213132857</v>
      </c>
      <c r="BH17">
        <v>56.079026445194422</v>
      </c>
      <c r="BI17">
        <v>3245</v>
      </c>
      <c r="BJ17">
        <v>71.448440584579757</v>
      </c>
      <c r="BK17">
        <v>60.810544012324542</v>
      </c>
      <c r="BL17">
        <v>80.141689192639049</v>
      </c>
      <c r="BM17">
        <v>40</v>
      </c>
    </row>
    <row r="18" spans="1:65" x14ac:dyDescent="0.25">
      <c r="A18" t="s">
        <v>87</v>
      </c>
      <c r="B18" t="s">
        <v>84</v>
      </c>
      <c r="C18" t="s">
        <v>85</v>
      </c>
      <c r="D18" t="s">
        <v>85</v>
      </c>
      <c r="E18">
        <v>4</v>
      </c>
      <c r="F18" t="s">
        <v>84</v>
      </c>
      <c r="G18" t="s">
        <v>85</v>
      </c>
      <c r="H18" t="s">
        <v>85</v>
      </c>
      <c r="I18">
        <v>23</v>
      </c>
      <c r="J18">
        <v>44.567826247400866</v>
      </c>
      <c r="K18">
        <v>35.808131975684319</v>
      </c>
      <c r="L18">
        <v>53.678481511225982</v>
      </c>
      <c r="M18">
        <v>73</v>
      </c>
      <c r="N18" t="s">
        <v>84</v>
      </c>
      <c r="O18" t="s">
        <v>85</v>
      </c>
      <c r="P18" t="s">
        <v>85</v>
      </c>
      <c r="Q18">
        <v>28</v>
      </c>
      <c r="R18">
        <v>11.977044832068685</v>
      </c>
      <c r="S18">
        <v>8.9200178179633891</v>
      </c>
      <c r="T18">
        <v>15.898877650874804</v>
      </c>
      <c r="U18">
        <v>768</v>
      </c>
      <c r="V18">
        <v>7.3693296227558074</v>
      </c>
      <c r="W18">
        <v>3.0793255239658919</v>
      </c>
      <c r="X18">
        <v>16.611643149498477</v>
      </c>
      <c r="Y18">
        <v>30</v>
      </c>
      <c r="Z18">
        <v>12.731983051974924</v>
      </c>
      <c r="AA18">
        <v>9.9535251018297934</v>
      </c>
      <c r="AB18">
        <v>16.146951633179633</v>
      </c>
      <c r="AC18">
        <v>926</v>
      </c>
      <c r="AD18">
        <v>32.064128905319158</v>
      </c>
      <c r="AE18">
        <v>8.830716270127418</v>
      </c>
      <c r="AF18">
        <v>69.695285588201031</v>
      </c>
      <c r="AG18">
        <v>11</v>
      </c>
      <c r="AH18">
        <v>2.6056534824093638</v>
      </c>
      <c r="AI18">
        <v>0.66918042941541422</v>
      </c>
      <c r="AJ18">
        <v>9.6040734289531073</v>
      </c>
      <c r="AK18">
        <v>26</v>
      </c>
      <c r="AL18">
        <v>7.1399844774935453</v>
      </c>
      <c r="AM18">
        <v>3.8840577833039966</v>
      </c>
      <c r="AN18">
        <v>12.76286488419135</v>
      </c>
      <c r="AO18">
        <v>172</v>
      </c>
      <c r="AP18">
        <v>52.220824210741156</v>
      </c>
      <c r="AQ18">
        <v>44.679996389233338</v>
      </c>
      <c r="AR18">
        <v>59.661765098349882</v>
      </c>
      <c r="AS18">
        <v>422</v>
      </c>
      <c r="AT18" t="s">
        <v>84</v>
      </c>
      <c r="AU18" t="s">
        <v>85</v>
      </c>
      <c r="AV18" t="s">
        <v>85</v>
      </c>
      <c r="AW18">
        <v>107</v>
      </c>
      <c r="AX18">
        <v>16.600095763723889</v>
      </c>
      <c r="AY18">
        <v>14.201442816889873</v>
      </c>
      <c r="AZ18">
        <v>19.312692358205197</v>
      </c>
      <c r="BA18">
        <v>2434</v>
      </c>
      <c r="BB18">
        <v>3.6222179782058093</v>
      </c>
      <c r="BC18">
        <v>1.003582624262487</v>
      </c>
      <c r="BD18">
        <v>12.229537670220338</v>
      </c>
      <c r="BE18">
        <v>84</v>
      </c>
      <c r="BF18">
        <v>22.144576795548307</v>
      </c>
      <c r="BG18">
        <v>18.526271123559322</v>
      </c>
      <c r="BH18">
        <v>26.241946926190394</v>
      </c>
      <c r="BI18">
        <v>3245</v>
      </c>
      <c r="BJ18">
        <v>33.116683254970432</v>
      </c>
      <c r="BK18">
        <v>21.541368080804631</v>
      </c>
      <c r="BL18">
        <v>47.172309509846883</v>
      </c>
      <c r="BM18">
        <v>40</v>
      </c>
    </row>
    <row r="19" spans="1:65" x14ac:dyDescent="0.25">
      <c r="A19" t="s">
        <v>145</v>
      </c>
      <c r="B19">
        <v>22.069725902986441</v>
      </c>
      <c r="C19">
        <v>5.3006889104307637</v>
      </c>
      <c r="D19">
        <v>58.895680092244284</v>
      </c>
      <c r="E19">
        <v>4</v>
      </c>
      <c r="F19">
        <v>5.5308638575007363</v>
      </c>
      <c r="G19">
        <v>1.7323456619439668</v>
      </c>
      <c r="H19">
        <v>16.278647564623476</v>
      </c>
      <c r="I19">
        <v>23</v>
      </c>
      <c r="J19">
        <v>43.471732597615706</v>
      </c>
      <c r="K19">
        <v>29.208919430396303</v>
      </c>
      <c r="L19">
        <v>58.904020420842009</v>
      </c>
      <c r="M19">
        <v>73</v>
      </c>
      <c r="N19" t="s">
        <v>84</v>
      </c>
      <c r="O19" t="s">
        <v>85</v>
      </c>
      <c r="P19" t="s">
        <v>85</v>
      </c>
      <c r="Q19">
        <v>28</v>
      </c>
      <c r="R19">
        <v>37.419730727572954</v>
      </c>
      <c r="S19">
        <v>32.398360456740043</v>
      </c>
      <c r="T19">
        <v>42.727461406211198</v>
      </c>
      <c r="U19">
        <v>768</v>
      </c>
      <c r="V19">
        <v>32.29816651248484</v>
      </c>
      <c r="W19">
        <v>17.124515178019024</v>
      </c>
      <c r="X19">
        <v>52.413688205733642</v>
      </c>
      <c r="Y19">
        <v>30</v>
      </c>
      <c r="Z19">
        <v>35.284781692171869</v>
      </c>
      <c r="AA19">
        <v>30.870958858929949</v>
      </c>
      <c r="AB19">
        <v>39.964842007264942</v>
      </c>
      <c r="AC19">
        <v>926</v>
      </c>
      <c r="AD19">
        <v>72.471337374068796</v>
      </c>
      <c r="AE19">
        <v>47.500483971627652</v>
      </c>
      <c r="AF19">
        <v>88.452439998683587</v>
      </c>
      <c r="AG19">
        <v>11</v>
      </c>
      <c r="AH19">
        <v>13.006076371038592</v>
      </c>
      <c r="AI19">
        <v>6.8360163896298358</v>
      </c>
      <c r="AJ19">
        <v>23.349381468433858</v>
      </c>
      <c r="AK19">
        <v>26</v>
      </c>
      <c r="AL19">
        <v>13.859932456417404</v>
      </c>
      <c r="AM19">
        <v>7.7326246740377202</v>
      </c>
      <c r="AN19">
        <v>23.600597972400507</v>
      </c>
      <c r="AO19">
        <v>172</v>
      </c>
      <c r="AP19">
        <v>21.190370536102588</v>
      </c>
      <c r="AQ19">
        <v>17.119233004145947</v>
      </c>
      <c r="AR19">
        <v>25.926807883151405</v>
      </c>
      <c r="AS19">
        <v>422</v>
      </c>
      <c r="AT19">
        <v>0.3435116326141594</v>
      </c>
      <c r="AU19">
        <v>7.2959053353182701E-2</v>
      </c>
      <c r="AV19">
        <v>1.6012718156859869</v>
      </c>
      <c r="AW19">
        <v>107</v>
      </c>
      <c r="AX19">
        <v>32.843259719406994</v>
      </c>
      <c r="AY19">
        <v>29.329466465132388</v>
      </c>
      <c r="AZ19">
        <v>36.560239701878011</v>
      </c>
      <c r="BA19">
        <v>2434</v>
      </c>
      <c r="BB19">
        <v>32.175190446361853</v>
      </c>
      <c r="BC19">
        <v>26.586842414459959</v>
      </c>
      <c r="BD19">
        <v>38.324957745560368</v>
      </c>
      <c r="BE19">
        <v>84</v>
      </c>
      <c r="BF19">
        <v>27.820119434199814</v>
      </c>
      <c r="BG19">
        <v>24.828274298655469</v>
      </c>
      <c r="BH19">
        <v>31.023697532864503</v>
      </c>
      <c r="BI19">
        <v>3245</v>
      </c>
      <c r="BJ19">
        <v>25.074844748539842</v>
      </c>
      <c r="BK19">
        <v>18.729335185797819</v>
      </c>
      <c r="BL19">
        <v>32.705065723175181</v>
      </c>
      <c r="BM19">
        <v>40</v>
      </c>
    </row>
    <row r="20" spans="1:65" x14ac:dyDescent="0.25">
      <c r="A20" t="s">
        <v>146</v>
      </c>
      <c r="B20" t="s">
        <v>84</v>
      </c>
      <c r="C20" t="s">
        <v>85</v>
      </c>
      <c r="D20" t="s">
        <v>85</v>
      </c>
      <c r="E20">
        <v>4</v>
      </c>
      <c r="F20">
        <v>2.1916218171948554</v>
      </c>
      <c r="G20">
        <v>0.32162394039275372</v>
      </c>
      <c r="H20">
        <v>13.465459882796921</v>
      </c>
      <c r="I20">
        <v>23</v>
      </c>
      <c r="J20">
        <v>12.794754011290493</v>
      </c>
      <c r="K20">
        <v>5.3652465891761665</v>
      </c>
      <c r="L20">
        <v>27.520430864786626</v>
      </c>
      <c r="M20">
        <v>73</v>
      </c>
      <c r="N20" t="s">
        <v>84</v>
      </c>
      <c r="O20" t="s">
        <v>85</v>
      </c>
      <c r="P20" t="s">
        <v>85</v>
      </c>
      <c r="Q20">
        <v>28</v>
      </c>
      <c r="R20">
        <v>1.0768059865499722</v>
      </c>
      <c r="S20">
        <v>0.51192624722961</v>
      </c>
      <c r="T20">
        <v>2.2508941920149064</v>
      </c>
      <c r="U20">
        <v>768</v>
      </c>
      <c r="V20" t="s">
        <v>84</v>
      </c>
      <c r="W20" t="s">
        <v>85</v>
      </c>
      <c r="X20" t="s">
        <v>85</v>
      </c>
      <c r="Y20">
        <v>30</v>
      </c>
      <c r="Z20">
        <v>1.6404505408403558</v>
      </c>
      <c r="AA20">
        <v>0.78444417259715216</v>
      </c>
      <c r="AB20">
        <v>3.3985570361959017</v>
      </c>
      <c r="AC20">
        <v>926</v>
      </c>
      <c r="AD20" t="s">
        <v>84</v>
      </c>
      <c r="AE20" t="s">
        <v>85</v>
      </c>
      <c r="AF20" t="s">
        <v>85</v>
      </c>
      <c r="AG20">
        <v>11</v>
      </c>
      <c r="AH20">
        <v>6.703723474964705</v>
      </c>
      <c r="AI20">
        <v>2.5087491375182749</v>
      </c>
      <c r="AJ20">
        <v>16.71090948268737</v>
      </c>
      <c r="AK20">
        <v>26</v>
      </c>
      <c r="AL20">
        <v>1.1559962678720959</v>
      </c>
      <c r="AM20">
        <v>0.4573401406103913</v>
      </c>
      <c r="AN20">
        <v>2.8909580960935526</v>
      </c>
      <c r="AO20">
        <v>172</v>
      </c>
      <c r="AP20">
        <v>1.2626752079265999</v>
      </c>
      <c r="AQ20">
        <v>0.55880780167826927</v>
      </c>
      <c r="AR20">
        <v>2.8279126326311541</v>
      </c>
      <c r="AS20">
        <v>422</v>
      </c>
      <c r="AT20" t="s">
        <v>84</v>
      </c>
      <c r="AU20" t="s">
        <v>85</v>
      </c>
      <c r="AV20" t="s">
        <v>85</v>
      </c>
      <c r="AW20">
        <v>107</v>
      </c>
      <c r="AX20">
        <v>1.0075603422953769</v>
      </c>
      <c r="AY20">
        <v>0.6920951652894799</v>
      </c>
      <c r="AZ20">
        <v>1.4646974779271378</v>
      </c>
      <c r="BA20">
        <v>2434</v>
      </c>
      <c r="BB20" t="s">
        <v>84</v>
      </c>
      <c r="BC20" t="s">
        <v>85</v>
      </c>
      <c r="BD20" t="s">
        <v>85</v>
      </c>
      <c r="BE20">
        <v>84</v>
      </c>
      <c r="BF20">
        <v>1.0154184422796961</v>
      </c>
      <c r="BG20">
        <v>0.6905948073374879</v>
      </c>
      <c r="BH20">
        <v>1.4907305825958597</v>
      </c>
      <c r="BI20">
        <v>3245</v>
      </c>
      <c r="BJ20">
        <v>0.69422775649922297</v>
      </c>
      <c r="BK20">
        <v>0.12776735216002097</v>
      </c>
      <c r="BL20">
        <v>3.6795795362949613</v>
      </c>
      <c r="BM20">
        <v>40</v>
      </c>
    </row>
    <row r="21" spans="1:65" x14ac:dyDescent="0.25">
      <c r="A21" t="s">
        <v>147</v>
      </c>
      <c r="B21" t="s">
        <v>84</v>
      </c>
      <c r="C21" t="s">
        <v>85</v>
      </c>
      <c r="D21" t="s">
        <v>85</v>
      </c>
      <c r="E21">
        <v>4</v>
      </c>
      <c r="F21" t="s">
        <v>84</v>
      </c>
      <c r="G21" t="s">
        <v>85</v>
      </c>
      <c r="H21" t="s">
        <v>85</v>
      </c>
      <c r="I21">
        <v>23</v>
      </c>
      <c r="J21">
        <v>11.518636253188768</v>
      </c>
      <c r="K21">
        <v>5.4249231720808897</v>
      </c>
      <c r="L21">
        <v>22.806650566904441</v>
      </c>
      <c r="M21">
        <v>73</v>
      </c>
      <c r="N21" t="s">
        <v>84</v>
      </c>
      <c r="O21" t="s">
        <v>85</v>
      </c>
      <c r="P21" t="s">
        <v>85</v>
      </c>
      <c r="Q21">
        <v>28</v>
      </c>
      <c r="R21">
        <v>23.805645342942736</v>
      </c>
      <c r="S21">
        <v>20.08268963492856</v>
      </c>
      <c r="T21">
        <v>27.97715660048204</v>
      </c>
      <c r="U21">
        <v>768</v>
      </c>
      <c r="V21">
        <v>17.30440224965508</v>
      </c>
      <c r="W21">
        <v>6.957569614481975</v>
      </c>
      <c r="X21">
        <v>36.930827613972795</v>
      </c>
      <c r="Y21">
        <v>30</v>
      </c>
      <c r="Z21">
        <v>21.279820645392348</v>
      </c>
      <c r="AA21">
        <v>17.947108855515964</v>
      </c>
      <c r="AB21">
        <v>25.042525014659351</v>
      </c>
      <c r="AC21">
        <v>926</v>
      </c>
      <c r="AD21">
        <v>40.964066449409103</v>
      </c>
      <c r="AE21">
        <v>21.11500313031776</v>
      </c>
      <c r="AF21">
        <v>64.270065153893768</v>
      </c>
      <c r="AG21">
        <v>11</v>
      </c>
      <c r="AH21">
        <v>3.6621979049958959</v>
      </c>
      <c r="AI21">
        <v>1.3826602822612211</v>
      </c>
      <c r="AJ21">
        <v>9.3438375313070541</v>
      </c>
      <c r="AK21">
        <v>26</v>
      </c>
      <c r="AL21">
        <v>1.8009533336127124</v>
      </c>
      <c r="AM21">
        <v>0.90342899662137066</v>
      </c>
      <c r="AN21">
        <v>3.5581204273829234</v>
      </c>
      <c r="AO21">
        <v>172</v>
      </c>
      <c r="AP21">
        <v>9.6072126358521661</v>
      </c>
      <c r="AQ21">
        <v>7.2307655418652601</v>
      </c>
      <c r="AR21">
        <v>12.658126851894444</v>
      </c>
      <c r="AS21">
        <v>422</v>
      </c>
      <c r="AT21" t="s">
        <v>84</v>
      </c>
      <c r="AU21" t="s">
        <v>85</v>
      </c>
      <c r="AV21" t="s">
        <v>85</v>
      </c>
      <c r="AW21">
        <v>107</v>
      </c>
      <c r="AX21">
        <v>15.933536488061465</v>
      </c>
      <c r="AY21">
        <v>13.259689259093285</v>
      </c>
      <c r="AZ21">
        <v>19.028289254637048</v>
      </c>
      <c r="BA21">
        <v>2434</v>
      </c>
      <c r="BB21">
        <v>4.3605956464391884</v>
      </c>
      <c r="BC21">
        <v>0.8710061087995512</v>
      </c>
      <c r="BD21">
        <v>19.132489348614694</v>
      </c>
      <c r="BE21">
        <v>84</v>
      </c>
      <c r="BF21">
        <v>12.345628476395422</v>
      </c>
      <c r="BG21">
        <v>10.199629003250497</v>
      </c>
      <c r="BH21">
        <v>14.868387219181134</v>
      </c>
      <c r="BI21">
        <v>3245</v>
      </c>
      <c r="BJ21">
        <v>18.585716618441698</v>
      </c>
      <c r="BK21">
        <v>13.257095495558872</v>
      </c>
      <c r="BL21">
        <v>25.428287146535801</v>
      </c>
      <c r="BM21">
        <v>40</v>
      </c>
    </row>
    <row r="22" spans="1:65" x14ac:dyDescent="0.25">
      <c r="A22" t="s">
        <v>148</v>
      </c>
      <c r="B22" t="s">
        <v>84</v>
      </c>
      <c r="C22" t="s">
        <v>85</v>
      </c>
      <c r="D22" t="s">
        <v>85</v>
      </c>
      <c r="E22">
        <v>4</v>
      </c>
      <c r="F22">
        <v>2.7553335056566048</v>
      </c>
      <c r="G22">
        <v>0.57744713372761858</v>
      </c>
      <c r="H22">
        <v>12.143978195806742</v>
      </c>
      <c r="I22">
        <v>23</v>
      </c>
      <c r="J22">
        <v>22.39901357525736</v>
      </c>
      <c r="K22">
        <v>15.149465391196967</v>
      </c>
      <c r="L22">
        <v>31.816872919212365</v>
      </c>
      <c r="M22">
        <v>73</v>
      </c>
      <c r="N22" t="s">
        <v>84</v>
      </c>
      <c r="O22" t="s">
        <v>85</v>
      </c>
      <c r="P22" t="s">
        <v>85</v>
      </c>
      <c r="Q22">
        <v>28</v>
      </c>
      <c r="R22">
        <v>18.774581417648054</v>
      </c>
      <c r="S22">
        <v>15.163905153101245</v>
      </c>
      <c r="T22">
        <v>23.01179162519945</v>
      </c>
      <c r="U22">
        <v>768</v>
      </c>
      <c r="V22">
        <v>14.993764262829764</v>
      </c>
      <c r="W22">
        <v>6.5859289445857598</v>
      </c>
      <c r="X22">
        <v>30.617268297928057</v>
      </c>
      <c r="Y22">
        <v>30</v>
      </c>
      <c r="Z22">
        <v>17.633866048806357</v>
      </c>
      <c r="AA22">
        <v>14.399840723644584</v>
      </c>
      <c r="AB22">
        <v>21.412526852579038</v>
      </c>
      <c r="AC22">
        <v>926</v>
      </c>
      <c r="AD22">
        <v>46.261935580289091</v>
      </c>
      <c r="AE22">
        <v>24.676853408268627</v>
      </c>
      <c r="AF22">
        <v>69.345411196671236</v>
      </c>
      <c r="AG22">
        <v>11</v>
      </c>
      <c r="AH22">
        <v>11.143858682972651</v>
      </c>
      <c r="AI22">
        <v>5.4553045274061525</v>
      </c>
      <c r="AJ22">
        <v>21.420272052954921</v>
      </c>
      <c r="AK22">
        <v>26</v>
      </c>
      <c r="AL22">
        <v>10.118636559422157</v>
      </c>
      <c r="AM22">
        <v>5.0287624043894521</v>
      </c>
      <c r="AN22">
        <v>19.312623228140811</v>
      </c>
      <c r="AO22">
        <v>172</v>
      </c>
      <c r="AP22">
        <v>16.698173333395381</v>
      </c>
      <c r="AQ22">
        <v>13.024423360996993</v>
      </c>
      <c r="AR22">
        <v>21.156106895029385</v>
      </c>
      <c r="AS22">
        <v>422</v>
      </c>
      <c r="AT22">
        <v>0.3435116326141594</v>
      </c>
      <c r="AU22">
        <v>7.2959053353182701E-2</v>
      </c>
      <c r="AV22">
        <v>1.6012718156859869</v>
      </c>
      <c r="AW22">
        <v>107</v>
      </c>
      <c r="AX22">
        <v>18.823483357779395</v>
      </c>
      <c r="AY22">
        <v>16.023777397646437</v>
      </c>
      <c r="AZ22">
        <v>21.984298656873392</v>
      </c>
      <c r="BA22">
        <v>2434</v>
      </c>
      <c r="BB22">
        <v>28.120521679504506</v>
      </c>
      <c r="BC22">
        <v>21.5551521536471</v>
      </c>
      <c r="BD22">
        <v>35.773662366522288</v>
      </c>
      <c r="BE22">
        <v>84</v>
      </c>
      <c r="BF22">
        <v>17.679657022567518</v>
      </c>
      <c r="BG22">
        <v>14.93757534492687</v>
      </c>
      <c r="BH22">
        <v>20.802003803652909</v>
      </c>
      <c r="BI22">
        <v>3245</v>
      </c>
      <c r="BJ22">
        <v>9.0755861788402434</v>
      </c>
      <c r="BK22">
        <v>3.1229265379695792</v>
      </c>
      <c r="BL22">
        <v>23.609506471314358</v>
      </c>
      <c r="BM22">
        <v>40</v>
      </c>
    </row>
    <row r="23" spans="1:65" x14ac:dyDescent="0.25">
      <c r="A23" t="s">
        <v>149</v>
      </c>
      <c r="B23" t="s">
        <v>84</v>
      </c>
      <c r="C23" t="s">
        <v>85</v>
      </c>
      <c r="D23" t="s">
        <v>85</v>
      </c>
      <c r="E23">
        <v>4</v>
      </c>
      <c r="F23" t="s">
        <v>84</v>
      </c>
      <c r="G23" t="s">
        <v>85</v>
      </c>
      <c r="H23" t="s">
        <v>85</v>
      </c>
      <c r="I23">
        <v>23</v>
      </c>
      <c r="J23" t="s">
        <v>84</v>
      </c>
      <c r="K23" t="s">
        <v>85</v>
      </c>
      <c r="L23" t="s">
        <v>85</v>
      </c>
      <c r="M23">
        <v>73</v>
      </c>
      <c r="N23" t="s">
        <v>84</v>
      </c>
      <c r="O23" t="s">
        <v>85</v>
      </c>
      <c r="P23" t="s">
        <v>85</v>
      </c>
      <c r="Q23">
        <v>28</v>
      </c>
      <c r="R23">
        <v>0.22382166296157149</v>
      </c>
      <c r="S23">
        <v>9.913124446809822E-2</v>
      </c>
      <c r="T23">
        <v>0.50455950427960394</v>
      </c>
      <c r="U23">
        <v>768</v>
      </c>
      <c r="V23" t="s">
        <v>84</v>
      </c>
      <c r="W23" t="s">
        <v>85</v>
      </c>
      <c r="X23" t="s">
        <v>85</v>
      </c>
      <c r="Y23">
        <v>30</v>
      </c>
      <c r="Z23">
        <v>0.18633595282560381</v>
      </c>
      <c r="AA23">
        <v>8.2067930946182657E-2</v>
      </c>
      <c r="AB23">
        <v>0.42251722290236421</v>
      </c>
      <c r="AC23">
        <v>926</v>
      </c>
      <c r="AD23" t="s">
        <v>84</v>
      </c>
      <c r="AE23" t="s">
        <v>85</v>
      </c>
      <c r="AF23" t="s">
        <v>85</v>
      </c>
      <c r="AG23">
        <v>11</v>
      </c>
      <c r="AH23" t="s">
        <v>84</v>
      </c>
      <c r="AI23" t="s">
        <v>85</v>
      </c>
      <c r="AJ23" t="s">
        <v>85</v>
      </c>
      <c r="AK23">
        <v>26</v>
      </c>
      <c r="AL23">
        <v>0.86039896107502589</v>
      </c>
      <c r="AM23">
        <v>0.35431324198805103</v>
      </c>
      <c r="AN23">
        <v>2.0743077597589168</v>
      </c>
      <c r="AO23">
        <v>172</v>
      </c>
      <c r="AP23">
        <v>0.33808091150326219</v>
      </c>
      <c r="AQ23">
        <v>9.3519370744939767E-2</v>
      </c>
      <c r="AR23">
        <v>1.2144187225766581</v>
      </c>
      <c r="AS23">
        <v>422</v>
      </c>
      <c r="AT23" t="s">
        <v>84</v>
      </c>
      <c r="AU23" t="s">
        <v>85</v>
      </c>
      <c r="AV23" t="s">
        <v>85</v>
      </c>
      <c r="AW23">
        <v>107</v>
      </c>
      <c r="AX23">
        <v>1.0579417265412747</v>
      </c>
      <c r="AY23">
        <v>0.69863220970312434</v>
      </c>
      <c r="AZ23">
        <v>1.5990698745348488</v>
      </c>
      <c r="BA23">
        <v>2434</v>
      </c>
      <c r="BB23">
        <v>7.7735228069747819</v>
      </c>
      <c r="BC23">
        <v>4.4728976929595357</v>
      </c>
      <c r="BD23">
        <v>13.173849563878267</v>
      </c>
      <c r="BE23">
        <v>84</v>
      </c>
      <c r="BF23">
        <v>1.2594470437814633</v>
      </c>
      <c r="BG23">
        <v>0.7081815502169857</v>
      </c>
      <c r="BH23">
        <v>2.2301923905803123</v>
      </c>
      <c r="BI23">
        <v>3245</v>
      </c>
      <c r="BJ23" t="s">
        <v>84</v>
      </c>
      <c r="BK23" t="s">
        <v>85</v>
      </c>
      <c r="BL23" t="s">
        <v>85</v>
      </c>
      <c r="BM23">
        <v>40</v>
      </c>
    </row>
    <row r="24" spans="1:65" x14ac:dyDescent="0.25">
      <c r="A24" t="s">
        <v>64</v>
      </c>
      <c r="B24" t="s">
        <v>84</v>
      </c>
      <c r="C24" t="s">
        <v>85</v>
      </c>
      <c r="D24" t="s">
        <v>85</v>
      </c>
      <c r="E24">
        <v>4</v>
      </c>
      <c r="F24" t="s">
        <v>84</v>
      </c>
      <c r="G24" t="s">
        <v>85</v>
      </c>
      <c r="H24" t="s">
        <v>85</v>
      </c>
      <c r="I24">
        <v>23</v>
      </c>
      <c r="J24" t="s">
        <v>84</v>
      </c>
      <c r="K24" t="s">
        <v>85</v>
      </c>
      <c r="L24" t="s">
        <v>85</v>
      </c>
      <c r="M24">
        <v>73</v>
      </c>
      <c r="N24" t="s">
        <v>84</v>
      </c>
      <c r="O24" t="s">
        <v>85</v>
      </c>
      <c r="P24" t="s">
        <v>85</v>
      </c>
      <c r="Q24">
        <v>28</v>
      </c>
      <c r="R24">
        <v>2.3932941202594319E-2</v>
      </c>
      <c r="S24">
        <v>5.9299413441436123E-3</v>
      </c>
      <c r="T24">
        <v>9.6539363717666901E-2</v>
      </c>
      <c r="U24">
        <v>768</v>
      </c>
      <c r="V24" t="s">
        <v>84</v>
      </c>
      <c r="W24" t="s">
        <v>85</v>
      </c>
      <c r="X24" t="s">
        <v>85</v>
      </c>
      <c r="Y24">
        <v>30</v>
      </c>
      <c r="Z24">
        <v>1.9924646005647091E-2</v>
      </c>
      <c r="AA24">
        <v>4.9301896499635315E-3</v>
      </c>
      <c r="AB24">
        <v>8.0485859236404833E-2</v>
      </c>
      <c r="AC24">
        <v>926</v>
      </c>
      <c r="AD24" t="s">
        <v>84</v>
      </c>
      <c r="AE24" t="s">
        <v>85</v>
      </c>
      <c r="AF24" t="s">
        <v>85</v>
      </c>
      <c r="AG24">
        <v>11</v>
      </c>
      <c r="AH24">
        <v>1.3825715260985407</v>
      </c>
      <c r="AI24">
        <v>0.32067835541029127</v>
      </c>
      <c r="AJ24">
        <v>5.7577017413438094</v>
      </c>
      <c r="AK24">
        <v>26</v>
      </c>
      <c r="AL24">
        <v>0.36573774027883582</v>
      </c>
      <c r="AM24">
        <v>9.0160376483818042E-2</v>
      </c>
      <c r="AN24">
        <v>1.4712205546047921</v>
      </c>
      <c r="AO24">
        <v>172</v>
      </c>
      <c r="AP24">
        <v>0.81789627937964948</v>
      </c>
      <c r="AQ24">
        <v>0.33722521783229781</v>
      </c>
      <c r="AR24">
        <v>1.9701580466045268</v>
      </c>
      <c r="AS24">
        <v>422</v>
      </c>
      <c r="AT24" t="s">
        <v>84</v>
      </c>
      <c r="AU24" t="s">
        <v>85</v>
      </c>
      <c r="AV24" t="s">
        <v>85</v>
      </c>
      <c r="AW24">
        <v>107</v>
      </c>
      <c r="AX24">
        <v>0.45137467936520786</v>
      </c>
      <c r="AY24">
        <v>0.21726382569971103</v>
      </c>
      <c r="AZ24">
        <v>0.93538498398069003</v>
      </c>
      <c r="BA24">
        <v>2434</v>
      </c>
      <c r="BB24" t="s">
        <v>84</v>
      </c>
      <c r="BC24" t="s">
        <v>85</v>
      </c>
      <c r="BD24" t="s">
        <v>85</v>
      </c>
      <c r="BE24">
        <v>84</v>
      </c>
      <c r="BF24">
        <v>0.48731062409361253</v>
      </c>
      <c r="BG24">
        <v>0.24752515053130594</v>
      </c>
      <c r="BH24">
        <v>0.9571550289598082</v>
      </c>
      <c r="BI24">
        <v>3245</v>
      </c>
      <c r="BJ24" t="s">
        <v>84</v>
      </c>
      <c r="BK24" t="s">
        <v>85</v>
      </c>
      <c r="BL24" t="s">
        <v>85</v>
      </c>
      <c r="BM24">
        <v>40</v>
      </c>
    </row>
    <row r="25" spans="1:65" x14ac:dyDescent="0.25">
      <c r="A25" t="s">
        <v>65</v>
      </c>
      <c r="B25" t="s">
        <v>84</v>
      </c>
      <c r="C25" t="s">
        <v>85</v>
      </c>
      <c r="D25" t="s">
        <v>85</v>
      </c>
      <c r="E25">
        <v>4</v>
      </c>
      <c r="F25" t="s">
        <v>84</v>
      </c>
      <c r="G25" t="s">
        <v>85</v>
      </c>
      <c r="H25" t="s">
        <v>85</v>
      </c>
      <c r="I25">
        <v>23</v>
      </c>
      <c r="J25" t="s">
        <v>84</v>
      </c>
      <c r="K25" t="s">
        <v>85</v>
      </c>
      <c r="L25" t="s">
        <v>85</v>
      </c>
      <c r="M25">
        <v>73</v>
      </c>
      <c r="N25" t="s">
        <v>84</v>
      </c>
      <c r="O25" t="s">
        <v>85</v>
      </c>
      <c r="P25" t="s">
        <v>85</v>
      </c>
      <c r="Q25">
        <v>28</v>
      </c>
      <c r="R25" t="s">
        <v>84</v>
      </c>
      <c r="S25" t="s">
        <v>85</v>
      </c>
      <c r="T25" t="s">
        <v>85</v>
      </c>
      <c r="U25">
        <v>768</v>
      </c>
      <c r="V25" t="s">
        <v>84</v>
      </c>
      <c r="W25" t="s">
        <v>85</v>
      </c>
      <c r="X25" t="s">
        <v>85</v>
      </c>
      <c r="Y25">
        <v>30</v>
      </c>
      <c r="Z25" t="s">
        <v>84</v>
      </c>
      <c r="AA25" t="s">
        <v>85</v>
      </c>
      <c r="AB25" t="s">
        <v>85</v>
      </c>
      <c r="AC25">
        <v>926</v>
      </c>
      <c r="AD25" t="s">
        <v>84</v>
      </c>
      <c r="AE25" t="s">
        <v>85</v>
      </c>
      <c r="AF25" t="s">
        <v>85</v>
      </c>
      <c r="AG25">
        <v>11</v>
      </c>
      <c r="AH25" t="s">
        <v>84</v>
      </c>
      <c r="AI25" t="s">
        <v>85</v>
      </c>
      <c r="AJ25" t="s">
        <v>85</v>
      </c>
      <c r="AK25">
        <v>26</v>
      </c>
      <c r="AL25" t="s">
        <v>84</v>
      </c>
      <c r="AM25" t="s">
        <v>85</v>
      </c>
      <c r="AN25" t="s">
        <v>85</v>
      </c>
      <c r="AO25">
        <v>172</v>
      </c>
      <c r="AP25" t="s">
        <v>84</v>
      </c>
      <c r="AQ25" t="s">
        <v>85</v>
      </c>
      <c r="AR25" t="s">
        <v>85</v>
      </c>
      <c r="AS25">
        <v>422</v>
      </c>
      <c r="AT25" t="s">
        <v>84</v>
      </c>
      <c r="AU25" t="s">
        <v>85</v>
      </c>
      <c r="AV25" t="s">
        <v>85</v>
      </c>
      <c r="AW25">
        <v>107</v>
      </c>
      <c r="AX25" t="s">
        <v>84</v>
      </c>
      <c r="AY25" t="s">
        <v>85</v>
      </c>
      <c r="AZ25" t="s">
        <v>85</v>
      </c>
      <c r="BA25">
        <v>2434</v>
      </c>
      <c r="BB25" t="s">
        <v>84</v>
      </c>
      <c r="BC25" t="s">
        <v>85</v>
      </c>
      <c r="BD25" t="s">
        <v>85</v>
      </c>
      <c r="BE25">
        <v>84</v>
      </c>
      <c r="BF25" t="s">
        <v>84</v>
      </c>
      <c r="BG25" t="s">
        <v>85</v>
      </c>
      <c r="BH25" t="s">
        <v>85</v>
      </c>
      <c r="BI25">
        <v>3245</v>
      </c>
      <c r="BJ25" t="s">
        <v>84</v>
      </c>
      <c r="BK25" t="s">
        <v>85</v>
      </c>
      <c r="BL25" t="s">
        <v>85</v>
      </c>
      <c r="BM25">
        <v>40</v>
      </c>
    </row>
    <row r="26" spans="1:65" x14ac:dyDescent="0.25">
      <c r="A26" t="s">
        <v>150</v>
      </c>
      <c r="B26">
        <v>47.569705495150075</v>
      </c>
      <c r="C26">
        <v>17.040591361215856</v>
      </c>
      <c r="D26">
        <v>80.030094375471023</v>
      </c>
      <c r="E26">
        <v>4</v>
      </c>
      <c r="F26">
        <v>22.647570460800242</v>
      </c>
      <c r="G26">
        <v>8.9811934481065965</v>
      </c>
      <c r="H26">
        <v>46.488156238641494</v>
      </c>
      <c r="I26">
        <v>23</v>
      </c>
      <c r="J26">
        <v>31.395415079714311</v>
      </c>
      <c r="K26">
        <v>14.991979663758304</v>
      </c>
      <c r="L26">
        <v>54.285341499855477</v>
      </c>
      <c r="M26">
        <v>73</v>
      </c>
      <c r="N26" t="s">
        <v>84</v>
      </c>
      <c r="O26" t="s">
        <v>85</v>
      </c>
      <c r="P26" t="s">
        <v>85</v>
      </c>
      <c r="Q26">
        <v>28</v>
      </c>
      <c r="R26">
        <v>41.441055038530777</v>
      </c>
      <c r="S26">
        <v>31.105761510097608</v>
      </c>
      <c r="T26">
        <v>52.589079744283204</v>
      </c>
      <c r="U26">
        <v>768</v>
      </c>
      <c r="V26">
        <v>15.28376426313848</v>
      </c>
      <c r="W26">
        <v>5.5017194518669097</v>
      </c>
      <c r="X26">
        <v>35.858490451723377</v>
      </c>
      <c r="Y26">
        <v>30</v>
      </c>
      <c r="Z26">
        <v>37.674592098480097</v>
      </c>
      <c r="AA26">
        <v>28.612993383051545</v>
      </c>
      <c r="AB26">
        <v>47.688858839376032</v>
      </c>
      <c r="AC26">
        <v>926</v>
      </c>
      <c r="AD26">
        <v>81.409278587369343</v>
      </c>
      <c r="AE26">
        <v>57.671490476044681</v>
      </c>
      <c r="AF26">
        <v>93.366197404962335</v>
      </c>
      <c r="AG26">
        <v>11</v>
      </c>
      <c r="AH26">
        <v>22.571403507657617</v>
      </c>
      <c r="AI26">
        <v>12.364441072373461</v>
      </c>
      <c r="AJ26">
        <v>37.590112564334241</v>
      </c>
      <c r="AK26">
        <v>26</v>
      </c>
      <c r="AL26">
        <v>31.232486940668743</v>
      </c>
      <c r="AM26">
        <v>20.014339262299369</v>
      </c>
      <c r="AN26">
        <v>45.186283666956655</v>
      </c>
      <c r="AO26">
        <v>172</v>
      </c>
      <c r="AP26">
        <v>12.720702811422235</v>
      </c>
      <c r="AQ26">
        <v>9.7415556493250257</v>
      </c>
      <c r="AR26">
        <v>16.444931215287898</v>
      </c>
      <c r="AS26">
        <v>422</v>
      </c>
      <c r="AT26" t="s">
        <v>84</v>
      </c>
      <c r="AU26" t="s">
        <v>85</v>
      </c>
      <c r="AV26" t="s">
        <v>85</v>
      </c>
      <c r="AW26">
        <v>107</v>
      </c>
      <c r="AX26">
        <v>12.000689874047128</v>
      </c>
      <c r="AY26">
        <v>9.0347935702282438</v>
      </c>
      <c r="AZ26">
        <v>15.771409214657883</v>
      </c>
      <c r="BA26">
        <v>2434</v>
      </c>
      <c r="BB26">
        <v>2.3462572540144233</v>
      </c>
      <c r="BC26">
        <v>0.65334323955938389</v>
      </c>
      <c r="BD26">
        <v>8.0694713381758412</v>
      </c>
      <c r="BE26">
        <v>84</v>
      </c>
      <c r="BF26">
        <v>12.29023180517145</v>
      </c>
      <c r="BG26">
        <v>9.6881039672910152</v>
      </c>
      <c r="BH26">
        <v>15.471534081289812</v>
      </c>
      <c r="BI26">
        <v>3245</v>
      </c>
      <c r="BJ26">
        <v>13.75334947402648</v>
      </c>
      <c r="BK26">
        <v>4.8096406770149214</v>
      </c>
      <c r="BL26">
        <v>33.478954245188767</v>
      </c>
      <c r="BM26">
        <v>40</v>
      </c>
    </row>
    <row r="27" spans="1:65" x14ac:dyDescent="0.25">
      <c r="A27" t="s">
        <v>151</v>
      </c>
      <c r="B27">
        <v>69.639431398136509</v>
      </c>
      <c r="C27">
        <v>29.105569573945139</v>
      </c>
      <c r="D27">
        <v>92.76161537188429</v>
      </c>
      <c r="E27">
        <v>4</v>
      </c>
      <c r="F27">
        <v>24.8391922779951</v>
      </c>
      <c r="G27">
        <v>9.8545850081269286</v>
      </c>
      <c r="H27">
        <v>49.976822385858583</v>
      </c>
      <c r="I27">
        <v>23</v>
      </c>
      <c r="J27">
        <v>31.395415079714311</v>
      </c>
      <c r="K27">
        <v>14.991979663758304</v>
      </c>
      <c r="L27">
        <v>54.285341499855477</v>
      </c>
      <c r="M27">
        <v>73</v>
      </c>
      <c r="N27" t="s">
        <v>84</v>
      </c>
      <c r="O27" t="s">
        <v>85</v>
      </c>
      <c r="P27" t="s">
        <v>85</v>
      </c>
      <c r="Q27">
        <v>28</v>
      </c>
      <c r="R27">
        <v>41.487568718737649</v>
      </c>
      <c r="S27">
        <v>31.147876633283772</v>
      </c>
      <c r="T27">
        <v>52.635659467740837</v>
      </c>
      <c r="U27">
        <v>768</v>
      </c>
      <c r="V27">
        <v>15.28376426313848</v>
      </c>
      <c r="W27">
        <v>5.5017194518669097</v>
      </c>
      <c r="X27">
        <v>35.858490451723377</v>
      </c>
      <c r="Y27">
        <v>30</v>
      </c>
      <c r="Z27">
        <v>37.851056060579538</v>
      </c>
      <c r="AA27">
        <v>28.798293621630329</v>
      </c>
      <c r="AB27">
        <v>47.837618606980072</v>
      </c>
      <c r="AC27">
        <v>926</v>
      </c>
      <c r="AD27">
        <v>81.409278587369343</v>
      </c>
      <c r="AE27">
        <v>57.671490476044681</v>
      </c>
      <c r="AF27">
        <v>93.366197404962335</v>
      </c>
      <c r="AG27">
        <v>11</v>
      </c>
      <c r="AH27">
        <v>22.571403507657617</v>
      </c>
      <c r="AI27">
        <v>12.364441072373461</v>
      </c>
      <c r="AJ27">
        <v>37.590112564334241</v>
      </c>
      <c r="AK27">
        <v>26</v>
      </c>
      <c r="AL27">
        <v>31.232486940668743</v>
      </c>
      <c r="AM27">
        <v>20.014339262299369</v>
      </c>
      <c r="AN27">
        <v>45.186283666956655</v>
      </c>
      <c r="AO27">
        <v>172</v>
      </c>
      <c r="AP27">
        <v>12.988328111348352</v>
      </c>
      <c r="AQ27">
        <v>9.9924683034709005</v>
      </c>
      <c r="AR27">
        <v>16.715575622569261</v>
      </c>
      <c r="AS27">
        <v>422</v>
      </c>
      <c r="AT27" t="s">
        <v>84</v>
      </c>
      <c r="AU27" t="s">
        <v>85</v>
      </c>
      <c r="AV27" t="s">
        <v>85</v>
      </c>
      <c r="AW27">
        <v>107</v>
      </c>
      <c r="AX27">
        <v>12.079482216877386</v>
      </c>
      <c r="AY27">
        <v>9.1070246613261485</v>
      </c>
      <c r="AZ27">
        <v>15.852912411016396</v>
      </c>
      <c r="BA27">
        <v>2434</v>
      </c>
      <c r="BB27">
        <v>2.3462572540144233</v>
      </c>
      <c r="BC27">
        <v>0.65334323955938389</v>
      </c>
      <c r="BD27">
        <v>8.0694713381758412</v>
      </c>
      <c r="BE27">
        <v>84</v>
      </c>
      <c r="BF27">
        <v>12.396465471175635</v>
      </c>
      <c r="BG27">
        <v>9.7627755205345803</v>
      </c>
      <c r="BH27">
        <v>15.617675725034397</v>
      </c>
      <c r="BI27">
        <v>3245</v>
      </c>
      <c r="BJ27">
        <v>13.75334947402648</v>
      </c>
      <c r="BK27">
        <v>4.8096406770149214</v>
      </c>
      <c r="BL27">
        <v>33.478954245188767</v>
      </c>
      <c r="BM27">
        <v>40</v>
      </c>
    </row>
    <row r="28" spans="1:65" x14ac:dyDescent="0.25">
      <c r="A28" t="s">
        <v>68</v>
      </c>
      <c r="B28" t="s">
        <v>84</v>
      </c>
      <c r="C28" t="s">
        <v>85</v>
      </c>
      <c r="D28" t="s">
        <v>85</v>
      </c>
      <c r="E28">
        <v>4</v>
      </c>
      <c r="F28" t="s">
        <v>84</v>
      </c>
      <c r="G28" t="s">
        <v>85</v>
      </c>
      <c r="H28" t="s">
        <v>85</v>
      </c>
      <c r="I28">
        <v>23</v>
      </c>
      <c r="J28" t="s">
        <v>84</v>
      </c>
      <c r="K28" t="s">
        <v>85</v>
      </c>
      <c r="L28" t="s">
        <v>85</v>
      </c>
      <c r="M28">
        <v>73</v>
      </c>
      <c r="N28" t="s">
        <v>84</v>
      </c>
      <c r="O28" t="s">
        <v>85</v>
      </c>
      <c r="P28" t="s">
        <v>85</v>
      </c>
      <c r="Q28">
        <v>28</v>
      </c>
      <c r="R28" t="s">
        <v>84</v>
      </c>
      <c r="S28" t="s">
        <v>85</v>
      </c>
      <c r="T28" t="s">
        <v>85</v>
      </c>
      <c r="U28">
        <v>768</v>
      </c>
      <c r="V28" t="s">
        <v>84</v>
      </c>
      <c r="W28" t="s">
        <v>85</v>
      </c>
      <c r="X28" t="s">
        <v>85</v>
      </c>
      <c r="Y28">
        <v>30</v>
      </c>
      <c r="Z28" t="s">
        <v>84</v>
      </c>
      <c r="AA28" t="s">
        <v>85</v>
      </c>
      <c r="AB28" t="s">
        <v>85</v>
      </c>
      <c r="AC28">
        <v>926</v>
      </c>
      <c r="AD28" t="s">
        <v>84</v>
      </c>
      <c r="AE28" t="s">
        <v>85</v>
      </c>
      <c r="AF28" t="s">
        <v>85</v>
      </c>
      <c r="AG28">
        <v>11</v>
      </c>
      <c r="AH28" t="s">
        <v>84</v>
      </c>
      <c r="AI28" t="s">
        <v>85</v>
      </c>
      <c r="AJ28" t="s">
        <v>85</v>
      </c>
      <c r="AK28">
        <v>26</v>
      </c>
      <c r="AL28" t="s">
        <v>84</v>
      </c>
      <c r="AM28" t="s">
        <v>85</v>
      </c>
      <c r="AN28" t="s">
        <v>85</v>
      </c>
      <c r="AO28">
        <v>172</v>
      </c>
      <c r="AP28" t="s">
        <v>84</v>
      </c>
      <c r="AQ28" t="s">
        <v>85</v>
      </c>
      <c r="AR28" t="s">
        <v>85</v>
      </c>
      <c r="AS28">
        <v>422</v>
      </c>
      <c r="AT28" t="s">
        <v>84</v>
      </c>
      <c r="AU28" t="s">
        <v>85</v>
      </c>
      <c r="AV28" t="s">
        <v>85</v>
      </c>
      <c r="AW28">
        <v>107</v>
      </c>
      <c r="AX28" t="s">
        <v>84</v>
      </c>
      <c r="AY28" t="s">
        <v>85</v>
      </c>
      <c r="AZ28" t="s">
        <v>85</v>
      </c>
      <c r="BA28">
        <v>2434</v>
      </c>
      <c r="BB28" t="s">
        <v>84</v>
      </c>
      <c r="BC28" t="s">
        <v>85</v>
      </c>
      <c r="BD28" t="s">
        <v>85</v>
      </c>
      <c r="BE28">
        <v>84</v>
      </c>
      <c r="BF28" t="s">
        <v>84</v>
      </c>
      <c r="BG28" t="s">
        <v>85</v>
      </c>
      <c r="BH28" t="s">
        <v>85</v>
      </c>
      <c r="BI28">
        <v>3245</v>
      </c>
      <c r="BJ28" t="s">
        <v>84</v>
      </c>
      <c r="BK28" t="s">
        <v>85</v>
      </c>
      <c r="BL28" t="s">
        <v>85</v>
      </c>
      <c r="BM28">
        <v>40</v>
      </c>
    </row>
    <row r="29" spans="1:65" x14ac:dyDescent="0.25">
      <c r="A29" t="s">
        <v>69</v>
      </c>
      <c r="B29" t="s">
        <v>84</v>
      </c>
      <c r="C29" t="s">
        <v>85</v>
      </c>
      <c r="D29" t="s">
        <v>85</v>
      </c>
      <c r="E29">
        <v>4</v>
      </c>
      <c r="F29">
        <v>6.5683548682251045</v>
      </c>
      <c r="G29">
        <v>2.1819668737478128</v>
      </c>
      <c r="H29">
        <v>18.137622256598188</v>
      </c>
      <c r="I29">
        <v>23</v>
      </c>
      <c r="J29">
        <v>13.847202814846101</v>
      </c>
      <c r="K29">
        <v>6.1526881672218554</v>
      </c>
      <c r="L29">
        <v>28.266138556355298</v>
      </c>
      <c r="M29">
        <v>73</v>
      </c>
      <c r="N29" t="s">
        <v>84</v>
      </c>
      <c r="O29" t="s">
        <v>85</v>
      </c>
      <c r="P29" t="s">
        <v>85</v>
      </c>
      <c r="Q29">
        <v>28</v>
      </c>
      <c r="R29">
        <v>6.4884595081340164</v>
      </c>
      <c r="S29">
        <v>4.5365153862807484</v>
      </c>
      <c r="T29">
        <v>9.1993400785706818</v>
      </c>
      <c r="U29">
        <v>768</v>
      </c>
      <c r="V29">
        <v>3.2437075772473531</v>
      </c>
      <c r="W29">
        <v>0.71279920400266239</v>
      </c>
      <c r="X29">
        <v>13.535891986677987</v>
      </c>
      <c r="Y29">
        <v>30</v>
      </c>
      <c r="Z29">
        <v>6.4680032777921923</v>
      </c>
      <c r="AA29">
        <v>4.4554880412761539</v>
      </c>
      <c r="AB29">
        <v>9.3010654520662612</v>
      </c>
      <c r="AC29">
        <v>926</v>
      </c>
      <c r="AD29">
        <v>47.347208068649302</v>
      </c>
      <c r="AE29">
        <v>17.973631585690637</v>
      </c>
      <c r="AF29">
        <v>78.67947617866605</v>
      </c>
      <c r="AG29">
        <v>11</v>
      </c>
      <c r="AH29">
        <v>10.187983928431901</v>
      </c>
      <c r="AI29">
        <v>4.3066894700207499</v>
      </c>
      <c r="AJ29">
        <v>22.234708362972576</v>
      </c>
      <c r="AK29">
        <v>26</v>
      </c>
      <c r="AL29">
        <v>8.7803957777012993</v>
      </c>
      <c r="AM29">
        <v>5.0485891209567013</v>
      </c>
      <c r="AN29">
        <v>14.839562472337834</v>
      </c>
      <c r="AO29">
        <v>172</v>
      </c>
      <c r="AP29">
        <v>2.8910729133015143</v>
      </c>
      <c r="AQ29">
        <v>1.5526027068054984</v>
      </c>
      <c r="AR29">
        <v>5.3210473429522658</v>
      </c>
      <c r="AS29">
        <v>422</v>
      </c>
      <c r="AT29" t="s">
        <v>84</v>
      </c>
      <c r="AU29" t="s">
        <v>85</v>
      </c>
      <c r="AV29" t="s">
        <v>85</v>
      </c>
      <c r="AW29">
        <v>107</v>
      </c>
      <c r="AX29">
        <v>1.9232922850201939</v>
      </c>
      <c r="AY29">
        <v>1.3910511073951082</v>
      </c>
      <c r="AZ29">
        <v>2.65369815230396</v>
      </c>
      <c r="BA29">
        <v>2434</v>
      </c>
      <c r="BB29">
        <v>0.81915588902339231</v>
      </c>
      <c r="BC29">
        <v>0.20839334782687302</v>
      </c>
      <c r="BD29">
        <v>3.163210270319325</v>
      </c>
      <c r="BE29">
        <v>84</v>
      </c>
      <c r="BF29">
        <v>2.4490271191800179</v>
      </c>
      <c r="BG29">
        <v>1.779119472725027</v>
      </c>
      <c r="BH29">
        <v>3.3625455057044262</v>
      </c>
      <c r="BI29">
        <v>3245</v>
      </c>
      <c r="BJ29">
        <v>2.3997013897890951</v>
      </c>
      <c r="BK29">
        <v>0.5953197496852618</v>
      </c>
      <c r="BL29">
        <v>9.1686313994883974</v>
      </c>
      <c r="BM29">
        <v>40</v>
      </c>
    </row>
    <row r="30" spans="1:65" x14ac:dyDescent="0.25">
      <c r="A30" t="s">
        <v>152</v>
      </c>
      <c r="B30">
        <v>27.192339467904368</v>
      </c>
      <c r="C30">
        <v>6.2296269906964481</v>
      </c>
      <c r="D30">
        <v>67.738076039895716</v>
      </c>
      <c r="E30">
        <v>4</v>
      </c>
      <c r="F30">
        <v>19.258573931344809</v>
      </c>
      <c r="G30">
        <v>7.257809120814132</v>
      </c>
      <c r="H30">
        <v>42.095717283771876</v>
      </c>
      <c r="I30">
        <v>23</v>
      </c>
      <c r="J30">
        <v>6.7328764095704017</v>
      </c>
      <c r="K30">
        <v>2.7519410018934618</v>
      </c>
      <c r="L30">
        <v>15.551669253251408</v>
      </c>
      <c r="M30">
        <v>73</v>
      </c>
      <c r="N30" t="s">
        <v>84</v>
      </c>
      <c r="O30" t="s">
        <v>85</v>
      </c>
      <c r="P30" t="s">
        <v>85</v>
      </c>
      <c r="Q30">
        <v>28</v>
      </c>
      <c r="R30">
        <v>36.636254643025325</v>
      </c>
      <c r="S30">
        <v>28.315120215164068</v>
      </c>
      <c r="T30">
        <v>45.839065684596278</v>
      </c>
      <c r="U30">
        <v>768</v>
      </c>
      <c r="V30">
        <v>12.040056685891127</v>
      </c>
      <c r="W30">
        <v>4.1741585398953767</v>
      </c>
      <c r="X30">
        <v>30.076342411846145</v>
      </c>
      <c r="Y30">
        <v>30</v>
      </c>
      <c r="Z30">
        <v>32.02634388393929</v>
      </c>
      <c r="AA30">
        <v>25.112138058813997</v>
      </c>
      <c r="AB30">
        <v>39.83170580043577</v>
      </c>
      <c r="AC30">
        <v>926</v>
      </c>
      <c r="AD30">
        <v>48.816735174349454</v>
      </c>
      <c r="AE30">
        <v>27.700737234211932</v>
      </c>
      <c r="AF30">
        <v>70.363668658590882</v>
      </c>
      <c r="AG30">
        <v>11</v>
      </c>
      <c r="AH30">
        <v>19.766807417373755</v>
      </c>
      <c r="AI30">
        <v>10.550901539758327</v>
      </c>
      <c r="AJ30">
        <v>33.975013261957734</v>
      </c>
      <c r="AK30">
        <v>26</v>
      </c>
      <c r="AL30">
        <v>24.525520973455798</v>
      </c>
      <c r="AM30">
        <v>14.411844871498914</v>
      </c>
      <c r="AN30">
        <v>38.540609063095104</v>
      </c>
      <c r="AO30">
        <v>172</v>
      </c>
      <c r="AP30">
        <v>7.9097144074799441</v>
      </c>
      <c r="AQ30">
        <v>5.9818187574230652</v>
      </c>
      <c r="AR30">
        <v>10.390289232684745</v>
      </c>
      <c r="AS30">
        <v>422</v>
      </c>
      <c r="AT30" t="s">
        <v>84</v>
      </c>
      <c r="AU30" t="s">
        <v>85</v>
      </c>
      <c r="AV30" t="s">
        <v>85</v>
      </c>
      <c r="AW30">
        <v>107</v>
      </c>
      <c r="AX30">
        <v>10.447326572276259</v>
      </c>
      <c r="AY30">
        <v>7.8284837236525222</v>
      </c>
      <c r="AZ30">
        <v>13.810973296657069</v>
      </c>
      <c r="BA30">
        <v>2434</v>
      </c>
      <c r="BB30">
        <v>1.7188844447227607</v>
      </c>
      <c r="BC30">
        <v>0.44464592380356099</v>
      </c>
      <c r="BD30">
        <v>6.4096537289536721</v>
      </c>
      <c r="BE30">
        <v>84</v>
      </c>
      <c r="BF30">
        <v>9.8490016539293244</v>
      </c>
      <c r="BG30">
        <v>7.5992922486128354</v>
      </c>
      <c r="BH30">
        <v>12.673371967910935</v>
      </c>
      <c r="BI30">
        <v>3245</v>
      </c>
      <c r="BJ30">
        <v>9.6401839432289407</v>
      </c>
      <c r="BK30">
        <v>3.0001107563122669</v>
      </c>
      <c r="BL30">
        <v>26.900860847025694</v>
      </c>
      <c r="BM30">
        <v>40</v>
      </c>
    </row>
    <row r="31" spans="1:65" x14ac:dyDescent="0.25">
      <c r="A31" t="s">
        <v>153</v>
      </c>
      <c r="B31">
        <v>47.569705495150075</v>
      </c>
      <c r="C31">
        <v>17.040591361215856</v>
      </c>
      <c r="D31">
        <v>80.030094375471023</v>
      </c>
      <c r="E31">
        <v>4</v>
      </c>
      <c r="F31">
        <v>10.942346282458523</v>
      </c>
      <c r="G31">
        <v>4.2679161599511479</v>
      </c>
      <c r="H31">
        <v>25.29652421536759</v>
      </c>
      <c r="I31">
        <v>23</v>
      </c>
      <c r="J31">
        <v>27.852798298313054</v>
      </c>
      <c r="K31">
        <v>12.282988153310953</v>
      </c>
      <c r="L31">
        <v>51.558257906792207</v>
      </c>
      <c r="M31">
        <v>73</v>
      </c>
      <c r="N31" t="s">
        <v>84</v>
      </c>
      <c r="O31" t="s">
        <v>85</v>
      </c>
      <c r="P31" t="s">
        <v>85</v>
      </c>
      <c r="Q31">
        <v>28</v>
      </c>
      <c r="R31">
        <v>12.115291414141002</v>
      </c>
      <c r="S31">
        <v>8.0035395029496765</v>
      </c>
      <c r="T31">
        <v>17.927772824579822</v>
      </c>
      <c r="U31">
        <v>768</v>
      </c>
      <c r="V31">
        <v>4.5885834423637712</v>
      </c>
      <c r="W31">
        <v>1.4025878984587057</v>
      </c>
      <c r="X31">
        <v>13.985103351501074</v>
      </c>
      <c r="Y31">
        <v>30</v>
      </c>
      <c r="Z31">
        <v>12.26117776953301</v>
      </c>
      <c r="AA31">
        <v>8.0741413651611698</v>
      </c>
      <c r="AB31">
        <v>18.189856681257506</v>
      </c>
      <c r="AC31">
        <v>926</v>
      </c>
      <c r="AD31">
        <v>32.592543413019897</v>
      </c>
      <c r="AE31">
        <v>13.460698143372024</v>
      </c>
      <c r="AF31">
        <v>60.048353750276377</v>
      </c>
      <c r="AG31">
        <v>11</v>
      </c>
      <c r="AH31">
        <v>7.8007965289794523</v>
      </c>
      <c r="AI31">
        <v>3.0808729092476033</v>
      </c>
      <c r="AJ31">
        <v>18.380357733655487</v>
      </c>
      <c r="AK31">
        <v>26</v>
      </c>
      <c r="AL31">
        <v>9.5215973302146555</v>
      </c>
      <c r="AM31">
        <v>5.7015424919671309</v>
      </c>
      <c r="AN31">
        <v>15.48091972235126</v>
      </c>
      <c r="AO31">
        <v>172</v>
      </c>
      <c r="AP31">
        <v>7.650591304114859</v>
      </c>
      <c r="AQ31">
        <v>5.048406769332737</v>
      </c>
      <c r="AR31">
        <v>11.432566652204468</v>
      </c>
      <c r="AS31">
        <v>422</v>
      </c>
      <c r="AT31" t="s">
        <v>84</v>
      </c>
      <c r="AU31" t="s">
        <v>85</v>
      </c>
      <c r="AV31" t="s">
        <v>85</v>
      </c>
      <c r="AW31">
        <v>107</v>
      </c>
      <c r="AX31">
        <v>4.7878042123412357</v>
      </c>
      <c r="AY31">
        <v>3.5175378660330909</v>
      </c>
      <c r="AZ31">
        <v>6.4859565541140158</v>
      </c>
      <c r="BA31">
        <v>2434</v>
      </c>
      <c r="BB31">
        <v>1.2866359650884867</v>
      </c>
      <c r="BC31">
        <v>0.34915407774973806</v>
      </c>
      <c r="BD31">
        <v>4.624453123979797</v>
      </c>
      <c r="BE31">
        <v>84</v>
      </c>
      <c r="BF31">
        <v>5.2985408197946589</v>
      </c>
      <c r="BG31">
        <v>4.1170483750322813</v>
      </c>
      <c r="BH31">
        <v>6.79506419322579</v>
      </c>
      <c r="BI31">
        <v>3245</v>
      </c>
      <c r="BJ31">
        <v>9.0505139815061355</v>
      </c>
      <c r="BK31">
        <v>3.3275970835961908</v>
      </c>
      <c r="BL31">
        <v>22.341277773775222</v>
      </c>
      <c r="BM31">
        <v>40</v>
      </c>
    </row>
    <row r="32" spans="1:65" x14ac:dyDescent="0.25">
      <c r="A32" t="s">
        <v>154</v>
      </c>
      <c r="B32">
        <v>22.069725902986441</v>
      </c>
      <c r="C32">
        <v>5.3006889104307637</v>
      </c>
      <c r="D32">
        <v>58.895680092244284</v>
      </c>
      <c r="E32">
        <v>4</v>
      </c>
      <c r="F32">
        <v>2.7755303518441314</v>
      </c>
      <c r="G32">
        <v>0.56482018197742956</v>
      </c>
      <c r="H32">
        <v>12.547138140935804</v>
      </c>
      <c r="I32">
        <v>23</v>
      </c>
      <c r="J32" t="s">
        <v>84</v>
      </c>
      <c r="K32" t="s">
        <v>85</v>
      </c>
      <c r="L32" t="s">
        <v>85</v>
      </c>
      <c r="M32">
        <v>73</v>
      </c>
      <c r="N32" t="s">
        <v>84</v>
      </c>
      <c r="O32" t="s">
        <v>85</v>
      </c>
      <c r="P32" t="s">
        <v>85</v>
      </c>
      <c r="Q32">
        <v>28</v>
      </c>
      <c r="R32">
        <v>9.3027360413750898E-2</v>
      </c>
      <c r="S32">
        <v>2.0774198799061221E-2</v>
      </c>
      <c r="T32">
        <v>0.41553430352605097</v>
      </c>
      <c r="U32">
        <v>768</v>
      </c>
      <c r="V32" t="s">
        <v>84</v>
      </c>
      <c r="W32" t="s">
        <v>85</v>
      </c>
      <c r="X32" t="s">
        <v>85</v>
      </c>
      <c r="Y32">
        <v>30</v>
      </c>
      <c r="Z32">
        <v>0.22959950591634526</v>
      </c>
      <c r="AA32">
        <v>9.6990049328955913E-2</v>
      </c>
      <c r="AB32">
        <v>0.54253436033577607</v>
      </c>
      <c r="AC32">
        <v>926</v>
      </c>
      <c r="AD32" t="s">
        <v>84</v>
      </c>
      <c r="AE32" t="s">
        <v>85</v>
      </c>
      <c r="AF32" t="s">
        <v>85</v>
      </c>
      <c r="AG32">
        <v>11</v>
      </c>
      <c r="AH32" t="s">
        <v>84</v>
      </c>
      <c r="AI32" t="s">
        <v>85</v>
      </c>
      <c r="AJ32" t="s">
        <v>85</v>
      </c>
      <c r="AK32">
        <v>26</v>
      </c>
      <c r="AL32">
        <v>0.88292123378023268</v>
      </c>
      <c r="AM32">
        <v>0.19792686480873037</v>
      </c>
      <c r="AN32">
        <v>3.847190836835507</v>
      </c>
      <c r="AO32">
        <v>172</v>
      </c>
      <c r="AP32">
        <v>0.38107925492156131</v>
      </c>
      <c r="AQ32">
        <v>9.5123256121834657E-2</v>
      </c>
      <c r="AR32">
        <v>1.5136414448154789</v>
      </c>
      <c r="AS32">
        <v>422</v>
      </c>
      <c r="AT32" t="s">
        <v>84</v>
      </c>
      <c r="AU32" t="s">
        <v>85</v>
      </c>
      <c r="AV32" t="s">
        <v>85</v>
      </c>
      <c r="AW32">
        <v>107</v>
      </c>
      <c r="AX32">
        <v>0.14514595837200775</v>
      </c>
      <c r="AY32">
        <v>6.216859068255097E-2</v>
      </c>
      <c r="AZ32">
        <v>0.33849936112307127</v>
      </c>
      <c r="BA32">
        <v>2434</v>
      </c>
      <c r="BB32" t="s">
        <v>84</v>
      </c>
      <c r="BC32" t="s">
        <v>85</v>
      </c>
      <c r="BD32" t="s">
        <v>85</v>
      </c>
      <c r="BE32">
        <v>84</v>
      </c>
      <c r="BF32">
        <v>0.22244384573201259</v>
      </c>
      <c r="BG32">
        <v>0.10851671860760259</v>
      </c>
      <c r="BH32">
        <v>0.45543293700016146</v>
      </c>
      <c r="BI32">
        <v>3245</v>
      </c>
      <c r="BJ32" t="s">
        <v>84</v>
      </c>
      <c r="BK32" t="s">
        <v>85</v>
      </c>
      <c r="BL32" t="s">
        <v>85</v>
      </c>
      <c r="BM32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2"/>
  <sheetViews>
    <sheetView workbookViewId="0">
      <selection sqref="A1:AK32"/>
    </sheetView>
  </sheetViews>
  <sheetFormatPr defaultColWidth="8.85546875" defaultRowHeight="15" x14ac:dyDescent="0.25"/>
  <cols>
    <col min="1" max="1" width="21.42578125" customWidth="1"/>
  </cols>
  <sheetData>
    <row r="1" spans="1:37" x14ac:dyDescent="0.25">
      <c r="A1" t="s">
        <v>90</v>
      </c>
      <c r="C1" t="s">
        <v>157</v>
      </c>
    </row>
    <row r="2" spans="1:37" x14ac:dyDescent="0.25">
      <c r="A2" s="1"/>
      <c r="B2" t="s">
        <v>74</v>
      </c>
      <c r="F2" t="s">
        <v>75</v>
      </c>
      <c r="J2" t="s">
        <v>76</v>
      </c>
      <c r="N2" t="s">
        <v>77</v>
      </c>
      <c r="R2" t="s">
        <v>86</v>
      </c>
      <c r="V2" t="s">
        <v>130</v>
      </c>
      <c r="Z2" t="s">
        <v>131</v>
      </c>
      <c r="AD2" t="s">
        <v>80</v>
      </c>
      <c r="AH2" t="s">
        <v>80</v>
      </c>
    </row>
    <row r="3" spans="1:37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7" x14ac:dyDescent="0.25">
      <c r="A4" t="s">
        <v>44</v>
      </c>
      <c r="B4">
        <v>97.204127199108981</v>
      </c>
      <c r="C4">
        <v>89.295378020173914</v>
      </c>
      <c r="D4">
        <v>99.314612459480529</v>
      </c>
      <c r="E4">
        <v>15</v>
      </c>
      <c r="F4">
        <v>76.208086839700513</v>
      </c>
      <c r="G4">
        <v>51.875809573758659</v>
      </c>
      <c r="H4">
        <v>90.49241447651292</v>
      </c>
      <c r="I4">
        <v>16</v>
      </c>
      <c r="J4">
        <v>99.582701906183203</v>
      </c>
      <c r="K4">
        <v>97.987865491911776</v>
      </c>
      <c r="L4">
        <v>99.914558462970589</v>
      </c>
      <c r="M4">
        <v>52</v>
      </c>
      <c r="N4">
        <v>38.064868023701969</v>
      </c>
      <c r="O4">
        <v>9.7172302905675494</v>
      </c>
      <c r="P4">
        <v>77.824260871476227</v>
      </c>
      <c r="Q4">
        <v>3</v>
      </c>
      <c r="R4">
        <v>95.393068732664517</v>
      </c>
      <c r="S4">
        <v>92.909151233610984</v>
      </c>
      <c r="T4">
        <v>97.034643514682202</v>
      </c>
      <c r="U4">
        <v>1321</v>
      </c>
      <c r="V4">
        <v>100</v>
      </c>
      <c r="W4">
        <v>100</v>
      </c>
      <c r="X4">
        <v>100</v>
      </c>
      <c r="Y4">
        <v>11</v>
      </c>
      <c r="Z4">
        <v>95.249443799986167</v>
      </c>
      <c r="AA4">
        <v>92.925287744163981</v>
      </c>
      <c r="AB4">
        <v>96.836073902548648</v>
      </c>
      <c r="AC4">
        <v>1418</v>
      </c>
      <c r="AD4">
        <v>100</v>
      </c>
      <c r="AE4">
        <v>100</v>
      </c>
      <c r="AF4">
        <v>100</v>
      </c>
      <c r="AG4">
        <v>29</v>
      </c>
      <c r="AH4">
        <v>100</v>
      </c>
      <c r="AI4">
        <v>100</v>
      </c>
      <c r="AJ4">
        <v>100</v>
      </c>
      <c r="AK4">
        <v>29</v>
      </c>
    </row>
    <row r="5" spans="1:37" x14ac:dyDescent="0.25">
      <c r="A5" t="s">
        <v>132</v>
      </c>
      <c r="B5">
        <v>67.579309574179973</v>
      </c>
      <c r="C5">
        <v>44.914288001447176</v>
      </c>
      <c r="D5">
        <v>84.199461641073881</v>
      </c>
      <c r="E5">
        <v>15</v>
      </c>
      <c r="F5">
        <v>46.258769639370826</v>
      </c>
      <c r="G5">
        <v>27.777497039629743</v>
      </c>
      <c r="H5">
        <v>65.828627122142308</v>
      </c>
      <c r="I5">
        <v>16</v>
      </c>
      <c r="J5">
        <v>99.582701906183203</v>
      </c>
      <c r="K5">
        <v>97.987865491911776</v>
      </c>
      <c r="L5">
        <v>99.914558462970589</v>
      </c>
      <c r="M5">
        <v>52</v>
      </c>
      <c r="N5">
        <v>38.064868023701969</v>
      </c>
      <c r="O5">
        <v>9.7172302905675494</v>
      </c>
      <c r="P5">
        <v>77.824260871476227</v>
      </c>
      <c r="Q5">
        <v>3</v>
      </c>
      <c r="R5">
        <v>92.620320224260183</v>
      </c>
      <c r="S5">
        <v>89.868913290910228</v>
      </c>
      <c r="T5">
        <v>94.668825192106311</v>
      </c>
      <c r="U5">
        <v>1321</v>
      </c>
      <c r="V5">
        <v>100</v>
      </c>
      <c r="W5">
        <v>100</v>
      </c>
      <c r="X5">
        <v>100</v>
      </c>
      <c r="Y5">
        <v>11</v>
      </c>
      <c r="Z5">
        <v>91.954445086469477</v>
      </c>
      <c r="AA5">
        <v>89.254374491696595</v>
      </c>
      <c r="AB5">
        <v>94.02150902672895</v>
      </c>
      <c r="AC5">
        <v>1418</v>
      </c>
      <c r="AD5">
        <v>100</v>
      </c>
      <c r="AE5">
        <v>100</v>
      </c>
      <c r="AF5">
        <v>100</v>
      </c>
      <c r="AG5">
        <v>29</v>
      </c>
      <c r="AH5">
        <v>100</v>
      </c>
      <c r="AI5">
        <v>100</v>
      </c>
      <c r="AJ5">
        <v>100</v>
      </c>
      <c r="AK5">
        <v>29</v>
      </c>
    </row>
    <row r="6" spans="1:37" x14ac:dyDescent="0.25">
      <c r="A6" t="s">
        <v>133</v>
      </c>
      <c r="B6">
        <v>67.579309574179973</v>
      </c>
      <c r="C6">
        <v>44.914288001447176</v>
      </c>
      <c r="D6">
        <v>84.199461641073881</v>
      </c>
      <c r="E6">
        <v>15</v>
      </c>
      <c r="F6">
        <v>46.258769639370826</v>
      </c>
      <c r="G6">
        <v>27.777497039629743</v>
      </c>
      <c r="H6">
        <v>65.828627122142308</v>
      </c>
      <c r="I6">
        <v>16</v>
      </c>
      <c r="J6">
        <v>99.582701906183203</v>
      </c>
      <c r="K6">
        <v>97.987865491911776</v>
      </c>
      <c r="L6">
        <v>99.914558462970589</v>
      </c>
      <c r="M6">
        <v>52</v>
      </c>
      <c r="N6">
        <v>38.064868023701969</v>
      </c>
      <c r="O6">
        <v>9.7172302905675494</v>
      </c>
      <c r="P6">
        <v>77.824260871476227</v>
      </c>
      <c r="Q6">
        <v>3</v>
      </c>
      <c r="R6">
        <v>91.509189456914683</v>
      </c>
      <c r="S6">
        <v>88.747653594178615</v>
      </c>
      <c r="T6">
        <v>93.641549959097247</v>
      </c>
      <c r="U6">
        <v>1321</v>
      </c>
      <c r="V6">
        <v>100</v>
      </c>
      <c r="W6">
        <v>100</v>
      </c>
      <c r="X6">
        <v>100</v>
      </c>
      <c r="Y6">
        <v>11</v>
      </c>
      <c r="Z6">
        <v>90.914018921346255</v>
      </c>
      <c r="AA6">
        <v>88.21065254802572</v>
      </c>
      <c r="AB6">
        <v>93.046354101898118</v>
      </c>
      <c r="AC6">
        <v>1418</v>
      </c>
      <c r="AD6">
        <v>100</v>
      </c>
      <c r="AE6">
        <v>100</v>
      </c>
      <c r="AF6">
        <v>100</v>
      </c>
      <c r="AG6">
        <v>29</v>
      </c>
      <c r="AH6">
        <v>100</v>
      </c>
      <c r="AI6">
        <v>100</v>
      </c>
      <c r="AJ6">
        <v>100</v>
      </c>
      <c r="AK6">
        <v>29</v>
      </c>
    </row>
    <row r="7" spans="1:37" x14ac:dyDescent="0.25">
      <c r="A7" t="s">
        <v>134</v>
      </c>
      <c r="B7" t="s">
        <v>84</v>
      </c>
      <c r="C7" t="s">
        <v>85</v>
      </c>
      <c r="D7" t="s">
        <v>85</v>
      </c>
      <c r="E7">
        <v>15</v>
      </c>
      <c r="F7" t="s">
        <v>84</v>
      </c>
      <c r="G7" t="s">
        <v>85</v>
      </c>
      <c r="H7" t="s">
        <v>85</v>
      </c>
      <c r="I7">
        <v>16</v>
      </c>
      <c r="J7">
        <v>48.162906928919796</v>
      </c>
      <c r="K7">
        <v>42.114513819789821</v>
      </c>
      <c r="L7">
        <v>54.265621429680344</v>
      </c>
      <c r="M7">
        <v>52</v>
      </c>
      <c r="N7" t="s">
        <v>84</v>
      </c>
      <c r="O7" t="s">
        <v>85</v>
      </c>
      <c r="P7" t="s">
        <v>85</v>
      </c>
      <c r="Q7">
        <v>3</v>
      </c>
      <c r="R7">
        <v>6.093837752429371</v>
      </c>
      <c r="S7">
        <v>4.6992895654641078</v>
      </c>
      <c r="T7">
        <v>7.8680612383940645</v>
      </c>
      <c r="U7">
        <v>1321</v>
      </c>
      <c r="V7">
        <v>5.4468019117069764</v>
      </c>
      <c r="W7">
        <v>1.1820430298814628</v>
      </c>
      <c r="X7">
        <v>21.717036431209561</v>
      </c>
      <c r="Y7">
        <v>11</v>
      </c>
      <c r="Z7">
        <v>7.2794363298921789</v>
      </c>
      <c r="AA7">
        <v>5.4684054781892097</v>
      </c>
      <c r="AB7">
        <v>9.6291513254401924</v>
      </c>
      <c r="AC7">
        <v>1418</v>
      </c>
      <c r="AD7">
        <v>8.6204463103493989</v>
      </c>
      <c r="AE7">
        <v>3.3977416284380384</v>
      </c>
      <c r="AF7">
        <v>20.192944574024573</v>
      </c>
      <c r="AG7">
        <v>29</v>
      </c>
      <c r="AH7">
        <v>97.540156831794604</v>
      </c>
      <c r="AI7">
        <v>81.603704864927764</v>
      </c>
      <c r="AJ7">
        <v>99.718677830453288</v>
      </c>
      <c r="AK7">
        <v>29</v>
      </c>
    </row>
    <row r="8" spans="1:37" x14ac:dyDescent="0.25">
      <c r="A8" t="s">
        <v>135</v>
      </c>
      <c r="B8" t="s">
        <v>84</v>
      </c>
      <c r="C8" t="s">
        <v>85</v>
      </c>
      <c r="D8" t="s">
        <v>85</v>
      </c>
      <c r="E8">
        <v>15</v>
      </c>
      <c r="F8" t="s">
        <v>84</v>
      </c>
      <c r="G8" t="s">
        <v>85</v>
      </c>
      <c r="H8" t="s">
        <v>85</v>
      </c>
      <c r="I8">
        <v>16</v>
      </c>
      <c r="J8">
        <v>17.559604219873858</v>
      </c>
      <c r="K8">
        <v>12.072690868859844</v>
      </c>
      <c r="L8">
        <v>24.835881569464579</v>
      </c>
      <c r="M8">
        <v>52</v>
      </c>
      <c r="N8" t="s">
        <v>84</v>
      </c>
      <c r="O8" t="s">
        <v>85</v>
      </c>
      <c r="P8" t="s">
        <v>85</v>
      </c>
      <c r="Q8">
        <v>3</v>
      </c>
      <c r="R8">
        <v>0.65112993429257737</v>
      </c>
      <c r="S8">
        <v>0.36194605142017594</v>
      </c>
      <c r="T8">
        <v>1.1686529700742319</v>
      </c>
      <c r="U8">
        <v>1321</v>
      </c>
      <c r="V8" t="s">
        <v>84</v>
      </c>
      <c r="W8" t="s">
        <v>85</v>
      </c>
      <c r="X8" t="s">
        <v>85</v>
      </c>
      <c r="Y8">
        <v>11</v>
      </c>
      <c r="Z8">
        <v>1.1711963529126752</v>
      </c>
      <c r="AA8">
        <v>0.61007206562699023</v>
      </c>
      <c r="AB8">
        <v>2.2368092490717615</v>
      </c>
      <c r="AC8">
        <v>1418</v>
      </c>
      <c r="AD8" t="s">
        <v>84</v>
      </c>
      <c r="AE8" t="s">
        <v>85</v>
      </c>
      <c r="AF8" t="s">
        <v>85</v>
      </c>
      <c r="AG8">
        <v>29</v>
      </c>
      <c r="AH8">
        <v>42.715758652950278</v>
      </c>
      <c r="AI8">
        <v>34.871356833223594</v>
      </c>
      <c r="AJ8">
        <v>50.944471430715424</v>
      </c>
      <c r="AK8">
        <v>29</v>
      </c>
    </row>
    <row r="9" spans="1:37" x14ac:dyDescent="0.25">
      <c r="A9" t="s">
        <v>136</v>
      </c>
      <c r="B9" t="s">
        <v>84</v>
      </c>
      <c r="C9" t="s">
        <v>85</v>
      </c>
      <c r="D9" t="s">
        <v>85</v>
      </c>
      <c r="E9">
        <v>15</v>
      </c>
      <c r="F9" t="s">
        <v>84</v>
      </c>
      <c r="G9" t="s">
        <v>85</v>
      </c>
      <c r="H9" t="s">
        <v>85</v>
      </c>
      <c r="I9">
        <v>16</v>
      </c>
      <c r="J9">
        <v>58.424524006908705</v>
      </c>
      <c r="K9">
        <v>47.789671336215967</v>
      </c>
      <c r="L9">
        <v>68.32875086404438</v>
      </c>
      <c r="M9">
        <v>52</v>
      </c>
      <c r="N9" t="s">
        <v>84</v>
      </c>
      <c r="O9" t="s">
        <v>85</v>
      </c>
      <c r="P9" t="s">
        <v>85</v>
      </c>
      <c r="Q9">
        <v>3</v>
      </c>
      <c r="R9">
        <v>14.085995368648547</v>
      </c>
      <c r="S9">
        <v>11.724516787152417</v>
      </c>
      <c r="T9">
        <v>16.832413974371885</v>
      </c>
      <c r="U9">
        <v>1321</v>
      </c>
      <c r="V9">
        <v>8.1534412806013528</v>
      </c>
      <c r="W9">
        <v>3.4402945196557919</v>
      </c>
      <c r="X9">
        <v>18.112351120821973</v>
      </c>
      <c r="Y9">
        <v>11</v>
      </c>
      <c r="Z9">
        <v>15.107696377732269</v>
      </c>
      <c r="AA9">
        <v>12.132536386592227</v>
      </c>
      <c r="AB9">
        <v>18.657514409992356</v>
      </c>
      <c r="AC9">
        <v>1418</v>
      </c>
      <c r="AD9">
        <v>27.986978604354295</v>
      </c>
      <c r="AE9">
        <v>21.245948821916734</v>
      </c>
      <c r="AF9">
        <v>35.892069296981475</v>
      </c>
      <c r="AG9">
        <v>29</v>
      </c>
      <c r="AH9">
        <v>13.506428204652382</v>
      </c>
      <c r="AI9">
        <v>11.221009069376802</v>
      </c>
      <c r="AJ9">
        <v>16.172531546701435</v>
      </c>
      <c r="AK9">
        <v>29</v>
      </c>
    </row>
    <row r="10" spans="1:37" x14ac:dyDescent="0.25">
      <c r="A10" t="s">
        <v>137</v>
      </c>
      <c r="B10" t="s">
        <v>84</v>
      </c>
      <c r="C10" t="s">
        <v>85</v>
      </c>
      <c r="D10" t="s">
        <v>85</v>
      </c>
      <c r="E10">
        <v>15</v>
      </c>
      <c r="F10" t="s">
        <v>84</v>
      </c>
      <c r="G10" t="s">
        <v>85</v>
      </c>
      <c r="H10" t="s">
        <v>85</v>
      </c>
      <c r="I10">
        <v>16</v>
      </c>
      <c r="J10">
        <v>7.8256094353956307</v>
      </c>
      <c r="K10">
        <v>2.944243581416095</v>
      </c>
      <c r="L10">
        <v>19.199052770859211</v>
      </c>
      <c r="M10">
        <v>52</v>
      </c>
      <c r="N10" t="s">
        <v>84</v>
      </c>
      <c r="O10" t="s">
        <v>85</v>
      </c>
      <c r="P10" t="s">
        <v>85</v>
      </c>
      <c r="Q10">
        <v>3</v>
      </c>
      <c r="R10">
        <v>0.51965531711599144</v>
      </c>
      <c r="S10">
        <v>0.20377258992146305</v>
      </c>
      <c r="T10">
        <v>1.3187401598658821</v>
      </c>
      <c r="U10">
        <v>1321</v>
      </c>
      <c r="V10" t="s">
        <v>84</v>
      </c>
      <c r="W10" t="s">
        <v>85</v>
      </c>
      <c r="X10" t="s">
        <v>85</v>
      </c>
      <c r="Y10">
        <v>11</v>
      </c>
      <c r="Z10">
        <v>0.73682595304881715</v>
      </c>
      <c r="AA10">
        <v>0.29187194941776934</v>
      </c>
      <c r="AB10">
        <v>1.8475360573156752</v>
      </c>
      <c r="AC10">
        <v>1418</v>
      </c>
      <c r="AD10" t="s">
        <v>84</v>
      </c>
      <c r="AE10" t="s">
        <v>85</v>
      </c>
      <c r="AF10" t="s">
        <v>85</v>
      </c>
      <c r="AG10">
        <v>29</v>
      </c>
    </row>
    <row r="11" spans="1:37" x14ac:dyDescent="0.25">
      <c r="A11" t="s">
        <v>138</v>
      </c>
      <c r="B11" t="s">
        <v>84</v>
      </c>
      <c r="C11" t="s">
        <v>85</v>
      </c>
      <c r="D11" t="s">
        <v>85</v>
      </c>
      <c r="E11">
        <v>15</v>
      </c>
      <c r="F11" t="s">
        <v>84</v>
      </c>
      <c r="G11" t="s">
        <v>85</v>
      </c>
      <c r="H11" t="s">
        <v>85</v>
      </c>
      <c r="I11">
        <v>16</v>
      </c>
      <c r="J11" t="s">
        <v>84</v>
      </c>
      <c r="K11" t="s">
        <v>85</v>
      </c>
      <c r="L11" t="s">
        <v>85</v>
      </c>
      <c r="M11">
        <v>52</v>
      </c>
      <c r="N11" t="s">
        <v>84</v>
      </c>
      <c r="O11" t="s">
        <v>85</v>
      </c>
      <c r="P11" t="s">
        <v>85</v>
      </c>
      <c r="Q11">
        <v>3</v>
      </c>
      <c r="R11" t="s">
        <v>84</v>
      </c>
      <c r="S11" t="s">
        <v>85</v>
      </c>
      <c r="T11" t="s">
        <v>85</v>
      </c>
      <c r="U11">
        <v>1321</v>
      </c>
      <c r="V11" t="s">
        <v>84</v>
      </c>
      <c r="W11" t="s">
        <v>85</v>
      </c>
      <c r="X11" t="s">
        <v>85</v>
      </c>
      <c r="Y11">
        <v>11</v>
      </c>
      <c r="Z11" t="s">
        <v>84</v>
      </c>
      <c r="AA11" t="s">
        <v>85</v>
      </c>
      <c r="AB11" t="s">
        <v>85</v>
      </c>
      <c r="AC11">
        <v>1418</v>
      </c>
      <c r="AD11" t="s">
        <v>84</v>
      </c>
      <c r="AE11" t="s">
        <v>85</v>
      </c>
      <c r="AF11" t="s">
        <v>85</v>
      </c>
      <c r="AG11">
        <v>29</v>
      </c>
    </row>
    <row r="12" spans="1:37" x14ac:dyDescent="0.25">
      <c r="A12" t="s">
        <v>139</v>
      </c>
      <c r="B12">
        <v>34.601517524456717</v>
      </c>
      <c r="C12">
        <v>16.821834192126175</v>
      </c>
      <c r="D12">
        <v>58.056766837430892</v>
      </c>
      <c r="E12">
        <v>15</v>
      </c>
      <c r="F12">
        <v>64.422910786107209</v>
      </c>
      <c r="G12">
        <v>42.22628233109797</v>
      </c>
      <c r="H12">
        <v>81.772745740062476</v>
      </c>
      <c r="I12">
        <v>16</v>
      </c>
      <c r="J12">
        <v>98.484067100790298</v>
      </c>
      <c r="K12">
        <v>94.643956462394158</v>
      </c>
      <c r="L12">
        <v>99.583070803681423</v>
      </c>
      <c r="M12">
        <v>52</v>
      </c>
      <c r="N12">
        <v>38.064868023701969</v>
      </c>
      <c r="O12">
        <v>9.7172302905675494</v>
      </c>
      <c r="P12">
        <v>77.824260871476227</v>
      </c>
      <c r="Q12">
        <v>3</v>
      </c>
      <c r="R12">
        <v>81.337651501261448</v>
      </c>
      <c r="S12">
        <v>78.263527918245529</v>
      </c>
      <c r="T12">
        <v>84.065529117521848</v>
      </c>
      <c r="U12">
        <v>1321</v>
      </c>
      <c r="V12">
        <v>100</v>
      </c>
      <c r="W12">
        <v>100</v>
      </c>
      <c r="X12">
        <v>100</v>
      </c>
      <c r="Y12">
        <v>11</v>
      </c>
      <c r="Z12">
        <v>81.138209843364024</v>
      </c>
      <c r="AA12">
        <v>77.956631565571428</v>
      </c>
      <c r="AB12">
        <v>83.955095380157402</v>
      </c>
      <c r="AC12">
        <v>1418</v>
      </c>
      <c r="AD12">
        <v>90.175766807496615</v>
      </c>
      <c r="AE12">
        <v>87.996030833132693</v>
      </c>
      <c r="AF12">
        <v>91.995699664790379</v>
      </c>
      <c r="AG12">
        <v>29</v>
      </c>
    </row>
    <row r="13" spans="1:37" x14ac:dyDescent="0.25">
      <c r="A13" t="s">
        <v>140</v>
      </c>
      <c r="B13" t="s">
        <v>84</v>
      </c>
      <c r="C13" t="s">
        <v>85</v>
      </c>
      <c r="D13" t="s">
        <v>85</v>
      </c>
      <c r="E13">
        <v>15</v>
      </c>
      <c r="F13" t="s">
        <v>84</v>
      </c>
      <c r="G13" t="s">
        <v>85</v>
      </c>
      <c r="H13" t="s">
        <v>85</v>
      </c>
      <c r="I13">
        <v>16</v>
      </c>
      <c r="J13">
        <v>9.5895130559624224</v>
      </c>
      <c r="K13">
        <v>5.2093909884235119</v>
      </c>
      <c r="L13">
        <v>16.99230212792423</v>
      </c>
      <c r="M13">
        <v>52</v>
      </c>
      <c r="N13" t="s">
        <v>84</v>
      </c>
      <c r="O13" t="s">
        <v>85</v>
      </c>
      <c r="P13" t="s">
        <v>85</v>
      </c>
      <c r="Q13">
        <v>3</v>
      </c>
      <c r="R13">
        <v>4.293887698557187</v>
      </c>
      <c r="S13">
        <v>3.1737726978415703</v>
      </c>
      <c r="T13">
        <v>5.7857014948014855</v>
      </c>
      <c r="U13">
        <v>1321</v>
      </c>
      <c r="V13" t="s">
        <v>84</v>
      </c>
      <c r="W13" t="s">
        <v>85</v>
      </c>
      <c r="X13" t="s">
        <v>85</v>
      </c>
      <c r="Y13">
        <v>11</v>
      </c>
      <c r="Z13">
        <v>4.3272965198961479</v>
      </c>
      <c r="AA13">
        <v>3.2418010731213651</v>
      </c>
      <c r="AB13">
        <v>5.7546456194664328</v>
      </c>
      <c r="AC13">
        <v>1418</v>
      </c>
      <c r="AD13" t="s">
        <v>84</v>
      </c>
      <c r="AE13" t="s">
        <v>85</v>
      </c>
      <c r="AF13" t="s">
        <v>85</v>
      </c>
      <c r="AG13">
        <v>29</v>
      </c>
    </row>
    <row r="14" spans="1:37" x14ac:dyDescent="0.25">
      <c r="A14" t="s">
        <v>141</v>
      </c>
      <c r="B14" t="s">
        <v>84</v>
      </c>
      <c r="C14" t="s">
        <v>85</v>
      </c>
      <c r="D14" t="s">
        <v>85</v>
      </c>
      <c r="E14">
        <v>15</v>
      </c>
      <c r="F14" t="s">
        <v>84</v>
      </c>
      <c r="G14" t="s">
        <v>85</v>
      </c>
      <c r="H14" t="s">
        <v>85</v>
      </c>
      <c r="I14">
        <v>16</v>
      </c>
      <c r="J14" t="s">
        <v>84</v>
      </c>
      <c r="K14" t="s">
        <v>85</v>
      </c>
      <c r="L14" t="s">
        <v>85</v>
      </c>
      <c r="M14">
        <v>52</v>
      </c>
      <c r="N14" t="s">
        <v>84</v>
      </c>
      <c r="O14" t="s">
        <v>85</v>
      </c>
      <c r="P14" t="s">
        <v>85</v>
      </c>
      <c r="Q14">
        <v>3</v>
      </c>
      <c r="R14">
        <v>3.14611116814415E-2</v>
      </c>
      <c r="S14">
        <v>7.7798613763989406E-3</v>
      </c>
      <c r="T14">
        <v>0.12713446586863164</v>
      </c>
      <c r="U14">
        <v>1321</v>
      </c>
      <c r="V14" t="s">
        <v>84</v>
      </c>
      <c r="W14" t="s">
        <v>85</v>
      </c>
      <c r="X14" t="s">
        <v>85</v>
      </c>
      <c r="Y14">
        <v>11</v>
      </c>
      <c r="Z14">
        <v>2.9459146249216955E-2</v>
      </c>
      <c r="AA14">
        <v>7.2649438515917791E-3</v>
      </c>
      <c r="AB14">
        <v>0.11937507733615781</v>
      </c>
      <c r="AC14">
        <v>1418</v>
      </c>
      <c r="AD14" t="s">
        <v>84</v>
      </c>
      <c r="AE14" t="s">
        <v>85</v>
      </c>
      <c r="AF14" t="s">
        <v>85</v>
      </c>
      <c r="AG14">
        <v>29</v>
      </c>
    </row>
    <row r="15" spans="1:37" x14ac:dyDescent="0.25">
      <c r="A15" t="s">
        <v>142</v>
      </c>
      <c r="B15" t="s">
        <v>84</v>
      </c>
      <c r="C15" t="s">
        <v>85</v>
      </c>
      <c r="D15" t="s">
        <v>85</v>
      </c>
      <c r="E15">
        <v>15</v>
      </c>
      <c r="F15" t="s">
        <v>84</v>
      </c>
      <c r="G15" t="s">
        <v>85</v>
      </c>
      <c r="H15" t="s">
        <v>85</v>
      </c>
      <c r="I15">
        <v>16</v>
      </c>
      <c r="J15">
        <v>9.5895130559624224</v>
      </c>
      <c r="K15">
        <v>5.2093909884235119</v>
      </c>
      <c r="L15">
        <v>16.99230212792423</v>
      </c>
      <c r="M15">
        <v>52</v>
      </c>
      <c r="N15" t="s">
        <v>84</v>
      </c>
      <c r="O15" t="s">
        <v>85</v>
      </c>
      <c r="P15" t="s">
        <v>85</v>
      </c>
      <c r="Q15">
        <v>3</v>
      </c>
      <c r="R15">
        <v>4.2624265868757458</v>
      </c>
      <c r="S15">
        <v>3.1461577359911916</v>
      </c>
      <c r="T15">
        <v>5.7512338651444272</v>
      </c>
      <c r="U15">
        <v>1321</v>
      </c>
      <c r="V15" t="s">
        <v>84</v>
      </c>
      <c r="W15" t="s">
        <v>85</v>
      </c>
      <c r="X15" t="s">
        <v>85</v>
      </c>
      <c r="Y15">
        <v>11</v>
      </c>
      <c r="Z15">
        <v>4.2978373736469306</v>
      </c>
      <c r="AA15">
        <v>3.2157665770857635</v>
      </c>
      <c r="AB15">
        <v>5.722485172443295</v>
      </c>
      <c r="AC15">
        <v>1418</v>
      </c>
      <c r="AD15" t="s">
        <v>84</v>
      </c>
      <c r="AE15" t="s">
        <v>85</v>
      </c>
      <c r="AF15" t="s">
        <v>85</v>
      </c>
      <c r="AG15">
        <v>29</v>
      </c>
    </row>
    <row r="16" spans="1:37" x14ac:dyDescent="0.25">
      <c r="A16" t="s">
        <v>143</v>
      </c>
      <c r="B16">
        <v>20.126528007505513</v>
      </c>
      <c r="C16">
        <v>8.3018824198424745</v>
      </c>
      <c r="D16">
        <v>41.222121938286826</v>
      </c>
      <c r="E16">
        <v>15</v>
      </c>
      <c r="F16">
        <v>39.04303710432837</v>
      </c>
      <c r="G16">
        <v>22.342299577427134</v>
      </c>
      <c r="H16">
        <v>58.7786391016772</v>
      </c>
      <c r="I16">
        <v>16</v>
      </c>
      <c r="J16">
        <v>98.484067100790298</v>
      </c>
      <c r="K16">
        <v>94.643956462394158</v>
      </c>
      <c r="L16">
        <v>99.583070803681423</v>
      </c>
      <c r="M16">
        <v>52</v>
      </c>
      <c r="N16">
        <v>38.064868023701969</v>
      </c>
      <c r="O16">
        <v>9.7172302905675494</v>
      </c>
      <c r="P16">
        <v>77.824260871476227</v>
      </c>
      <c r="Q16">
        <v>3</v>
      </c>
      <c r="R16">
        <v>80.457360417847653</v>
      </c>
      <c r="S16">
        <v>77.319918223903912</v>
      </c>
      <c r="T16">
        <v>83.254780837861176</v>
      </c>
      <c r="U16">
        <v>1321</v>
      </c>
      <c r="V16">
        <v>100</v>
      </c>
      <c r="W16">
        <v>100</v>
      </c>
      <c r="X16">
        <v>100</v>
      </c>
      <c r="Y16">
        <v>11</v>
      </c>
      <c r="Z16">
        <v>79.855413651818608</v>
      </c>
      <c r="AA16">
        <v>76.644630137922306</v>
      </c>
      <c r="AB16">
        <v>82.724286467044877</v>
      </c>
      <c r="AC16">
        <v>1418</v>
      </c>
      <c r="AD16">
        <v>90.175766807496615</v>
      </c>
      <c r="AE16">
        <v>87.996030833132693</v>
      </c>
      <c r="AF16">
        <v>91.995699664790379</v>
      </c>
      <c r="AG16">
        <v>29</v>
      </c>
    </row>
    <row r="17" spans="1:33" x14ac:dyDescent="0.25">
      <c r="A17" t="s">
        <v>144</v>
      </c>
      <c r="B17">
        <v>59.467463535185225</v>
      </c>
      <c r="C17">
        <v>36.054925665999242</v>
      </c>
      <c r="D17">
        <v>79.242902825387077</v>
      </c>
      <c r="E17">
        <v>15</v>
      </c>
      <c r="F17">
        <v>19.977719789272193</v>
      </c>
      <c r="G17">
        <v>9.4999063966839969</v>
      </c>
      <c r="H17">
        <v>37.254690413464786</v>
      </c>
      <c r="I17">
        <v>16</v>
      </c>
      <c r="J17">
        <v>83.924188309916943</v>
      </c>
      <c r="K17">
        <v>75.43844155112258</v>
      </c>
      <c r="L17">
        <v>89.871810876581591</v>
      </c>
      <c r="M17">
        <v>52</v>
      </c>
      <c r="N17" t="s">
        <v>84</v>
      </c>
      <c r="O17" t="s">
        <v>85</v>
      </c>
      <c r="P17" t="s">
        <v>85</v>
      </c>
      <c r="Q17">
        <v>3</v>
      </c>
      <c r="R17">
        <v>56.924064044888276</v>
      </c>
      <c r="S17">
        <v>53.433813379363734</v>
      </c>
      <c r="T17">
        <v>60.346846930260099</v>
      </c>
      <c r="U17">
        <v>1321</v>
      </c>
      <c r="V17">
        <v>35.353927665218016</v>
      </c>
      <c r="W17">
        <v>18.506109804634288</v>
      </c>
      <c r="X17">
        <v>56.84160040485726</v>
      </c>
      <c r="Y17">
        <v>11</v>
      </c>
      <c r="Z17">
        <v>57.166384411502648</v>
      </c>
      <c r="AA17">
        <v>53.548796947051414</v>
      </c>
      <c r="AB17">
        <v>60.70895783922451</v>
      </c>
      <c r="AC17">
        <v>1418</v>
      </c>
      <c r="AD17">
        <v>76.152587333611308</v>
      </c>
      <c r="AE17">
        <v>69.512971568897058</v>
      </c>
      <c r="AF17">
        <v>81.726323640795258</v>
      </c>
      <c r="AG17">
        <v>29</v>
      </c>
    </row>
    <row r="18" spans="1:33" x14ac:dyDescent="0.25">
      <c r="A18" t="s">
        <v>87</v>
      </c>
      <c r="B18" t="s">
        <v>84</v>
      </c>
      <c r="C18" t="s">
        <v>85</v>
      </c>
      <c r="D18" t="s">
        <v>85</v>
      </c>
      <c r="E18">
        <v>15</v>
      </c>
      <c r="F18" t="s">
        <v>84</v>
      </c>
      <c r="G18" t="s">
        <v>85</v>
      </c>
      <c r="H18" t="s">
        <v>85</v>
      </c>
      <c r="I18">
        <v>16</v>
      </c>
      <c r="J18">
        <v>76.732494232651618</v>
      </c>
      <c r="K18">
        <v>67.232401361002886</v>
      </c>
      <c r="L18">
        <v>84.128493553067912</v>
      </c>
      <c r="M18">
        <v>52</v>
      </c>
      <c r="N18" t="s">
        <v>84</v>
      </c>
      <c r="O18" t="s">
        <v>85</v>
      </c>
      <c r="P18" t="s">
        <v>85</v>
      </c>
      <c r="Q18">
        <v>3</v>
      </c>
      <c r="R18">
        <v>17.569212119346254</v>
      </c>
      <c r="S18">
        <v>14.709848903680909</v>
      </c>
      <c r="T18">
        <v>20.848525776044767</v>
      </c>
      <c r="U18">
        <v>1321</v>
      </c>
      <c r="V18">
        <v>13.600243192308332</v>
      </c>
      <c r="W18">
        <v>7.3179903127153363</v>
      </c>
      <c r="X18">
        <v>23.88570857343981</v>
      </c>
      <c r="Y18">
        <v>11</v>
      </c>
      <c r="Z18">
        <v>18.987968346892625</v>
      </c>
      <c r="AA18">
        <v>15.390444930403655</v>
      </c>
      <c r="AB18">
        <v>23.195873882336183</v>
      </c>
      <c r="AC18">
        <v>1418</v>
      </c>
      <c r="AD18">
        <v>27.986978604354295</v>
      </c>
      <c r="AE18">
        <v>21.245948821916734</v>
      </c>
      <c r="AF18">
        <v>35.892069296981475</v>
      </c>
      <c r="AG18">
        <v>29</v>
      </c>
    </row>
    <row r="19" spans="1:33" x14ac:dyDescent="0.25">
      <c r="A19" t="s">
        <v>145</v>
      </c>
      <c r="B19">
        <v>19.952180272860616</v>
      </c>
      <c r="C19">
        <v>8.0649569456688557</v>
      </c>
      <c r="D19">
        <v>41.459114562338364</v>
      </c>
      <c r="E19">
        <v>15</v>
      </c>
      <c r="F19">
        <v>22.75537530369148</v>
      </c>
      <c r="G19">
        <v>12.384959935793011</v>
      </c>
      <c r="H19">
        <v>38.039263503701484</v>
      </c>
      <c r="I19">
        <v>16</v>
      </c>
      <c r="J19">
        <v>48.647350987534274</v>
      </c>
      <c r="K19">
        <v>38.712129764792451</v>
      </c>
      <c r="L19">
        <v>58.69062749926298</v>
      </c>
      <c r="M19">
        <v>52</v>
      </c>
      <c r="N19" t="s">
        <v>84</v>
      </c>
      <c r="O19" t="s">
        <v>85</v>
      </c>
      <c r="P19" t="s">
        <v>85</v>
      </c>
      <c r="Q19">
        <v>3</v>
      </c>
      <c r="R19">
        <v>28.069182099687733</v>
      </c>
      <c r="S19">
        <v>24.28552390821261</v>
      </c>
      <c r="T19">
        <v>32.191695392982552</v>
      </c>
      <c r="U19">
        <v>1321</v>
      </c>
      <c r="V19">
        <v>8.6595866264062664</v>
      </c>
      <c r="W19">
        <v>2.0103984499777252</v>
      </c>
      <c r="X19">
        <v>30.463463729855128</v>
      </c>
      <c r="Y19">
        <v>11</v>
      </c>
      <c r="Z19">
        <v>28.39027606617265</v>
      </c>
      <c r="AA19">
        <v>24.898101066327129</v>
      </c>
      <c r="AB19">
        <v>32.162498008357879</v>
      </c>
      <c r="AC19">
        <v>1418</v>
      </c>
      <c r="AD19">
        <v>25.5271354361489</v>
      </c>
      <c r="AE19">
        <v>18.76069320190398</v>
      </c>
      <c r="AF19">
        <v>33.721045112673849</v>
      </c>
      <c r="AG19">
        <v>29</v>
      </c>
    </row>
    <row r="20" spans="1:33" x14ac:dyDescent="0.25">
      <c r="A20" t="s">
        <v>146</v>
      </c>
      <c r="B20" t="s">
        <v>84</v>
      </c>
      <c r="C20" t="s">
        <v>85</v>
      </c>
      <c r="D20" t="s">
        <v>85</v>
      </c>
      <c r="E20">
        <v>15</v>
      </c>
      <c r="F20">
        <v>2.3928831906510211</v>
      </c>
      <c r="G20">
        <v>0.59255177101008005</v>
      </c>
      <c r="H20">
        <v>9.1591245550751701</v>
      </c>
      <c r="I20">
        <v>16</v>
      </c>
      <c r="J20" t="s">
        <v>84</v>
      </c>
      <c r="K20" t="s">
        <v>85</v>
      </c>
      <c r="L20" t="s">
        <v>85</v>
      </c>
      <c r="M20">
        <v>52</v>
      </c>
      <c r="N20" t="s">
        <v>84</v>
      </c>
      <c r="O20" t="s">
        <v>85</v>
      </c>
      <c r="P20" t="s">
        <v>85</v>
      </c>
      <c r="Q20">
        <v>3</v>
      </c>
      <c r="R20">
        <v>1.1110497181657064</v>
      </c>
      <c r="S20">
        <v>0.67174817804290898</v>
      </c>
      <c r="T20">
        <v>1.8323405168050668</v>
      </c>
      <c r="U20">
        <v>1321</v>
      </c>
      <c r="V20" t="s">
        <v>84</v>
      </c>
      <c r="W20" t="s">
        <v>85</v>
      </c>
      <c r="X20" t="s">
        <v>85</v>
      </c>
      <c r="Y20">
        <v>11</v>
      </c>
      <c r="Z20">
        <v>1.0664325431011725</v>
      </c>
      <c r="AA20">
        <v>0.65084036713283433</v>
      </c>
      <c r="AB20">
        <v>1.7427447552103787</v>
      </c>
      <c r="AC20">
        <v>1418</v>
      </c>
      <c r="AD20" t="s">
        <v>84</v>
      </c>
      <c r="AE20" t="s">
        <v>85</v>
      </c>
      <c r="AF20" t="s">
        <v>85</v>
      </c>
      <c r="AG20">
        <v>29</v>
      </c>
    </row>
    <row r="21" spans="1:33" x14ac:dyDescent="0.25">
      <c r="A21" t="s">
        <v>147</v>
      </c>
      <c r="B21">
        <v>4.8716205235538421</v>
      </c>
      <c r="C21">
        <v>1.7028044370433266</v>
      </c>
      <c r="D21">
        <v>13.148609725712026</v>
      </c>
      <c r="E21">
        <v>15</v>
      </c>
      <c r="F21">
        <v>10.970199250098176</v>
      </c>
      <c r="G21">
        <v>4.7731557017365418</v>
      </c>
      <c r="H21">
        <v>23.248662466350893</v>
      </c>
      <c r="I21">
        <v>16</v>
      </c>
      <c r="J21">
        <v>18.876743181290681</v>
      </c>
      <c r="K21">
        <v>10.586987667348879</v>
      </c>
      <c r="L21">
        <v>31.379478051209681</v>
      </c>
      <c r="M21">
        <v>52</v>
      </c>
      <c r="N21" t="s">
        <v>84</v>
      </c>
      <c r="O21" t="s">
        <v>85</v>
      </c>
      <c r="P21" t="s">
        <v>85</v>
      </c>
      <c r="Q21">
        <v>3</v>
      </c>
      <c r="R21">
        <v>15.81629141945381</v>
      </c>
      <c r="S21">
        <v>12.988111402370087</v>
      </c>
      <c r="T21">
        <v>19.124951874736425</v>
      </c>
      <c r="U21">
        <v>1321</v>
      </c>
      <c r="V21">
        <v>8.6595866264062664</v>
      </c>
      <c r="W21">
        <v>2.0103984499777252</v>
      </c>
      <c r="X21">
        <v>30.463463729855128</v>
      </c>
      <c r="Y21">
        <v>11</v>
      </c>
      <c r="Z21">
        <v>15.647156789273135</v>
      </c>
      <c r="AA21">
        <v>12.940993895601979</v>
      </c>
      <c r="AB21">
        <v>18.797035950389517</v>
      </c>
      <c r="AC21">
        <v>1418</v>
      </c>
      <c r="AD21">
        <v>18.410975060744985</v>
      </c>
      <c r="AE21">
        <v>12.491042607335345</v>
      </c>
      <c r="AF21">
        <v>26.293558108453073</v>
      </c>
      <c r="AG21">
        <v>29</v>
      </c>
    </row>
    <row r="22" spans="1:33" x14ac:dyDescent="0.25">
      <c r="A22" t="s">
        <v>148</v>
      </c>
      <c r="B22">
        <v>6.0395901762042934</v>
      </c>
      <c r="C22">
        <v>1.9337608858773472</v>
      </c>
      <c r="D22">
        <v>17.323115033935981</v>
      </c>
      <c r="E22">
        <v>15</v>
      </c>
      <c r="F22">
        <v>7.2157325350424628</v>
      </c>
      <c r="G22">
        <v>1.7275560781857551</v>
      </c>
      <c r="H22">
        <v>25.597576595592269</v>
      </c>
      <c r="I22">
        <v>16</v>
      </c>
      <c r="J22">
        <v>24.033903567842867</v>
      </c>
      <c r="K22">
        <v>14.469914573846651</v>
      </c>
      <c r="L22">
        <v>37.171959822774468</v>
      </c>
      <c r="M22">
        <v>52</v>
      </c>
      <c r="N22" t="s">
        <v>84</v>
      </c>
      <c r="O22" t="s">
        <v>85</v>
      </c>
      <c r="P22" t="s">
        <v>85</v>
      </c>
      <c r="Q22">
        <v>3</v>
      </c>
      <c r="R22">
        <v>12.160560418176471</v>
      </c>
      <c r="S22">
        <v>10.26221197949871</v>
      </c>
      <c r="T22">
        <v>14.353903432662563</v>
      </c>
      <c r="U22">
        <v>1321</v>
      </c>
      <c r="V22" t="s">
        <v>84</v>
      </c>
      <c r="W22" t="s">
        <v>85</v>
      </c>
      <c r="X22" t="s">
        <v>85</v>
      </c>
      <c r="Y22">
        <v>11</v>
      </c>
      <c r="Z22">
        <v>12.309814286687757</v>
      </c>
      <c r="AA22">
        <v>10.48459495276003</v>
      </c>
      <c r="AB22">
        <v>14.40165815435018</v>
      </c>
      <c r="AC22">
        <v>1418</v>
      </c>
      <c r="AD22">
        <v>7.1161603754039184</v>
      </c>
      <c r="AE22">
        <v>1.5286250814965734</v>
      </c>
      <c r="AF22">
        <v>27.436943221565436</v>
      </c>
      <c r="AG22">
        <v>29</v>
      </c>
    </row>
    <row r="23" spans="1:33" x14ac:dyDescent="0.25">
      <c r="A23" t="s">
        <v>149</v>
      </c>
      <c r="B23" t="s">
        <v>84</v>
      </c>
      <c r="C23" t="s">
        <v>85</v>
      </c>
      <c r="D23" t="s">
        <v>85</v>
      </c>
      <c r="E23">
        <v>15</v>
      </c>
      <c r="F23">
        <v>6.9623267092018617</v>
      </c>
      <c r="G23">
        <v>2.7151077154046974</v>
      </c>
      <c r="H23">
        <v>16.712110919517691</v>
      </c>
      <c r="I23">
        <v>16</v>
      </c>
      <c r="J23" t="s">
        <v>84</v>
      </c>
      <c r="K23" t="s">
        <v>85</v>
      </c>
      <c r="L23" t="s">
        <v>85</v>
      </c>
      <c r="M23">
        <v>52</v>
      </c>
      <c r="N23" t="s">
        <v>84</v>
      </c>
      <c r="O23" t="s">
        <v>85</v>
      </c>
      <c r="P23" t="s">
        <v>85</v>
      </c>
      <c r="Q23">
        <v>3</v>
      </c>
      <c r="R23">
        <v>1.0628887561809404</v>
      </c>
      <c r="S23">
        <v>0.69277119794396369</v>
      </c>
      <c r="T23">
        <v>1.6275034099195111</v>
      </c>
      <c r="U23">
        <v>1321</v>
      </c>
      <c r="V23" t="s">
        <v>84</v>
      </c>
      <c r="W23" t="s">
        <v>85</v>
      </c>
      <c r="X23" t="s">
        <v>85</v>
      </c>
      <c r="Y23">
        <v>11</v>
      </c>
      <c r="Z23">
        <v>1.0711428428943985</v>
      </c>
      <c r="AA23">
        <v>0.70420655081151495</v>
      </c>
      <c r="AB23">
        <v>1.626145031783343</v>
      </c>
      <c r="AC23">
        <v>1418</v>
      </c>
      <c r="AD23" t="s">
        <v>84</v>
      </c>
      <c r="AE23" t="s">
        <v>85</v>
      </c>
      <c r="AF23" t="s">
        <v>85</v>
      </c>
      <c r="AG23">
        <v>29</v>
      </c>
    </row>
    <row r="24" spans="1:33" x14ac:dyDescent="0.25">
      <c r="A24" t="s">
        <v>64</v>
      </c>
      <c r="B24">
        <v>2.07574772266282</v>
      </c>
      <c r="C24">
        <v>0.4679132915632141</v>
      </c>
      <c r="D24">
        <v>8.7241335211410931</v>
      </c>
      <c r="E24">
        <v>15</v>
      </c>
      <c r="F24">
        <v>4.5694435185508411</v>
      </c>
      <c r="G24">
        <v>1.2326349739599114</v>
      </c>
      <c r="H24">
        <v>15.519785178133425</v>
      </c>
      <c r="I24">
        <v>16</v>
      </c>
      <c r="J24">
        <v>9.7251907048214896</v>
      </c>
      <c r="K24">
        <v>3.3654295624128499</v>
      </c>
      <c r="L24">
        <v>24.99466254978606</v>
      </c>
      <c r="M24">
        <v>52</v>
      </c>
      <c r="N24" t="s">
        <v>84</v>
      </c>
      <c r="O24" t="s">
        <v>85</v>
      </c>
      <c r="P24" t="s">
        <v>85</v>
      </c>
      <c r="Q24">
        <v>3</v>
      </c>
      <c r="R24">
        <v>0.74421796382408145</v>
      </c>
      <c r="S24">
        <v>0.38439714739517117</v>
      </c>
      <c r="T24">
        <v>1.4359992114749012</v>
      </c>
      <c r="U24">
        <v>1321</v>
      </c>
      <c r="V24" t="s">
        <v>84</v>
      </c>
      <c r="W24" t="s">
        <v>85</v>
      </c>
      <c r="X24" t="s">
        <v>85</v>
      </c>
      <c r="Y24">
        <v>11</v>
      </c>
      <c r="Z24">
        <v>1.0837304171957325</v>
      </c>
      <c r="AA24">
        <v>0.58118221835761885</v>
      </c>
      <c r="AB24">
        <v>2.0120374982592359</v>
      </c>
      <c r="AC24">
        <v>1418</v>
      </c>
      <c r="AD24" t="s">
        <v>84</v>
      </c>
      <c r="AE24" t="s">
        <v>85</v>
      </c>
      <c r="AF24" t="s">
        <v>85</v>
      </c>
      <c r="AG24">
        <v>29</v>
      </c>
    </row>
    <row r="25" spans="1:33" x14ac:dyDescent="0.25">
      <c r="A25" t="s">
        <v>65</v>
      </c>
      <c r="B25" t="s">
        <v>84</v>
      </c>
      <c r="C25" t="s">
        <v>85</v>
      </c>
      <c r="D25" t="s">
        <v>85</v>
      </c>
      <c r="E25">
        <v>15</v>
      </c>
      <c r="F25" t="s">
        <v>84</v>
      </c>
      <c r="G25" t="s">
        <v>85</v>
      </c>
      <c r="H25" t="s">
        <v>85</v>
      </c>
      <c r="I25">
        <v>16</v>
      </c>
      <c r="J25" t="s">
        <v>84</v>
      </c>
      <c r="K25" t="s">
        <v>85</v>
      </c>
      <c r="L25" t="s">
        <v>85</v>
      </c>
      <c r="M25">
        <v>52</v>
      </c>
      <c r="N25" t="s">
        <v>84</v>
      </c>
      <c r="O25" t="s">
        <v>85</v>
      </c>
      <c r="P25" t="s">
        <v>85</v>
      </c>
      <c r="Q25">
        <v>3</v>
      </c>
      <c r="R25" t="s">
        <v>84</v>
      </c>
      <c r="S25" t="s">
        <v>85</v>
      </c>
      <c r="T25" t="s">
        <v>85</v>
      </c>
      <c r="U25">
        <v>1321</v>
      </c>
      <c r="V25" t="s">
        <v>84</v>
      </c>
      <c r="W25" t="s">
        <v>85</v>
      </c>
      <c r="X25" t="s">
        <v>85</v>
      </c>
      <c r="Y25">
        <v>11</v>
      </c>
      <c r="Z25" t="s">
        <v>84</v>
      </c>
      <c r="AA25" t="s">
        <v>85</v>
      </c>
      <c r="AB25" t="s">
        <v>85</v>
      </c>
      <c r="AC25">
        <v>1418</v>
      </c>
      <c r="AD25" t="s">
        <v>84</v>
      </c>
      <c r="AE25" t="s">
        <v>85</v>
      </c>
      <c r="AF25" t="s">
        <v>85</v>
      </c>
      <c r="AG25">
        <v>29</v>
      </c>
    </row>
    <row r="26" spans="1:33" x14ac:dyDescent="0.25">
      <c r="A26" t="s">
        <v>150</v>
      </c>
      <c r="B26">
        <v>25.660975171387534</v>
      </c>
      <c r="C26">
        <v>11.18695065402958</v>
      </c>
      <c r="D26">
        <v>48.61176294639133</v>
      </c>
      <c r="E26">
        <v>15</v>
      </c>
      <c r="F26">
        <v>30.187485184891582</v>
      </c>
      <c r="G26">
        <v>14.320347041658746</v>
      </c>
      <c r="H26">
        <v>52.801121091308758</v>
      </c>
      <c r="I26">
        <v>16</v>
      </c>
      <c r="J26">
        <v>25.008157666028826</v>
      </c>
      <c r="K26">
        <v>18.80038389673437</v>
      </c>
      <c r="L26">
        <v>32.446631649151271</v>
      </c>
      <c r="M26">
        <v>52</v>
      </c>
      <c r="N26" t="s">
        <v>84</v>
      </c>
      <c r="O26" t="s">
        <v>85</v>
      </c>
      <c r="P26" t="s">
        <v>85</v>
      </c>
      <c r="Q26">
        <v>3</v>
      </c>
      <c r="R26">
        <v>1.6791883909800274</v>
      </c>
      <c r="S26">
        <v>1.1242702116042698</v>
      </c>
      <c r="T26">
        <v>2.5010752624703341</v>
      </c>
      <c r="U26">
        <v>1321</v>
      </c>
      <c r="V26">
        <v>8.1534412806013528</v>
      </c>
      <c r="W26">
        <v>3.4402945196557906</v>
      </c>
      <c r="X26">
        <v>18.11235112082198</v>
      </c>
      <c r="Y26">
        <v>11</v>
      </c>
      <c r="Z26">
        <v>3.0733017515303205</v>
      </c>
      <c r="AA26">
        <v>2.2888406509158967</v>
      </c>
      <c r="AB26">
        <v>4.1152999147599312</v>
      </c>
      <c r="AC26">
        <v>1418</v>
      </c>
      <c r="AD26">
        <v>2.4598431682053903</v>
      </c>
      <c r="AE26">
        <v>0.46353304355898256</v>
      </c>
      <c r="AF26">
        <v>12.015835529505841</v>
      </c>
      <c r="AG26">
        <v>29</v>
      </c>
    </row>
    <row r="27" spans="1:33" x14ac:dyDescent="0.25">
      <c r="A27" t="s">
        <v>151</v>
      </c>
      <c r="B27">
        <v>36.777692467152839</v>
      </c>
      <c r="C27">
        <v>17.618173214837686</v>
      </c>
      <c r="D27">
        <v>61.275377924999773</v>
      </c>
      <c r="E27">
        <v>15</v>
      </c>
      <c r="F27">
        <v>30.187485184891582</v>
      </c>
      <c r="G27">
        <v>14.320347041658746</v>
      </c>
      <c r="H27">
        <v>52.801121091308758</v>
      </c>
      <c r="I27">
        <v>16</v>
      </c>
      <c r="J27">
        <v>25.008157666028826</v>
      </c>
      <c r="K27">
        <v>18.80038389673437</v>
      </c>
      <c r="L27">
        <v>32.446631649151271</v>
      </c>
      <c r="M27">
        <v>52</v>
      </c>
      <c r="N27" t="s">
        <v>84</v>
      </c>
      <c r="O27" t="s">
        <v>85</v>
      </c>
      <c r="P27" t="s">
        <v>85</v>
      </c>
      <c r="Q27">
        <v>3</v>
      </c>
      <c r="R27">
        <v>1.8028968921477639</v>
      </c>
      <c r="S27">
        <v>1.2362246054111019</v>
      </c>
      <c r="T27">
        <v>2.6224285671878578</v>
      </c>
      <c r="U27">
        <v>1321</v>
      </c>
      <c r="V27">
        <v>8.1534412806013528</v>
      </c>
      <c r="W27">
        <v>3.4402945196557919</v>
      </c>
      <c r="X27">
        <v>18.112351120821973</v>
      </c>
      <c r="Y27">
        <v>11</v>
      </c>
      <c r="Z27">
        <v>3.3288225361690293</v>
      </c>
      <c r="AA27">
        <v>2.5180948957353451</v>
      </c>
      <c r="AB27">
        <v>4.3888209021211013</v>
      </c>
      <c r="AC27">
        <v>1418</v>
      </c>
      <c r="AD27">
        <v>2.4598431682053903</v>
      </c>
      <c r="AE27">
        <v>0.46353304355898256</v>
      </c>
      <c r="AF27">
        <v>12.015835529505841</v>
      </c>
      <c r="AG27">
        <v>29</v>
      </c>
    </row>
    <row r="28" spans="1:33" x14ac:dyDescent="0.25">
      <c r="A28" t="s">
        <v>68</v>
      </c>
      <c r="B28" t="s">
        <v>84</v>
      </c>
      <c r="C28" t="s">
        <v>85</v>
      </c>
      <c r="D28" t="s">
        <v>85</v>
      </c>
      <c r="E28">
        <v>15</v>
      </c>
      <c r="F28" t="s">
        <v>84</v>
      </c>
      <c r="G28" t="s">
        <v>85</v>
      </c>
      <c r="H28" t="s">
        <v>85</v>
      </c>
      <c r="I28">
        <v>16</v>
      </c>
      <c r="J28" t="s">
        <v>84</v>
      </c>
      <c r="K28" t="s">
        <v>85</v>
      </c>
      <c r="L28" t="s">
        <v>85</v>
      </c>
      <c r="M28">
        <v>52</v>
      </c>
      <c r="N28" t="s">
        <v>84</v>
      </c>
      <c r="O28" t="s">
        <v>85</v>
      </c>
      <c r="P28" t="s">
        <v>85</v>
      </c>
      <c r="Q28">
        <v>3</v>
      </c>
      <c r="R28" t="s">
        <v>84</v>
      </c>
      <c r="S28" t="s">
        <v>85</v>
      </c>
      <c r="T28" t="s">
        <v>85</v>
      </c>
      <c r="U28">
        <v>1321</v>
      </c>
      <c r="V28" t="s">
        <v>84</v>
      </c>
      <c r="W28" t="s">
        <v>85</v>
      </c>
      <c r="X28" t="s">
        <v>85</v>
      </c>
      <c r="Y28">
        <v>11</v>
      </c>
      <c r="Z28" t="s">
        <v>84</v>
      </c>
      <c r="AA28" t="s">
        <v>85</v>
      </c>
      <c r="AB28" t="s">
        <v>85</v>
      </c>
      <c r="AC28">
        <v>1418</v>
      </c>
      <c r="AD28" t="s">
        <v>84</v>
      </c>
      <c r="AE28" t="s">
        <v>85</v>
      </c>
      <c r="AF28" t="s">
        <v>85</v>
      </c>
      <c r="AG28">
        <v>29</v>
      </c>
    </row>
    <row r="29" spans="1:33" x14ac:dyDescent="0.25">
      <c r="A29" t="s">
        <v>69</v>
      </c>
      <c r="B29">
        <v>4.2107289478351699</v>
      </c>
      <c r="C29">
        <v>0.96228924019417383</v>
      </c>
      <c r="D29">
        <v>16.588328365035593</v>
      </c>
      <c r="E29">
        <v>15</v>
      </c>
      <c r="F29">
        <v>6.1281546232847992</v>
      </c>
      <c r="G29">
        <v>1.4552033581642365</v>
      </c>
      <c r="H29">
        <v>22.396495280612339</v>
      </c>
      <c r="I29">
        <v>16</v>
      </c>
      <c r="J29">
        <v>4.1778103939898141</v>
      </c>
      <c r="K29">
        <v>1.9677951397211715</v>
      </c>
      <c r="L29">
        <v>8.6508479405837004</v>
      </c>
      <c r="M29">
        <v>52</v>
      </c>
      <c r="N29" t="s">
        <v>84</v>
      </c>
      <c r="O29" t="s">
        <v>85</v>
      </c>
      <c r="P29" t="s">
        <v>85</v>
      </c>
      <c r="Q29">
        <v>3</v>
      </c>
      <c r="R29">
        <v>6.3388558535215064E-2</v>
      </c>
      <c r="S29">
        <v>2.315390137282862E-2</v>
      </c>
      <c r="T29">
        <v>0.17341791783497854</v>
      </c>
      <c r="U29">
        <v>1321</v>
      </c>
      <c r="V29">
        <v>8.1534412806013528</v>
      </c>
      <c r="W29">
        <v>3.4402945196557919</v>
      </c>
      <c r="X29">
        <v>18.112351120821973</v>
      </c>
      <c r="Y29">
        <v>11</v>
      </c>
      <c r="Z29">
        <v>0.36245986034930111</v>
      </c>
      <c r="AA29">
        <v>0.17021577950761138</v>
      </c>
      <c r="AB29">
        <v>0.77015206389216728</v>
      </c>
      <c r="AC29">
        <v>1418</v>
      </c>
      <c r="AD29" t="s">
        <v>84</v>
      </c>
      <c r="AE29" t="s">
        <v>85</v>
      </c>
      <c r="AF29" t="s">
        <v>85</v>
      </c>
      <c r="AG29">
        <v>29</v>
      </c>
    </row>
    <row r="30" spans="1:33" x14ac:dyDescent="0.25">
      <c r="A30" t="s">
        <v>152</v>
      </c>
      <c r="B30">
        <v>11.185985654436328</v>
      </c>
      <c r="C30">
        <v>3.6240276724629235</v>
      </c>
      <c r="D30">
        <v>29.669320310536445</v>
      </c>
      <c r="E30">
        <v>15</v>
      </c>
      <c r="F30">
        <v>8.8513033812363116</v>
      </c>
      <c r="G30">
        <v>2.1464478548244679</v>
      </c>
      <c r="H30">
        <v>30.065152584249383</v>
      </c>
      <c r="I30">
        <v>16</v>
      </c>
      <c r="J30">
        <v>18.741442075044105</v>
      </c>
      <c r="K30">
        <v>11.662779547987572</v>
      </c>
      <c r="L30">
        <v>28.719656240318841</v>
      </c>
      <c r="M30">
        <v>52</v>
      </c>
      <c r="N30" t="s">
        <v>84</v>
      </c>
      <c r="O30" t="s">
        <v>85</v>
      </c>
      <c r="P30" t="s">
        <v>85</v>
      </c>
      <c r="Q30">
        <v>3</v>
      </c>
      <c r="R30">
        <v>1.3166771477489922</v>
      </c>
      <c r="S30">
        <v>0.80835070915502782</v>
      </c>
      <c r="T30">
        <v>2.1377723333542638</v>
      </c>
      <c r="U30">
        <v>1321</v>
      </c>
      <c r="V30" t="s">
        <v>84</v>
      </c>
      <c r="W30" t="s">
        <v>85</v>
      </c>
      <c r="X30" t="s">
        <v>85</v>
      </c>
      <c r="Y30">
        <v>11</v>
      </c>
      <c r="Z30">
        <v>2.0692173990121474</v>
      </c>
      <c r="AA30">
        <v>1.4921270747294999</v>
      </c>
      <c r="AB30">
        <v>2.8630144848588954</v>
      </c>
      <c r="AC30">
        <v>1418</v>
      </c>
      <c r="AD30">
        <v>2.4598431682053903</v>
      </c>
      <c r="AE30">
        <v>0.46353304355898256</v>
      </c>
      <c r="AF30">
        <v>12.015835529505841</v>
      </c>
      <c r="AG30">
        <v>29</v>
      </c>
    </row>
    <row r="31" spans="1:33" x14ac:dyDescent="0.25">
      <c r="A31" t="s">
        <v>153</v>
      </c>
      <c r="B31">
        <v>10.26426056911604</v>
      </c>
      <c r="C31">
        <v>2.4500564115929979</v>
      </c>
      <c r="D31">
        <v>34.250547850599936</v>
      </c>
      <c r="E31">
        <v>15</v>
      </c>
      <c r="F31">
        <v>21.336181803655268</v>
      </c>
      <c r="G31">
        <v>8.5293813170459583</v>
      </c>
      <c r="H31">
        <v>44.101173075878535</v>
      </c>
      <c r="I31">
        <v>16</v>
      </c>
      <c r="J31">
        <v>18.270135420370163</v>
      </c>
      <c r="K31">
        <v>11.738170221027545</v>
      </c>
      <c r="L31">
        <v>27.312169747661052</v>
      </c>
      <c r="M31">
        <v>52</v>
      </c>
      <c r="N31" t="s">
        <v>84</v>
      </c>
      <c r="O31" t="s">
        <v>85</v>
      </c>
      <c r="P31" t="s">
        <v>85</v>
      </c>
      <c r="Q31">
        <v>3</v>
      </c>
      <c r="R31">
        <v>0.4147213300042491</v>
      </c>
      <c r="S31">
        <v>0.22951352322710888</v>
      </c>
      <c r="T31">
        <v>0.74826319587121526</v>
      </c>
      <c r="U31">
        <v>1321</v>
      </c>
      <c r="V31" t="s">
        <v>84</v>
      </c>
      <c r="W31" t="s">
        <v>85</v>
      </c>
      <c r="X31" t="s">
        <v>85</v>
      </c>
      <c r="Y31">
        <v>11</v>
      </c>
      <c r="Z31">
        <v>1.3340875344718741</v>
      </c>
      <c r="AA31">
        <v>0.78720920095781999</v>
      </c>
      <c r="AB31">
        <v>2.2522604310982035</v>
      </c>
      <c r="AC31">
        <v>1418</v>
      </c>
      <c r="AD31" t="s">
        <v>84</v>
      </c>
      <c r="AE31" t="s">
        <v>85</v>
      </c>
      <c r="AF31" t="s">
        <v>85</v>
      </c>
      <c r="AG31">
        <v>29</v>
      </c>
    </row>
    <row r="32" spans="1:33" x14ac:dyDescent="0.25">
      <c r="A32" t="s">
        <v>154</v>
      </c>
      <c r="B32">
        <v>11.116717295765303</v>
      </c>
      <c r="C32">
        <v>2.6715232352767826</v>
      </c>
      <c r="D32">
        <v>36.301423148305908</v>
      </c>
      <c r="E32">
        <v>15</v>
      </c>
      <c r="F32" t="s">
        <v>84</v>
      </c>
      <c r="G32" t="s">
        <v>85</v>
      </c>
      <c r="H32" t="s">
        <v>85</v>
      </c>
      <c r="I32">
        <v>16</v>
      </c>
      <c r="J32" t="s">
        <v>84</v>
      </c>
      <c r="K32" t="s">
        <v>85</v>
      </c>
      <c r="L32" t="s">
        <v>85</v>
      </c>
      <c r="M32">
        <v>52</v>
      </c>
      <c r="N32" t="s">
        <v>84</v>
      </c>
      <c r="O32" t="s">
        <v>85</v>
      </c>
      <c r="P32" t="s">
        <v>85</v>
      </c>
      <c r="Q32">
        <v>3</v>
      </c>
      <c r="R32">
        <v>0.12370850116773674</v>
      </c>
      <c r="S32">
        <v>3.0836535972805633E-2</v>
      </c>
      <c r="T32">
        <v>0.49490298539920591</v>
      </c>
      <c r="U32">
        <v>1321</v>
      </c>
      <c r="V32" t="s">
        <v>84</v>
      </c>
      <c r="W32" t="s">
        <v>85</v>
      </c>
      <c r="X32" t="s">
        <v>85</v>
      </c>
      <c r="Y32">
        <v>11</v>
      </c>
      <c r="Z32">
        <v>0.25552078463870853</v>
      </c>
      <c r="AA32">
        <v>9.5833788184731511E-2</v>
      </c>
      <c r="AB32">
        <v>0.67948307848056932</v>
      </c>
      <c r="AC32">
        <v>1418</v>
      </c>
      <c r="AD32" t="s">
        <v>84</v>
      </c>
      <c r="AE32" t="s">
        <v>85</v>
      </c>
      <c r="AF32" t="s">
        <v>85</v>
      </c>
      <c r="AG32">
        <v>29</v>
      </c>
    </row>
  </sheetData>
  <conditionalFormatting sqref="A1:XFD1048576">
    <cfRule type="cellIs" dxfId="0" priority="1" operator="equal">
      <formula>100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2"/>
  <sheetViews>
    <sheetView topLeftCell="B1" workbookViewId="0">
      <selection activeCell="O28" sqref="O28"/>
    </sheetView>
  </sheetViews>
  <sheetFormatPr defaultColWidth="8.85546875" defaultRowHeight="15" x14ac:dyDescent="0.25"/>
  <cols>
    <col min="1" max="1" width="20.85546875" customWidth="1"/>
  </cols>
  <sheetData>
    <row r="1" spans="1:37" x14ac:dyDescent="0.25">
      <c r="A1" t="s">
        <v>91</v>
      </c>
      <c r="C1" t="s">
        <v>158</v>
      </c>
    </row>
    <row r="2" spans="1:37" x14ac:dyDescent="0.25">
      <c r="A2" s="1"/>
      <c r="B2" t="s">
        <v>74</v>
      </c>
      <c r="F2" t="s">
        <v>75</v>
      </c>
      <c r="J2" t="s">
        <v>76</v>
      </c>
      <c r="N2" t="s">
        <v>77</v>
      </c>
      <c r="R2" t="s">
        <v>86</v>
      </c>
      <c r="V2" t="s">
        <v>130</v>
      </c>
      <c r="Z2" t="s">
        <v>131</v>
      </c>
      <c r="AD2" t="s">
        <v>80</v>
      </c>
      <c r="AH2" t="s">
        <v>80</v>
      </c>
    </row>
    <row r="3" spans="1:37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7" x14ac:dyDescent="0.25">
      <c r="A4" t="s">
        <v>44</v>
      </c>
      <c r="B4">
        <v>77.400054182250898</v>
      </c>
      <c r="C4">
        <v>37.531042974861748</v>
      </c>
      <c r="D4">
        <v>95.127362528442049</v>
      </c>
      <c r="E4">
        <v>12</v>
      </c>
      <c r="F4">
        <v>54.679205507174466</v>
      </c>
      <c r="G4">
        <v>30.826946856039722</v>
      </c>
      <c r="H4">
        <v>76.560474189519027</v>
      </c>
      <c r="I4">
        <v>99</v>
      </c>
      <c r="J4">
        <v>94.592141335504252</v>
      </c>
      <c r="K4">
        <v>84.981401500719883</v>
      </c>
      <c r="L4">
        <v>98.184164582601667</v>
      </c>
      <c r="M4">
        <v>127</v>
      </c>
      <c r="N4">
        <v>0.44947064726254848</v>
      </c>
      <c r="O4">
        <v>7.6501558653638474E-2</v>
      </c>
      <c r="P4">
        <v>2.5935846760793435</v>
      </c>
      <c r="Q4">
        <v>66</v>
      </c>
      <c r="R4">
        <v>82.466956070752417</v>
      </c>
      <c r="S4">
        <v>70.372261000550722</v>
      </c>
      <c r="T4">
        <v>90.304562721811564</v>
      </c>
      <c r="U4">
        <v>1370</v>
      </c>
      <c r="V4">
        <v>50.173636078860326</v>
      </c>
      <c r="W4">
        <v>33.017234640741947</v>
      </c>
      <c r="X4">
        <v>67.28924750693983</v>
      </c>
      <c r="Y4">
        <v>47</v>
      </c>
      <c r="Z4">
        <v>76.396543260721955</v>
      </c>
      <c r="AA4">
        <v>67.424836786745743</v>
      </c>
      <c r="AB4">
        <v>83.501914806932106</v>
      </c>
      <c r="AC4">
        <v>1721</v>
      </c>
      <c r="AD4">
        <v>100</v>
      </c>
      <c r="AE4">
        <v>100</v>
      </c>
      <c r="AF4">
        <v>100</v>
      </c>
      <c r="AG4">
        <v>19</v>
      </c>
      <c r="AH4">
        <v>99.151756272913232</v>
      </c>
      <c r="AI4">
        <v>93.807963895281858</v>
      </c>
      <c r="AJ4">
        <v>99.889244462588991</v>
      </c>
      <c r="AK4">
        <v>20</v>
      </c>
    </row>
    <row r="5" spans="1:37" x14ac:dyDescent="0.25">
      <c r="A5" t="s">
        <v>132</v>
      </c>
      <c r="B5">
        <v>71.303324882988647</v>
      </c>
      <c r="C5">
        <v>34.491374151587948</v>
      </c>
      <c r="D5">
        <v>92.141979713585826</v>
      </c>
      <c r="E5">
        <v>12</v>
      </c>
      <c r="F5">
        <v>48.119913997592882</v>
      </c>
      <c r="G5">
        <v>27.660952767934965</v>
      </c>
      <c r="H5">
        <v>69.229368441804056</v>
      </c>
      <c r="I5">
        <v>99</v>
      </c>
      <c r="J5">
        <v>81.264948603123344</v>
      </c>
      <c r="K5">
        <v>69.390164933248371</v>
      </c>
      <c r="L5">
        <v>89.246908107694594</v>
      </c>
      <c r="M5">
        <v>127</v>
      </c>
      <c r="N5">
        <v>0.44947064726254848</v>
      </c>
      <c r="O5">
        <v>7.6501558653638474E-2</v>
      </c>
      <c r="P5">
        <v>2.5935846760793435</v>
      </c>
      <c r="Q5">
        <v>66</v>
      </c>
      <c r="R5">
        <v>67.665700452520753</v>
      </c>
      <c r="S5">
        <v>55.692510672789354</v>
      </c>
      <c r="T5">
        <v>77.698980135456537</v>
      </c>
      <c r="U5">
        <v>1370</v>
      </c>
      <c r="V5">
        <v>43.128191005247125</v>
      </c>
      <c r="W5">
        <v>27.383040928112074</v>
      </c>
      <c r="X5">
        <v>60.396862341957302</v>
      </c>
      <c r="Y5">
        <v>47</v>
      </c>
      <c r="Z5">
        <v>63.121160671467806</v>
      </c>
      <c r="AA5">
        <v>53.883299015512435</v>
      </c>
      <c r="AB5">
        <v>71.487720901432155</v>
      </c>
      <c r="AC5">
        <v>1721</v>
      </c>
      <c r="AD5">
        <v>100</v>
      </c>
      <c r="AE5">
        <v>100</v>
      </c>
      <c r="AF5">
        <v>100</v>
      </c>
      <c r="AG5">
        <v>19</v>
      </c>
      <c r="AH5">
        <v>99.151756272913232</v>
      </c>
      <c r="AI5">
        <v>93.807963895281858</v>
      </c>
      <c r="AJ5">
        <v>99.889244462588991</v>
      </c>
      <c r="AK5">
        <v>20</v>
      </c>
    </row>
    <row r="6" spans="1:37" x14ac:dyDescent="0.25">
      <c r="A6" t="s">
        <v>133</v>
      </c>
      <c r="B6">
        <v>71.303324882988647</v>
      </c>
      <c r="C6">
        <v>34.491374151587948</v>
      </c>
      <c r="D6">
        <v>92.141979713585826</v>
      </c>
      <c r="E6">
        <v>12</v>
      </c>
      <c r="F6">
        <v>47.692928908007595</v>
      </c>
      <c r="G6">
        <v>27.413712266002786</v>
      </c>
      <c r="H6">
        <v>68.762427289993113</v>
      </c>
      <c r="I6">
        <v>99</v>
      </c>
      <c r="J6">
        <v>80.521878946758349</v>
      </c>
      <c r="K6">
        <v>69.182876043732307</v>
      </c>
      <c r="L6">
        <v>88.388966376491013</v>
      </c>
      <c r="M6">
        <v>127</v>
      </c>
      <c r="N6">
        <v>0.44947064726254848</v>
      </c>
      <c r="O6">
        <v>7.6501558653638474E-2</v>
      </c>
      <c r="P6">
        <v>2.5935846760793435</v>
      </c>
      <c r="Q6">
        <v>66</v>
      </c>
      <c r="R6">
        <v>66.516268942816154</v>
      </c>
      <c r="S6">
        <v>55.220727698126872</v>
      </c>
      <c r="T6">
        <v>76.191019162414349</v>
      </c>
      <c r="U6">
        <v>1370</v>
      </c>
      <c r="V6">
        <v>39.942389299596975</v>
      </c>
      <c r="W6">
        <v>25.66099135672879</v>
      </c>
      <c r="X6">
        <v>56.166732536020334</v>
      </c>
      <c r="Y6">
        <v>47</v>
      </c>
      <c r="Z6">
        <v>61.965766451112678</v>
      </c>
      <c r="AA6">
        <v>53.074236239243277</v>
      </c>
      <c r="AB6">
        <v>70.120993621366097</v>
      </c>
      <c r="AC6">
        <v>1721</v>
      </c>
      <c r="AD6">
        <v>100</v>
      </c>
      <c r="AE6">
        <v>100</v>
      </c>
      <c r="AF6">
        <v>100</v>
      </c>
      <c r="AG6">
        <v>19</v>
      </c>
      <c r="AH6">
        <v>99.151756272913232</v>
      </c>
      <c r="AI6">
        <v>93.807963895281858</v>
      </c>
      <c r="AJ6">
        <v>99.889244462588991</v>
      </c>
      <c r="AK6">
        <v>20</v>
      </c>
    </row>
    <row r="7" spans="1:37" x14ac:dyDescent="0.25">
      <c r="A7" t="s">
        <v>134</v>
      </c>
      <c r="B7">
        <v>5.6565843309336792</v>
      </c>
      <c r="C7">
        <v>1.2724308350691005</v>
      </c>
      <c r="D7">
        <v>21.809416809158822</v>
      </c>
      <c r="E7">
        <v>12</v>
      </c>
      <c r="F7">
        <v>5.333658056765743</v>
      </c>
      <c r="G7">
        <v>2.7151649637192512</v>
      </c>
      <c r="H7">
        <v>10.212328630736623</v>
      </c>
      <c r="I7">
        <v>99</v>
      </c>
      <c r="J7">
        <v>33.332319207262742</v>
      </c>
      <c r="K7">
        <v>28.486991925873927</v>
      </c>
      <c r="L7">
        <v>38.557436418247491</v>
      </c>
      <c r="M7">
        <v>127</v>
      </c>
      <c r="N7" t="s">
        <v>84</v>
      </c>
      <c r="O7" t="s">
        <v>85</v>
      </c>
      <c r="P7" t="s">
        <v>85</v>
      </c>
      <c r="Q7">
        <v>66</v>
      </c>
      <c r="R7">
        <v>1.9995322495904311</v>
      </c>
      <c r="S7">
        <v>1.1415118709123886</v>
      </c>
      <c r="T7">
        <v>3.4797844597307712</v>
      </c>
      <c r="U7">
        <v>1370</v>
      </c>
      <c r="V7">
        <v>0.52117701726732912</v>
      </c>
      <c r="W7">
        <v>0.10778738709952744</v>
      </c>
      <c r="X7">
        <v>2.4806401368701478</v>
      </c>
      <c r="Y7">
        <v>47</v>
      </c>
      <c r="Z7">
        <v>3.3942688822232969</v>
      </c>
      <c r="AA7">
        <v>2.3079683796085702</v>
      </c>
      <c r="AB7">
        <v>4.9658726745195096</v>
      </c>
      <c r="AC7">
        <v>1721</v>
      </c>
      <c r="AD7">
        <v>2.1016639818634077</v>
      </c>
      <c r="AE7">
        <v>0.4080751726959243</v>
      </c>
      <c r="AF7">
        <v>10.110421038818981</v>
      </c>
      <c r="AG7">
        <v>19</v>
      </c>
      <c r="AH7">
        <v>99.151756272913232</v>
      </c>
      <c r="AI7">
        <v>93.807963895281858</v>
      </c>
      <c r="AJ7">
        <v>99.889244462588991</v>
      </c>
      <c r="AK7">
        <v>20</v>
      </c>
    </row>
    <row r="8" spans="1:37" x14ac:dyDescent="0.25">
      <c r="A8" t="s">
        <v>135</v>
      </c>
      <c r="B8">
        <v>4.7504364198272233</v>
      </c>
      <c r="C8">
        <v>0.8795071889763072</v>
      </c>
      <c r="D8">
        <v>21.894959712428538</v>
      </c>
      <c r="E8">
        <v>12</v>
      </c>
      <c r="F8">
        <v>0.25004210368457641</v>
      </c>
      <c r="G8">
        <v>5.0512629437656525E-2</v>
      </c>
      <c r="H8">
        <v>1.228047260806385</v>
      </c>
      <c r="I8">
        <v>99</v>
      </c>
      <c r="J8">
        <v>17.871479292833577</v>
      </c>
      <c r="K8">
        <v>10.501642125416586</v>
      </c>
      <c r="L8">
        <v>28.751786527120522</v>
      </c>
      <c r="M8">
        <v>127</v>
      </c>
      <c r="N8" t="s">
        <v>84</v>
      </c>
      <c r="O8" t="s">
        <v>85</v>
      </c>
      <c r="P8" t="s">
        <v>85</v>
      </c>
      <c r="Q8">
        <v>66</v>
      </c>
      <c r="R8">
        <v>2.5690571338533386</v>
      </c>
      <c r="S8">
        <v>0.89837046351226157</v>
      </c>
      <c r="T8">
        <v>7.1233698704201664</v>
      </c>
      <c r="U8">
        <v>1370</v>
      </c>
      <c r="V8">
        <v>3.3199117741223994</v>
      </c>
      <c r="W8">
        <v>0.71465979598502438</v>
      </c>
      <c r="X8">
        <v>14.076000405276487</v>
      </c>
      <c r="Y8">
        <v>47</v>
      </c>
      <c r="Z8">
        <v>3.1208371812081146</v>
      </c>
      <c r="AA8">
        <v>1.2791556914573032</v>
      </c>
      <c r="AB8">
        <v>7.4149430538891323</v>
      </c>
      <c r="AC8">
        <v>1721</v>
      </c>
      <c r="AD8" t="s">
        <v>84</v>
      </c>
      <c r="AE8" t="s">
        <v>85</v>
      </c>
      <c r="AF8" t="s">
        <v>85</v>
      </c>
      <c r="AG8">
        <v>19</v>
      </c>
      <c r="AH8">
        <v>83.870827071426788</v>
      </c>
      <c r="AI8">
        <v>59.470753486348961</v>
      </c>
      <c r="AJ8">
        <v>94.852615988735081</v>
      </c>
      <c r="AK8">
        <v>20</v>
      </c>
    </row>
    <row r="9" spans="1:37" x14ac:dyDescent="0.25">
      <c r="A9" t="s">
        <v>136</v>
      </c>
      <c r="B9">
        <v>5.6565843309336792</v>
      </c>
      <c r="C9">
        <v>1.2724308350691005</v>
      </c>
      <c r="D9">
        <v>21.809416809158822</v>
      </c>
      <c r="E9">
        <v>12</v>
      </c>
      <c r="F9">
        <v>8.0094922015893459</v>
      </c>
      <c r="G9">
        <v>3.9059539522827738</v>
      </c>
      <c r="H9">
        <v>15.718940820132374</v>
      </c>
      <c r="I9">
        <v>99</v>
      </c>
      <c r="J9">
        <v>55.640125163901089</v>
      </c>
      <c r="K9">
        <v>41.494322611439685</v>
      </c>
      <c r="L9">
        <v>68.926936566145017</v>
      </c>
      <c r="M9">
        <v>127</v>
      </c>
      <c r="N9" t="s">
        <v>84</v>
      </c>
      <c r="O9" t="s">
        <v>85</v>
      </c>
      <c r="P9" t="s">
        <v>85</v>
      </c>
      <c r="Q9">
        <v>66</v>
      </c>
      <c r="R9">
        <v>13.277963403798177</v>
      </c>
      <c r="S9">
        <v>9.7317832302099472</v>
      </c>
      <c r="T9">
        <v>17.860664731518554</v>
      </c>
      <c r="U9">
        <v>1370</v>
      </c>
      <c r="V9">
        <v>9.55975554718502</v>
      </c>
      <c r="W9">
        <v>4.9210488694700389</v>
      </c>
      <c r="X9">
        <v>17.754517557607937</v>
      </c>
      <c r="Y9">
        <v>47</v>
      </c>
      <c r="Z9">
        <v>14.15711176017501</v>
      </c>
      <c r="AA9">
        <v>10.898204081328885</v>
      </c>
      <c r="AB9">
        <v>18.191572603516438</v>
      </c>
      <c r="AC9">
        <v>1721</v>
      </c>
      <c r="AD9">
        <v>35.90199203245831</v>
      </c>
      <c r="AE9">
        <v>12.824475207986275</v>
      </c>
      <c r="AF9">
        <v>68.077314443989295</v>
      </c>
      <c r="AG9">
        <v>19</v>
      </c>
      <c r="AH9">
        <v>93.283626206123515</v>
      </c>
      <c r="AI9">
        <v>70.956828634183708</v>
      </c>
      <c r="AJ9">
        <v>98.7493286879603</v>
      </c>
      <c r="AK9">
        <v>20</v>
      </c>
    </row>
    <row r="10" spans="1:37" x14ac:dyDescent="0.25">
      <c r="A10" t="s">
        <v>137</v>
      </c>
      <c r="B10" t="s">
        <v>84</v>
      </c>
      <c r="C10" t="s">
        <v>85</v>
      </c>
      <c r="D10" t="s">
        <v>85</v>
      </c>
      <c r="E10">
        <v>12</v>
      </c>
      <c r="F10" t="s">
        <v>84</v>
      </c>
      <c r="G10" t="s">
        <v>85</v>
      </c>
      <c r="H10" t="s">
        <v>85</v>
      </c>
      <c r="I10">
        <v>99</v>
      </c>
      <c r="J10">
        <v>2.4860506068073605</v>
      </c>
      <c r="K10">
        <v>0.91412876604631443</v>
      </c>
      <c r="L10">
        <v>6.581482992140204</v>
      </c>
      <c r="M10">
        <v>127</v>
      </c>
      <c r="N10" t="s">
        <v>84</v>
      </c>
      <c r="O10" t="s">
        <v>85</v>
      </c>
      <c r="P10" t="s">
        <v>85</v>
      </c>
      <c r="Q10">
        <v>66</v>
      </c>
      <c r="R10">
        <v>8.2135164267606267E-2</v>
      </c>
      <c r="S10">
        <v>2.5761924931448962E-2</v>
      </c>
      <c r="T10">
        <v>0.26154378507417481</v>
      </c>
      <c r="U10">
        <v>1370</v>
      </c>
      <c r="V10" t="s">
        <v>84</v>
      </c>
      <c r="W10" t="s">
        <v>85</v>
      </c>
      <c r="X10" t="s">
        <v>85</v>
      </c>
      <c r="Y10">
        <v>47</v>
      </c>
      <c r="Z10">
        <v>0.1803592484863078</v>
      </c>
      <c r="AA10">
        <v>8.3942006070824735E-2</v>
      </c>
      <c r="AB10">
        <v>0.38709395269009872</v>
      </c>
      <c r="AC10">
        <v>1721</v>
      </c>
      <c r="AD10" t="s">
        <v>84</v>
      </c>
      <c r="AE10" t="s">
        <v>85</v>
      </c>
      <c r="AF10" t="s">
        <v>85</v>
      </c>
      <c r="AG10">
        <v>19</v>
      </c>
    </row>
    <row r="11" spans="1:37" x14ac:dyDescent="0.25">
      <c r="A11" t="s">
        <v>138</v>
      </c>
      <c r="B11" t="s">
        <v>84</v>
      </c>
      <c r="C11" t="s">
        <v>85</v>
      </c>
      <c r="D11" t="s">
        <v>85</v>
      </c>
      <c r="E11">
        <v>12</v>
      </c>
      <c r="F11" t="s">
        <v>84</v>
      </c>
      <c r="G11" t="s">
        <v>85</v>
      </c>
      <c r="H11" t="s">
        <v>85</v>
      </c>
      <c r="I11">
        <v>99</v>
      </c>
      <c r="J11" t="s">
        <v>84</v>
      </c>
      <c r="K11" t="s">
        <v>85</v>
      </c>
      <c r="L11" t="s">
        <v>85</v>
      </c>
      <c r="M11">
        <v>127</v>
      </c>
      <c r="N11" t="s">
        <v>84</v>
      </c>
      <c r="O11" t="s">
        <v>85</v>
      </c>
      <c r="P11" t="s">
        <v>85</v>
      </c>
      <c r="Q11">
        <v>66</v>
      </c>
      <c r="R11" t="s">
        <v>84</v>
      </c>
      <c r="S11" t="s">
        <v>85</v>
      </c>
      <c r="T11" t="s">
        <v>85</v>
      </c>
      <c r="U11">
        <v>1370</v>
      </c>
      <c r="V11" t="s">
        <v>84</v>
      </c>
      <c r="W11" t="s">
        <v>85</v>
      </c>
      <c r="X11" t="s">
        <v>85</v>
      </c>
      <c r="Y11">
        <v>47</v>
      </c>
      <c r="Z11" t="s">
        <v>84</v>
      </c>
      <c r="AA11" t="s">
        <v>85</v>
      </c>
      <c r="AB11" t="s">
        <v>85</v>
      </c>
      <c r="AC11">
        <v>1721</v>
      </c>
      <c r="AD11" t="s">
        <v>84</v>
      </c>
      <c r="AE11" t="s">
        <v>85</v>
      </c>
      <c r="AF11" t="s">
        <v>85</v>
      </c>
      <c r="AG11">
        <v>19</v>
      </c>
    </row>
    <row r="12" spans="1:37" x14ac:dyDescent="0.25">
      <c r="A12" t="s">
        <v>139</v>
      </c>
      <c r="B12">
        <v>77.400054182250898</v>
      </c>
      <c r="C12">
        <v>37.531042974861748</v>
      </c>
      <c r="D12">
        <v>95.127362528442049</v>
      </c>
      <c r="E12">
        <v>12</v>
      </c>
      <c r="F12">
        <v>47.094266993317326</v>
      </c>
      <c r="G12">
        <v>26.944103299761892</v>
      </c>
      <c r="H12">
        <v>68.238184862458795</v>
      </c>
      <c r="I12">
        <v>99</v>
      </c>
      <c r="J12">
        <v>82.43150675570493</v>
      </c>
      <c r="K12">
        <v>69.472820735830226</v>
      </c>
      <c r="L12">
        <v>90.631110589601448</v>
      </c>
      <c r="M12">
        <v>127</v>
      </c>
      <c r="N12">
        <v>0.44947064726254848</v>
      </c>
      <c r="O12">
        <v>7.6501558653638474E-2</v>
      </c>
      <c r="P12">
        <v>2.5935846760793435</v>
      </c>
      <c r="Q12">
        <v>66</v>
      </c>
      <c r="R12">
        <v>70.207987930063894</v>
      </c>
      <c r="S12">
        <v>57.600815411397811</v>
      </c>
      <c r="T12">
        <v>80.345598123475256</v>
      </c>
      <c r="U12">
        <v>1370</v>
      </c>
      <c r="V12">
        <v>42.039345657215364</v>
      </c>
      <c r="W12">
        <v>26.619382169902639</v>
      </c>
      <c r="X12">
        <v>59.187051169977643</v>
      </c>
      <c r="Y12">
        <v>47</v>
      </c>
      <c r="Z12">
        <v>65.180704910023536</v>
      </c>
      <c r="AA12">
        <v>55.529588314138579</v>
      </c>
      <c r="AB12">
        <v>73.728246870113793</v>
      </c>
      <c r="AC12">
        <v>1721</v>
      </c>
      <c r="AD12">
        <v>100</v>
      </c>
      <c r="AE12">
        <v>100</v>
      </c>
      <c r="AF12">
        <v>100</v>
      </c>
      <c r="AG12">
        <v>19</v>
      </c>
    </row>
    <row r="13" spans="1:37" x14ac:dyDescent="0.25">
      <c r="A13" t="s">
        <v>140</v>
      </c>
      <c r="B13">
        <v>49.212899119709455</v>
      </c>
      <c r="C13">
        <v>23.760820862434695</v>
      </c>
      <c r="D13">
        <v>75.079638149864252</v>
      </c>
      <c r="E13">
        <v>12</v>
      </c>
      <c r="F13">
        <v>13.781872079574633</v>
      </c>
      <c r="G13">
        <v>7.3169482309192135</v>
      </c>
      <c r="H13">
        <v>24.451922558885002</v>
      </c>
      <c r="I13">
        <v>99</v>
      </c>
      <c r="J13">
        <v>37.266810789605898</v>
      </c>
      <c r="K13">
        <v>29.240499554096338</v>
      </c>
      <c r="L13">
        <v>46.062099637818541</v>
      </c>
      <c r="M13">
        <v>127</v>
      </c>
      <c r="N13" t="s">
        <v>84</v>
      </c>
      <c r="O13" t="s">
        <v>85</v>
      </c>
      <c r="P13" t="s">
        <v>85</v>
      </c>
      <c r="Q13">
        <v>66</v>
      </c>
      <c r="R13">
        <v>17.652782948341564</v>
      </c>
      <c r="S13">
        <v>14.914805509321742</v>
      </c>
      <c r="T13">
        <v>20.770684715117234</v>
      </c>
      <c r="U13">
        <v>1370</v>
      </c>
      <c r="V13">
        <v>5.5132620261932361</v>
      </c>
      <c r="W13">
        <v>2.2425715721318795</v>
      </c>
      <c r="X13">
        <v>12.923495561894157</v>
      </c>
      <c r="Y13">
        <v>47</v>
      </c>
      <c r="Z13">
        <v>17.109268187477163</v>
      </c>
      <c r="AA13">
        <v>14.808323704766144</v>
      </c>
      <c r="AB13">
        <v>19.685124832644622</v>
      </c>
      <c r="AC13">
        <v>1721</v>
      </c>
      <c r="AD13">
        <v>8.1805239213353325</v>
      </c>
      <c r="AE13">
        <v>2.5041152396338764</v>
      </c>
      <c r="AF13">
        <v>23.608551245387684</v>
      </c>
      <c r="AG13">
        <v>19</v>
      </c>
    </row>
    <row r="14" spans="1:37" x14ac:dyDescent="0.25">
      <c r="A14" t="s">
        <v>141</v>
      </c>
      <c r="B14">
        <v>29.407808221098357</v>
      </c>
      <c r="C14">
        <v>8.6605450217454827</v>
      </c>
      <c r="D14">
        <v>64.668208692532545</v>
      </c>
      <c r="E14">
        <v>12</v>
      </c>
      <c r="F14">
        <v>3.6074108720200262</v>
      </c>
      <c r="G14">
        <v>1.5557878193083843</v>
      </c>
      <c r="H14">
        <v>8.1407883370700507</v>
      </c>
      <c r="I14">
        <v>99</v>
      </c>
      <c r="J14">
        <v>5.8508853838744699</v>
      </c>
      <c r="K14">
        <v>1.8076108311142143</v>
      </c>
      <c r="L14">
        <v>17.340986850884267</v>
      </c>
      <c r="M14">
        <v>127</v>
      </c>
      <c r="N14" t="s">
        <v>84</v>
      </c>
      <c r="O14" t="s">
        <v>85</v>
      </c>
      <c r="P14" t="s">
        <v>85</v>
      </c>
      <c r="Q14">
        <v>66</v>
      </c>
      <c r="R14">
        <v>7.0494530913814373</v>
      </c>
      <c r="S14">
        <v>4.9943217196524836</v>
      </c>
      <c r="T14">
        <v>9.8624691202609966</v>
      </c>
      <c r="U14">
        <v>1370</v>
      </c>
      <c r="V14">
        <v>4.9920850089259066</v>
      </c>
      <c r="W14">
        <v>1.8749997278790891</v>
      </c>
      <c r="X14">
        <v>12.624457304806175</v>
      </c>
      <c r="Y14">
        <v>47</v>
      </c>
      <c r="Z14">
        <v>6.5638392485394226</v>
      </c>
      <c r="AA14">
        <v>4.8344288393491022</v>
      </c>
      <c r="AB14">
        <v>8.854347220132329</v>
      </c>
      <c r="AC14">
        <v>1721</v>
      </c>
      <c r="AD14">
        <v>7.3851734981207988</v>
      </c>
      <c r="AE14">
        <v>2.0610676919419291</v>
      </c>
      <c r="AF14">
        <v>23.203968112338412</v>
      </c>
      <c r="AG14">
        <v>19</v>
      </c>
    </row>
    <row r="15" spans="1:37" x14ac:dyDescent="0.25">
      <c r="A15" t="s">
        <v>142</v>
      </c>
      <c r="B15">
        <v>19.805090898611095</v>
      </c>
      <c r="C15">
        <v>4.0625267532759031</v>
      </c>
      <c r="D15">
        <v>59.021385147955421</v>
      </c>
      <c r="E15">
        <v>12</v>
      </c>
      <c r="F15">
        <v>10.174461207554607</v>
      </c>
      <c r="G15">
        <v>5.1927194157199121</v>
      </c>
      <c r="H15">
        <v>18.978797661290137</v>
      </c>
      <c r="I15">
        <v>99</v>
      </c>
      <c r="J15">
        <v>32.556773907500514</v>
      </c>
      <c r="K15">
        <v>25.323661845169639</v>
      </c>
      <c r="L15">
        <v>40.729059477902254</v>
      </c>
      <c r="M15">
        <v>127</v>
      </c>
      <c r="N15" t="s">
        <v>84</v>
      </c>
      <c r="O15" t="s">
        <v>85</v>
      </c>
      <c r="P15" t="s">
        <v>85</v>
      </c>
      <c r="Q15">
        <v>66</v>
      </c>
      <c r="R15">
        <v>12.051080135574189</v>
      </c>
      <c r="S15">
        <v>9.9798295594108541</v>
      </c>
      <c r="T15">
        <v>14.483044535103328</v>
      </c>
      <c r="U15">
        <v>1370</v>
      </c>
      <c r="V15">
        <v>1.1671210236668368</v>
      </c>
      <c r="W15">
        <v>0.43590136906960875</v>
      </c>
      <c r="X15">
        <v>3.0869230751913674</v>
      </c>
      <c r="Y15">
        <v>47</v>
      </c>
      <c r="Z15">
        <v>11.808390693666714</v>
      </c>
      <c r="AA15">
        <v>9.9766241693808393</v>
      </c>
      <c r="AB15">
        <v>13.92445914500672</v>
      </c>
      <c r="AC15">
        <v>1721</v>
      </c>
      <c r="AD15">
        <v>0.79535042321453331</v>
      </c>
      <c r="AE15">
        <v>0.15499999403070999</v>
      </c>
      <c r="AF15">
        <v>3.9758332851619489</v>
      </c>
      <c r="AG15">
        <v>19</v>
      </c>
    </row>
    <row r="16" spans="1:37" x14ac:dyDescent="0.25">
      <c r="A16" t="s">
        <v>143</v>
      </c>
      <c r="B16">
        <v>32.092913921524172</v>
      </c>
      <c r="C16">
        <v>10.12209980599447</v>
      </c>
      <c r="D16">
        <v>66.479148938267002</v>
      </c>
      <c r="E16">
        <v>12</v>
      </c>
      <c r="F16">
        <v>39.109009763549622</v>
      </c>
      <c r="G16">
        <v>22.98648780422457</v>
      </c>
      <c r="H16">
        <v>58.020369410975825</v>
      </c>
      <c r="I16">
        <v>99</v>
      </c>
      <c r="J16">
        <v>81.201360234507206</v>
      </c>
      <c r="K16">
        <v>69.373645508507693</v>
      </c>
      <c r="L16">
        <v>89.174096040613591</v>
      </c>
      <c r="M16">
        <v>127</v>
      </c>
      <c r="N16">
        <v>0.44947064726254848</v>
      </c>
      <c r="O16">
        <v>7.6501558653638474E-2</v>
      </c>
      <c r="P16">
        <v>2.5935846760793435</v>
      </c>
      <c r="Q16">
        <v>66</v>
      </c>
      <c r="R16">
        <v>54.510530787977153</v>
      </c>
      <c r="S16">
        <v>43.970521243274789</v>
      </c>
      <c r="T16">
        <v>64.661309935013222</v>
      </c>
      <c r="U16">
        <v>1370</v>
      </c>
      <c r="V16">
        <v>23.791842118049981</v>
      </c>
      <c r="W16">
        <v>14.396884171750859</v>
      </c>
      <c r="X16">
        <v>36.689939799066693</v>
      </c>
      <c r="Y16">
        <v>47</v>
      </c>
      <c r="Z16">
        <v>50.838250869789668</v>
      </c>
      <c r="AA16">
        <v>42.387936058269041</v>
      </c>
      <c r="AB16">
        <v>59.240936067075353</v>
      </c>
      <c r="AC16">
        <v>1721</v>
      </c>
      <c r="AD16">
        <v>100</v>
      </c>
      <c r="AE16">
        <v>100</v>
      </c>
      <c r="AF16">
        <v>100</v>
      </c>
      <c r="AG16">
        <v>19</v>
      </c>
    </row>
    <row r="17" spans="1:33" x14ac:dyDescent="0.25">
      <c r="A17" t="s">
        <v>144</v>
      </c>
      <c r="B17">
        <v>16.90907647205503</v>
      </c>
      <c r="C17">
        <v>8.3383884685010337</v>
      </c>
      <c r="D17">
        <v>31.282691388486771</v>
      </c>
      <c r="E17">
        <v>12</v>
      </c>
      <c r="F17">
        <v>19.833532925467313</v>
      </c>
      <c r="G17">
        <v>11.196276502939826</v>
      </c>
      <c r="H17">
        <v>32.681737247327781</v>
      </c>
      <c r="I17">
        <v>99</v>
      </c>
      <c r="J17">
        <v>65.956866399505131</v>
      </c>
      <c r="K17">
        <v>44.730450490546971</v>
      </c>
      <c r="L17">
        <v>82.263646574300225</v>
      </c>
      <c r="M17">
        <v>127</v>
      </c>
      <c r="N17" t="s">
        <v>84</v>
      </c>
      <c r="O17" t="s">
        <v>85</v>
      </c>
      <c r="P17" t="s">
        <v>85</v>
      </c>
      <c r="Q17">
        <v>66</v>
      </c>
      <c r="R17">
        <v>36.1908827408039</v>
      </c>
      <c r="S17">
        <v>27.452749584695507</v>
      </c>
      <c r="T17">
        <v>45.948751627973287</v>
      </c>
      <c r="U17">
        <v>1370</v>
      </c>
      <c r="V17">
        <v>30.781483886906191</v>
      </c>
      <c r="W17">
        <v>18.438353139440544</v>
      </c>
      <c r="X17">
        <v>46.660382202939154</v>
      </c>
      <c r="Y17">
        <v>47</v>
      </c>
      <c r="Z17">
        <v>34.865841926494866</v>
      </c>
      <c r="AA17">
        <v>27.671893357357487</v>
      </c>
      <c r="AB17">
        <v>42.82272956399558</v>
      </c>
      <c r="AC17">
        <v>1721</v>
      </c>
      <c r="AD17">
        <v>61.885577656378253</v>
      </c>
      <c r="AE17">
        <v>33.921051140487165</v>
      </c>
      <c r="AF17">
        <v>83.701764934237474</v>
      </c>
      <c r="AG17">
        <v>19</v>
      </c>
    </row>
    <row r="18" spans="1:33" x14ac:dyDescent="0.25">
      <c r="A18" t="s">
        <v>87</v>
      </c>
      <c r="B18">
        <v>5.6565843309336792</v>
      </c>
      <c r="C18">
        <v>1.2724308350691005</v>
      </c>
      <c r="D18">
        <v>21.809416809158822</v>
      </c>
      <c r="E18">
        <v>12</v>
      </c>
      <c r="F18">
        <v>11.163148508691116</v>
      </c>
      <c r="G18">
        <v>6.0486784813254788</v>
      </c>
      <c r="H18">
        <v>19.695585715645155</v>
      </c>
      <c r="I18">
        <v>99</v>
      </c>
      <c r="J18">
        <v>61.393963216219881</v>
      </c>
      <c r="K18">
        <v>43.483913429575757</v>
      </c>
      <c r="L18">
        <v>76.673032590147827</v>
      </c>
      <c r="M18">
        <v>127</v>
      </c>
      <c r="N18" t="s">
        <v>84</v>
      </c>
      <c r="O18" t="s">
        <v>85</v>
      </c>
      <c r="P18" t="s">
        <v>85</v>
      </c>
      <c r="Q18">
        <v>66</v>
      </c>
      <c r="R18">
        <v>13.87890171083014</v>
      </c>
      <c r="S18">
        <v>10.246376112497378</v>
      </c>
      <c r="T18">
        <v>18.533305178048199</v>
      </c>
      <c r="U18">
        <v>1370</v>
      </c>
      <c r="V18">
        <v>9.6938656156572751</v>
      </c>
      <c r="W18">
        <v>4.6107849746941767</v>
      </c>
      <c r="X18">
        <v>19.249845656680598</v>
      </c>
      <c r="Y18">
        <v>47</v>
      </c>
      <c r="Z18">
        <v>15.02456012112566</v>
      </c>
      <c r="AA18">
        <v>11.563612128372842</v>
      </c>
      <c r="AB18">
        <v>19.29535238480042</v>
      </c>
      <c r="AC18">
        <v>1721</v>
      </c>
      <c r="AD18">
        <v>35.90199203245831</v>
      </c>
      <c r="AE18">
        <v>12.824475207986275</v>
      </c>
      <c r="AF18">
        <v>68.077314443989295</v>
      </c>
      <c r="AG18">
        <v>19</v>
      </c>
    </row>
    <row r="19" spans="1:33" x14ac:dyDescent="0.25">
      <c r="A19" t="s">
        <v>145</v>
      </c>
      <c r="B19">
        <v>15.459187071299798</v>
      </c>
      <c r="C19">
        <v>7.2163193150172207</v>
      </c>
      <c r="D19">
        <v>30.066437517272814</v>
      </c>
      <c r="E19">
        <v>12</v>
      </c>
      <c r="F19">
        <v>16.051749979685933</v>
      </c>
      <c r="G19">
        <v>8.2255132122505845</v>
      </c>
      <c r="H19">
        <v>28.973494882931377</v>
      </c>
      <c r="I19">
        <v>99</v>
      </c>
      <c r="J19">
        <v>59.340694703796551</v>
      </c>
      <c r="K19">
        <v>51.804080009463704</v>
      </c>
      <c r="L19">
        <v>66.461764325025158</v>
      </c>
      <c r="M19">
        <v>127</v>
      </c>
      <c r="N19">
        <v>0.44947064726254848</v>
      </c>
      <c r="O19">
        <v>7.6501558653638474E-2</v>
      </c>
      <c r="P19">
        <v>2.5935846760793435</v>
      </c>
      <c r="Q19">
        <v>66</v>
      </c>
      <c r="R19">
        <v>44.827745906437109</v>
      </c>
      <c r="S19">
        <v>38.502045566356713</v>
      </c>
      <c r="T19">
        <v>51.325357611097743</v>
      </c>
      <c r="U19">
        <v>1370</v>
      </c>
      <c r="V19">
        <v>29.441155557553845</v>
      </c>
      <c r="W19">
        <v>15.585349571505391</v>
      </c>
      <c r="X19">
        <v>48.532987335853583</v>
      </c>
      <c r="Y19">
        <v>47</v>
      </c>
      <c r="Z19">
        <v>41.386028501591873</v>
      </c>
      <c r="AA19">
        <v>36.10022479201686</v>
      </c>
      <c r="AB19">
        <v>46.877998529087598</v>
      </c>
      <c r="AC19">
        <v>1721</v>
      </c>
      <c r="AD19">
        <v>71.540895482427402</v>
      </c>
      <c r="AE19">
        <v>51.537135055866187</v>
      </c>
      <c r="AF19">
        <v>85.595566696290803</v>
      </c>
      <c r="AG19">
        <v>19</v>
      </c>
    </row>
    <row r="20" spans="1:33" x14ac:dyDescent="0.25">
      <c r="A20" t="s">
        <v>146</v>
      </c>
      <c r="B20">
        <v>14.553039160193343</v>
      </c>
      <c r="C20">
        <v>6.485964643434972</v>
      </c>
      <c r="D20">
        <v>29.489632225101133</v>
      </c>
      <c r="E20">
        <v>12</v>
      </c>
      <c r="F20">
        <v>2.6065395603060937</v>
      </c>
      <c r="G20">
        <v>0.8970716570316305</v>
      </c>
      <c r="H20">
        <v>7.332559062365708</v>
      </c>
      <c r="I20">
        <v>99</v>
      </c>
      <c r="J20">
        <v>20.793694560384733</v>
      </c>
      <c r="K20">
        <v>13.128191707285424</v>
      </c>
      <c r="L20">
        <v>31.321302309724363</v>
      </c>
      <c r="M20">
        <v>127</v>
      </c>
      <c r="N20" t="s">
        <v>84</v>
      </c>
      <c r="O20" t="s">
        <v>85</v>
      </c>
      <c r="P20" t="s">
        <v>85</v>
      </c>
      <c r="Q20">
        <v>66</v>
      </c>
      <c r="R20">
        <v>1.5307490104885244</v>
      </c>
      <c r="S20">
        <v>0.86598147608363008</v>
      </c>
      <c r="T20">
        <v>2.6919656539003149</v>
      </c>
      <c r="U20">
        <v>1370</v>
      </c>
      <c r="V20" t="s">
        <v>84</v>
      </c>
      <c r="W20" t="s">
        <v>85</v>
      </c>
      <c r="X20" t="s">
        <v>85</v>
      </c>
      <c r="Y20">
        <v>47</v>
      </c>
      <c r="Z20">
        <v>2.3707277742708825</v>
      </c>
      <c r="AA20">
        <v>1.3879384154230761</v>
      </c>
      <c r="AB20">
        <v>4.0210467532074476</v>
      </c>
      <c r="AC20">
        <v>1721</v>
      </c>
      <c r="AD20">
        <v>0.85550045604033764</v>
      </c>
      <c r="AE20">
        <v>0.1669282015418356</v>
      </c>
      <c r="AF20">
        <v>4.263116930243549</v>
      </c>
      <c r="AG20">
        <v>19</v>
      </c>
    </row>
    <row r="21" spans="1:33" x14ac:dyDescent="0.25">
      <c r="A21" t="s">
        <v>147</v>
      </c>
      <c r="B21">
        <v>0.90614791110645576</v>
      </c>
      <c r="C21">
        <v>0.16449243777230163</v>
      </c>
      <c r="D21">
        <v>4.8299660975655829</v>
      </c>
      <c r="E21">
        <v>12</v>
      </c>
      <c r="F21">
        <v>1.608797643831084</v>
      </c>
      <c r="G21">
        <v>0.58865650585537033</v>
      </c>
      <c r="H21">
        <v>4.3200163919233132</v>
      </c>
      <c r="I21">
        <v>99</v>
      </c>
      <c r="J21">
        <v>15.241742903320537</v>
      </c>
      <c r="K21">
        <v>6.9186064079318514</v>
      </c>
      <c r="L21">
        <v>30.316518239464717</v>
      </c>
      <c r="M21">
        <v>127</v>
      </c>
      <c r="N21" t="s">
        <v>84</v>
      </c>
      <c r="O21" t="s">
        <v>85</v>
      </c>
      <c r="P21" t="s">
        <v>85</v>
      </c>
      <c r="Q21">
        <v>66</v>
      </c>
      <c r="R21">
        <v>27.812193781763696</v>
      </c>
      <c r="S21">
        <v>23.180455808622767</v>
      </c>
      <c r="T21">
        <v>32.972179634934243</v>
      </c>
      <c r="U21">
        <v>1370</v>
      </c>
      <c r="V21">
        <v>18.044305179615847</v>
      </c>
      <c r="W21">
        <v>7.2823820427817747</v>
      </c>
      <c r="X21">
        <v>38.163910995550246</v>
      </c>
      <c r="Y21">
        <v>47</v>
      </c>
      <c r="Z21">
        <v>24.324609402877897</v>
      </c>
      <c r="AA21">
        <v>20.268808013263058</v>
      </c>
      <c r="AB21">
        <v>28.897833751377327</v>
      </c>
      <c r="AC21">
        <v>1721</v>
      </c>
      <c r="AD21">
        <v>42.218338155949318</v>
      </c>
      <c r="AE21">
        <v>24.308258776274027</v>
      </c>
      <c r="AF21">
        <v>62.438895436251016</v>
      </c>
      <c r="AG21">
        <v>19</v>
      </c>
    </row>
    <row r="22" spans="1:33" x14ac:dyDescent="0.25">
      <c r="A22" t="s">
        <v>148</v>
      </c>
      <c r="B22">
        <v>15.459187071299798</v>
      </c>
      <c r="C22">
        <v>7.2163193150172207</v>
      </c>
      <c r="D22">
        <v>30.066437517272814</v>
      </c>
      <c r="E22">
        <v>12</v>
      </c>
      <c r="F22">
        <v>11.688239634978107</v>
      </c>
      <c r="G22">
        <v>6.2420182374860138</v>
      </c>
      <c r="H22">
        <v>20.8305970128207</v>
      </c>
      <c r="I22">
        <v>99</v>
      </c>
      <c r="J22">
        <v>33.347266052837547</v>
      </c>
      <c r="K22">
        <v>27.665059151464472</v>
      </c>
      <c r="L22">
        <v>39.558306155818315</v>
      </c>
      <c r="M22">
        <v>127</v>
      </c>
      <c r="N22">
        <v>0.44947064726254848</v>
      </c>
      <c r="O22">
        <v>7.6501558653638474E-2</v>
      </c>
      <c r="P22">
        <v>2.5935846760793435</v>
      </c>
      <c r="Q22">
        <v>66</v>
      </c>
      <c r="R22">
        <v>23.762256957146228</v>
      </c>
      <c r="S22">
        <v>19.779482147316493</v>
      </c>
      <c r="T22">
        <v>28.264438407017657</v>
      </c>
      <c r="U22">
        <v>1370</v>
      </c>
      <c r="V22">
        <v>11.900193869297961</v>
      </c>
      <c r="W22">
        <v>6.1721211452129525</v>
      </c>
      <c r="X22">
        <v>21.713995874030388</v>
      </c>
      <c r="Y22">
        <v>47</v>
      </c>
      <c r="Z22">
        <v>21.986171189251049</v>
      </c>
      <c r="AA22">
        <v>18.612603326246543</v>
      </c>
      <c r="AB22">
        <v>25.777537114469258</v>
      </c>
      <c r="AC22">
        <v>1721</v>
      </c>
      <c r="AD22">
        <v>45.557309858507459</v>
      </c>
      <c r="AE22">
        <v>26.427085364727553</v>
      </c>
      <c r="AF22">
        <v>66.095042558751359</v>
      </c>
      <c r="AG22">
        <v>19</v>
      </c>
    </row>
    <row r="23" spans="1:33" x14ac:dyDescent="0.25">
      <c r="A23" t="s">
        <v>149</v>
      </c>
      <c r="B23" t="s">
        <v>84</v>
      </c>
      <c r="C23" t="s">
        <v>85</v>
      </c>
      <c r="D23" t="s">
        <v>85</v>
      </c>
      <c r="E23">
        <v>12</v>
      </c>
      <c r="F23">
        <v>0.81924118847596872</v>
      </c>
      <c r="G23">
        <v>0.17538570307254966</v>
      </c>
      <c r="H23">
        <v>3.738229849161792</v>
      </c>
      <c r="I23">
        <v>99</v>
      </c>
      <c r="J23">
        <v>1.2790810671888442</v>
      </c>
      <c r="K23">
        <v>0.26346580925591556</v>
      </c>
      <c r="L23">
        <v>5.9751708100446592</v>
      </c>
      <c r="M23">
        <v>127</v>
      </c>
      <c r="N23" t="s">
        <v>84</v>
      </c>
      <c r="O23" t="s">
        <v>85</v>
      </c>
      <c r="P23" t="s">
        <v>85</v>
      </c>
      <c r="Q23">
        <v>66</v>
      </c>
      <c r="R23">
        <v>0.2428659562621846</v>
      </c>
      <c r="S23">
        <v>0.12776749508486263</v>
      </c>
      <c r="T23">
        <v>0.46117128717886069</v>
      </c>
      <c r="U23">
        <v>1370</v>
      </c>
      <c r="V23" t="s">
        <v>84</v>
      </c>
      <c r="W23" t="s">
        <v>85</v>
      </c>
      <c r="X23" t="s">
        <v>85</v>
      </c>
      <c r="Y23">
        <v>47</v>
      </c>
      <c r="Z23">
        <v>0.2840423124275413</v>
      </c>
      <c r="AA23">
        <v>0.15171995736249677</v>
      </c>
      <c r="AB23">
        <v>0.53115551982856823</v>
      </c>
      <c r="AC23">
        <v>1721</v>
      </c>
      <c r="AD23" t="s">
        <v>84</v>
      </c>
      <c r="AE23" t="s">
        <v>85</v>
      </c>
      <c r="AF23" t="s">
        <v>85</v>
      </c>
      <c r="AG23">
        <v>19</v>
      </c>
    </row>
    <row r="24" spans="1:33" x14ac:dyDescent="0.25">
      <c r="A24" t="s">
        <v>64</v>
      </c>
      <c r="B24" t="s">
        <v>84</v>
      </c>
      <c r="C24" t="s">
        <v>85</v>
      </c>
      <c r="D24" t="s">
        <v>85</v>
      </c>
      <c r="E24">
        <v>12</v>
      </c>
      <c r="F24" t="s">
        <v>84</v>
      </c>
      <c r="G24" t="s">
        <v>85</v>
      </c>
      <c r="H24" t="s">
        <v>85</v>
      </c>
      <c r="I24">
        <v>99</v>
      </c>
      <c r="J24" t="s">
        <v>84</v>
      </c>
      <c r="K24" t="s">
        <v>85</v>
      </c>
      <c r="L24" t="s">
        <v>85</v>
      </c>
      <c r="M24">
        <v>127</v>
      </c>
      <c r="N24" t="s">
        <v>84</v>
      </c>
      <c r="O24" t="s">
        <v>85</v>
      </c>
      <c r="P24" t="s">
        <v>85</v>
      </c>
      <c r="Q24">
        <v>66</v>
      </c>
      <c r="R24" t="s">
        <v>84</v>
      </c>
      <c r="S24" t="s">
        <v>85</v>
      </c>
      <c r="T24" t="s">
        <v>85</v>
      </c>
      <c r="U24">
        <v>1370</v>
      </c>
      <c r="V24" t="s">
        <v>84</v>
      </c>
      <c r="W24" t="s">
        <v>85</v>
      </c>
      <c r="X24" t="s">
        <v>85</v>
      </c>
      <c r="Y24">
        <v>47</v>
      </c>
      <c r="Z24" t="s">
        <v>84</v>
      </c>
      <c r="AA24" t="s">
        <v>85</v>
      </c>
      <c r="AB24" t="s">
        <v>85</v>
      </c>
      <c r="AC24">
        <v>1721</v>
      </c>
      <c r="AD24" t="s">
        <v>84</v>
      </c>
      <c r="AE24" t="s">
        <v>85</v>
      </c>
      <c r="AF24" t="s">
        <v>85</v>
      </c>
      <c r="AG24">
        <v>19</v>
      </c>
    </row>
    <row r="25" spans="1:33" x14ac:dyDescent="0.25">
      <c r="A25" t="s">
        <v>65</v>
      </c>
      <c r="B25" t="s">
        <v>84</v>
      </c>
      <c r="C25" t="s">
        <v>85</v>
      </c>
      <c r="D25" t="s">
        <v>85</v>
      </c>
      <c r="E25">
        <v>12</v>
      </c>
      <c r="F25" t="s">
        <v>84</v>
      </c>
      <c r="G25" t="s">
        <v>85</v>
      </c>
      <c r="H25" t="s">
        <v>85</v>
      </c>
      <c r="I25">
        <v>99</v>
      </c>
      <c r="J25" t="s">
        <v>84</v>
      </c>
      <c r="K25" t="s">
        <v>85</v>
      </c>
      <c r="L25" t="s">
        <v>85</v>
      </c>
      <c r="M25">
        <v>127</v>
      </c>
      <c r="N25" t="s">
        <v>84</v>
      </c>
      <c r="O25" t="s">
        <v>85</v>
      </c>
      <c r="P25" t="s">
        <v>85</v>
      </c>
      <c r="Q25">
        <v>66</v>
      </c>
      <c r="R25" t="s">
        <v>84</v>
      </c>
      <c r="S25" t="s">
        <v>85</v>
      </c>
      <c r="T25" t="s">
        <v>85</v>
      </c>
      <c r="U25">
        <v>1370</v>
      </c>
      <c r="V25" t="s">
        <v>84</v>
      </c>
      <c r="W25" t="s">
        <v>85</v>
      </c>
      <c r="X25" t="s">
        <v>85</v>
      </c>
      <c r="Y25">
        <v>47</v>
      </c>
      <c r="Z25" t="s">
        <v>84</v>
      </c>
      <c r="AA25" t="s">
        <v>85</v>
      </c>
      <c r="AB25" t="s">
        <v>85</v>
      </c>
      <c r="AC25">
        <v>1721</v>
      </c>
      <c r="AD25" t="s">
        <v>84</v>
      </c>
      <c r="AE25" t="s">
        <v>85</v>
      </c>
      <c r="AF25" t="s">
        <v>85</v>
      </c>
      <c r="AG25">
        <v>19</v>
      </c>
    </row>
    <row r="26" spans="1:33" x14ac:dyDescent="0.25">
      <c r="A26" t="s">
        <v>150</v>
      </c>
      <c r="B26">
        <v>46.542356560397309</v>
      </c>
      <c r="C26">
        <v>22.629101132428531</v>
      </c>
      <c r="D26">
        <v>72.158157226544944</v>
      </c>
      <c r="E26">
        <v>12</v>
      </c>
      <c r="F26">
        <v>36.985996987217177</v>
      </c>
      <c r="G26">
        <v>21.204544757531902</v>
      </c>
      <c r="H26">
        <v>56.143909542036376</v>
      </c>
      <c r="I26">
        <v>99</v>
      </c>
      <c r="J26">
        <v>68.96640335003174</v>
      </c>
      <c r="K26">
        <v>62.480433739846411</v>
      </c>
      <c r="L26">
        <v>74.78366181899338</v>
      </c>
      <c r="M26">
        <v>127</v>
      </c>
      <c r="N26" t="s">
        <v>84</v>
      </c>
      <c r="O26" t="s">
        <v>85</v>
      </c>
      <c r="P26" t="s">
        <v>85</v>
      </c>
      <c r="Q26">
        <v>66</v>
      </c>
      <c r="R26">
        <v>62.288547597055569</v>
      </c>
      <c r="S26">
        <v>52.063317087972763</v>
      </c>
      <c r="T26">
        <v>71.525558118300594</v>
      </c>
      <c r="U26">
        <v>1370</v>
      </c>
      <c r="V26">
        <v>19.360378741437749</v>
      </c>
      <c r="W26">
        <v>8.0535988339145863</v>
      </c>
      <c r="X26">
        <v>39.689102233793058</v>
      </c>
      <c r="Y26">
        <v>47</v>
      </c>
      <c r="Z26">
        <v>56.345756732849509</v>
      </c>
      <c r="AA26">
        <v>48.353407946469666</v>
      </c>
      <c r="AB26">
        <v>64.021568520538764</v>
      </c>
      <c r="AC26">
        <v>1721</v>
      </c>
      <c r="AD26">
        <v>86.678788705785635</v>
      </c>
      <c r="AE26">
        <v>67.221216971127348</v>
      </c>
      <c r="AF26">
        <v>95.380094826105903</v>
      </c>
      <c r="AG26">
        <v>19</v>
      </c>
    </row>
    <row r="27" spans="1:33" x14ac:dyDescent="0.25">
      <c r="A27" t="s">
        <v>151</v>
      </c>
      <c r="B27">
        <v>46.542356560397309</v>
      </c>
      <c r="C27">
        <v>22.629101132428531</v>
      </c>
      <c r="D27">
        <v>72.158157226544944</v>
      </c>
      <c r="E27">
        <v>12</v>
      </c>
      <c r="F27">
        <v>36.985996987217177</v>
      </c>
      <c r="G27">
        <v>21.204544757531902</v>
      </c>
      <c r="H27">
        <v>56.143909542036376</v>
      </c>
      <c r="I27">
        <v>99</v>
      </c>
      <c r="J27">
        <v>68.96640335003174</v>
      </c>
      <c r="K27">
        <v>62.480433739846411</v>
      </c>
      <c r="L27">
        <v>74.78366181899338</v>
      </c>
      <c r="M27">
        <v>127</v>
      </c>
      <c r="N27" t="s">
        <v>84</v>
      </c>
      <c r="O27" t="s">
        <v>85</v>
      </c>
      <c r="P27" t="s">
        <v>85</v>
      </c>
      <c r="Q27">
        <v>66</v>
      </c>
      <c r="R27">
        <v>62.343212544649063</v>
      </c>
      <c r="S27">
        <v>52.111087261553124</v>
      </c>
      <c r="T27">
        <v>71.581360412365385</v>
      </c>
      <c r="U27">
        <v>1370</v>
      </c>
      <c r="V27">
        <v>19.360378741437749</v>
      </c>
      <c r="W27">
        <v>8.0535988339145863</v>
      </c>
      <c r="X27">
        <v>39.689102233793058</v>
      </c>
      <c r="Y27">
        <v>47</v>
      </c>
      <c r="Z27">
        <v>56.390148707559604</v>
      </c>
      <c r="AA27">
        <v>48.391398084792996</v>
      </c>
      <c r="AB27">
        <v>64.06966531828084</v>
      </c>
      <c r="AC27">
        <v>1721</v>
      </c>
      <c r="AD27">
        <v>86.678788705785635</v>
      </c>
      <c r="AE27">
        <v>67.221216971127348</v>
      </c>
      <c r="AF27">
        <v>95.380094826105903</v>
      </c>
      <c r="AG27">
        <v>19</v>
      </c>
    </row>
    <row r="28" spans="1:33" x14ac:dyDescent="0.25">
      <c r="A28" t="s">
        <v>68</v>
      </c>
      <c r="B28" t="s">
        <v>84</v>
      </c>
      <c r="C28" t="s">
        <v>85</v>
      </c>
      <c r="D28" t="s">
        <v>85</v>
      </c>
      <c r="E28">
        <v>12</v>
      </c>
      <c r="F28" t="s">
        <v>84</v>
      </c>
      <c r="G28" t="s">
        <v>85</v>
      </c>
      <c r="H28" t="s">
        <v>85</v>
      </c>
      <c r="I28">
        <v>99</v>
      </c>
      <c r="J28" t="s">
        <v>84</v>
      </c>
      <c r="K28" t="s">
        <v>85</v>
      </c>
      <c r="L28" t="s">
        <v>85</v>
      </c>
      <c r="M28">
        <v>127</v>
      </c>
      <c r="N28" t="s">
        <v>84</v>
      </c>
      <c r="O28" t="s">
        <v>85</v>
      </c>
      <c r="P28" t="s">
        <v>85</v>
      </c>
      <c r="Q28">
        <v>66</v>
      </c>
      <c r="R28" t="s">
        <v>84</v>
      </c>
      <c r="S28" t="s">
        <v>85</v>
      </c>
      <c r="T28" t="s">
        <v>85</v>
      </c>
      <c r="U28">
        <v>1370</v>
      </c>
      <c r="V28" t="s">
        <v>84</v>
      </c>
      <c r="W28" t="s">
        <v>85</v>
      </c>
      <c r="X28" t="s">
        <v>85</v>
      </c>
      <c r="Y28">
        <v>47</v>
      </c>
      <c r="Z28" t="s">
        <v>84</v>
      </c>
      <c r="AA28" t="s">
        <v>85</v>
      </c>
      <c r="AB28" t="s">
        <v>85</v>
      </c>
      <c r="AC28">
        <v>1721</v>
      </c>
      <c r="AD28" t="s">
        <v>84</v>
      </c>
      <c r="AE28" t="s">
        <v>85</v>
      </c>
      <c r="AF28" t="s">
        <v>85</v>
      </c>
      <c r="AG28">
        <v>19</v>
      </c>
    </row>
    <row r="29" spans="1:33" x14ac:dyDescent="0.25">
      <c r="A29" t="s">
        <v>69</v>
      </c>
      <c r="B29">
        <v>16.02851501031364</v>
      </c>
      <c r="C29">
        <v>5.1276883818175358</v>
      </c>
      <c r="D29">
        <v>40.267322324944232</v>
      </c>
      <c r="E29">
        <v>12</v>
      </c>
      <c r="F29">
        <v>14.320223964783729</v>
      </c>
      <c r="G29">
        <v>7.5828081238020681</v>
      </c>
      <c r="H29">
        <v>25.39872548242359</v>
      </c>
      <c r="I29">
        <v>99</v>
      </c>
      <c r="J29">
        <v>28.879433705420492</v>
      </c>
      <c r="K29">
        <v>22.859931806209229</v>
      </c>
      <c r="L29">
        <v>35.749423915912814</v>
      </c>
      <c r="M29">
        <v>127</v>
      </c>
      <c r="N29" t="s">
        <v>84</v>
      </c>
      <c r="O29" t="s">
        <v>85</v>
      </c>
      <c r="P29" t="s">
        <v>85</v>
      </c>
      <c r="Q29">
        <v>66</v>
      </c>
      <c r="R29">
        <v>9.9656011006344354</v>
      </c>
      <c r="S29">
        <v>7.7368296731337054</v>
      </c>
      <c r="T29">
        <v>12.747711454374494</v>
      </c>
      <c r="U29">
        <v>1370</v>
      </c>
      <c r="V29">
        <v>4.2085616274797841</v>
      </c>
      <c r="W29">
        <v>1.2094533288331577</v>
      </c>
      <c r="X29">
        <v>13.619359602294336</v>
      </c>
      <c r="Y29">
        <v>47</v>
      </c>
      <c r="Z29">
        <v>10.232962824483108</v>
      </c>
      <c r="AA29">
        <v>8.0508554761762703</v>
      </c>
      <c r="AB29">
        <v>12.923383140048317</v>
      </c>
      <c r="AC29">
        <v>1721</v>
      </c>
      <c r="AD29">
        <v>44.825969823800101</v>
      </c>
      <c r="AE29">
        <v>18.413122622156177</v>
      </c>
      <c r="AF29">
        <v>74.520411683637931</v>
      </c>
      <c r="AG29">
        <v>19</v>
      </c>
    </row>
    <row r="30" spans="1:33" x14ac:dyDescent="0.25">
      <c r="A30" t="s">
        <v>152</v>
      </c>
      <c r="B30">
        <v>46.542356560397309</v>
      </c>
      <c r="C30">
        <v>22.629101132428531</v>
      </c>
      <c r="D30">
        <v>72.158157226544944</v>
      </c>
      <c r="E30">
        <v>12</v>
      </c>
      <c r="F30">
        <v>30.025028593626519</v>
      </c>
      <c r="G30">
        <v>17.267324333705336</v>
      </c>
      <c r="H30">
        <v>46.868754942706346</v>
      </c>
      <c r="I30">
        <v>99</v>
      </c>
      <c r="J30">
        <v>26.390717643901191</v>
      </c>
      <c r="K30">
        <v>13.581461435363071</v>
      </c>
      <c r="L30">
        <v>44.991327659109324</v>
      </c>
      <c r="M30">
        <v>127</v>
      </c>
      <c r="N30" t="s">
        <v>84</v>
      </c>
      <c r="O30" t="s">
        <v>85</v>
      </c>
      <c r="P30" t="s">
        <v>85</v>
      </c>
      <c r="Q30">
        <v>66</v>
      </c>
      <c r="R30">
        <v>54.998174906919751</v>
      </c>
      <c r="S30">
        <v>46.8953865202283</v>
      </c>
      <c r="T30">
        <v>62.844191817879015</v>
      </c>
      <c r="U30">
        <v>1370</v>
      </c>
      <c r="V30">
        <v>15.507088855935919</v>
      </c>
      <c r="W30">
        <v>6.324921935154272</v>
      </c>
      <c r="X30">
        <v>33.283150428125488</v>
      </c>
      <c r="Y30">
        <v>47</v>
      </c>
      <c r="Z30">
        <v>48.028607328953811</v>
      </c>
      <c r="AA30">
        <v>41.622080705476691</v>
      </c>
      <c r="AB30">
        <v>54.5006279215375</v>
      </c>
      <c r="AC30">
        <v>1721</v>
      </c>
      <c r="AD30">
        <v>52.788755053200511</v>
      </c>
      <c r="AE30">
        <v>32.684798957500313</v>
      </c>
      <c r="AF30">
        <v>72.027138362468051</v>
      </c>
      <c r="AG30">
        <v>19</v>
      </c>
    </row>
    <row r="31" spans="1:33" x14ac:dyDescent="0.25">
      <c r="A31" t="s">
        <v>153</v>
      </c>
      <c r="B31">
        <v>36.73975382003119</v>
      </c>
      <c r="C31">
        <v>12.305953023093338</v>
      </c>
      <c r="D31">
        <v>70.619506326069185</v>
      </c>
      <c r="E31">
        <v>12</v>
      </c>
      <c r="F31">
        <v>17.508092849334574</v>
      </c>
      <c r="G31">
        <v>9.5862396153536125</v>
      </c>
      <c r="H31">
        <v>29.817444685497087</v>
      </c>
      <c r="I31">
        <v>99</v>
      </c>
      <c r="J31">
        <v>61.110810101676805</v>
      </c>
      <c r="K31">
        <v>53.341650908646621</v>
      </c>
      <c r="L31">
        <v>68.353805441259979</v>
      </c>
      <c r="M31">
        <v>127</v>
      </c>
      <c r="N31" t="s">
        <v>84</v>
      </c>
      <c r="O31" t="s">
        <v>85</v>
      </c>
      <c r="P31" t="s">
        <v>85</v>
      </c>
      <c r="Q31">
        <v>66</v>
      </c>
      <c r="R31">
        <v>19.860393934573182</v>
      </c>
      <c r="S31">
        <v>15.187107851258277</v>
      </c>
      <c r="T31">
        <v>25.538697116308708</v>
      </c>
      <c r="U31">
        <v>1370</v>
      </c>
      <c r="V31">
        <v>7.079832814779448</v>
      </c>
      <c r="W31">
        <v>2.932212220118823</v>
      </c>
      <c r="X31">
        <v>16.119973734756591</v>
      </c>
      <c r="Y31">
        <v>47</v>
      </c>
      <c r="Z31">
        <v>20.131802056220263</v>
      </c>
      <c r="AA31">
        <v>15.718646733806855</v>
      </c>
      <c r="AB31">
        <v>25.410428595587138</v>
      </c>
      <c r="AC31">
        <v>1721</v>
      </c>
      <c r="AD31">
        <v>39.974353692612205</v>
      </c>
      <c r="AE31">
        <v>20.944006988851363</v>
      </c>
      <c r="AF31">
        <v>62.603315606046948</v>
      </c>
      <c r="AG31">
        <v>19</v>
      </c>
    </row>
    <row r="32" spans="1:33" x14ac:dyDescent="0.25">
      <c r="A32" t="s">
        <v>154</v>
      </c>
      <c r="B32" t="s">
        <v>84</v>
      </c>
      <c r="C32" t="s">
        <v>85</v>
      </c>
      <c r="D32" t="s">
        <v>85</v>
      </c>
      <c r="E32">
        <v>12</v>
      </c>
      <c r="F32" t="s">
        <v>84</v>
      </c>
      <c r="G32" t="s">
        <v>85</v>
      </c>
      <c r="H32" t="s">
        <v>85</v>
      </c>
      <c r="I32">
        <v>99</v>
      </c>
      <c r="J32">
        <v>0.8652693664707426</v>
      </c>
      <c r="K32">
        <v>0.24109869413740884</v>
      </c>
      <c r="L32">
        <v>3.0558320532165362</v>
      </c>
      <c r="M32">
        <v>127</v>
      </c>
      <c r="N32" t="s">
        <v>84</v>
      </c>
      <c r="O32" t="s">
        <v>85</v>
      </c>
      <c r="P32" t="s">
        <v>85</v>
      </c>
      <c r="Q32">
        <v>66</v>
      </c>
      <c r="R32">
        <v>0.19179357151063284</v>
      </c>
      <c r="S32">
        <v>7.2713359274752698E-2</v>
      </c>
      <c r="T32">
        <v>0.50490208040239137</v>
      </c>
      <c r="U32">
        <v>1370</v>
      </c>
      <c r="V32" t="s">
        <v>84</v>
      </c>
      <c r="W32" t="s">
        <v>85</v>
      </c>
      <c r="X32" t="s">
        <v>85</v>
      </c>
      <c r="Y32">
        <v>47</v>
      </c>
      <c r="Z32">
        <v>0.19530968418223266</v>
      </c>
      <c r="AA32">
        <v>8.5260125684543997E-2</v>
      </c>
      <c r="AB32">
        <v>0.44677061277716396</v>
      </c>
      <c r="AC32">
        <v>1721</v>
      </c>
      <c r="AD32" t="s">
        <v>84</v>
      </c>
      <c r="AE32" t="s">
        <v>85</v>
      </c>
      <c r="AF32" t="s">
        <v>85</v>
      </c>
      <c r="AG32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2"/>
  <sheetViews>
    <sheetView workbookViewId="0">
      <selection activeCell="J21" sqref="J21"/>
    </sheetView>
  </sheetViews>
  <sheetFormatPr defaultColWidth="8.85546875" defaultRowHeight="15" x14ac:dyDescent="0.25"/>
  <sheetData>
    <row r="1" spans="1:37" x14ac:dyDescent="0.25">
      <c r="A1" t="s">
        <v>92</v>
      </c>
      <c r="C1" t="s">
        <v>159</v>
      </c>
    </row>
    <row r="2" spans="1:37" x14ac:dyDescent="0.25">
      <c r="A2" s="1"/>
      <c r="B2" t="s">
        <v>74</v>
      </c>
      <c r="F2" t="s">
        <v>75</v>
      </c>
      <c r="J2" t="s">
        <v>76</v>
      </c>
      <c r="N2" t="s">
        <v>77</v>
      </c>
      <c r="R2" t="s">
        <v>86</v>
      </c>
      <c r="V2" t="s">
        <v>130</v>
      </c>
      <c r="Z2" t="s">
        <v>131</v>
      </c>
      <c r="AD2" t="s">
        <v>80</v>
      </c>
      <c r="AH2" t="s">
        <v>80</v>
      </c>
    </row>
    <row r="3" spans="1:37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7" x14ac:dyDescent="0.25">
      <c r="A4" t="s">
        <v>44</v>
      </c>
      <c r="B4">
        <v>85.723740520655866</v>
      </c>
      <c r="C4">
        <v>37.461253137104123</v>
      </c>
      <c r="D4">
        <v>98.365804854914728</v>
      </c>
      <c r="E4">
        <v>3</v>
      </c>
      <c r="F4">
        <v>62.994762824811048</v>
      </c>
      <c r="G4">
        <v>37.866576648147358</v>
      </c>
      <c r="H4">
        <v>82.62384582344437</v>
      </c>
      <c r="I4">
        <v>80</v>
      </c>
      <c r="J4">
        <v>95.150882691862222</v>
      </c>
      <c r="K4">
        <v>88.253979220114658</v>
      </c>
      <c r="L4">
        <v>98.085963860776687</v>
      </c>
      <c r="M4">
        <v>316</v>
      </c>
      <c r="N4" t="s">
        <v>84</v>
      </c>
      <c r="O4" t="s">
        <v>85</v>
      </c>
      <c r="P4" t="s">
        <v>85</v>
      </c>
      <c r="Q4">
        <v>66</v>
      </c>
      <c r="R4">
        <v>94.714175606203398</v>
      </c>
      <c r="S4">
        <v>89.561649605841055</v>
      </c>
      <c r="T4">
        <v>97.397250307582851</v>
      </c>
      <c r="U4">
        <v>511</v>
      </c>
      <c r="V4">
        <v>91.467361019034684</v>
      </c>
      <c r="W4">
        <v>87.129012568062876</v>
      </c>
      <c r="X4">
        <v>94.436776306897968</v>
      </c>
      <c r="Y4">
        <v>56</v>
      </c>
      <c r="Z4">
        <v>87.414229635469283</v>
      </c>
      <c r="AA4">
        <v>84.078553961065268</v>
      </c>
      <c r="AB4">
        <v>90.133066335384711</v>
      </c>
      <c r="AC4">
        <v>1032</v>
      </c>
      <c r="AD4">
        <v>84.713487366519928</v>
      </c>
      <c r="AE4">
        <v>33.476324830209762</v>
      </c>
      <c r="AF4">
        <v>98.38781610725384</v>
      </c>
      <c r="AG4">
        <v>3</v>
      </c>
      <c r="AH4">
        <v>100</v>
      </c>
      <c r="AI4">
        <v>100</v>
      </c>
      <c r="AJ4">
        <v>100</v>
      </c>
      <c r="AK4">
        <v>3</v>
      </c>
    </row>
    <row r="5" spans="1:37" x14ac:dyDescent="0.25">
      <c r="A5" t="s">
        <v>132</v>
      </c>
      <c r="B5">
        <v>85.723740520655866</v>
      </c>
      <c r="C5">
        <v>37.461253137104123</v>
      </c>
      <c r="D5">
        <v>98.365804854914728</v>
      </c>
      <c r="E5">
        <v>3</v>
      </c>
      <c r="F5">
        <v>47.55880908622597</v>
      </c>
      <c r="G5">
        <v>28.311062900479968</v>
      </c>
      <c r="H5">
        <v>67.560202956192668</v>
      </c>
      <c r="I5">
        <v>80</v>
      </c>
      <c r="J5">
        <v>94.590498669041494</v>
      </c>
      <c r="K5">
        <v>87.756522198509415</v>
      </c>
      <c r="L5">
        <v>97.709497246401639</v>
      </c>
      <c r="M5">
        <v>316</v>
      </c>
      <c r="N5" t="s">
        <v>84</v>
      </c>
      <c r="O5" t="s">
        <v>85</v>
      </c>
      <c r="P5" t="s">
        <v>85</v>
      </c>
      <c r="Q5">
        <v>66</v>
      </c>
      <c r="R5">
        <v>88.282640311822973</v>
      </c>
      <c r="S5">
        <v>82.823467392936394</v>
      </c>
      <c r="T5">
        <v>92.170753869102057</v>
      </c>
      <c r="U5">
        <v>511</v>
      </c>
      <c r="V5">
        <v>77.600183191959133</v>
      </c>
      <c r="W5">
        <v>60.742141929785355</v>
      </c>
      <c r="X5">
        <v>88.580081201729826</v>
      </c>
      <c r="Y5">
        <v>56</v>
      </c>
      <c r="Z5">
        <v>81.846816887793423</v>
      </c>
      <c r="AA5">
        <v>78.394250761087221</v>
      </c>
      <c r="AB5">
        <v>84.854259266917367</v>
      </c>
      <c r="AC5">
        <v>1032</v>
      </c>
      <c r="AD5">
        <v>84.713487366519928</v>
      </c>
      <c r="AE5">
        <v>33.476324830209762</v>
      </c>
      <c r="AF5">
        <v>98.38781610725384</v>
      </c>
      <c r="AG5">
        <v>3</v>
      </c>
      <c r="AH5">
        <v>100</v>
      </c>
      <c r="AI5">
        <v>100</v>
      </c>
      <c r="AJ5">
        <v>100</v>
      </c>
      <c r="AK5">
        <v>3</v>
      </c>
    </row>
    <row r="6" spans="1:37" x14ac:dyDescent="0.25">
      <c r="A6" t="s">
        <v>133</v>
      </c>
      <c r="B6">
        <v>85.723740520655866</v>
      </c>
      <c r="C6">
        <v>37.461253137104123</v>
      </c>
      <c r="D6">
        <v>98.365804854914728</v>
      </c>
      <c r="E6">
        <v>3</v>
      </c>
      <c r="F6">
        <v>44.040068625046011</v>
      </c>
      <c r="G6">
        <v>25.695725945338982</v>
      </c>
      <c r="H6">
        <v>64.170492368067187</v>
      </c>
      <c r="I6">
        <v>80</v>
      </c>
      <c r="J6">
        <v>88.318775312908116</v>
      </c>
      <c r="K6">
        <v>81.967666156637293</v>
      </c>
      <c r="L6">
        <v>92.633999804007971</v>
      </c>
      <c r="M6">
        <v>316</v>
      </c>
      <c r="N6" t="s">
        <v>84</v>
      </c>
      <c r="O6" t="s">
        <v>85</v>
      </c>
      <c r="P6" t="s">
        <v>85</v>
      </c>
      <c r="Q6">
        <v>66</v>
      </c>
      <c r="R6">
        <v>87.897983902882913</v>
      </c>
      <c r="S6">
        <v>82.276715689359264</v>
      </c>
      <c r="T6">
        <v>91.911632976129894</v>
      </c>
      <c r="U6">
        <v>511</v>
      </c>
      <c r="V6">
        <v>77.600183191959133</v>
      </c>
      <c r="W6">
        <v>60.742141929785355</v>
      </c>
      <c r="X6">
        <v>88.580081201729826</v>
      </c>
      <c r="Y6">
        <v>56</v>
      </c>
      <c r="Z6">
        <v>79.430398445474822</v>
      </c>
      <c r="AA6">
        <v>75.673489890499198</v>
      </c>
      <c r="AB6">
        <v>82.739442453955476</v>
      </c>
      <c r="AC6">
        <v>1032</v>
      </c>
      <c r="AD6">
        <v>84.713487366519928</v>
      </c>
      <c r="AE6">
        <v>33.476324830209762</v>
      </c>
      <c r="AF6">
        <v>98.38781610725384</v>
      </c>
      <c r="AG6">
        <v>3</v>
      </c>
      <c r="AH6">
        <v>100</v>
      </c>
      <c r="AI6">
        <v>100</v>
      </c>
      <c r="AJ6">
        <v>100</v>
      </c>
      <c r="AK6">
        <v>3</v>
      </c>
    </row>
    <row r="7" spans="1:37" x14ac:dyDescent="0.25">
      <c r="A7" t="s">
        <v>134</v>
      </c>
      <c r="B7" t="s">
        <v>84</v>
      </c>
      <c r="C7" t="s">
        <v>85</v>
      </c>
      <c r="D7" t="s">
        <v>85</v>
      </c>
      <c r="E7">
        <v>3</v>
      </c>
      <c r="F7">
        <v>4.2683396221503491</v>
      </c>
      <c r="G7">
        <v>1.4032601245810956</v>
      </c>
      <c r="H7">
        <v>12.255995056051589</v>
      </c>
      <c r="I7">
        <v>80</v>
      </c>
      <c r="J7">
        <v>17.326721699641716</v>
      </c>
      <c r="K7">
        <v>12.553051928318379</v>
      </c>
      <c r="L7">
        <v>23.429346130588289</v>
      </c>
      <c r="M7">
        <v>316</v>
      </c>
      <c r="N7" t="s">
        <v>84</v>
      </c>
      <c r="O7" t="s">
        <v>85</v>
      </c>
      <c r="P7" t="s">
        <v>85</v>
      </c>
      <c r="Q7">
        <v>66</v>
      </c>
      <c r="R7">
        <v>4.085001702967423</v>
      </c>
      <c r="S7">
        <v>1.9115383037584028</v>
      </c>
      <c r="T7">
        <v>8.5152079967397718</v>
      </c>
      <c r="U7">
        <v>511</v>
      </c>
      <c r="V7">
        <v>0.90495445816362319</v>
      </c>
      <c r="W7">
        <v>0.13251696179920869</v>
      </c>
      <c r="X7">
        <v>5.9133066928366906</v>
      </c>
      <c r="Y7">
        <v>56</v>
      </c>
      <c r="Z7">
        <v>7.7720622878211243</v>
      </c>
      <c r="AA7">
        <v>5.3157652149920374</v>
      </c>
      <c r="AB7">
        <v>11.228758152597459</v>
      </c>
      <c r="AC7">
        <v>1032</v>
      </c>
      <c r="AD7" t="s">
        <v>84</v>
      </c>
      <c r="AE7" t="s">
        <v>85</v>
      </c>
      <c r="AF7" t="s">
        <v>85</v>
      </c>
      <c r="AG7">
        <v>3</v>
      </c>
      <c r="AH7">
        <v>84.713487366519928</v>
      </c>
      <c r="AI7">
        <v>32.778520374179386</v>
      </c>
      <c r="AJ7">
        <v>98.437026968289146</v>
      </c>
      <c r="AK7">
        <v>3</v>
      </c>
    </row>
    <row r="8" spans="1:37" x14ac:dyDescent="0.25">
      <c r="A8" t="s">
        <v>135</v>
      </c>
      <c r="B8" t="s">
        <v>84</v>
      </c>
      <c r="C8" t="s">
        <v>85</v>
      </c>
      <c r="D8" t="s">
        <v>85</v>
      </c>
      <c r="E8">
        <v>3</v>
      </c>
      <c r="F8" t="s">
        <v>84</v>
      </c>
      <c r="G8" t="s">
        <v>85</v>
      </c>
      <c r="H8" t="s">
        <v>85</v>
      </c>
      <c r="I8">
        <v>80</v>
      </c>
      <c r="J8">
        <v>10.415256077051614</v>
      </c>
      <c r="K8">
        <v>7.764837813901214</v>
      </c>
      <c r="L8">
        <v>13.834660928764508</v>
      </c>
      <c r="M8">
        <v>316</v>
      </c>
      <c r="N8" t="s">
        <v>84</v>
      </c>
      <c r="O8" t="s">
        <v>85</v>
      </c>
      <c r="P8" t="s">
        <v>85</v>
      </c>
      <c r="Q8">
        <v>66</v>
      </c>
      <c r="R8">
        <v>0.13608287186199783</v>
      </c>
      <c r="S8">
        <v>3.4947700344006648E-2</v>
      </c>
      <c r="T8">
        <v>0.52834629958852497</v>
      </c>
      <c r="U8">
        <v>511</v>
      </c>
      <c r="V8" t="s">
        <v>84</v>
      </c>
      <c r="W8" t="s">
        <v>85</v>
      </c>
      <c r="X8" t="s">
        <v>85</v>
      </c>
      <c r="Y8">
        <v>56</v>
      </c>
      <c r="Z8">
        <v>3.3490045588426556</v>
      </c>
      <c r="AA8">
        <v>2.1251077177000215</v>
      </c>
      <c r="AB8">
        <v>5.2400334818242573</v>
      </c>
      <c r="AC8">
        <v>1032</v>
      </c>
      <c r="AD8" t="s">
        <v>84</v>
      </c>
      <c r="AE8" t="s">
        <v>85</v>
      </c>
      <c r="AF8" t="s">
        <v>85</v>
      </c>
      <c r="AG8">
        <v>3</v>
      </c>
      <c r="AH8" t="s">
        <v>84</v>
      </c>
      <c r="AI8" t="s">
        <v>85</v>
      </c>
      <c r="AJ8" t="s">
        <v>85</v>
      </c>
      <c r="AK8">
        <v>3</v>
      </c>
    </row>
    <row r="9" spans="1:37" x14ac:dyDescent="0.25">
      <c r="A9" t="s">
        <v>136</v>
      </c>
      <c r="B9" t="s">
        <v>84</v>
      </c>
      <c r="C9" t="s">
        <v>85</v>
      </c>
      <c r="D9" t="s">
        <v>85</v>
      </c>
      <c r="E9">
        <v>3</v>
      </c>
      <c r="F9">
        <v>2.7800644512308264</v>
      </c>
      <c r="G9">
        <v>1.0047597304969882</v>
      </c>
      <c r="H9">
        <v>7.4558972385753872</v>
      </c>
      <c r="I9">
        <v>80</v>
      </c>
      <c r="J9">
        <v>38.200806641201297</v>
      </c>
      <c r="K9">
        <v>29.786306352110692</v>
      </c>
      <c r="L9">
        <v>47.388060500852426</v>
      </c>
      <c r="M9">
        <v>316</v>
      </c>
      <c r="N9" t="s">
        <v>84</v>
      </c>
      <c r="O9" t="s">
        <v>85</v>
      </c>
      <c r="P9" t="s">
        <v>85</v>
      </c>
      <c r="Q9">
        <v>66</v>
      </c>
      <c r="R9">
        <v>8.2974370388627268</v>
      </c>
      <c r="S9">
        <v>6.466709143662082</v>
      </c>
      <c r="T9">
        <v>10.587776511595241</v>
      </c>
      <c r="U9">
        <v>511</v>
      </c>
      <c r="V9">
        <v>1.0461677747871645</v>
      </c>
      <c r="W9">
        <v>0.16890596346620201</v>
      </c>
      <c r="X9">
        <v>6.1969132658474271</v>
      </c>
      <c r="Y9">
        <v>56</v>
      </c>
      <c r="Z9">
        <v>16.231811189745887</v>
      </c>
      <c r="AA9">
        <v>12.410503712493206</v>
      </c>
      <c r="AB9">
        <v>20.948329080901679</v>
      </c>
      <c r="AC9">
        <v>1032</v>
      </c>
      <c r="AD9">
        <v>38.138628588929336</v>
      </c>
      <c r="AE9">
        <v>4.8394557040475839</v>
      </c>
      <c r="AF9">
        <v>88.199158294440437</v>
      </c>
      <c r="AG9">
        <v>3</v>
      </c>
      <c r="AH9" t="s">
        <v>84</v>
      </c>
      <c r="AI9" t="s">
        <v>85</v>
      </c>
      <c r="AJ9" t="s">
        <v>85</v>
      </c>
      <c r="AK9">
        <v>3</v>
      </c>
    </row>
    <row r="10" spans="1:37" x14ac:dyDescent="0.25">
      <c r="A10" t="s">
        <v>137</v>
      </c>
      <c r="B10" t="s">
        <v>84</v>
      </c>
      <c r="C10" t="s">
        <v>85</v>
      </c>
      <c r="D10" t="s">
        <v>85</v>
      </c>
      <c r="E10">
        <v>3</v>
      </c>
      <c r="F10" t="s">
        <v>84</v>
      </c>
      <c r="G10" t="s">
        <v>85</v>
      </c>
      <c r="H10" t="s">
        <v>85</v>
      </c>
      <c r="I10">
        <v>80</v>
      </c>
      <c r="J10">
        <v>4.4968821662097609</v>
      </c>
      <c r="K10">
        <v>2.1945651225004466</v>
      </c>
      <c r="L10">
        <v>8.9924843398084366</v>
      </c>
      <c r="M10">
        <v>316</v>
      </c>
      <c r="N10" t="s">
        <v>84</v>
      </c>
      <c r="O10" t="s">
        <v>85</v>
      </c>
      <c r="P10" t="s">
        <v>85</v>
      </c>
      <c r="Q10">
        <v>66</v>
      </c>
      <c r="R10" t="s">
        <v>84</v>
      </c>
      <c r="S10" t="s">
        <v>85</v>
      </c>
      <c r="T10" t="s">
        <v>85</v>
      </c>
      <c r="U10">
        <v>511</v>
      </c>
      <c r="V10" t="s">
        <v>84</v>
      </c>
      <c r="W10" t="s">
        <v>85</v>
      </c>
      <c r="X10" t="s">
        <v>85</v>
      </c>
      <c r="Y10">
        <v>56</v>
      </c>
      <c r="Z10">
        <v>1.4184602329495253</v>
      </c>
      <c r="AA10">
        <v>0.67018223412341049</v>
      </c>
      <c r="AB10">
        <v>2.9771711093495359</v>
      </c>
      <c r="AC10">
        <v>1032</v>
      </c>
      <c r="AD10" t="s">
        <v>84</v>
      </c>
      <c r="AE10" t="s">
        <v>85</v>
      </c>
      <c r="AF10" t="s">
        <v>85</v>
      </c>
      <c r="AG10">
        <v>3</v>
      </c>
    </row>
    <row r="11" spans="1:37" x14ac:dyDescent="0.25">
      <c r="A11" t="s">
        <v>138</v>
      </c>
      <c r="B11" t="s">
        <v>84</v>
      </c>
      <c r="C11" t="s">
        <v>85</v>
      </c>
      <c r="D11" t="s">
        <v>85</v>
      </c>
      <c r="E11">
        <v>3</v>
      </c>
      <c r="F11" t="s">
        <v>84</v>
      </c>
      <c r="G11" t="s">
        <v>85</v>
      </c>
      <c r="H11" t="s">
        <v>85</v>
      </c>
      <c r="I11">
        <v>80</v>
      </c>
      <c r="J11">
        <v>0.27219793550994903</v>
      </c>
      <c r="K11">
        <v>3.9205129818739963E-2</v>
      </c>
      <c r="L11">
        <v>1.864026989350078</v>
      </c>
      <c r="M11">
        <v>316</v>
      </c>
      <c r="N11" t="s">
        <v>84</v>
      </c>
      <c r="O11" t="s">
        <v>85</v>
      </c>
      <c r="P11" t="s">
        <v>85</v>
      </c>
      <c r="Q11">
        <v>66</v>
      </c>
      <c r="R11" t="s">
        <v>84</v>
      </c>
      <c r="S11" t="s">
        <v>85</v>
      </c>
      <c r="T11" t="s">
        <v>85</v>
      </c>
      <c r="U11">
        <v>511</v>
      </c>
      <c r="V11" t="s">
        <v>84</v>
      </c>
      <c r="W11" t="s">
        <v>85</v>
      </c>
      <c r="X11" t="s">
        <v>85</v>
      </c>
      <c r="Y11">
        <v>56</v>
      </c>
      <c r="Z11">
        <v>8.5859920883195343E-2</v>
      </c>
      <c r="AA11">
        <v>1.2175367146145605E-2</v>
      </c>
      <c r="AB11">
        <v>0.6027903684005752</v>
      </c>
      <c r="AC11">
        <v>1032</v>
      </c>
      <c r="AD11" t="s">
        <v>84</v>
      </c>
      <c r="AE11" t="s">
        <v>85</v>
      </c>
      <c r="AF11" t="s">
        <v>85</v>
      </c>
      <c r="AG11">
        <v>3</v>
      </c>
    </row>
    <row r="12" spans="1:37" x14ac:dyDescent="0.25">
      <c r="A12" t="s">
        <v>139</v>
      </c>
      <c r="B12">
        <v>85.723740520655866</v>
      </c>
      <c r="C12">
        <v>37.461253137104123</v>
      </c>
      <c r="D12">
        <v>98.365804854914728</v>
      </c>
      <c r="E12">
        <v>3</v>
      </c>
      <c r="F12">
        <v>39.306838808388534</v>
      </c>
      <c r="G12">
        <v>22.526987383950125</v>
      </c>
      <c r="H12">
        <v>59.0576863238473</v>
      </c>
      <c r="I12">
        <v>80</v>
      </c>
      <c r="J12">
        <v>84.318090164818202</v>
      </c>
      <c r="K12">
        <v>78.10001598285632</v>
      </c>
      <c r="L12">
        <v>89.018898093195048</v>
      </c>
      <c r="M12">
        <v>316</v>
      </c>
      <c r="N12" t="s">
        <v>84</v>
      </c>
      <c r="O12" t="s">
        <v>85</v>
      </c>
      <c r="P12" t="s">
        <v>85</v>
      </c>
      <c r="Q12">
        <v>66</v>
      </c>
      <c r="R12">
        <v>81.200376586719045</v>
      </c>
      <c r="S12">
        <v>73.970968641572782</v>
      </c>
      <c r="T12">
        <v>86.780694659431731</v>
      </c>
      <c r="U12">
        <v>511</v>
      </c>
      <c r="V12">
        <v>64.036143522144783</v>
      </c>
      <c r="W12">
        <v>51.399313313456815</v>
      </c>
      <c r="X12">
        <v>74.98625367453117</v>
      </c>
      <c r="Y12">
        <v>56</v>
      </c>
      <c r="Z12">
        <v>73.465461227667262</v>
      </c>
      <c r="AA12">
        <v>68.421909455686432</v>
      </c>
      <c r="AB12">
        <v>77.962918427056593</v>
      </c>
      <c r="AC12">
        <v>1032</v>
      </c>
      <c r="AD12">
        <v>84.713487366519928</v>
      </c>
      <c r="AE12">
        <v>33.476324830209762</v>
      </c>
      <c r="AF12">
        <v>98.38781610725384</v>
      </c>
      <c r="AG12">
        <v>3</v>
      </c>
    </row>
    <row r="13" spans="1:37" x14ac:dyDescent="0.25">
      <c r="A13" t="s">
        <v>140</v>
      </c>
      <c r="B13" t="s">
        <v>84</v>
      </c>
      <c r="C13" t="s">
        <v>85</v>
      </c>
      <c r="D13" t="s">
        <v>85</v>
      </c>
      <c r="E13">
        <v>3</v>
      </c>
      <c r="F13">
        <v>3.9986190761238745</v>
      </c>
      <c r="G13">
        <v>0.58956542610485463</v>
      </c>
      <c r="H13">
        <v>22.632141422359918</v>
      </c>
      <c r="I13">
        <v>80</v>
      </c>
      <c r="J13">
        <v>16.320380443187439</v>
      </c>
      <c r="K13">
        <v>10.849729079039994</v>
      </c>
      <c r="L13">
        <v>23.812653142894906</v>
      </c>
      <c r="M13">
        <v>316</v>
      </c>
      <c r="N13" t="s">
        <v>84</v>
      </c>
      <c r="O13" t="s">
        <v>85</v>
      </c>
      <c r="P13" t="s">
        <v>85</v>
      </c>
      <c r="Q13">
        <v>66</v>
      </c>
      <c r="R13">
        <v>1.714586885942138</v>
      </c>
      <c r="S13">
        <v>0.70398563217383159</v>
      </c>
      <c r="T13">
        <v>4.1158151564152341</v>
      </c>
      <c r="U13">
        <v>511</v>
      </c>
      <c r="V13">
        <v>10.484056844239129</v>
      </c>
      <c r="W13">
        <v>7.0419644563409598</v>
      </c>
      <c r="X13">
        <v>15.33114962003445</v>
      </c>
      <c r="Y13">
        <v>56</v>
      </c>
      <c r="Z13">
        <v>7.1873526932504648</v>
      </c>
      <c r="AA13">
        <v>4.8464355379253892</v>
      </c>
      <c r="AB13">
        <v>10.533802976667438</v>
      </c>
      <c r="AC13">
        <v>1032</v>
      </c>
      <c r="AD13">
        <v>84.713487366519928</v>
      </c>
      <c r="AE13">
        <v>33.476324830209762</v>
      </c>
      <c r="AF13">
        <v>98.38781610725384</v>
      </c>
      <c r="AG13">
        <v>3</v>
      </c>
    </row>
    <row r="14" spans="1:37" x14ac:dyDescent="0.25">
      <c r="A14" t="s">
        <v>141</v>
      </c>
      <c r="B14" t="s">
        <v>84</v>
      </c>
      <c r="C14" t="s">
        <v>85</v>
      </c>
      <c r="D14" t="s">
        <v>85</v>
      </c>
      <c r="E14">
        <v>3</v>
      </c>
      <c r="F14" t="s">
        <v>84</v>
      </c>
      <c r="G14" t="s">
        <v>85</v>
      </c>
      <c r="H14" t="s">
        <v>85</v>
      </c>
      <c r="I14">
        <v>80</v>
      </c>
      <c r="J14">
        <v>1.889139190023744</v>
      </c>
      <c r="K14">
        <v>0.58006516023183452</v>
      </c>
      <c r="L14">
        <v>5.9749465439547462</v>
      </c>
      <c r="M14">
        <v>316</v>
      </c>
      <c r="N14" t="s">
        <v>84</v>
      </c>
      <c r="O14" t="s">
        <v>85</v>
      </c>
      <c r="P14" t="s">
        <v>85</v>
      </c>
      <c r="Q14">
        <v>66</v>
      </c>
      <c r="R14">
        <v>0.67458180105142118</v>
      </c>
      <c r="S14">
        <v>0.13062823297601511</v>
      </c>
      <c r="T14">
        <v>3.4063728055598479</v>
      </c>
      <c r="U14">
        <v>511</v>
      </c>
      <c r="V14">
        <v>0.60358890686898159</v>
      </c>
      <c r="W14">
        <v>9.5908815186580079E-2</v>
      </c>
      <c r="X14">
        <v>3.6991009274906839</v>
      </c>
      <c r="Y14">
        <v>56</v>
      </c>
      <c r="Z14">
        <v>0.9659868855905297</v>
      </c>
      <c r="AA14">
        <v>0.40497824243313069</v>
      </c>
      <c r="AB14">
        <v>2.2863097027186372</v>
      </c>
      <c r="AC14">
        <v>1032</v>
      </c>
      <c r="AD14" t="s">
        <v>84</v>
      </c>
      <c r="AE14" t="s">
        <v>85</v>
      </c>
      <c r="AF14" t="s">
        <v>85</v>
      </c>
      <c r="AG14">
        <v>3</v>
      </c>
    </row>
    <row r="15" spans="1:37" x14ac:dyDescent="0.25">
      <c r="A15" t="s">
        <v>142</v>
      </c>
      <c r="B15" t="s">
        <v>84</v>
      </c>
      <c r="C15" t="s">
        <v>85</v>
      </c>
      <c r="D15" t="s">
        <v>85</v>
      </c>
      <c r="E15">
        <v>3</v>
      </c>
      <c r="F15">
        <v>3.9986190761238745</v>
      </c>
      <c r="G15">
        <v>0.58956542610485463</v>
      </c>
      <c r="H15">
        <v>22.632141422359918</v>
      </c>
      <c r="I15">
        <v>80</v>
      </c>
      <c r="J15">
        <v>14.431241253163693</v>
      </c>
      <c r="K15">
        <v>9.8220133736081738</v>
      </c>
      <c r="L15">
        <v>20.706795436567539</v>
      </c>
      <c r="M15">
        <v>316</v>
      </c>
      <c r="N15" t="s">
        <v>84</v>
      </c>
      <c r="O15" t="s">
        <v>85</v>
      </c>
      <c r="P15" t="s">
        <v>85</v>
      </c>
      <c r="Q15">
        <v>66</v>
      </c>
      <c r="R15">
        <v>1.0400050848907165</v>
      </c>
      <c r="S15">
        <v>0.31714804818022985</v>
      </c>
      <c r="T15">
        <v>3.3549766649675585</v>
      </c>
      <c r="U15">
        <v>511</v>
      </c>
      <c r="V15">
        <v>9.8804679373701472</v>
      </c>
      <c r="W15">
        <v>6.3542286422350474</v>
      </c>
      <c r="X15">
        <v>15.049098822479534</v>
      </c>
      <c r="Y15">
        <v>56</v>
      </c>
      <c r="Z15">
        <v>6.221365807659935</v>
      </c>
      <c r="AA15">
        <v>4.0885986747203944</v>
      </c>
      <c r="AB15">
        <v>9.3581144717494222</v>
      </c>
      <c r="AC15">
        <v>1032</v>
      </c>
      <c r="AD15">
        <v>84.713487366519928</v>
      </c>
      <c r="AE15">
        <v>33.476324830209762</v>
      </c>
      <c r="AF15">
        <v>98.38781610725384</v>
      </c>
      <c r="AG15">
        <v>3</v>
      </c>
    </row>
    <row r="16" spans="1:37" x14ac:dyDescent="0.25">
      <c r="A16" t="s">
        <v>143</v>
      </c>
      <c r="B16">
        <v>85.723740520655866</v>
      </c>
      <c r="C16">
        <v>37.461253137104123</v>
      </c>
      <c r="D16">
        <v>98.365804854914728</v>
      </c>
      <c r="E16">
        <v>3</v>
      </c>
      <c r="F16">
        <v>31.727505193474929</v>
      </c>
      <c r="G16">
        <v>15.846318079256244</v>
      </c>
      <c r="H16">
        <v>53.421183435393694</v>
      </c>
      <c r="I16">
        <v>80</v>
      </c>
      <c r="J16">
        <v>82.103957506631758</v>
      </c>
      <c r="K16">
        <v>75.189181700029366</v>
      </c>
      <c r="L16">
        <v>87.414168241358809</v>
      </c>
      <c r="M16">
        <v>316</v>
      </c>
      <c r="N16" t="s">
        <v>84</v>
      </c>
      <c r="O16" t="s">
        <v>85</v>
      </c>
      <c r="P16" t="s">
        <v>85</v>
      </c>
      <c r="Q16">
        <v>66</v>
      </c>
      <c r="R16">
        <v>76.506834790830936</v>
      </c>
      <c r="S16">
        <v>69.313621412424894</v>
      </c>
      <c r="T16">
        <v>82.441032693722576</v>
      </c>
      <c r="U16">
        <v>511</v>
      </c>
      <c r="V16">
        <v>58.493647886815396</v>
      </c>
      <c r="W16">
        <v>51.009082269417647</v>
      </c>
      <c r="X16">
        <v>65.605764803404725</v>
      </c>
      <c r="Y16">
        <v>56</v>
      </c>
      <c r="Z16">
        <v>69.515346435801732</v>
      </c>
      <c r="AA16">
        <v>64.947633369879824</v>
      </c>
      <c r="AB16">
        <v>73.728604445949074</v>
      </c>
      <c r="AC16">
        <v>1032</v>
      </c>
      <c r="AD16">
        <v>84.713487366519928</v>
      </c>
      <c r="AE16">
        <v>33.476324830209762</v>
      </c>
      <c r="AF16">
        <v>98.38781610725384</v>
      </c>
      <c r="AG16">
        <v>3</v>
      </c>
    </row>
    <row r="17" spans="1:33" x14ac:dyDescent="0.25">
      <c r="A17" t="s">
        <v>144</v>
      </c>
      <c r="B17">
        <v>71.447481041311747</v>
      </c>
      <c r="C17">
        <v>13.606454846607678</v>
      </c>
      <c r="D17">
        <v>97.54647612915474</v>
      </c>
      <c r="E17">
        <v>3</v>
      </c>
      <c r="F17">
        <v>17.993503490573342</v>
      </c>
      <c r="G17">
        <v>9.4674685462646355</v>
      </c>
      <c r="H17">
        <v>31.524139470314154</v>
      </c>
      <c r="I17">
        <v>80</v>
      </c>
      <c r="J17">
        <v>64.721424582134006</v>
      </c>
      <c r="K17">
        <v>56.842432208748562</v>
      </c>
      <c r="L17">
        <v>71.873745046937813</v>
      </c>
      <c r="M17">
        <v>316</v>
      </c>
      <c r="N17" t="s">
        <v>84</v>
      </c>
      <c r="O17" t="s">
        <v>85</v>
      </c>
      <c r="P17" t="s">
        <v>85</v>
      </c>
      <c r="Q17">
        <v>66</v>
      </c>
      <c r="R17">
        <v>49.698505900190547</v>
      </c>
      <c r="S17">
        <v>43.227137930817875</v>
      </c>
      <c r="T17">
        <v>56.179990950261541</v>
      </c>
      <c r="U17">
        <v>511</v>
      </c>
      <c r="V17">
        <v>46.626871009481867</v>
      </c>
      <c r="W17">
        <v>28.929148171440676</v>
      </c>
      <c r="X17">
        <v>65.216441672782196</v>
      </c>
      <c r="Y17">
        <v>56</v>
      </c>
      <c r="Z17">
        <v>49.372671038386777</v>
      </c>
      <c r="AA17">
        <v>44.910589365428294</v>
      </c>
      <c r="AB17">
        <v>53.844768900308225</v>
      </c>
      <c r="AC17">
        <v>1032</v>
      </c>
      <c r="AD17">
        <v>84.713487366519928</v>
      </c>
      <c r="AE17">
        <v>33.476324830209762</v>
      </c>
      <c r="AF17">
        <v>98.38781610725384</v>
      </c>
      <c r="AG17">
        <v>3</v>
      </c>
    </row>
    <row r="18" spans="1:33" x14ac:dyDescent="0.25">
      <c r="A18" t="s">
        <v>87</v>
      </c>
      <c r="B18" t="s">
        <v>84</v>
      </c>
      <c r="C18" t="s">
        <v>85</v>
      </c>
      <c r="D18" t="s">
        <v>85</v>
      </c>
      <c r="E18">
        <v>3</v>
      </c>
      <c r="F18">
        <v>3.5296636122012184</v>
      </c>
      <c r="G18">
        <v>1.0655957135196459</v>
      </c>
      <c r="H18">
        <v>11.054925749925161</v>
      </c>
      <c r="I18">
        <v>80</v>
      </c>
      <c r="J18">
        <v>48.048078113428225</v>
      </c>
      <c r="K18">
        <v>40.500877519039157</v>
      </c>
      <c r="L18">
        <v>55.685424019401012</v>
      </c>
      <c r="M18">
        <v>316</v>
      </c>
      <c r="N18" t="s">
        <v>84</v>
      </c>
      <c r="O18" t="s">
        <v>85</v>
      </c>
      <c r="P18" t="s">
        <v>85</v>
      </c>
      <c r="Q18">
        <v>66</v>
      </c>
      <c r="R18">
        <v>11.046614838780815</v>
      </c>
      <c r="S18">
        <v>8.0853552224527814</v>
      </c>
      <c r="T18">
        <v>14.916426532287923</v>
      </c>
      <c r="U18">
        <v>511</v>
      </c>
      <c r="V18">
        <v>1.9511222329507878</v>
      </c>
      <c r="W18">
        <v>0.41239983834413668</v>
      </c>
      <c r="X18">
        <v>8.7278773064158131</v>
      </c>
      <c r="Y18">
        <v>56</v>
      </c>
      <c r="Z18">
        <v>20.761259222302638</v>
      </c>
      <c r="AA18">
        <v>15.783801085704155</v>
      </c>
      <c r="AB18">
        <v>26.808699737764542</v>
      </c>
      <c r="AC18">
        <v>1032</v>
      </c>
      <c r="AD18">
        <v>38.138628588929336</v>
      </c>
      <c r="AE18">
        <v>4.8394557040475839</v>
      </c>
      <c r="AF18">
        <v>88.199158294440437</v>
      </c>
      <c r="AG18">
        <v>3</v>
      </c>
    </row>
    <row r="19" spans="1:33" x14ac:dyDescent="0.25">
      <c r="A19" t="s">
        <v>145</v>
      </c>
      <c r="B19" t="s">
        <v>84</v>
      </c>
      <c r="C19" t="s">
        <v>85</v>
      </c>
      <c r="D19" t="s">
        <v>85</v>
      </c>
      <c r="E19">
        <v>3</v>
      </c>
      <c r="F19">
        <v>9.1169261622086299</v>
      </c>
      <c r="G19">
        <v>3.555625871074434</v>
      </c>
      <c r="H19">
        <v>21.442652714689459</v>
      </c>
      <c r="I19">
        <v>80</v>
      </c>
      <c r="J19">
        <v>18.361979975250968</v>
      </c>
      <c r="K19">
        <v>14.205533953762492</v>
      </c>
      <c r="L19">
        <v>23.402836276150857</v>
      </c>
      <c r="M19">
        <v>316</v>
      </c>
      <c r="N19" t="s">
        <v>84</v>
      </c>
      <c r="O19" t="s">
        <v>85</v>
      </c>
      <c r="P19" t="s">
        <v>85</v>
      </c>
      <c r="Q19">
        <v>66</v>
      </c>
      <c r="R19">
        <v>28.330640510890053</v>
      </c>
      <c r="S19">
        <v>23.206078216043625</v>
      </c>
      <c r="T19">
        <v>34.084575474468473</v>
      </c>
      <c r="U19">
        <v>511</v>
      </c>
      <c r="V19">
        <v>34.773239648550387</v>
      </c>
      <c r="W19">
        <v>27.63768624109905</v>
      </c>
      <c r="X19">
        <v>42.664860270283498</v>
      </c>
      <c r="Y19">
        <v>56</v>
      </c>
      <c r="Z19">
        <v>22.851601757422465</v>
      </c>
      <c r="AA19">
        <v>18.880502507533624</v>
      </c>
      <c r="AB19">
        <v>27.376061452022743</v>
      </c>
      <c r="AC19">
        <v>1032</v>
      </c>
      <c r="AD19" t="s">
        <v>84</v>
      </c>
      <c r="AE19" t="s">
        <v>85</v>
      </c>
      <c r="AF19" t="s">
        <v>85</v>
      </c>
      <c r="AG19">
        <v>3</v>
      </c>
    </row>
    <row r="20" spans="1:33" x14ac:dyDescent="0.25">
      <c r="A20" t="s">
        <v>146</v>
      </c>
      <c r="B20" t="s">
        <v>84</v>
      </c>
      <c r="C20" t="s">
        <v>85</v>
      </c>
      <c r="D20" t="s">
        <v>85</v>
      </c>
      <c r="E20">
        <v>3</v>
      </c>
      <c r="F20">
        <v>0.77799605827094864</v>
      </c>
      <c r="G20">
        <v>0.10608932983756532</v>
      </c>
      <c r="H20">
        <v>5.4722441077566719</v>
      </c>
      <c r="I20">
        <v>80</v>
      </c>
      <c r="J20">
        <v>0.81817309948602901</v>
      </c>
      <c r="K20">
        <v>0.22415626669372987</v>
      </c>
      <c r="L20">
        <v>2.9399583832806981</v>
      </c>
      <c r="M20">
        <v>316</v>
      </c>
      <c r="N20" t="s">
        <v>84</v>
      </c>
      <c r="O20" t="s">
        <v>85</v>
      </c>
      <c r="P20" t="s">
        <v>85</v>
      </c>
      <c r="Q20">
        <v>66</v>
      </c>
      <c r="R20">
        <v>0.17157559264060615</v>
      </c>
      <c r="S20">
        <v>2.3909277839950092E-2</v>
      </c>
      <c r="T20">
        <v>1.2201150663898996</v>
      </c>
      <c r="U20">
        <v>511</v>
      </c>
      <c r="V20" t="s">
        <v>84</v>
      </c>
      <c r="W20" t="s">
        <v>85</v>
      </c>
      <c r="X20" t="s">
        <v>85</v>
      </c>
      <c r="Y20">
        <v>56</v>
      </c>
      <c r="Z20">
        <v>0.39544935957280875</v>
      </c>
      <c r="AA20">
        <v>0.12391861686894858</v>
      </c>
      <c r="AB20">
        <v>1.254485672159898</v>
      </c>
      <c r="AC20">
        <v>1032</v>
      </c>
      <c r="AD20" t="s">
        <v>84</v>
      </c>
      <c r="AE20" t="s">
        <v>85</v>
      </c>
      <c r="AF20" t="s">
        <v>85</v>
      </c>
      <c r="AG20">
        <v>3</v>
      </c>
    </row>
    <row r="21" spans="1:33" x14ac:dyDescent="0.25">
      <c r="A21" t="s">
        <v>147</v>
      </c>
      <c r="B21" t="s">
        <v>84</v>
      </c>
      <c r="C21" t="s">
        <v>85</v>
      </c>
      <c r="D21" t="s">
        <v>85</v>
      </c>
      <c r="E21">
        <v>3</v>
      </c>
      <c r="F21">
        <v>0.38425078204160851</v>
      </c>
      <c r="G21">
        <v>5.2214717760053785E-2</v>
      </c>
      <c r="H21">
        <v>2.7692203677294005</v>
      </c>
      <c r="I21">
        <v>80</v>
      </c>
      <c r="J21">
        <v>8.6068855843716854</v>
      </c>
      <c r="K21">
        <v>6.2093825524460495</v>
      </c>
      <c r="L21">
        <v>11.813490498919359</v>
      </c>
      <c r="M21">
        <v>316</v>
      </c>
      <c r="N21" t="s">
        <v>84</v>
      </c>
      <c r="O21" t="s">
        <v>85</v>
      </c>
      <c r="P21" t="s">
        <v>85</v>
      </c>
      <c r="Q21">
        <v>66</v>
      </c>
      <c r="R21">
        <v>11.888384116523103</v>
      </c>
      <c r="S21">
        <v>8.0620584176421843</v>
      </c>
      <c r="T21">
        <v>17.191149504577393</v>
      </c>
      <c r="U21">
        <v>511</v>
      </c>
      <c r="V21">
        <v>3.9340082620249968</v>
      </c>
      <c r="W21">
        <v>0.65576084156127357</v>
      </c>
      <c r="X21">
        <v>20.258705249307265</v>
      </c>
      <c r="Y21">
        <v>56</v>
      </c>
      <c r="Z21">
        <v>8.662052493606339</v>
      </c>
      <c r="AA21">
        <v>6.1905561121024544</v>
      </c>
      <c r="AB21">
        <v>11.994103560039035</v>
      </c>
      <c r="AC21">
        <v>1032</v>
      </c>
      <c r="AD21" t="s">
        <v>84</v>
      </c>
      <c r="AE21" t="s">
        <v>85</v>
      </c>
      <c r="AF21" t="s">
        <v>85</v>
      </c>
      <c r="AG21">
        <v>3</v>
      </c>
    </row>
    <row r="22" spans="1:33" x14ac:dyDescent="0.25">
      <c r="A22" t="s">
        <v>148</v>
      </c>
      <c r="B22" t="s">
        <v>84</v>
      </c>
      <c r="C22" t="s">
        <v>85</v>
      </c>
      <c r="D22" t="s">
        <v>85</v>
      </c>
      <c r="E22">
        <v>3</v>
      </c>
      <c r="F22">
        <v>7.0960913269185895</v>
      </c>
      <c r="G22">
        <v>2.2735154215471312</v>
      </c>
      <c r="H22">
        <v>20.049589691115212</v>
      </c>
      <c r="I22">
        <v>80</v>
      </c>
      <c r="J22">
        <v>15.036023411048866</v>
      </c>
      <c r="K22">
        <v>11.127163062760921</v>
      </c>
      <c r="L22">
        <v>20.008876847895852</v>
      </c>
      <c r="M22">
        <v>316</v>
      </c>
      <c r="N22" t="s">
        <v>84</v>
      </c>
      <c r="O22" t="s">
        <v>85</v>
      </c>
      <c r="P22" t="s">
        <v>85</v>
      </c>
      <c r="Q22">
        <v>66</v>
      </c>
      <c r="R22">
        <v>19.266982710910192</v>
      </c>
      <c r="S22">
        <v>14.230353875329389</v>
      </c>
      <c r="T22">
        <v>25.55511452962164</v>
      </c>
      <c r="U22">
        <v>511</v>
      </c>
      <c r="V22">
        <v>30.874462929315072</v>
      </c>
      <c r="W22">
        <v>24.547093953121244</v>
      </c>
      <c r="X22">
        <v>38.011163178295973</v>
      </c>
      <c r="Y22">
        <v>56</v>
      </c>
      <c r="Z22">
        <v>17.060719361367092</v>
      </c>
      <c r="AA22">
        <v>12.990669997017735</v>
      </c>
      <c r="AB22">
        <v>22.082309605981557</v>
      </c>
      <c r="AC22">
        <v>1032</v>
      </c>
      <c r="AD22" t="s">
        <v>84</v>
      </c>
      <c r="AE22" t="s">
        <v>85</v>
      </c>
      <c r="AF22" t="s">
        <v>85</v>
      </c>
      <c r="AG22">
        <v>3</v>
      </c>
    </row>
    <row r="23" spans="1:33" x14ac:dyDescent="0.25">
      <c r="A23" t="s">
        <v>149</v>
      </c>
      <c r="B23" t="s">
        <v>84</v>
      </c>
      <c r="C23" t="s">
        <v>85</v>
      </c>
      <c r="D23" t="s">
        <v>85</v>
      </c>
      <c r="E23">
        <v>3</v>
      </c>
      <c r="F23" t="s">
        <v>84</v>
      </c>
      <c r="G23" t="s">
        <v>85</v>
      </c>
      <c r="H23" t="s">
        <v>85</v>
      </c>
      <c r="I23">
        <v>80</v>
      </c>
      <c r="J23">
        <v>0.17327894676703873</v>
      </c>
      <c r="K23">
        <v>2.3411511281068966E-2</v>
      </c>
      <c r="L23">
        <v>1.2703241692158718</v>
      </c>
      <c r="M23">
        <v>316</v>
      </c>
      <c r="N23" t="s">
        <v>84</v>
      </c>
      <c r="O23" t="s">
        <v>85</v>
      </c>
      <c r="P23" t="s">
        <v>85</v>
      </c>
      <c r="Q23">
        <v>66</v>
      </c>
      <c r="R23">
        <v>0.78796390691481899</v>
      </c>
      <c r="S23">
        <v>0.31497152903096415</v>
      </c>
      <c r="T23">
        <v>1.9573018988757729</v>
      </c>
      <c r="U23">
        <v>511</v>
      </c>
      <c r="V23">
        <v>8.0052758967459088</v>
      </c>
      <c r="W23">
        <v>4.6556922144307098</v>
      </c>
      <c r="X23">
        <v>13.425414288973473</v>
      </c>
      <c r="Y23">
        <v>56</v>
      </c>
      <c r="Z23">
        <v>1.1439541207395008</v>
      </c>
      <c r="AA23">
        <v>0.43495248275592241</v>
      </c>
      <c r="AB23">
        <v>2.9741528087122866</v>
      </c>
      <c r="AC23">
        <v>1032</v>
      </c>
      <c r="AD23" t="s">
        <v>84</v>
      </c>
      <c r="AE23" t="s">
        <v>85</v>
      </c>
      <c r="AF23" t="s">
        <v>85</v>
      </c>
      <c r="AG23">
        <v>3</v>
      </c>
    </row>
    <row r="24" spans="1:33" x14ac:dyDescent="0.25">
      <c r="A24" t="s">
        <v>64</v>
      </c>
      <c r="B24" t="s">
        <v>84</v>
      </c>
      <c r="C24" t="s">
        <v>85</v>
      </c>
      <c r="D24" t="s">
        <v>85</v>
      </c>
      <c r="E24">
        <v>3</v>
      </c>
      <c r="F24" t="s">
        <v>84</v>
      </c>
      <c r="G24" t="s">
        <v>85</v>
      </c>
      <c r="H24" t="s">
        <v>85</v>
      </c>
      <c r="I24">
        <v>80</v>
      </c>
      <c r="J24">
        <v>0.20914702180008204</v>
      </c>
      <c r="K24">
        <v>3.0595606797315753E-2</v>
      </c>
      <c r="L24">
        <v>1.4149496821083489</v>
      </c>
      <c r="M24">
        <v>316</v>
      </c>
      <c r="N24" t="s">
        <v>84</v>
      </c>
      <c r="O24" t="s">
        <v>85</v>
      </c>
      <c r="P24" t="s">
        <v>85</v>
      </c>
      <c r="Q24">
        <v>66</v>
      </c>
      <c r="R24" t="s">
        <v>84</v>
      </c>
      <c r="S24" t="s">
        <v>85</v>
      </c>
      <c r="T24" t="s">
        <v>85</v>
      </c>
      <c r="U24">
        <v>511</v>
      </c>
      <c r="V24" t="s">
        <v>84</v>
      </c>
      <c r="W24" t="s">
        <v>85</v>
      </c>
      <c r="X24" t="s">
        <v>85</v>
      </c>
      <c r="Y24">
        <v>56</v>
      </c>
      <c r="Z24">
        <v>6.597164931125872E-2</v>
      </c>
      <c r="AA24">
        <v>9.4885912813527529E-3</v>
      </c>
      <c r="AB24">
        <v>0.45714611409581174</v>
      </c>
      <c r="AC24">
        <v>1032</v>
      </c>
      <c r="AD24" t="s">
        <v>84</v>
      </c>
      <c r="AE24" t="s">
        <v>85</v>
      </c>
      <c r="AF24" t="s">
        <v>85</v>
      </c>
      <c r="AG24">
        <v>3</v>
      </c>
    </row>
    <row r="25" spans="1:33" x14ac:dyDescent="0.25">
      <c r="A25" t="s">
        <v>65</v>
      </c>
      <c r="B25" t="s">
        <v>84</v>
      </c>
      <c r="C25" t="s">
        <v>85</v>
      </c>
      <c r="D25" t="s">
        <v>85</v>
      </c>
      <c r="E25">
        <v>3</v>
      </c>
      <c r="F25" t="s">
        <v>84</v>
      </c>
      <c r="G25" t="s">
        <v>85</v>
      </c>
      <c r="H25" t="s">
        <v>85</v>
      </c>
      <c r="I25">
        <v>80</v>
      </c>
      <c r="J25" t="s">
        <v>84</v>
      </c>
      <c r="K25" t="s">
        <v>85</v>
      </c>
      <c r="L25" t="s">
        <v>85</v>
      </c>
      <c r="M25">
        <v>316</v>
      </c>
      <c r="N25" t="s">
        <v>84</v>
      </c>
      <c r="O25" t="s">
        <v>85</v>
      </c>
      <c r="P25" t="s">
        <v>85</v>
      </c>
      <c r="Q25">
        <v>66</v>
      </c>
      <c r="R25" t="s">
        <v>84</v>
      </c>
      <c r="S25" t="s">
        <v>85</v>
      </c>
      <c r="T25" t="s">
        <v>85</v>
      </c>
      <c r="U25">
        <v>511</v>
      </c>
      <c r="V25" t="s">
        <v>84</v>
      </c>
      <c r="W25" t="s">
        <v>85</v>
      </c>
      <c r="X25" t="s">
        <v>85</v>
      </c>
      <c r="Y25">
        <v>56</v>
      </c>
      <c r="Z25" t="s">
        <v>84</v>
      </c>
      <c r="AA25" t="s">
        <v>85</v>
      </c>
      <c r="AB25" t="s">
        <v>85</v>
      </c>
      <c r="AC25">
        <v>1032</v>
      </c>
      <c r="AD25" t="s">
        <v>84</v>
      </c>
      <c r="AE25" t="s">
        <v>85</v>
      </c>
      <c r="AF25" t="s">
        <v>85</v>
      </c>
      <c r="AG25">
        <v>3</v>
      </c>
    </row>
    <row r="26" spans="1:33" x14ac:dyDescent="0.25">
      <c r="A26" t="s">
        <v>150</v>
      </c>
      <c r="B26" t="s">
        <v>84</v>
      </c>
      <c r="C26" t="s">
        <v>85</v>
      </c>
      <c r="D26" t="s">
        <v>85</v>
      </c>
      <c r="E26">
        <v>3</v>
      </c>
      <c r="F26">
        <v>25.786106909914906</v>
      </c>
      <c r="G26">
        <v>13.572659437761422</v>
      </c>
      <c r="H26">
        <v>43.463021898513368</v>
      </c>
      <c r="I26">
        <v>80</v>
      </c>
      <c r="J26">
        <v>7.8001450858586976</v>
      </c>
      <c r="K26">
        <v>5.2457817964418885</v>
      </c>
      <c r="L26">
        <v>11.448046007975195</v>
      </c>
      <c r="M26">
        <v>316</v>
      </c>
      <c r="N26" t="s">
        <v>84</v>
      </c>
      <c r="O26" t="s">
        <v>85</v>
      </c>
      <c r="P26" t="s">
        <v>85</v>
      </c>
      <c r="Q26">
        <v>66</v>
      </c>
      <c r="R26" t="s">
        <v>84</v>
      </c>
      <c r="S26" t="s">
        <v>85</v>
      </c>
      <c r="T26" t="s">
        <v>85</v>
      </c>
      <c r="U26">
        <v>511</v>
      </c>
      <c r="V26" t="s">
        <v>84</v>
      </c>
      <c r="W26" t="s">
        <v>85</v>
      </c>
      <c r="X26" t="s">
        <v>85</v>
      </c>
      <c r="Y26">
        <v>56</v>
      </c>
      <c r="Z26">
        <v>4.3515317397463065</v>
      </c>
      <c r="AA26">
        <v>2.7791174477442193</v>
      </c>
      <c r="AB26">
        <v>6.7518263629187265</v>
      </c>
      <c r="AC26">
        <v>1032</v>
      </c>
      <c r="AD26" t="s">
        <v>84</v>
      </c>
      <c r="AE26" t="s">
        <v>85</v>
      </c>
      <c r="AF26" t="s">
        <v>85</v>
      </c>
      <c r="AG26">
        <v>3</v>
      </c>
    </row>
    <row r="27" spans="1:33" x14ac:dyDescent="0.25">
      <c r="A27" t="s">
        <v>151</v>
      </c>
      <c r="B27" t="s">
        <v>84</v>
      </c>
      <c r="C27" t="s">
        <v>85</v>
      </c>
      <c r="D27" t="s">
        <v>85</v>
      </c>
      <c r="E27">
        <v>3</v>
      </c>
      <c r="F27">
        <v>26.56410296818586</v>
      </c>
      <c r="G27">
        <v>14.112334500996623</v>
      </c>
      <c r="H27">
        <v>44.331643825591208</v>
      </c>
      <c r="I27">
        <v>80</v>
      </c>
      <c r="J27">
        <v>8.0723430213686473</v>
      </c>
      <c r="K27">
        <v>5.5178677611152631</v>
      </c>
      <c r="L27">
        <v>11.663417588221261</v>
      </c>
      <c r="M27">
        <v>316</v>
      </c>
      <c r="N27" t="s">
        <v>84</v>
      </c>
      <c r="O27" t="s">
        <v>85</v>
      </c>
      <c r="P27" t="s">
        <v>85</v>
      </c>
      <c r="Q27">
        <v>66</v>
      </c>
      <c r="R27" t="s">
        <v>84</v>
      </c>
      <c r="S27" t="s">
        <v>85</v>
      </c>
      <c r="T27" t="s">
        <v>85</v>
      </c>
      <c r="U27">
        <v>511</v>
      </c>
      <c r="V27" t="s">
        <v>84</v>
      </c>
      <c r="W27" t="s">
        <v>85</v>
      </c>
      <c r="X27" t="s">
        <v>85</v>
      </c>
      <c r="Y27">
        <v>56</v>
      </c>
      <c r="Z27">
        <v>4.494448799920165</v>
      </c>
      <c r="AA27">
        <v>2.847565427599017</v>
      </c>
      <c r="AB27">
        <v>7.0249320084442308</v>
      </c>
      <c r="AC27">
        <v>1032</v>
      </c>
      <c r="AD27" t="s">
        <v>84</v>
      </c>
      <c r="AE27" t="s">
        <v>85</v>
      </c>
      <c r="AF27" t="s">
        <v>85</v>
      </c>
      <c r="AG27">
        <v>3</v>
      </c>
    </row>
    <row r="28" spans="1:33" x14ac:dyDescent="0.25">
      <c r="A28" t="s">
        <v>68</v>
      </c>
      <c r="B28" t="s">
        <v>84</v>
      </c>
      <c r="C28" t="s">
        <v>85</v>
      </c>
      <c r="D28" t="s">
        <v>85</v>
      </c>
      <c r="E28">
        <v>3</v>
      </c>
      <c r="F28" t="s">
        <v>84</v>
      </c>
      <c r="G28" t="s">
        <v>85</v>
      </c>
      <c r="H28" t="s">
        <v>85</v>
      </c>
      <c r="I28">
        <v>80</v>
      </c>
      <c r="J28" t="s">
        <v>84</v>
      </c>
      <c r="K28" t="s">
        <v>85</v>
      </c>
      <c r="L28" t="s">
        <v>85</v>
      </c>
      <c r="M28">
        <v>316</v>
      </c>
      <c r="N28" t="s">
        <v>84</v>
      </c>
      <c r="O28" t="s">
        <v>85</v>
      </c>
      <c r="P28" t="s">
        <v>85</v>
      </c>
      <c r="Q28">
        <v>66</v>
      </c>
      <c r="R28" t="s">
        <v>84</v>
      </c>
      <c r="S28" t="s">
        <v>85</v>
      </c>
      <c r="T28" t="s">
        <v>85</v>
      </c>
      <c r="U28">
        <v>511</v>
      </c>
      <c r="V28" t="s">
        <v>84</v>
      </c>
      <c r="W28" t="s">
        <v>85</v>
      </c>
      <c r="X28" t="s">
        <v>85</v>
      </c>
      <c r="Y28">
        <v>56</v>
      </c>
      <c r="Z28" t="s">
        <v>84</v>
      </c>
      <c r="AA28" t="s">
        <v>85</v>
      </c>
      <c r="AB28" t="s">
        <v>85</v>
      </c>
      <c r="AC28">
        <v>1032</v>
      </c>
      <c r="AD28" t="s">
        <v>84</v>
      </c>
      <c r="AE28" t="s">
        <v>85</v>
      </c>
      <c r="AF28" t="s">
        <v>85</v>
      </c>
      <c r="AG28">
        <v>3</v>
      </c>
    </row>
    <row r="29" spans="1:33" x14ac:dyDescent="0.25">
      <c r="A29" t="s">
        <v>69</v>
      </c>
      <c r="B29" t="s">
        <v>84</v>
      </c>
      <c r="C29" t="s">
        <v>85</v>
      </c>
      <c r="D29" t="s">
        <v>85</v>
      </c>
      <c r="E29">
        <v>3</v>
      </c>
      <c r="F29">
        <v>5.839918437720157</v>
      </c>
      <c r="G29">
        <v>2.416052244548951</v>
      </c>
      <c r="H29">
        <v>13.447232998896647</v>
      </c>
      <c r="I29">
        <v>80</v>
      </c>
      <c r="J29">
        <v>1.3183277360892773</v>
      </c>
      <c r="K29">
        <v>0.36064912371679125</v>
      </c>
      <c r="L29">
        <v>4.6991216610824935</v>
      </c>
      <c r="M29">
        <v>316</v>
      </c>
      <c r="N29" t="s">
        <v>84</v>
      </c>
      <c r="O29" t="s">
        <v>85</v>
      </c>
      <c r="P29" t="s">
        <v>85</v>
      </c>
      <c r="Q29">
        <v>66</v>
      </c>
      <c r="R29" t="s">
        <v>84</v>
      </c>
      <c r="S29" t="s">
        <v>85</v>
      </c>
      <c r="T29" t="s">
        <v>85</v>
      </c>
      <c r="U29">
        <v>511</v>
      </c>
      <c r="V29" t="s">
        <v>84</v>
      </c>
      <c r="W29" t="s">
        <v>85</v>
      </c>
      <c r="X29" t="s">
        <v>85</v>
      </c>
      <c r="Y29">
        <v>56</v>
      </c>
      <c r="Z29">
        <v>0.84413408987485461</v>
      </c>
      <c r="AA29">
        <v>0.35781380048854833</v>
      </c>
      <c r="AB29">
        <v>1.9783102508066337</v>
      </c>
      <c r="AC29">
        <v>1032</v>
      </c>
      <c r="AD29" t="s">
        <v>84</v>
      </c>
      <c r="AE29" t="s">
        <v>85</v>
      </c>
      <c r="AF29" t="s">
        <v>85</v>
      </c>
      <c r="AG29">
        <v>3</v>
      </c>
    </row>
    <row r="30" spans="1:33" x14ac:dyDescent="0.25">
      <c r="A30" t="s">
        <v>152</v>
      </c>
      <c r="B30" t="s">
        <v>84</v>
      </c>
      <c r="C30" t="s">
        <v>85</v>
      </c>
      <c r="D30" t="s">
        <v>85</v>
      </c>
      <c r="E30">
        <v>3</v>
      </c>
      <c r="F30">
        <v>21.740556648612397</v>
      </c>
      <c r="G30">
        <v>10.369685037601601</v>
      </c>
      <c r="H30">
        <v>40.013729328378801</v>
      </c>
      <c r="I30">
        <v>80</v>
      </c>
      <c r="J30">
        <v>4.5393168283137726</v>
      </c>
      <c r="K30">
        <v>2.9791260392687131</v>
      </c>
      <c r="L30">
        <v>6.8588281032747984</v>
      </c>
      <c r="M30">
        <v>316</v>
      </c>
      <c r="N30" t="s">
        <v>84</v>
      </c>
      <c r="O30" t="s">
        <v>85</v>
      </c>
      <c r="P30" t="s">
        <v>85</v>
      </c>
      <c r="Q30">
        <v>66</v>
      </c>
      <c r="R30" t="s">
        <v>84</v>
      </c>
      <c r="S30" t="s">
        <v>85</v>
      </c>
      <c r="T30" t="s">
        <v>85</v>
      </c>
      <c r="U30">
        <v>511</v>
      </c>
      <c r="V30" t="s">
        <v>84</v>
      </c>
      <c r="W30" t="s">
        <v>85</v>
      </c>
      <c r="X30" t="s">
        <v>85</v>
      </c>
      <c r="Y30">
        <v>56</v>
      </c>
      <c r="Z30">
        <v>3.0262674004004673</v>
      </c>
      <c r="AA30">
        <v>1.7504480642764619</v>
      </c>
      <c r="AB30">
        <v>5.1829176734108371</v>
      </c>
      <c r="AC30">
        <v>1032</v>
      </c>
      <c r="AD30" t="s">
        <v>84</v>
      </c>
      <c r="AE30" t="s">
        <v>85</v>
      </c>
      <c r="AF30" t="s">
        <v>85</v>
      </c>
      <c r="AG30">
        <v>3</v>
      </c>
    </row>
    <row r="31" spans="1:33" x14ac:dyDescent="0.25">
      <c r="A31" t="s">
        <v>153</v>
      </c>
      <c r="B31" t="s">
        <v>84</v>
      </c>
      <c r="C31" t="s">
        <v>85</v>
      </c>
      <c r="D31" t="s">
        <v>85</v>
      </c>
      <c r="E31">
        <v>3</v>
      </c>
      <c r="F31">
        <v>5.4507847766068158</v>
      </c>
      <c r="G31">
        <v>2.2848071345153356</v>
      </c>
      <c r="H31">
        <v>12.445020333669536</v>
      </c>
      <c r="I31">
        <v>80</v>
      </c>
      <c r="J31">
        <v>3.4837222445060245</v>
      </c>
      <c r="K31">
        <v>1.6905528954667621</v>
      </c>
      <c r="L31">
        <v>7.0426504917950483</v>
      </c>
      <c r="M31">
        <v>316</v>
      </c>
      <c r="N31" t="s">
        <v>84</v>
      </c>
      <c r="O31" t="s">
        <v>85</v>
      </c>
      <c r="P31" t="s">
        <v>85</v>
      </c>
      <c r="Q31">
        <v>66</v>
      </c>
      <c r="R31" t="s">
        <v>84</v>
      </c>
      <c r="S31" t="s">
        <v>85</v>
      </c>
      <c r="T31" t="s">
        <v>85</v>
      </c>
      <c r="U31">
        <v>511</v>
      </c>
      <c r="V31" t="s">
        <v>84</v>
      </c>
      <c r="W31" t="s">
        <v>85</v>
      </c>
      <c r="X31" t="s">
        <v>85</v>
      </c>
      <c r="Y31">
        <v>56</v>
      </c>
      <c r="Z31">
        <v>1.4986301480847986</v>
      </c>
      <c r="AA31">
        <v>0.80024947006990721</v>
      </c>
      <c r="AB31">
        <v>2.7893525582565237</v>
      </c>
      <c r="AC31">
        <v>1032</v>
      </c>
      <c r="AD31" t="s">
        <v>84</v>
      </c>
      <c r="AE31" t="s">
        <v>85</v>
      </c>
      <c r="AF31" t="s">
        <v>85</v>
      </c>
      <c r="AG31">
        <v>3</v>
      </c>
    </row>
    <row r="32" spans="1:33" x14ac:dyDescent="0.25">
      <c r="A32" t="s">
        <v>154</v>
      </c>
      <c r="B32" t="s">
        <v>84</v>
      </c>
      <c r="C32" t="s">
        <v>85</v>
      </c>
      <c r="D32" t="s">
        <v>85</v>
      </c>
      <c r="E32">
        <v>3</v>
      </c>
      <c r="F32">
        <v>2.0208348352900414</v>
      </c>
      <c r="G32">
        <v>0.62599896196387617</v>
      </c>
      <c r="H32">
        <v>6.3257709197407141</v>
      </c>
      <c r="I32">
        <v>80</v>
      </c>
      <c r="J32">
        <v>0.27219793550994903</v>
      </c>
      <c r="K32">
        <v>3.9205129818739928E-2</v>
      </c>
      <c r="L32">
        <v>1.8640269893500792</v>
      </c>
      <c r="M32">
        <v>316</v>
      </c>
      <c r="N32" t="s">
        <v>84</v>
      </c>
      <c r="O32" t="s">
        <v>85</v>
      </c>
      <c r="P32" t="s">
        <v>85</v>
      </c>
      <c r="Q32">
        <v>66</v>
      </c>
      <c r="R32" t="s">
        <v>84</v>
      </c>
      <c r="S32" t="s">
        <v>85</v>
      </c>
      <c r="T32" t="s">
        <v>85</v>
      </c>
      <c r="U32">
        <v>511</v>
      </c>
      <c r="V32" t="s">
        <v>84</v>
      </c>
      <c r="W32" t="s">
        <v>85</v>
      </c>
      <c r="X32" t="s">
        <v>85</v>
      </c>
      <c r="Y32">
        <v>56</v>
      </c>
      <c r="Z32">
        <v>0.23406511222674051</v>
      </c>
      <c r="AA32">
        <v>8.3211201073471186E-2</v>
      </c>
      <c r="AB32">
        <v>0.65660546358386174</v>
      </c>
      <c r="AC32">
        <v>1032</v>
      </c>
      <c r="AD32" t="s">
        <v>84</v>
      </c>
      <c r="AE32" t="s">
        <v>85</v>
      </c>
      <c r="AF32" t="s">
        <v>85</v>
      </c>
      <c r="AG32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8655-84EB-4F38-8E99-278EC87CAC50}">
  <dimension ref="A1:BU32"/>
  <sheetViews>
    <sheetView workbookViewId="0">
      <selection activeCell="D17" sqref="D17"/>
    </sheetView>
  </sheetViews>
  <sheetFormatPr defaultColWidth="8.85546875" defaultRowHeight="15" x14ac:dyDescent="0.25"/>
  <cols>
    <col min="1" max="1" width="24.42578125" style="15" customWidth="1"/>
    <col min="2" max="16384" width="8.85546875" style="15"/>
  </cols>
  <sheetData>
    <row r="1" spans="1:73" customFormat="1" x14ac:dyDescent="0.25">
      <c r="A1" s="15" t="s">
        <v>93</v>
      </c>
      <c r="B1" s="15" t="s">
        <v>21</v>
      </c>
      <c r="C1" s="15" t="s">
        <v>160</v>
      </c>
      <c r="D1" s="15" t="s">
        <v>161</v>
      </c>
      <c r="F1" s="15" t="s">
        <v>21</v>
      </c>
      <c r="J1" s="15" t="s">
        <v>21</v>
      </c>
      <c r="N1" s="15" t="s">
        <v>21</v>
      </c>
      <c r="R1" s="15" t="s">
        <v>21</v>
      </c>
      <c r="V1" s="15" t="s">
        <v>21</v>
      </c>
      <c r="Z1" s="15" t="s">
        <v>21</v>
      </c>
      <c r="AD1" s="15" t="s">
        <v>21</v>
      </c>
      <c r="AH1" s="15" t="s">
        <v>22</v>
      </c>
      <c r="AL1" s="15" t="s">
        <v>22</v>
      </c>
      <c r="AP1" s="15" t="s">
        <v>22</v>
      </c>
      <c r="AT1" s="15" t="s">
        <v>22</v>
      </c>
      <c r="AX1" s="15" t="s">
        <v>22</v>
      </c>
      <c r="BB1" s="15" t="s">
        <v>22</v>
      </c>
      <c r="BF1" s="15" t="s">
        <v>22</v>
      </c>
      <c r="BJ1" s="15" t="s">
        <v>22</v>
      </c>
      <c r="BN1" t="s">
        <v>22</v>
      </c>
      <c r="BR1" t="s">
        <v>22</v>
      </c>
    </row>
    <row r="2" spans="1:73" x14ac:dyDescent="0.25">
      <c r="B2" s="15" t="s">
        <v>74</v>
      </c>
      <c r="F2" s="15" t="s">
        <v>75</v>
      </c>
      <c r="J2" s="15" t="s">
        <v>76</v>
      </c>
      <c r="N2" s="15" t="s">
        <v>77</v>
      </c>
      <c r="R2" s="15" t="s">
        <v>86</v>
      </c>
      <c r="V2" s="15" t="s">
        <v>130</v>
      </c>
      <c r="Z2" s="15" t="s">
        <v>131</v>
      </c>
      <c r="AD2" s="15" t="s">
        <v>80</v>
      </c>
      <c r="AH2" s="15" t="s">
        <v>74</v>
      </c>
      <c r="AL2" s="15" t="s">
        <v>75</v>
      </c>
      <c r="AP2" s="15" t="s">
        <v>76</v>
      </c>
      <c r="AT2" s="15" t="s">
        <v>77</v>
      </c>
      <c r="AX2" s="15" t="s">
        <v>86</v>
      </c>
      <c r="BB2" s="15" t="s">
        <v>130</v>
      </c>
      <c r="BF2" s="15" t="s">
        <v>131</v>
      </c>
      <c r="BJ2" s="15" t="s">
        <v>80</v>
      </c>
      <c r="BN2" s="15" t="s">
        <v>79</v>
      </c>
      <c r="BR2" s="15" t="s">
        <v>80</v>
      </c>
    </row>
    <row r="3" spans="1:73" x14ac:dyDescent="0.25">
      <c r="A3" s="15" t="s">
        <v>81</v>
      </c>
      <c r="B3" s="15" t="s">
        <v>25</v>
      </c>
      <c r="C3" s="15" t="s">
        <v>82</v>
      </c>
      <c r="D3" s="15" t="s">
        <v>83</v>
      </c>
      <c r="E3" s="15" t="s">
        <v>17</v>
      </c>
    </row>
    <row r="4" spans="1:73" x14ac:dyDescent="0.25">
      <c r="A4" s="15" t="s">
        <v>44</v>
      </c>
      <c r="B4" s="15">
        <v>100</v>
      </c>
      <c r="C4" s="15">
        <v>100</v>
      </c>
      <c r="D4" s="15">
        <v>100</v>
      </c>
      <c r="E4" s="15">
        <v>2</v>
      </c>
      <c r="F4" s="15">
        <v>100</v>
      </c>
      <c r="G4" s="15">
        <v>100</v>
      </c>
      <c r="H4" s="15">
        <v>100</v>
      </c>
      <c r="I4" s="15">
        <v>2</v>
      </c>
      <c r="J4" s="15">
        <v>95.919871804932157</v>
      </c>
      <c r="K4" s="15">
        <v>83.04577612083969</v>
      </c>
      <c r="L4" s="15">
        <v>99.121507675112298</v>
      </c>
      <c r="M4" s="15">
        <v>6</v>
      </c>
      <c r="N4" s="15" t="s">
        <v>84</v>
      </c>
      <c r="O4" s="15" t="s">
        <v>85</v>
      </c>
      <c r="P4" s="15" t="s">
        <v>85</v>
      </c>
      <c r="Q4" s="15">
        <v>1</v>
      </c>
      <c r="R4" s="15">
        <v>96.428682836664791</v>
      </c>
      <c r="S4" s="15">
        <v>93.37631414809313</v>
      </c>
      <c r="T4" s="15">
        <v>98.103015723640766</v>
      </c>
      <c r="U4" s="15">
        <v>334</v>
      </c>
      <c r="V4" s="15">
        <v>100</v>
      </c>
      <c r="W4" s="15">
        <v>100</v>
      </c>
      <c r="X4" s="15">
        <v>100</v>
      </c>
      <c r="Y4" s="15">
        <v>5</v>
      </c>
      <c r="Z4" s="15">
        <v>96.12988611013229</v>
      </c>
      <c r="AA4" s="15">
        <v>92.94142829873428</v>
      </c>
      <c r="AB4" s="15">
        <v>97.910452702481408</v>
      </c>
      <c r="AC4" s="15">
        <v>350</v>
      </c>
      <c r="AD4" s="15">
        <v>100</v>
      </c>
      <c r="AE4" s="15">
        <v>100</v>
      </c>
      <c r="AF4" s="15">
        <v>100</v>
      </c>
      <c r="AG4" s="15">
        <v>5</v>
      </c>
      <c r="AH4" s="15">
        <v>96.443770572361103</v>
      </c>
      <c r="AI4" s="15">
        <v>86.515523560476822</v>
      </c>
      <c r="AJ4" s="15">
        <v>99.135193410618712</v>
      </c>
      <c r="AK4" s="15">
        <v>13</v>
      </c>
      <c r="AL4" s="15">
        <v>69.829491382358142</v>
      </c>
      <c r="AM4" s="15">
        <v>43.754594925681019</v>
      </c>
      <c r="AN4" s="15">
        <v>87.319525847078125</v>
      </c>
      <c r="AO4" s="15">
        <v>14</v>
      </c>
      <c r="AP4" s="15">
        <v>100</v>
      </c>
      <c r="AQ4" s="15">
        <v>100</v>
      </c>
      <c r="AR4" s="15">
        <v>100</v>
      </c>
      <c r="AS4" s="15">
        <v>46</v>
      </c>
      <c r="AT4" s="15">
        <v>100</v>
      </c>
      <c r="AU4" s="15">
        <v>100</v>
      </c>
      <c r="AV4" s="15">
        <v>100</v>
      </c>
      <c r="AW4" s="15">
        <v>2</v>
      </c>
      <c r="AX4" s="15">
        <v>94.875131484126342</v>
      </c>
      <c r="AY4" s="15">
        <v>91.231844294684208</v>
      </c>
      <c r="AZ4" s="15">
        <v>97.05347609146861</v>
      </c>
      <c r="BA4" s="15">
        <v>987</v>
      </c>
      <c r="BB4" s="15">
        <v>100</v>
      </c>
      <c r="BC4" s="15">
        <v>100</v>
      </c>
      <c r="BD4" s="15">
        <v>100</v>
      </c>
      <c r="BE4" s="15">
        <v>6</v>
      </c>
      <c r="BF4" s="15">
        <v>94.825824450353352</v>
      </c>
      <c r="BG4" s="15">
        <v>91.527272715272801</v>
      </c>
      <c r="BH4" s="15">
        <v>96.883923743341541</v>
      </c>
      <c r="BI4" s="15">
        <v>1068</v>
      </c>
      <c r="BJ4" s="15">
        <v>100</v>
      </c>
      <c r="BK4" s="15">
        <v>100</v>
      </c>
      <c r="BL4" s="15">
        <v>100</v>
      </c>
      <c r="BM4" s="15">
        <v>24</v>
      </c>
      <c r="BN4" s="15">
        <v>99.092541947814539</v>
      </c>
      <c r="BO4" s="15">
        <v>97.740008624249526</v>
      </c>
      <c r="BP4" s="15">
        <v>99.638619701189455</v>
      </c>
      <c r="BQ4" s="15">
        <v>1070</v>
      </c>
      <c r="BR4" s="15">
        <v>100</v>
      </c>
      <c r="BS4" s="15">
        <v>100</v>
      </c>
      <c r="BT4" s="15">
        <v>100</v>
      </c>
      <c r="BU4" s="15">
        <v>24</v>
      </c>
    </row>
    <row r="5" spans="1:73" x14ac:dyDescent="0.25">
      <c r="A5" s="15" t="s">
        <v>132</v>
      </c>
      <c r="B5" s="15">
        <v>51.993493309886077</v>
      </c>
      <c r="C5" s="15">
        <v>12.895182400838291</v>
      </c>
      <c r="D5" s="15">
        <v>88.793529610925432</v>
      </c>
      <c r="E5" s="15">
        <v>2</v>
      </c>
      <c r="F5" s="15">
        <v>39.384866972070917</v>
      </c>
      <c r="G5" s="15">
        <v>8.1570058692498737</v>
      </c>
      <c r="H5" s="15">
        <v>82.619222355725043</v>
      </c>
      <c r="I5" s="15">
        <v>2</v>
      </c>
      <c r="J5" s="15">
        <v>95.919871804932157</v>
      </c>
      <c r="K5" s="15">
        <v>83.04577612083969</v>
      </c>
      <c r="L5" s="15">
        <v>99.121507675112298</v>
      </c>
      <c r="M5" s="15">
        <v>6</v>
      </c>
      <c r="N5" s="15" t="s">
        <v>84</v>
      </c>
      <c r="O5" s="15" t="s">
        <v>85</v>
      </c>
      <c r="P5" s="15" t="s">
        <v>85</v>
      </c>
      <c r="Q5" s="15">
        <v>1</v>
      </c>
      <c r="R5" s="15">
        <v>94.699595121223794</v>
      </c>
      <c r="S5" s="15">
        <v>91.606056823577973</v>
      </c>
      <c r="T5" s="15">
        <v>96.694171593563539</v>
      </c>
      <c r="U5" s="15">
        <v>334</v>
      </c>
      <c r="V5" s="15">
        <v>100</v>
      </c>
      <c r="W5" s="15">
        <v>100</v>
      </c>
      <c r="X5" s="15">
        <v>100</v>
      </c>
      <c r="Y5" s="15">
        <v>5</v>
      </c>
      <c r="Z5" s="15">
        <v>93.641216972197782</v>
      </c>
      <c r="AA5" s="15">
        <v>90.420317760064023</v>
      </c>
      <c r="AB5" s="15">
        <v>95.829132473381378</v>
      </c>
      <c r="AC5" s="15">
        <v>350</v>
      </c>
      <c r="AD5" s="15">
        <v>100</v>
      </c>
      <c r="AE5" s="15">
        <v>100</v>
      </c>
      <c r="AF5" s="15">
        <v>100</v>
      </c>
      <c r="AG5" s="15">
        <v>5</v>
      </c>
      <c r="AH5" s="15">
        <v>71.817978327656093</v>
      </c>
      <c r="AI5" s="15">
        <v>47.865016961460441</v>
      </c>
      <c r="AJ5" s="15">
        <v>87.613766336259118</v>
      </c>
      <c r="AK5" s="15">
        <v>13</v>
      </c>
      <c r="AL5" s="15">
        <v>48.101658188620263</v>
      </c>
      <c r="AM5" s="15">
        <v>27.879210289037644</v>
      </c>
      <c r="AN5" s="15">
        <v>68.965795748723991</v>
      </c>
      <c r="AO5" s="15">
        <v>14</v>
      </c>
      <c r="AP5" s="15">
        <v>100</v>
      </c>
      <c r="AQ5" s="15">
        <v>100</v>
      </c>
      <c r="AR5" s="15">
        <v>100</v>
      </c>
      <c r="AS5" s="15">
        <v>46</v>
      </c>
      <c r="AT5" s="15">
        <v>100</v>
      </c>
      <c r="AU5" s="15">
        <v>100</v>
      </c>
      <c r="AV5" s="15">
        <v>100</v>
      </c>
      <c r="AW5" s="15">
        <v>2</v>
      </c>
      <c r="AX5" s="15">
        <v>91.580421371079296</v>
      </c>
      <c r="AY5" s="15">
        <v>87.639537807622858</v>
      </c>
      <c r="AZ5" s="15">
        <v>94.345895654945537</v>
      </c>
      <c r="BA5" s="15">
        <v>987</v>
      </c>
      <c r="BB5" s="15">
        <v>100</v>
      </c>
      <c r="BC5" s="15">
        <v>100</v>
      </c>
      <c r="BD5" s="15">
        <v>100</v>
      </c>
      <c r="BE5" s="15">
        <v>6</v>
      </c>
      <c r="BF5" s="15">
        <v>91.142865269169974</v>
      </c>
      <c r="BG5" s="15">
        <v>87.322784674300763</v>
      </c>
      <c r="BH5" s="15">
        <v>93.892337797817589</v>
      </c>
      <c r="BI5" s="15">
        <v>1068</v>
      </c>
      <c r="BJ5" s="15">
        <v>100</v>
      </c>
      <c r="BK5" s="15">
        <v>100</v>
      </c>
      <c r="BL5" s="15">
        <v>100</v>
      </c>
      <c r="BM5" s="15">
        <v>24</v>
      </c>
      <c r="BN5" s="15">
        <v>97.313664707540866</v>
      </c>
      <c r="BO5" s="15">
        <v>95.597834467687079</v>
      </c>
      <c r="BP5" s="15">
        <v>98.372104849734114</v>
      </c>
      <c r="BQ5" s="15">
        <v>1070</v>
      </c>
      <c r="BR5" s="15">
        <v>100</v>
      </c>
      <c r="BS5" s="15">
        <v>100</v>
      </c>
      <c r="BT5" s="15">
        <v>100</v>
      </c>
      <c r="BU5" s="15">
        <v>24</v>
      </c>
    </row>
    <row r="6" spans="1:73" x14ac:dyDescent="0.25">
      <c r="A6" s="15" t="s">
        <v>133</v>
      </c>
      <c r="B6" s="15">
        <v>51.993493309886077</v>
      </c>
      <c r="C6" s="15">
        <v>12.895182400838291</v>
      </c>
      <c r="D6" s="15">
        <v>88.793529610925432</v>
      </c>
      <c r="E6" s="15">
        <v>2</v>
      </c>
      <c r="F6" s="15">
        <v>39.384866972070917</v>
      </c>
      <c r="G6" s="15">
        <v>8.1570058692498737</v>
      </c>
      <c r="H6" s="15">
        <v>82.619222355725043</v>
      </c>
      <c r="I6" s="15">
        <v>2</v>
      </c>
      <c r="J6" s="15">
        <v>95.919871804932157</v>
      </c>
      <c r="K6" s="15">
        <v>83.04577612083969</v>
      </c>
      <c r="L6" s="15">
        <v>99.121507675112298</v>
      </c>
      <c r="M6" s="15">
        <v>6</v>
      </c>
      <c r="N6" s="15" t="s">
        <v>84</v>
      </c>
      <c r="O6" s="15" t="s">
        <v>85</v>
      </c>
      <c r="P6" s="15" t="s">
        <v>85</v>
      </c>
      <c r="Q6" s="15">
        <v>1</v>
      </c>
      <c r="R6" s="15">
        <v>94.279235065078552</v>
      </c>
      <c r="S6" s="15">
        <v>91.382957414128185</v>
      </c>
      <c r="T6" s="15">
        <v>96.242075457811723</v>
      </c>
      <c r="U6" s="15">
        <v>334</v>
      </c>
      <c r="V6" s="15">
        <v>100</v>
      </c>
      <c r="W6" s="15">
        <v>100</v>
      </c>
      <c r="X6" s="15">
        <v>100</v>
      </c>
      <c r="Y6" s="15">
        <v>5</v>
      </c>
      <c r="Z6" s="15">
        <v>93.23725414518394</v>
      </c>
      <c r="AA6" s="15">
        <v>90.224184333945189</v>
      </c>
      <c r="AB6" s="15">
        <v>95.369309220181506</v>
      </c>
      <c r="AC6" s="15">
        <v>350</v>
      </c>
      <c r="AD6" s="15">
        <v>100</v>
      </c>
      <c r="AE6" s="15">
        <v>100</v>
      </c>
      <c r="AF6" s="15">
        <v>100</v>
      </c>
      <c r="AG6" s="15">
        <v>5</v>
      </c>
      <c r="AH6" s="15">
        <v>71.817978327656093</v>
      </c>
      <c r="AI6" s="15">
        <v>47.865016961460441</v>
      </c>
      <c r="AJ6" s="15">
        <v>87.613766336259118</v>
      </c>
      <c r="AK6" s="15">
        <v>13</v>
      </c>
      <c r="AL6" s="15">
        <v>48.101658188620263</v>
      </c>
      <c r="AM6" s="15">
        <v>27.879210289037644</v>
      </c>
      <c r="AN6" s="15">
        <v>68.965795748723991</v>
      </c>
      <c r="AO6" s="15">
        <v>14</v>
      </c>
      <c r="AP6" s="15">
        <v>100</v>
      </c>
      <c r="AQ6" s="15">
        <v>100</v>
      </c>
      <c r="AR6" s="15">
        <v>100</v>
      </c>
      <c r="AS6" s="15">
        <v>46</v>
      </c>
      <c r="AT6" s="15">
        <v>100</v>
      </c>
      <c r="AU6" s="15">
        <v>100</v>
      </c>
      <c r="AV6" s="15">
        <v>100</v>
      </c>
      <c r="AW6" s="15">
        <v>2</v>
      </c>
      <c r="AX6" s="15">
        <v>90.123818405018227</v>
      </c>
      <c r="AY6" s="15">
        <v>86.20754819742362</v>
      </c>
      <c r="AZ6" s="15">
        <v>93.018150475074862</v>
      </c>
      <c r="BA6" s="15">
        <v>987</v>
      </c>
      <c r="BB6" s="15">
        <v>100</v>
      </c>
      <c r="BC6" s="15">
        <v>100</v>
      </c>
      <c r="BD6" s="15">
        <v>100</v>
      </c>
      <c r="BE6" s="15">
        <v>6</v>
      </c>
      <c r="BF6" s="15">
        <v>89.796208721603762</v>
      </c>
      <c r="BG6" s="15">
        <v>85.991286294520791</v>
      </c>
      <c r="BH6" s="15">
        <v>92.655934250338049</v>
      </c>
      <c r="BI6" s="15">
        <v>1068</v>
      </c>
      <c r="BJ6" s="15">
        <v>100</v>
      </c>
      <c r="BK6" s="15">
        <v>100</v>
      </c>
      <c r="BL6" s="15">
        <v>100</v>
      </c>
      <c r="BM6" s="15">
        <v>24</v>
      </c>
      <c r="BN6" s="15">
        <v>96.95436756970139</v>
      </c>
      <c r="BO6" s="15">
        <v>94.943762814294203</v>
      </c>
      <c r="BP6" s="15">
        <v>98.180778032338864</v>
      </c>
      <c r="BQ6" s="15">
        <v>1070</v>
      </c>
      <c r="BR6" s="15">
        <v>100</v>
      </c>
      <c r="BS6" s="15">
        <v>100</v>
      </c>
      <c r="BT6" s="15">
        <v>100</v>
      </c>
      <c r="BU6" s="15">
        <v>24</v>
      </c>
    </row>
    <row r="7" spans="1:73" x14ac:dyDescent="0.25">
      <c r="A7" s="15" t="s">
        <v>134</v>
      </c>
      <c r="B7" s="15" t="s">
        <v>84</v>
      </c>
      <c r="C7" s="15" t="s">
        <v>85</v>
      </c>
      <c r="D7" s="15" t="s">
        <v>85</v>
      </c>
      <c r="E7" s="15">
        <v>2</v>
      </c>
      <c r="F7" s="15" t="s">
        <v>84</v>
      </c>
      <c r="G7" s="15" t="s">
        <v>85</v>
      </c>
      <c r="H7" s="15" t="s">
        <v>85</v>
      </c>
      <c r="I7" s="15">
        <v>2</v>
      </c>
      <c r="J7" s="15">
        <v>43.515961360413165</v>
      </c>
      <c r="K7" s="15">
        <v>13.600537587543707</v>
      </c>
      <c r="L7" s="15">
        <v>79.037901639111809</v>
      </c>
      <c r="M7" s="15">
        <v>6</v>
      </c>
      <c r="N7" s="15" t="s">
        <v>84</v>
      </c>
      <c r="O7" s="15" t="s">
        <v>85</v>
      </c>
      <c r="P7" s="15" t="s">
        <v>85</v>
      </c>
      <c r="Q7" s="15">
        <v>1</v>
      </c>
      <c r="R7" s="15">
        <v>5.104611701661053</v>
      </c>
      <c r="S7" s="15">
        <v>3.5519075099160089</v>
      </c>
      <c r="T7" s="15">
        <v>7.2848079293414303</v>
      </c>
      <c r="U7" s="15">
        <v>334</v>
      </c>
      <c r="V7" s="15">
        <v>10.663412249178114</v>
      </c>
      <c r="W7" s="15">
        <v>2.5379188105928261</v>
      </c>
      <c r="X7" s="15">
        <v>35.364248676140058</v>
      </c>
      <c r="Y7" s="15">
        <v>5</v>
      </c>
      <c r="Z7" s="15">
        <v>5.4460243059678914</v>
      </c>
      <c r="AA7" s="15">
        <v>3.7118711082868168</v>
      </c>
      <c r="AB7" s="15">
        <v>7.9236875201404935</v>
      </c>
      <c r="AC7" s="15">
        <v>350</v>
      </c>
      <c r="AD7" s="15" t="s">
        <v>84</v>
      </c>
      <c r="AE7" s="15" t="s">
        <v>85</v>
      </c>
      <c r="AF7" s="15" t="s">
        <v>85</v>
      </c>
      <c r="AG7" s="15">
        <v>5</v>
      </c>
      <c r="AH7" s="15" t="s">
        <v>84</v>
      </c>
      <c r="AI7" s="15" t="s">
        <v>85</v>
      </c>
      <c r="AJ7" s="15" t="s">
        <v>85</v>
      </c>
      <c r="AK7" s="15">
        <v>13</v>
      </c>
      <c r="AL7" s="15" t="s">
        <v>84</v>
      </c>
      <c r="AM7" s="15" t="s">
        <v>85</v>
      </c>
      <c r="AN7" s="15" t="s">
        <v>85</v>
      </c>
      <c r="AO7" s="15">
        <v>14</v>
      </c>
      <c r="AP7" s="15">
        <v>48.692323110998764</v>
      </c>
      <c r="AQ7" s="15">
        <v>43.654617089383088</v>
      </c>
      <c r="AR7" s="15">
        <v>53.756737642852414</v>
      </c>
      <c r="AS7" s="15">
        <v>46</v>
      </c>
      <c r="AT7" s="15" t="s">
        <v>84</v>
      </c>
      <c r="AU7" s="15" t="s">
        <v>85</v>
      </c>
      <c r="AV7" s="15" t="s">
        <v>85</v>
      </c>
      <c r="AW7" s="15">
        <v>2</v>
      </c>
      <c r="AX7" s="15">
        <v>6.5885751424843626</v>
      </c>
      <c r="AY7" s="15">
        <v>4.7096102206964927</v>
      </c>
      <c r="AZ7" s="15">
        <v>9.1452348319014778</v>
      </c>
      <c r="BA7" s="15">
        <v>987</v>
      </c>
      <c r="BB7" s="15" t="s">
        <v>84</v>
      </c>
      <c r="BC7" s="15" t="s">
        <v>85</v>
      </c>
      <c r="BD7" s="15" t="s">
        <v>85</v>
      </c>
      <c r="BE7" s="15">
        <v>6</v>
      </c>
      <c r="BF7" s="15">
        <v>8.1615711389915919</v>
      </c>
      <c r="BG7" s="15">
        <v>5.7179868223278145</v>
      </c>
      <c r="BH7" s="15">
        <v>11.521806896030084</v>
      </c>
      <c r="BI7" s="15">
        <v>1068</v>
      </c>
      <c r="BJ7" s="15">
        <v>9.8293833892332465</v>
      </c>
      <c r="BK7" s="15">
        <v>3.583391707972535</v>
      </c>
      <c r="BL7" s="15">
        <v>24.226783536877139</v>
      </c>
      <c r="BM7" s="15">
        <v>24</v>
      </c>
      <c r="BN7" s="15">
        <v>92.128378141264562</v>
      </c>
      <c r="BO7" s="15">
        <v>87.993615132806696</v>
      </c>
      <c r="BP7" s="15">
        <v>94.921393104110976</v>
      </c>
      <c r="BQ7" s="15">
        <v>1070</v>
      </c>
      <c r="BR7" s="15">
        <v>100</v>
      </c>
      <c r="BS7" s="15">
        <v>100</v>
      </c>
      <c r="BT7" s="15">
        <v>100</v>
      </c>
      <c r="BU7" s="15">
        <v>24</v>
      </c>
    </row>
    <row r="8" spans="1:73" x14ac:dyDescent="0.25">
      <c r="A8" s="15" t="s">
        <v>135</v>
      </c>
      <c r="B8" s="15" t="s">
        <v>84</v>
      </c>
      <c r="C8" s="15" t="s">
        <v>85</v>
      </c>
      <c r="D8" s="15" t="s">
        <v>85</v>
      </c>
      <c r="E8" s="15">
        <v>2</v>
      </c>
      <c r="F8" s="15" t="s">
        <v>84</v>
      </c>
      <c r="G8" s="15" t="s">
        <v>85</v>
      </c>
      <c r="H8" s="15" t="s">
        <v>85</v>
      </c>
      <c r="I8" s="15">
        <v>2</v>
      </c>
      <c r="J8" s="15" t="s">
        <v>84</v>
      </c>
      <c r="K8" s="15" t="s">
        <v>85</v>
      </c>
      <c r="L8" s="15" t="s">
        <v>85</v>
      </c>
      <c r="M8" s="15">
        <v>6</v>
      </c>
      <c r="N8" s="15" t="s">
        <v>84</v>
      </c>
      <c r="O8" s="15" t="s">
        <v>85</v>
      </c>
      <c r="P8" s="15" t="s">
        <v>85</v>
      </c>
      <c r="Q8" s="15">
        <v>1</v>
      </c>
      <c r="R8" s="15">
        <v>0.55403895196176645</v>
      </c>
      <c r="S8" s="15">
        <v>0.18333503641128779</v>
      </c>
      <c r="T8" s="15">
        <v>1.661827792591561</v>
      </c>
      <c r="U8" s="15">
        <v>334</v>
      </c>
      <c r="V8" s="15" t="s">
        <v>84</v>
      </c>
      <c r="W8" s="15" t="s">
        <v>85</v>
      </c>
      <c r="X8" s="15" t="s">
        <v>85</v>
      </c>
      <c r="Y8" s="15">
        <v>5</v>
      </c>
      <c r="Z8" s="15">
        <v>0.53242723241271706</v>
      </c>
      <c r="AA8" s="15">
        <v>0.17881222402582878</v>
      </c>
      <c r="AB8" s="15">
        <v>1.5743143626529301</v>
      </c>
      <c r="AC8" s="15">
        <v>350</v>
      </c>
      <c r="AD8" s="15" t="s">
        <v>84</v>
      </c>
      <c r="AE8" s="15" t="s">
        <v>85</v>
      </c>
      <c r="AF8" s="15" t="s">
        <v>85</v>
      </c>
      <c r="AG8" s="15">
        <v>5</v>
      </c>
      <c r="AH8" s="15" t="s">
        <v>84</v>
      </c>
      <c r="AI8" s="15" t="s">
        <v>85</v>
      </c>
      <c r="AJ8" s="15" t="s">
        <v>85</v>
      </c>
      <c r="AK8" s="15">
        <v>13</v>
      </c>
      <c r="AL8" s="15" t="s">
        <v>84</v>
      </c>
      <c r="AM8" s="15" t="s">
        <v>85</v>
      </c>
      <c r="AN8" s="15" t="s">
        <v>85</v>
      </c>
      <c r="AO8" s="15">
        <v>14</v>
      </c>
      <c r="AP8" s="15">
        <v>19.560130907319177</v>
      </c>
      <c r="AQ8" s="15">
        <v>14.013887569106084</v>
      </c>
      <c r="AR8" s="15">
        <v>26.62180570039575</v>
      </c>
      <c r="AS8" s="15">
        <v>46</v>
      </c>
      <c r="AT8" s="15" t="s">
        <v>84</v>
      </c>
      <c r="AU8" s="15" t="s">
        <v>85</v>
      </c>
      <c r="AV8" s="15" t="s">
        <v>85</v>
      </c>
      <c r="AW8" s="15">
        <v>2</v>
      </c>
      <c r="AX8" s="15">
        <v>0.69968763165498804</v>
      </c>
      <c r="AY8" s="15">
        <v>0.35330160328774635</v>
      </c>
      <c r="AZ8" s="15">
        <v>1.3809729871485896</v>
      </c>
      <c r="BA8" s="15">
        <v>987</v>
      </c>
      <c r="BB8" s="15" t="s">
        <v>84</v>
      </c>
      <c r="BC8" s="15" t="s">
        <v>85</v>
      </c>
      <c r="BD8" s="15" t="s">
        <v>85</v>
      </c>
      <c r="BE8" s="15">
        <v>6</v>
      </c>
      <c r="BF8" s="15">
        <v>1.4785361482330639</v>
      </c>
      <c r="BG8" s="15">
        <v>0.72998905016938387</v>
      </c>
      <c r="BH8" s="15">
        <v>2.9716824976936902</v>
      </c>
      <c r="BI8" s="15">
        <v>1068</v>
      </c>
      <c r="BJ8" s="15" t="s">
        <v>84</v>
      </c>
      <c r="BK8" s="15" t="s">
        <v>85</v>
      </c>
      <c r="BL8" s="15" t="s">
        <v>85</v>
      </c>
      <c r="BM8" s="15">
        <v>24</v>
      </c>
      <c r="BN8" s="15">
        <v>47.865420026510947</v>
      </c>
      <c r="BO8" s="15">
        <v>42.055789057677337</v>
      </c>
      <c r="BP8" s="15">
        <v>53.73337264748973</v>
      </c>
      <c r="BQ8" s="15">
        <v>1070</v>
      </c>
      <c r="BR8" s="15">
        <v>45.901431635746818</v>
      </c>
      <c r="BS8" s="15">
        <v>37.367473720365169</v>
      </c>
      <c r="BT8" s="15">
        <v>54.682767662059504</v>
      </c>
      <c r="BU8" s="15">
        <v>24</v>
      </c>
    </row>
    <row r="9" spans="1:73" x14ac:dyDescent="0.25">
      <c r="A9" s="15" t="s">
        <v>136</v>
      </c>
      <c r="B9" s="15" t="s">
        <v>84</v>
      </c>
      <c r="C9" s="15" t="s">
        <v>85</v>
      </c>
      <c r="D9" s="15" t="s">
        <v>85</v>
      </c>
      <c r="E9" s="15">
        <v>2</v>
      </c>
      <c r="F9" s="15" t="s">
        <v>84</v>
      </c>
      <c r="G9" s="15" t="s">
        <v>85</v>
      </c>
      <c r="H9" s="15" t="s">
        <v>85</v>
      </c>
      <c r="I9" s="15">
        <v>2</v>
      </c>
      <c r="J9" s="15">
        <v>49.609566971730828</v>
      </c>
      <c r="K9" s="15">
        <v>18.750129903652685</v>
      </c>
      <c r="L9" s="15">
        <v>80.769366513783609</v>
      </c>
      <c r="M9" s="15">
        <v>6</v>
      </c>
      <c r="N9" s="15" t="s">
        <v>84</v>
      </c>
      <c r="O9" s="15" t="s">
        <v>85</v>
      </c>
      <c r="P9" s="15" t="s">
        <v>85</v>
      </c>
      <c r="Q9" s="15">
        <v>1</v>
      </c>
      <c r="R9" s="15">
        <v>12.878098077631304</v>
      </c>
      <c r="S9" s="15">
        <v>9.326298524745928</v>
      </c>
      <c r="T9" s="15">
        <v>17.521176039657828</v>
      </c>
      <c r="U9" s="15">
        <v>334</v>
      </c>
      <c r="V9" s="15" t="s">
        <v>84</v>
      </c>
      <c r="W9" s="15" t="s">
        <v>85</v>
      </c>
      <c r="X9" s="15" t="s">
        <v>85</v>
      </c>
      <c r="Y9" s="15">
        <v>5</v>
      </c>
      <c r="Z9" s="15">
        <v>12.875208316594591</v>
      </c>
      <c r="AA9" s="15">
        <v>9.3478355054587201</v>
      </c>
      <c r="AB9" s="15">
        <v>17.477008693724159</v>
      </c>
      <c r="AC9" s="15">
        <v>350</v>
      </c>
      <c r="AD9" s="15">
        <v>20</v>
      </c>
      <c r="AE9" s="15">
        <v>20</v>
      </c>
      <c r="AF9" s="15">
        <v>20</v>
      </c>
      <c r="AG9" s="15">
        <v>5</v>
      </c>
      <c r="AH9" s="15" t="s">
        <v>84</v>
      </c>
      <c r="AI9" s="15" t="s">
        <v>85</v>
      </c>
      <c r="AJ9" s="15" t="s">
        <v>85</v>
      </c>
      <c r="AK9" s="15">
        <v>13</v>
      </c>
      <c r="AL9" s="15" t="s">
        <v>84</v>
      </c>
      <c r="AM9" s="15" t="s">
        <v>85</v>
      </c>
      <c r="AN9" s="15" t="s">
        <v>85</v>
      </c>
      <c r="AO9" s="15">
        <v>14</v>
      </c>
      <c r="AP9" s="15">
        <v>59.428792473142046</v>
      </c>
      <c r="AQ9" s="15">
        <v>48.9099026490074</v>
      </c>
      <c r="AR9" s="15">
        <v>69.148077386796118</v>
      </c>
      <c r="AS9" s="15">
        <v>46</v>
      </c>
      <c r="AT9" s="15" t="s">
        <v>84</v>
      </c>
      <c r="AU9" s="15" t="s">
        <v>85</v>
      </c>
      <c r="AV9" s="15" t="s">
        <v>85</v>
      </c>
      <c r="AW9" s="15">
        <v>2</v>
      </c>
      <c r="AX9" s="15">
        <v>14.690095869993232</v>
      </c>
      <c r="AY9" s="15">
        <v>11.761142581953434</v>
      </c>
      <c r="AZ9" s="15">
        <v>18.19803340397462</v>
      </c>
      <c r="BA9" s="15">
        <v>987</v>
      </c>
      <c r="BB9" s="15">
        <v>16.666666666666664</v>
      </c>
      <c r="BC9" s="15">
        <v>16.666666666666664</v>
      </c>
      <c r="BD9" s="15">
        <v>16.666666666666664</v>
      </c>
      <c r="BE9" s="15">
        <v>6</v>
      </c>
      <c r="BF9" s="15">
        <v>16.181844143717321</v>
      </c>
      <c r="BG9" s="15">
        <v>12.308877139573978</v>
      </c>
      <c r="BH9" s="15">
        <v>20.981853783524901</v>
      </c>
      <c r="BI9" s="15">
        <v>1068</v>
      </c>
      <c r="BJ9" s="15">
        <v>29.107077754146982</v>
      </c>
      <c r="BK9" s="15">
        <v>20.878818109065438</v>
      </c>
      <c r="BL9" s="15">
        <v>38.980475312589355</v>
      </c>
      <c r="BM9" s="15">
        <v>24</v>
      </c>
      <c r="BN9" s="15">
        <v>4.80918010743423</v>
      </c>
      <c r="BO9" s="15">
        <v>3.4518670552443385</v>
      </c>
      <c r="BP9" s="15">
        <v>6.6633693546019082</v>
      </c>
      <c r="BQ9" s="15">
        <v>1070</v>
      </c>
      <c r="BR9" s="15">
        <v>12.59576541119988</v>
      </c>
      <c r="BS9" s="15">
        <v>9.6704823352557909</v>
      </c>
      <c r="BT9" s="15">
        <v>16.246778364057928</v>
      </c>
      <c r="BU9" s="15">
        <v>24</v>
      </c>
    </row>
    <row r="10" spans="1:73" x14ac:dyDescent="0.25">
      <c r="A10" s="15" t="s">
        <v>137</v>
      </c>
      <c r="B10" s="15" t="s">
        <v>84</v>
      </c>
      <c r="C10" s="15" t="s">
        <v>85</v>
      </c>
      <c r="D10" s="15" t="s">
        <v>85</v>
      </c>
      <c r="E10" s="15">
        <v>2</v>
      </c>
      <c r="F10" s="15" t="s">
        <v>84</v>
      </c>
      <c r="G10" s="15" t="s">
        <v>85</v>
      </c>
      <c r="H10" s="15" t="s">
        <v>85</v>
      </c>
      <c r="I10" s="15">
        <v>2</v>
      </c>
      <c r="J10" s="15" t="s">
        <v>84</v>
      </c>
      <c r="K10" s="15" t="s">
        <v>85</v>
      </c>
      <c r="L10" s="15" t="s">
        <v>85</v>
      </c>
      <c r="M10" s="15">
        <v>6</v>
      </c>
      <c r="N10" s="15" t="s">
        <v>84</v>
      </c>
      <c r="O10" s="15" t="s">
        <v>85</v>
      </c>
      <c r="P10" s="15" t="s">
        <v>85</v>
      </c>
      <c r="Q10" s="15">
        <v>1</v>
      </c>
      <c r="R10" s="15" t="s">
        <v>84</v>
      </c>
      <c r="S10" s="15" t="s">
        <v>85</v>
      </c>
      <c r="T10" s="15" t="s">
        <v>85</v>
      </c>
      <c r="U10" s="15">
        <v>334</v>
      </c>
      <c r="V10" s="15" t="s">
        <v>84</v>
      </c>
      <c r="W10" s="15" t="s">
        <v>85</v>
      </c>
      <c r="X10" s="15" t="s">
        <v>85</v>
      </c>
      <c r="Y10" s="15">
        <v>5</v>
      </c>
      <c r="Z10" s="15" t="s">
        <v>84</v>
      </c>
      <c r="AA10" s="15" t="s">
        <v>85</v>
      </c>
      <c r="AB10" s="15" t="s">
        <v>85</v>
      </c>
      <c r="AC10" s="15">
        <v>350</v>
      </c>
      <c r="AD10" s="15" t="s">
        <v>84</v>
      </c>
      <c r="AE10" s="15" t="s">
        <v>85</v>
      </c>
      <c r="AF10" s="15" t="s">
        <v>85</v>
      </c>
      <c r="AG10" s="15">
        <v>5</v>
      </c>
      <c r="AH10" s="15" t="s">
        <v>84</v>
      </c>
      <c r="AI10" s="15" t="s">
        <v>85</v>
      </c>
      <c r="AJ10" s="15" t="s">
        <v>85</v>
      </c>
      <c r="AK10" s="15">
        <v>13</v>
      </c>
      <c r="AL10" s="15" t="s">
        <v>84</v>
      </c>
      <c r="AM10" s="15" t="s">
        <v>85</v>
      </c>
      <c r="AN10" s="15" t="s">
        <v>85</v>
      </c>
      <c r="AO10" s="15">
        <v>14</v>
      </c>
      <c r="AP10" s="15">
        <v>8.7171637281349987</v>
      </c>
      <c r="AQ10" s="15">
        <v>3.2171059443734968</v>
      </c>
      <c r="AR10" s="15">
        <v>21.528639224821397</v>
      </c>
      <c r="AS10" s="15">
        <v>46</v>
      </c>
      <c r="AT10" s="15" t="s">
        <v>84</v>
      </c>
      <c r="AU10" s="15" t="s">
        <v>85</v>
      </c>
      <c r="AV10" s="15" t="s">
        <v>85</v>
      </c>
      <c r="AW10" s="15">
        <v>2</v>
      </c>
      <c r="AX10" s="15">
        <v>0.77954830630535243</v>
      </c>
      <c r="AY10" s="15">
        <v>0.32853395763764454</v>
      </c>
      <c r="AZ10" s="15">
        <v>1.838299708003744</v>
      </c>
      <c r="BA10" s="15">
        <v>987</v>
      </c>
      <c r="BB10" s="15" t="s">
        <v>84</v>
      </c>
      <c r="BC10" s="15" t="s">
        <v>85</v>
      </c>
      <c r="BD10" s="15" t="s">
        <v>85</v>
      </c>
      <c r="BE10" s="15">
        <v>6</v>
      </c>
      <c r="BF10" s="15">
        <v>1.0913451843784863</v>
      </c>
      <c r="BG10" s="15">
        <v>0.46473305067611353</v>
      </c>
      <c r="BH10" s="15">
        <v>2.5412645609839619</v>
      </c>
      <c r="BI10" s="15">
        <v>1068</v>
      </c>
      <c r="BJ10" s="15" t="s">
        <v>84</v>
      </c>
      <c r="BK10" s="15" t="s">
        <v>85</v>
      </c>
      <c r="BL10" s="15" t="s">
        <v>85</v>
      </c>
      <c r="BM10" s="15">
        <v>24</v>
      </c>
    </row>
    <row r="11" spans="1:73" x14ac:dyDescent="0.25">
      <c r="A11" s="15" t="s">
        <v>138</v>
      </c>
      <c r="B11" s="15" t="s">
        <v>84</v>
      </c>
      <c r="C11" s="15" t="s">
        <v>85</v>
      </c>
      <c r="D11" s="15" t="s">
        <v>85</v>
      </c>
      <c r="E11" s="15">
        <v>2</v>
      </c>
      <c r="F11" s="15" t="s">
        <v>84</v>
      </c>
      <c r="G11" s="15" t="s">
        <v>85</v>
      </c>
      <c r="H11" s="15" t="s">
        <v>85</v>
      </c>
      <c r="I11" s="15">
        <v>2</v>
      </c>
      <c r="J11" s="15" t="s">
        <v>84</v>
      </c>
      <c r="K11" s="15" t="s">
        <v>85</v>
      </c>
      <c r="L11" s="15" t="s">
        <v>85</v>
      </c>
      <c r="M11" s="15">
        <v>6</v>
      </c>
      <c r="N11" s="15" t="s">
        <v>84</v>
      </c>
      <c r="O11" s="15" t="s">
        <v>85</v>
      </c>
      <c r="P11" s="15" t="s">
        <v>85</v>
      </c>
      <c r="Q11" s="15">
        <v>1</v>
      </c>
      <c r="R11" s="15" t="s">
        <v>84</v>
      </c>
      <c r="S11" s="15" t="s">
        <v>85</v>
      </c>
      <c r="T11" s="15" t="s">
        <v>85</v>
      </c>
      <c r="U11" s="15">
        <v>334</v>
      </c>
      <c r="V11" s="15" t="s">
        <v>84</v>
      </c>
      <c r="W11" s="15" t="s">
        <v>85</v>
      </c>
      <c r="X11" s="15" t="s">
        <v>85</v>
      </c>
      <c r="Y11" s="15">
        <v>5</v>
      </c>
      <c r="Z11" s="15" t="s">
        <v>84</v>
      </c>
      <c r="AA11" s="15" t="s">
        <v>85</v>
      </c>
      <c r="AB11" s="15" t="s">
        <v>85</v>
      </c>
      <c r="AC11" s="15">
        <v>350</v>
      </c>
      <c r="AD11" s="15" t="s">
        <v>84</v>
      </c>
      <c r="AE11" s="15" t="s">
        <v>85</v>
      </c>
      <c r="AF11" s="15" t="s">
        <v>85</v>
      </c>
      <c r="AG11" s="15">
        <v>5</v>
      </c>
      <c r="AH11" s="15" t="s">
        <v>84</v>
      </c>
      <c r="AI11" s="15" t="s">
        <v>85</v>
      </c>
      <c r="AJ11" s="15" t="s">
        <v>85</v>
      </c>
      <c r="AK11" s="15">
        <v>13</v>
      </c>
      <c r="AL11" s="15" t="s">
        <v>84</v>
      </c>
      <c r="AM11" s="15" t="s">
        <v>85</v>
      </c>
      <c r="AN11" s="15" t="s">
        <v>85</v>
      </c>
      <c r="AO11" s="15">
        <v>14</v>
      </c>
      <c r="AP11" s="15" t="s">
        <v>84</v>
      </c>
      <c r="AQ11" s="15" t="s">
        <v>85</v>
      </c>
      <c r="AR11" s="15" t="s">
        <v>85</v>
      </c>
      <c r="AS11" s="15">
        <v>46</v>
      </c>
      <c r="AT11" s="15" t="s">
        <v>84</v>
      </c>
      <c r="AU11" s="15" t="s">
        <v>85</v>
      </c>
      <c r="AV11" s="15" t="s">
        <v>85</v>
      </c>
      <c r="AW11" s="15">
        <v>2</v>
      </c>
      <c r="AX11" s="15" t="s">
        <v>84</v>
      </c>
      <c r="AY11" s="15" t="s">
        <v>85</v>
      </c>
      <c r="AZ11" s="15" t="s">
        <v>85</v>
      </c>
      <c r="BA11" s="15">
        <v>987</v>
      </c>
      <c r="BB11" s="15" t="s">
        <v>84</v>
      </c>
      <c r="BC11" s="15" t="s">
        <v>85</v>
      </c>
      <c r="BD11" s="15" t="s">
        <v>85</v>
      </c>
      <c r="BE11" s="15">
        <v>6</v>
      </c>
      <c r="BF11" s="15" t="s">
        <v>84</v>
      </c>
      <c r="BG11" s="15" t="s">
        <v>85</v>
      </c>
      <c r="BH11" s="15" t="s">
        <v>85</v>
      </c>
      <c r="BI11" s="15">
        <v>1068</v>
      </c>
      <c r="BJ11" s="15" t="s">
        <v>84</v>
      </c>
      <c r="BK11" s="15" t="s">
        <v>85</v>
      </c>
      <c r="BL11" s="15" t="s">
        <v>85</v>
      </c>
      <c r="BM11" s="15">
        <v>24</v>
      </c>
    </row>
    <row r="12" spans="1:73" x14ac:dyDescent="0.25">
      <c r="A12" s="15" t="s">
        <v>139</v>
      </c>
      <c r="B12" s="15">
        <v>48.006506690113923</v>
      </c>
      <c r="C12" s="15">
        <v>11.206470389074584</v>
      </c>
      <c r="D12" s="15">
        <v>87.104817599161706</v>
      </c>
      <c r="E12" s="15">
        <v>2</v>
      </c>
      <c r="F12" s="15">
        <v>100</v>
      </c>
      <c r="G12" s="15">
        <v>100</v>
      </c>
      <c r="H12" s="15">
        <v>100</v>
      </c>
      <c r="I12" s="15">
        <v>2</v>
      </c>
      <c r="J12" s="15">
        <v>95.919871804932157</v>
      </c>
      <c r="K12" s="15">
        <v>83.04577612083969</v>
      </c>
      <c r="L12" s="15">
        <v>99.121507675112298</v>
      </c>
      <c r="M12" s="15">
        <v>6</v>
      </c>
      <c r="N12" s="15" t="s">
        <v>84</v>
      </c>
      <c r="O12" s="15" t="s">
        <v>85</v>
      </c>
      <c r="P12" s="15" t="s">
        <v>85</v>
      </c>
      <c r="Q12" s="15">
        <v>1</v>
      </c>
      <c r="R12" s="15">
        <v>83.64776892416333</v>
      </c>
      <c r="S12" s="15">
        <v>79.379532963100971</v>
      </c>
      <c r="T12" s="15">
        <v>87.175259190967594</v>
      </c>
      <c r="U12" s="15">
        <v>334</v>
      </c>
      <c r="V12" s="15">
        <v>100</v>
      </c>
      <c r="W12" s="15">
        <v>100</v>
      </c>
      <c r="X12" s="15">
        <v>100</v>
      </c>
      <c r="Y12" s="15">
        <v>5</v>
      </c>
      <c r="Z12" s="15">
        <v>83.41752349513186</v>
      </c>
      <c r="AA12" s="15">
        <v>79.317966681899279</v>
      </c>
      <c r="AB12" s="15">
        <v>86.839303677231641</v>
      </c>
      <c r="AC12" s="15">
        <v>350</v>
      </c>
      <c r="AD12" s="15">
        <v>80</v>
      </c>
      <c r="AE12" s="15">
        <v>80</v>
      </c>
      <c r="AF12" s="15">
        <v>80</v>
      </c>
      <c r="AG12" s="15">
        <v>5</v>
      </c>
      <c r="AH12" s="15">
        <v>30.955939535235423</v>
      </c>
      <c r="AI12" s="15">
        <v>13.289268903006137</v>
      </c>
      <c r="AJ12" s="15">
        <v>56.74024152110578</v>
      </c>
      <c r="AK12" s="15">
        <v>13</v>
      </c>
      <c r="AL12" s="15">
        <v>54.884717782617606</v>
      </c>
      <c r="AM12" s="15">
        <v>32.772839274875551</v>
      </c>
      <c r="AN12" s="15">
        <v>75.222325643502202</v>
      </c>
      <c r="AO12" s="15">
        <v>14</v>
      </c>
      <c r="AP12" s="15">
        <v>98.776200172638255</v>
      </c>
      <c r="AQ12" s="15">
        <v>94.181157375539755</v>
      </c>
      <c r="AR12" s="15">
        <v>99.752163151150199</v>
      </c>
      <c r="AS12" s="15">
        <v>46</v>
      </c>
      <c r="AT12" s="15">
        <v>100</v>
      </c>
      <c r="AU12" s="15">
        <v>100</v>
      </c>
      <c r="AV12" s="15">
        <v>100</v>
      </c>
      <c r="AW12" s="15">
        <v>2</v>
      </c>
      <c r="AX12" s="15">
        <v>80.182302363782327</v>
      </c>
      <c r="AY12" s="15">
        <v>76.054392109708019</v>
      </c>
      <c r="AZ12" s="15">
        <v>83.750650722049826</v>
      </c>
      <c r="BA12" s="15">
        <v>987</v>
      </c>
      <c r="BB12" s="15">
        <v>100</v>
      </c>
      <c r="BC12" s="15">
        <v>100</v>
      </c>
      <c r="BD12" s="15">
        <v>100</v>
      </c>
      <c r="BE12" s="15">
        <v>6</v>
      </c>
      <c r="BF12" s="15">
        <v>80.04153223525266</v>
      </c>
      <c r="BG12" s="15">
        <v>75.729105049587105</v>
      </c>
      <c r="BH12" s="15">
        <v>83.752127944774529</v>
      </c>
      <c r="BI12" s="15">
        <v>1068</v>
      </c>
      <c r="BJ12" s="15">
        <v>91.602823059200077</v>
      </c>
      <c r="BK12" s="15">
        <v>89.815776879235273</v>
      </c>
      <c r="BL12" s="15">
        <v>93.100381491636114</v>
      </c>
      <c r="BM12" s="15">
        <v>24</v>
      </c>
    </row>
    <row r="13" spans="1:73" x14ac:dyDescent="0.25">
      <c r="A13" s="15" t="s">
        <v>140</v>
      </c>
      <c r="B13" s="15" t="s">
        <v>84</v>
      </c>
      <c r="C13" s="15" t="s">
        <v>85</v>
      </c>
      <c r="D13" s="15" t="s">
        <v>85</v>
      </c>
      <c r="E13" s="15">
        <v>2</v>
      </c>
      <c r="F13" s="15" t="s">
        <v>84</v>
      </c>
      <c r="G13" s="15" t="s">
        <v>85</v>
      </c>
      <c r="H13" s="15" t="s">
        <v>85</v>
      </c>
      <c r="I13" s="15">
        <v>2</v>
      </c>
      <c r="J13" s="15">
        <v>39.435833165345322</v>
      </c>
      <c r="K13" s="15">
        <v>10.903345602584992</v>
      </c>
      <c r="L13" s="15">
        <v>77.601539402622592</v>
      </c>
      <c r="M13" s="15">
        <v>6</v>
      </c>
      <c r="N13" s="15" t="s">
        <v>84</v>
      </c>
      <c r="O13" s="15" t="s">
        <v>85</v>
      </c>
      <c r="P13" s="15" t="s">
        <v>85</v>
      </c>
      <c r="Q13" s="15">
        <v>1</v>
      </c>
      <c r="R13" s="15">
        <v>7.6013068636548526</v>
      </c>
      <c r="S13" s="15">
        <v>5.3960953438268975</v>
      </c>
      <c r="T13" s="15">
        <v>10.606678267903314</v>
      </c>
      <c r="U13" s="15">
        <v>334</v>
      </c>
      <c r="V13" s="15" t="s">
        <v>84</v>
      </c>
      <c r="W13" s="15" t="s">
        <v>85</v>
      </c>
      <c r="X13" s="15" t="s">
        <v>85</v>
      </c>
      <c r="Y13" s="15">
        <v>5</v>
      </c>
      <c r="Z13" s="15">
        <v>7.7018259763535921</v>
      </c>
      <c r="AA13" s="15">
        <v>5.6794137373244613</v>
      </c>
      <c r="AB13" s="15">
        <v>10.36526708295629</v>
      </c>
      <c r="AC13" s="15">
        <v>350</v>
      </c>
      <c r="AD13" s="15" t="s">
        <v>84</v>
      </c>
      <c r="AE13" s="15" t="s">
        <v>85</v>
      </c>
      <c r="AF13" s="15" t="s">
        <v>85</v>
      </c>
      <c r="AG13" s="15">
        <v>5</v>
      </c>
      <c r="AH13" s="15" t="s">
        <v>84</v>
      </c>
      <c r="AI13" s="15" t="s">
        <v>85</v>
      </c>
      <c r="AJ13" s="15" t="s">
        <v>85</v>
      </c>
      <c r="AK13" s="15">
        <v>13</v>
      </c>
      <c r="AL13" s="15" t="s">
        <v>84</v>
      </c>
      <c r="AM13" s="15" t="s">
        <v>85</v>
      </c>
      <c r="AN13" s="15" t="s">
        <v>85</v>
      </c>
      <c r="AO13" s="15">
        <v>14</v>
      </c>
      <c r="AP13" s="15">
        <v>6.1891881310259684</v>
      </c>
      <c r="AQ13" s="15">
        <v>3.9936952439509663</v>
      </c>
      <c r="AR13" s="15">
        <v>9.4725459132288066</v>
      </c>
      <c r="AS13" s="15">
        <v>46</v>
      </c>
      <c r="AT13" s="15" t="s">
        <v>84</v>
      </c>
      <c r="AU13" s="15" t="s">
        <v>85</v>
      </c>
      <c r="AV13" s="15" t="s">
        <v>85</v>
      </c>
      <c r="AW13" s="15">
        <v>2</v>
      </c>
      <c r="AX13" s="15">
        <v>2.6397623100401906</v>
      </c>
      <c r="AY13" s="15">
        <v>1.8369094609947216</v>
      </c>
      <c r="AZ13" s="15">
        <v>3.7800035301128023</v>
      </c>
      <c r="BA13" s="15">
        <v>987</v>
      </c>
      <c r="BB13" s="15" t="s">
        <v>84</v>
      </c>
      <c r="BC13" s="15" t="s">
        <v>85</v>
      </c>
      <c r="BD13" s="15" t="s">
        <v>85</v>
      </c>
      <c r="BE13" s="15">
        <v>6</v>
      </c>
      <c r="BF13" s="15">
        <v>2.7036626290804726</v>
      </c>
      <c r="BG13" s="15">
        <v>1.8542051289744705</v>
      </c>
      <c r="BH13" s="15">
        <v>3.9267079648524121</v>
      </c>
      <c r="BI13" s="15">
        <v>1068</v>
      </c>
      <c r="BJ13" s="15" t="s">
        <v>84</v>
      </c>
      <c r="BK13" s="15" t="s">
        <v>85</v>
      </c>
      <c r="BL13" s="15" t="s">
        <v>85</v>
      </c>
      <c r="BM13" s="15">
        <v>24</v>
      </c>
    </row>
    <row r="14" spans="1:73" x14ac:dyDescent="0.25">
      <c r="A14" s="15" t="s">
        <v>141</v>
      </c>
      <c r="B14" s="15" t="s">
        <v>84</v>
      </c>
      <c r="C14" s="15" t="s">
        <v>85</v>
      </c>
      <c r="D14" s="15" t="s">
        <v>85</v>
      </c>
      <c r="E14" s="15">
        <v>2</v>
      </c>
      <c r="F14" s="15" t="s">
        <v>84</v>
      </c>
      <c r="G14" s="15" t="s">
        <v>85</v>
      </c>
      <c r="H14" s="15" t="s">
        <v>85</v>
      </c>
      <c r="I14" s="15">
        <v>2</v>
      </c>
      <c r="J14" s="15" t="s">
        <v>84</v>
      </c>
      <c r="K14" s="15" t="s">
        <v>85</v>
      </c>
      <c r="L14" s="15" t="s">
        <v>85</v>
      </c>
      <c r="M14" s="15">
        <v>6</v>
      </c>
      <c r="N14" s="15" t="s">
        <v>84</v>
      </c>
      <c r="O14" s="15" t="s">
        <v>85</v>
      </c>
      <c r="P14" s="15" t="s">
        <v>85</v>
      </c>
      <c r="Q14" s="15">
        <v>1</v>
      </c>
      <c r="R14" s="15" t="s">
        <v>84</v>
      </c>
      <c r="S14" s="15" t="s">
        <v>85</v>
      </c>
      <c r="T14" s="15" t="s">
        <v>85</v>
      </c>
      <c r="U14" s="15">
        <v>334</v>
      </c>
      <c r="V14" s="15" t="s">
        <v>84</v>
      </c>
      <c r="W14" s="15" t="s">
        <v>85</v>
      </c>
      <c r="X14" s="15" t="s">
        <v>85</v>
      </c>
      <c r="Y14" s="15">
        <v>5</v>
      </c>
      <c r="Z14" s="15" t="s">
        <v>84</v>
      </c>
      <c r="AA14" s="15" t="s">
        <v>85</v>
      </c>
      <c r="AB14" s="15" t="s">
        <v>85</v>
      </c>
      <c r="AC14" s="15">
        <v>350</v>
      </c>
      <c r="AD14" s="15" t="s">
        <v>84</v>
      </c>
      <c r="AE14" s="15" t="s">
        <v>85</v>
      </c>
      <c r="AF14" s="15" t="s">
        <v>85</v>
      </c>
      <c r="AG14" s="15">
        <v>5</v>
      </c>
      <c r="AH14" s="15" t="s">
        <v>84</v>
      </c>
      <c r="AI14" s="15" t="s">
        <v>85</v>
      </c>
      <c r="AJ14" s="15" t="s">
        <v>85</v>
      </c>
      <c r="AK14" s="15">
        <v>13</v>
      </c>
      <c r="AL14" s="15" t="s">
        <v>84</v>
      </c>
      <c r="AM14" s="15" t="s">
        <v>85</v>
      </c>
      <c r="AN14" s="15" t="s">
        <v>85</v>
      </c>
      <c r="AO14" s="15">
        <v>14</v>
      </c>
      <c r="AP14" s="15" t="s">
        <v>84</v>
      </c>
      <c r="AQ14" s="15" t="s">
        <v>85</v>
      </c>
      <c r="AR14" s="15" t="s">
        <v>85</v>
      </c>
      <c r="AS14" s="15">
        <v>46</v>
      </c>
      <c r="AT14" s="15" t="s">
        <v>84</v>
      </c>
      <c r="AU14" s="15" t="s">
        <v>85</v>
      </c>
      <c r="AV14" s="15" t="s">
        <v>85</v>
      </c>
      <c r="AW14" s="15">
        <v>2</v>
      </c>
      <c r="AX14" s="15">
        <v>4.7195622786780737E-2</v>
      </c>
      <c r="AY14" s="15">
        <v>1.1619727993368285E-2</v>
      </c>
      <c r="AZ14" s="15">
        <v>0.19148494797400503</v>
      </c>
      <c r="BA14" s="15">
        <v>987</v>
      </c>
      <c r="BB14" s="15" t="s">
        <v>84</v>
      </c>
      <c r="BC14" s="15" t="s">
        <v>85</v>
      </c>
      <c r="BD14" s="15" t="s">
        <v>85</v>
      </c>
      <c r="BE14" s="15">
        <v>6</v>
      </c>
      <c r="BF14" s="15">
        <v>4.3633231514110929E-2</v>
      </c>
      <c r="BG14" s="15">
        <v>1.0691981443260248E-2</v>
      </c>
      <c r="BH14" s="15">
        <v>0.17788362565516497</v>
      </c>
      <c r="BI14" s="15">
        <v>1068</v>
      </c>
      <c r="BJ14" s="15" t="s">
        <v>84</v>
      </c>
      <c r="BK14" s="15" t="s">
        <v>85</v>
      </c>
      <c r="BL14" s="15" t="s">
        <v>85</v>
      </c>
      <c r="BM14" s="15">
        <v>24</v>
      </c>
    </row>
    <row r="15" spans="1:73" x14ac:dyDescent="0.25">
      <c r="A15" s="15" t="s">
        <v>142</v>
      </c>
      <c r="B15" s="15" t="s">
        <v>84</v>
      </c>
      <c r="C15" s="15" t="s">
        <v>85</v>
      </c>
      <c r="D15" s="15" t="s">
        <v>85</v>
      </c>
      <c r="E15" s="15">
        <v>2</v>
      </c>
      <c r="F15" s="15" t="s">
        <v>84</v>
      </c>
      <c r="G15" s="15" t="s">
        <v>85</v>
      </c>
      <c r="H15" s="15" t="s">
        <v>85</v>
      </c>
      <c r="I15" s="15">
        <v>2</v>
      </c>
      <c r="J15" s="15">
        <v>39.435833165345322</v>
      </c>
      <c r="K15" s="15">
        <v>10.903345602584992</v>
      </c>
      <c r="L15" s="15">
        <v>77.601539402622592</v>
      </c>
      <c r="M15" s="15">
        <v>6</v>
      </c>
      <c r="N15" s="15" t="s">
        <v>84</v>
      </c>
      <c r="O15" s="15" t="s">
        <v>85</v>
      </c>
      <c r="P15" s="15" t="s">
        <v>85</v>
      </c>
      <c r="Q15" s="15">
        <v>1</v>
      </c>
      <c r="R15" s="15">
        <v>7.6013068636548526</v>
      </c>
      <c r="S15" s="15">
        <v>5.3960953438268975</v>
      </c>
      <c r="T15" s="15">
        <v>10.606678267903314</v>
      </c>
      <c r="U15" s="15">
        <v>334</v>
      </c>
      <c r="V15" s="15" t="s">
        <v>84</v>
      </c>
      <c r="W15" s="15" t="s">
        <v>85</v>
      </c>
      <c r="X15" s="15" t="s">
        <v>85</v>
      </c>
      <c r="Y15" s="15">
        <v>5</v>
      </c>
      <c r="Z15" s="15">
        <v>7.7018259763535921</v>
      </c>
      <c r="AA15" s="15">
        <v>5.6794137373244613</v>
      </c>
      <c r="AB15" s="15">
        <v>10.36526708295629</v>
      </c>
      <c r="AC15" s="15">
        <v>350</v>
      </c>
      <c r="AD15" s="15" t="s">
        <v>84</v>
      </c>
      <c r="AE15" s="15" t="s">
        <v>85</v>
      </c>
      <c r="AF15" s="15" t="s">
        <v>85</v>
      </c>
      <c r="AG15" s="15">
        <v>5</v>
      </c>
      <c r="AH15" s="15" t="s">
        <v>84</v>
      </c>
      <c r="AI15" s="15" t="s">
        <v>85</v>
      </c>
      <c r="AJ15" s="15" t="s">
        <v>85</v>
      </c>
      <c r="AK15" s="15">
        <v>13</v>
      </c>
      <c r="AL15" s="15" t="s">
        <v>84</v>
      </c>
      <c r="AM15" s="15" t="s">
        <v>85</v>
      </c>
      <c r="AN15" s="15" t="s">
        <v>85</v>
      </c>
      <c r="AO15" s="15">
        <v>14</v>
      </c>
      <c r="AP15" s="15">
        <v>6.1891881310259684</v>
      </c>
      <c r="AQ15" s="15">
        <v>3.9936952439509663</v>
      </c>
      <c r="AR15" s="15">
        <v>9.4725459132288066</v>
      </c>
      <c r="AS15" s="15">
        <v>46</v>
      </c>
      <c r="AT15" s="15" t="s">
        <v>84</v>
      </c>
      <c r="AU15" s="15" t="s">
        <v>85</v>
      </c>
      <c r="AV15" s="15" t="s">
        <v>85</v>
      </c>
      <c r="AW15" s="15">
        <v>2</v>
      </c>
      <c r="AX15" s="15">
        <v>2.5925666872534099</v>
      </c>
      <c r="AY15" s="15">
        <v>1.8029376052079871</v>
      </c>
      <c r="AZ15" s="15">
        <v>3.7149447208245827</v>
      </c>
      <c r="BA15" s="15">
        <v>987</v>
      </c>
      <c r="BB15" s="15" t="s">
        <v>84</v>
      </c>
      <c r="BC15" s="15" t="s">
        <v>85</v>
      </c>
      <c r="BD15" s="15" t="s">
        <v>85</v>
      </c>
      <c r="BE15" s="15">
        <v>6</v>
      </c>
      <c r="BF15" s="15">
        <v>2.6600293975663618</v>
      </c>
      <c r="BG15" s="15">
        <v>1.8209116924073177</v>
      </c>
      <c r="BH15" s="15">
        <v>3.8705871556185412</v>
      </c>
      <c r="BI15" s="15">
        <v>1068</v>
      </c>
      <c r="BJ15" s="15" t="s">
        <v>84</v>
      </c>
      <c r="BK15" s="15" t="s">
        <v>85</v>
      </c>
      <c r="BL15" s="15" t="s">
        <v>85</v>
      </c>
      <c r="BM15" s="15">
        <v>24</v>
      </c>
    </row>
    <row r="16" spans="1:73" x14ac:dyDescent="0.25">
      <c r="A16" s="15" t="s">
        <v>143</v>
      </c>
      <c r="B16" s="15" t="s">
        <v>84</v>
      </c>
      <c r="C16" s="15" t="s">
        <v>85</v>
      </c>
      <c r="D16" s="15" t="s">
        <v>85</v>
      </c>
      <c r="E16" s="15">
        <v>2</v>
      </c>
      <c r="F16" s="15">
        <v>39.384866972070917</v>
      </c>
      <c r="G16" s="15">
        <v>8.1570058692498737</v>
      </c>
      <c r="H16" s="15">
        <v>82.619222355725043</v>
      </c>
      <c r="I16" s="15">
        <v>2</v>
      </c>
      <c r="J16" s="15">
        <v>95.919871804932157</v>
      </c>
      <c r="K16" s="15">
        <v>83.04577612083969</v>
      </c>
      <c r="L16" s="15">
        <v>99.121507675112298</v>
      </c>
      <c r="M16" s="15">
        <v>6</v>
      </c>
      <c r="N16" s="15" t="s">
        <v>84</v>
      </c>
      <c r="O16" s="15" t="s">
        <v>85</v>
      </c>
      <c r="P16" s="15" t="s">
        <v>85</v>
      </c>
      <c r="Q16" s="15">
        <v>1</v>
      </c>
      <c r="R16" s="15">
        <v>82.285261085519195</v>
      </c>
      <c r="S16" s="15">
        <v>78.024291047052145</v>
      </c>
      <c r="T16" s="15">
        <v>85.869674611374407</v>
      </c>
      <c r="U16" s="15">
        <v>334</v>
      </c>
      <c r="V16" s="15">
        <v>100</v>
      </c>
      <c r="W16" s="15">
        <v>100</v>
      </c>
      <c r="X16" s="15">
        <v>100</v>
      </c>
      <c r="Y16" s="15">
        <v>5</v>
      </c>
      <c r="Z16" s="15">
        <v>81.281134839589541</v>
      </c>
      <c r="AA16" s="15">
        <v>77.13207630043803</v>
      </c>
      <c r="AB16" s="15">
        <v>84.825504722461531</v>
      </c>
      <c r="AC16" s="15">
        <v>350</v>
      </c>
      <c r="AD16" s="15">
        <v>80</v>
      </c>
      <c r="AE16" s="15">
        <v>80</v>
      </c>
      <c r="AF16" s="15">
        <v>80</v>
      </c>
      <c r="AG16" s="15">
        <v>5</v>
      </c>
      <c r="AH16" s="15">
        <v>25.600074207123864</v>
      </c>
      <c r="AI16" s="15">
        <v>10.194746443110867</v>
      </c>
      <c r="AJ16" s="15">
        <v>51.051133982867839</v>
      </c>
      <c r="AK16" s="15">
        <v>13</v>
      </c>
      <c r="AL16" s="15">
        <v>38.951392753288751</v>
      </c>
      <c r="AM16" s="15">
        <v>21.204883255696522</v>
      </c>
      <c r="AN16" s="15">
        <v>60.20245275704297</v>
      </c>
      <c r="AO16" s="15">
        <v>14</v>
      </c>
      <c r="AP16" s="15">
        <v>98.776200172638255</v>
      </c>
      <c r="AQ16" s="15">
        <v>94.181157375539755</v>
      </c>
      <c r="AR16" s="15">
        <v>99.752163151150199</v>
      </c>
      <c r="AS16" s="15">
        <v>46</v>
      </c>
      <c r="AT16" s="15">
        <v>100</v>
      </c>
      <c r="AU16" s="15">
        <v>100</v>
      </c>
      <c r="AV16" s="15">
        <v>100</v>
      </c>
      <c r="AW16" s="15">
        <v>2</v>
      </c>
      <c r="AX16" s="15">
        <v>79.543180281870434</v>
      </c>
      <c r="AY16" s="15">
        <v>75.305345491282822</v>
      </c>
      <c r="AZ16" s="15">
        <v>83.215853661433499</v>
      </c>
      <c r="BA16" s="15">
        <v>987</v>
      </c>
      <c r="BB16" s="15">
        <v>100</v>
      </c>
      <c r="BC16" s="15">
        <v>100</v>
      </c>
      <c r="BD16" s="15">
        <v>100</v>
      </c>
      <c r="BE16" s="15">
        <v>6</v>
      </c>
      <c r="BF16" s="15">
        <v>79.169436756613493</v>
      </c>
      <c r="BG16" s="15">
        <v>74.796939636743062</v>
      </c>
      <c r="BH16" s="15">
        <v>82.956203722477312</v>
      </c>
      <c r="BI16" s="15">
        <v>1068</v>
      </c>
      <c r="BJ16" s="15">
        <v>91.602823059200077</v>
      </c>
      <c r="BK16" s="15">
        <v>89.815776879235273</v>
      </c>
      <c r="BL16" s="15">
        <v>93.100381491636114</v>
      </c>
      <c r="BM16" s="15">
        <v>24</v>
      </c>
    </row>
    <row r="17" spans="1:65" x14ac:dyDescent="0.25">
      <c r="A17" s="15" t="s">
        <v>144</v>
      </c>
      <c r="B17" s="15">
        <v>51.993493309886077</v>
      </c>
      <c r="C17" s="15">
        <v>12.895182400838291</v>
      </c>
      <c r="D17" s="15">
        <v>88.793529610925432</v>
      </c>
      <c r="E17" s="15">
        <v>2</v>
      </c>
      <c r="F17" s="15" t="s">
        <v>84</v>
      </c>
      <c r="G17" s="15" t="s">
        <v>85</v>
      </c>
      <c r="H17" s="15" t="s">
        <v>85</v>
      </c>
      <c r="I17" s="15">
        <v>2</v>
      </c>
      <c r="J17" s="15">
        <v>85.746137998546644</v>
      </c>
      <c r="K17" s="15">
        <v>63.776773182136907</v>
      </c>
      <c r="L17" s="15">
        <v>95.36041126945814</v>
      </c>
      <c r="M17" s="15">
        <v>6</v>
      </c>
      <c r="N17" s="15" t="s">
        <v>84</v>
      </c>
      <c r="O17" s="15" t="s">
        <v>85</v>
      </c>
      <c r="P17" s="15" t="s">
        <v>85</v>
      </c>
      <c r="Q17" s="15">
        <v>1</v>
      </c>
      <c r="R17" s="15">
        <v>54.3225859508253</v>
      </c>
      <c r="S17" s="15">
        <v>48.277135412455443</v>
      </c>
      <c r="T17" s="15">
        <v>60.243327864093864</v>
      </c>
      <c r="U17" s="15">
        <v>334</v>
      </c>
      <c r="V17" s="15">
        <v>21.326824498356228</v>
      </c>
      <c r="W17" s="15">
        <v>4.5903337902806083</v>
      </c>
      <c r="X17" s="15">
        <v>60.433336340916064</v>
      </c>
      <c r="Y17" s="15">
        <v>5</v>
      </c>
      <c r="Z17" s="15">
        <v>53.701711938670627</v>
      </c>
      <c r="AA17" s="15">
        <v>47.641212898492554</v>
      </c>
      <c r="AB17" s="15">
        <v>59.654780181318422</v>
      </c>
      <c r="AC17" s="15">
        <v>350</v>
      </c>
      <c r="AD17" s="15">
        <v>100</v>
      </c>
      <c r="AE17" s="15">
        <v>100</v>
      </c>
      <c r="AF17" s="15">
        <v>100</v>
      </c>
      <c r="AG17" s="15">
        <v>5</v>
      </c>
      <c r="AH17" s="15">
        <v>61.500060578624186</v>
      </c>
      <c r="AI17" s="15">
        <v>35.463618733950376</v>
      </c>
      <c r="AJ17" s="15">
        <v>82.280738221333579</v>
      </c>
      <c r="AK17" s="15">
        <v>13</v>
      </c>
      <c r="AL17" s="15">
        <v>25.333732642771796</v>
      </c>
      <c r="AM17" s="15">
        <v>12.067270029982408</v>
      </c>
      <c r="AN17" s="15">
        <v>45.618568022340675</v>
      </c>
      <c r="AO17" s="15">
        <v>14</v>
      </c>
      <c r="AP17" s="15">
        <v>83.716617630666619</v>
      </c>
      <c r="AQ17" s="15">
        <v>74.346662131927829</v>
      </c>
      <c r="AR17" s="15">
        <v>90.1190214395357</v>
      </c>
      <c r="AS17" s="15">
        <v>46</v>
      </c>
      <c r="AT17" s="15" t="s">
        <v>84</v>
      </c>
      <c r="AU17" s="15" t="s">
        <v>85</v>
      </c>
      <c r="AV17" s="15" t="s">
        <v>85</v>
      </c>
      <c r="AW17" s="15">
        <v>2</v>
      </c>
      <c r="AX17" s="15">
        <v>58.225130147567562</v>
      </c>
      <c r="AY17" s="15">
        <v>54.001033954454414</v>
      </c>
      <c r="AZ17" s="15">
        <v>62.331903719068961</v>
      </c>
      <c r="BA17" s="15">
        <v>987</v>
      </c>
      <c r="BB17" s="15">
        <v>50</v>
      </c>
      <c r="BC17" s="15">
        <v>49.999999999999993</v>
      </c>
      <c r="BD17" s="15">
        <v>50.000000000000014</v>
      </c>
      <c r="BE17" s="15">
        <v>6</v>
      </c>
      <c r="BF17" s="15">
        <v>58.833390054823262</v>
      </c>
      <c r="BG17" s="15">
        <v>54.437417791710608</v>
      </c>
      <c r="BH17" s="15">
        <v>63.092781130069412</v>
      </c>
      <c r="BI17" s="15">
        <v>1068</v>
      </c>
      <c r="BJ17" s="15">
        <v>72.808210445232646</v>
      </c>
      <c r="BK17" s="15">
        <v>65.765546276778309</v>
      </c>
      <c r="BL17" s="15">
        <v>78.867611518817796</v>
      </c>
      <c r="BM17" s="15">
        <v>24</v>
      </c>
    </row>
    <row r="18" spans="1:65" x14ac:dyDescent="0.25">
      <c r="A18" s="15" t="s">
        <v>87</v>
      </c>
      <c r="B18" s="15" t="s">
        <v>84</v>
      </c>
      <c r="C18" s="15" t="s">
        <v>85</v>
      </c>
      <c r="D18" s="15" t="s">
        <v>85</v>
      </c>
      <c r="E18" s="15">
        <v>2</v>
      </c>
      <c r="F18" s="15" t="s">
        <v>84</v>
      </c>
      <c r="G18" s="15" t="s">
        <v>85</v>
      </c>
      <c r="H18" s="15" t="s">
        <v>85</v>
      </c>
      <c r="I18" s="15">
        <v>2</v>
      </c>
      <c r="J18" s="15">
        <v>53.689695166798678</v>
      </c>
      <c r="K18" s="15">
        <v>21.872296136224133</v>
      </c>
      <c r="L18" s="15">
        <v>82.761775951498294</v>
      </c>
      <c r="M18" s="15">
        <v>6</v>
      </c>
      <c r="N18" s="15" t="s">
        <v>84</v>
      </c>
      <c r="O18" s="15" t="s">
        <v>85</v>
      </c>
      <c r="P18" s="15" t="s">
        <v>85</v>
      </c>
      <c r="Q18" s="15">
        <v>1</v>
      </c>
      <c r="R18" s="15">
        <v>16.024734389963914</v>
      </c>
      <c r="S18" s="15">
        <v>12.240344361432287</v>
      </c>
      <c r="T18" s="15">
        <v>20.703138227441251</v>
      </c>
      <c r="U18" s="15">
        <v>334</v>
      </c>
      <c r="V18" s="15">
        <v>10.663412249178114</v>
      </c>
      <c r="W18" s="15">
        <v>2.5379188105928261</v>
      </c>
      <c r="X18" s="15">
        <v>35.364248676140058</v>
      </c>
      <c r="Y18" s="15">
        <v>5</v>
      </c>
      <c r="Z18" s="15">
        <v>16.042605408361151</v>
      </c>
      <c r="AA18" s="15">
        <v>12.257644089181088</v>
      </c>
      <c r="AB18" s="15">
        <v>20.720305309158469</v>
      </c>
      <c r="AC18" s="15">
        <v>350</v>
      </c>
      <c r="AD18" s="15">
        <v>20</v>
      </c>
      <c r="AE18" s="15">
        <v>20</v>
      </c>
      <c r="AF18" s="15">
        <v>20</v>
      </c>
      <c r="AG18" s="15">
        <v>5</v>
      </c>
      <c r="AH18" s="15" t="s">
        <v>84</v>
      </c>
      <c r="AI18" s="15" t="s">
        <v>85</v>
      </c>
      <c r="AJ18" s="15" t="s">
        <v>85</v>
      </c>
      <c r="AK18" s="15">
        <v>13</v>
      </c>
      <c r="AL18" s="15" t="s">
        <v>84</v>
      </c>
      <c r="AM18" s="15" t="s">
        <v>85</v>
      </c>
      <c r="AN18" s="15" t="s">
        <v>85</v>
      </c>
      <c r="AO18" s="15">
        <v>14</v>
      </c>
      <c r="AP18" s="15">
        <v>79.357709124027451</v>
      </c>
      <c r="AQ18" s="15">
        <v>71.140198121888901</v>
      </c>
      <c r="AR18" s="15">
        <v>85.705528450193057</v>
      </c>
      <c r="AS18" s="15">
        <v>46</v>
      </c>
      <c r="AT18" s="15" t="s">
        <v>84</v>
      </c>
      <c r="AU18" s="15" t="s">
        <v>85</v>
      </c>
      <c r="AV18" s="15" t="s">
        <v>85</v>
      </c>
      <c r="AW18" s="15">
        <v>2</v>
      </c>
      <c r="AX18" s="15">
        <v>18.341645154484386</v>
      </c>
      <c r="AY18" s="15">
        <v>14.642314797140484</v>
      </c>
      <c r="AZ18" s="15">
        <v>22.726752243114436</v>
      </c>
      <c r="BA18" s="15">
        <v>987</v>
      </c>
      <c r="BB18" s="15">
        <v>16.666666666666664</v>
      </c>
      <c r="BC18" s="15">
        <v>16.666666666666664</v>
      </c>
      <c r="BD18" s="15">
        <v>16.666666666666664</v>
      </c>
      <c r="BE18" s="15">
        <v>6</v>
      </c>
      <c r="BF18" s="15">
        <v>20.405111432901556</v>
      </c>
      <c r="BG18" s="15">
        <v>15.644450481769953</v>
      </c>
      <c r="BH18" s="15">
        <v>26.165109854973661</v>
      </c>
      <c r="BI18" s="15">
        <v>1068</v>
      </c>
      <c r="BJ18" s="15">
        <v>29.107077754146982</v>
      </c>
      <c r="BK18" s="15">
        <v>20.878818109065435</v>
      </c>
      <c r="BL18" s="15">
        <v>38.980475312589355</v>
      </c>
      <c r="BM18" s="15">
        <v>24</v>
      </c>
    </row>
    <row r="19" spans="1:65" x14ac:dyDescent="0.25">
      <c r="A19" s="15" t="s">
        <v>145</v>
      </c>
      <c r="B19" s="15">
        <v>51.993493309886077</v>
      </c>
      <c r="C19" s="15">
        <v>12.895182400838291</v>
      </c>
      <c r="D19" s="15">
        <v>88.793529610925432</v>
      </c>
      <c r="E19" s="15">
        <v>2</v>
      </c>
      <c r="F19" s="15" t="s">
        <v>84</v>
      </c>
      <c r="G19" s="15" t="s">
        <v>85</v>
      </c>
      <c r="H19" s="15" t="s">
        <v>85</v>
      </c>
      <c r="I19" s="15">
        <v>2</v>
      </c>
      <c r="J19" s="15">
        <v>32.056442831747965</v>
      </c>
      <c r="K19" s="15">
        <v>8.0145638960963552</v>
      </c>
      <c r="L19" s="15">
        <v>71.86978400281933</v>
      </c>
      <c r="M19" s="15">
        <v>6</v>
      </c>
      <c r="N19" s="15" t="s">
        <v>84</v>
      </c>
      <c r="O19" s="15" t="s">
        <v>85</v>
      </c>
      <c r="P19" s="15" t="s">
        <v>85</v>
      </c>
      <c r="Q19" s="15">
        <v>1</v>
      </c>
      <c r="R19" s="15">
        <v>23.81991612098086</v>
      </c>
      <c r="S19" s="15">
        <v>19.414162999368454</v>
      </c>
      <c r="T19" s="15">
        <v>28.867334994352074</v>
      </c>
      <c r="U19" s="15">
        <v>334</v>
      </c>
      <c r="V19" s="15">
        <v>16.953203659998874</v>
      </c>
      <c r="W19" s="15">
        <v>4.7924871331146912</v>
      </c>
      <c r="X19" s="15">
        <v>45.291851409625508</v>
      </c>
      <c r="Y19" s="15">
        <v>5</v>
      </c>
      <c r="Z19" s="15">
        <v>23.806336092022349</v>
      </c>
      <c r="AA19" s="15">
        <v>19.375395973277843</v>
      </c>
      <c r="AB19" s="15">
        <v>28.887518987152205</v>
      </c>
      <c r="AC19" s="15">
        <v>350</v>
      </c>
      <c r="AD19" s="15" t="s">
        <v>84</v>
      </c>
      <c r="AE19" s="15" t="s">
        <v>85</v>
      </c>
      <c r="AF19" s="15" t="s">
        <v>85</v>
      </c>
      <c r="AG19" s="15">
        <v>5</v>
      </c>
      <c r="AH19" s="15">
        <v>11.238327235755028</v>
      </c>
      <c r="AI19" s="15">
        <v>4.3310847228144347</v>
      </c>
      <c r="AJ19" s="15">
        <v>26.150238698164678</v>
      </c>
      <c r="AK19" s="15">
        <v>13</v>
      </c>
      <c r="AL19" s="15">
        <v>28.856075678827693</v>
      </c>
      <c r="AM19" s="15">
        <v>16.051279721790145</v>
      </c>
      <c r="AN19" s="15">
        <v>46.248285665080644</v>
      </c>
      <c r="AO19" s="15">
        <v>14</v>
      </c>
      <c r="AP19" s="15">
        <v>50.537516285055041</v>
      </c>
      <c r="AQ19" s="15">
        <v>40.11133645440276</v>
      </c>
      <c r="AR19" s="15">
        <v>60.917154736905957</v>
      </c>
      <c r="AS19" s="15">
        <v>46</v>
      </c>
      <c r="AT19" s="15" t="s">
        <v>84</v>
      </c>
      <c r="AU19" s="15" t="s">
        <v>85</v>
      </c>
      <c r="AV19" s="15" t="s">
        <v>85</v>
      </c>
      <c r="AW19" s="15">
        <v>2</v>
      </c>
      <c r="AX19" s="15">
        <v>30.194349303202138</v>
      </c>
      <c r="AY19" s="15">
        <v>25.018418468243741</v>
      </c>
      <c r="AZ19" s="15">
        <v>35.928009162960187</v>
      </c>
      <c r="BA19" s="15">
        <v>987</v>
      </c>
      <c r="BB19" s="15" t="s">
        <v>84</v>
      </c>
      <c r="BC19" s="15" t="s">
        <v>85</v>
      </c>
      <c r="BD19" s="15" t="s">
        <v>85</v>
      </c>
      <c r="BE19" s="15">
        <v>6</v>
      </c>
      <c r="BF19" s="15">
        <v>30.595810316659939</v>
      </c>
      <c r="BG19" s="15">
        <v>25.925259832862661</v>
      </c>
      <c r="BH19" s="15">
        <v>35.702236862989814</v>
      </c>
      <c r="BI19" s="15">
        <v>1068</v>
      </c>
      <c r="BJ19" s="15">
        <v>29.107077754146982</v>
      </c>
      <c r="BK19" s="15">
        <v>20.878818109065435</v>
      </c>
      <c r="BL19" s="15">
        <v>38.980475312589355</v>
      </c>
      <c r="BM19" s="15">
        <v>24</v>
      </c>
    </row>
    <row r="20" spans="1:65" x14ac:dyDescent="0.25">
      <c r="A20" s="15" t="s">
        <v>146</v>
      </c>
      <c r="B20" s="15" t="s">
        <v>84</v>
      </c>
      <c r="C20" s="15" t="s">
        <v>85</v>
      </c>
      <c r="D20" s="15" t="s">
        <v>85</v>
      </c>
      <c r="E20" s="15">
        <v>2</v>
      </c>
      <c r="F20" s="15" t="s">
        <v>84</v>
      </c>
      <c r="G20" s="15" t="s">
        <v>85</v>
      </c>
      <c r="H20" s="15" t="s">
        <v>85</v>
      </c>
      <c r="I20" s="15">
        <v>2</v>
      </c>
      <c r="J20" s="15" t="s">
        <v>84</v>
      </c>
      <c r="K20" s="15" t="s">
        <v>85</v>
      </c>
      <c r="L20" s="15" t="s">
        <v>85</v>
      </c>
      <c r="M20" s="15">
        <v>6</v>
      </c>
      <c r="N20" s="15" t="s">
        <v>84</v>
      </c>
      <c r="O20" s="15" t="s">
        <v>85</v>
      </c>
      <c r="P20" s="15" t="s">
        <v>85</v>
      </c>
      <c r="Q20" s="15">
        <v>1</v>
      </c>
      <c r="R20" s="15">
        <v>0.84072011229047694</v>
      </c>
      <c r="S20" s="15">
        <v>0.22013924059421042</v>
      </c>
      <c r="T20" s="15">
        <v>3.1554180397995695</v>
      </c>
      <c r="U20" s="15">
        <v>334</v>
      </c>
      <c r="V20" s="15" t="s">
        <v>84</v>
      </c>
      <c r="W20" s="15" t="s">
        <v>85</v>
      </c>
      <c r="X20" s="15" t="s">
        <v>85</v>
      </c>
      <c r="Y20" s="15">
        <v>5</v>
      </c>
      <c r="Z20" s="15">
        <v>0.80792565402769201</v>
      </c>
      <c r="AA20" s="15">
        <v>0.21046554159460926</v>
      </c>
      <c r="AB20" s="15">
        <v>3.0495970966250741</v>
      </c>
      <c r="AC20" s="15">
        <v>350</v>
      </c>
      <c r="AD20" s="15" t="s">
        <v>84</v>
      </c>
      <c r="AE20" s="15" t="s">
        <v>85</v>
      </c>
      <c r="AF20" s="15" t="s">
        <v>85</v>
      </c>
      <c r="AG20" s="15">
        <v>5</v>
      </c>
      <c r="AH20" s="15" t="s">
        <v>84</v>
      </c>
      <c r="AI20" s="15" t="s">
        <v>85</v>
      </c>
      <c r="AJ20" s="15" t="s">
        <v>85</v>
      </c>
      <c r="AK20" s="15">
        <v>13</v>
      </c>
      <c r="AL20" s="15">
        <v>3.0344135184981571</v>
      </c>
      <c r="AM20" s="15">
        <v>0.75469201477865522</v>
      </c>
      <c r="AN20" s="15">
        <v>11.408919118709187</v>
      </c>
      <c r="AO20" s="15">
        <v>14</v>
      </c>
      <c r="AP20" s="15" t="s">
        <v>84</v>
      </c>
      <c r="AQ20" s="15" t="s">
        <v>85</v>
      </c>
      <c r="AR20" s="15" t="s">
        <v>85</v>
      </c>
      <c r="AS20" s="15">
        <v>46</v>
      </c>
      <c r="AT20" s="15" t="s">
        <v>84</v>
      </c>
      <c r="AU20" s="15" t="s">
        <v>85</v>
      </c>
      <c r="AV20" s="15" t="s">
        <v>85</v>
      </c>
      <c r="AW20" s="15">
        <v>2</v>
      </c>
      <c r="AX20" s="15">
        <v>1.2462485067150273</v>
      </c>
      <c r="AY20" s="15">
        <v>0.75921451118651118</v>
      </c>
      <c r="AZ20" s="15">
        <v>2.0392933285389847</v>
      </c>
      <c r="BA20" s="15">
        <v>987</v>
      </c>
      <c r="BB20" s="15" t="s">
        <v>84</v>
      </c>
      <c r="BC20" s="15" t="s">
        <v>85</v>
      </c>
      <c r="BD20" s="15" t="s">
        <v>85</v>
      </c>
      <c r="BE20" s="15">
        <v>6</v>
      </c>
      <c r="BF20" s="15">
        <v>1.1908115273491426</v>
      </c>
      <c r="BG20" s="15">
        <v>0.73348304954689325</v>
      </c>
      <c r="BH20" s="15">
        <v>1.927747929445625</v>
      </c>
      <c r="BI20" s="15">
        <v>1068</v>
      </c>
      <c r="BJ20" s="15" t="s">
        <v>84</v>
      </c>
      <c r="BK20" s="15" t="s">
        <v>85</v>
      </c>
      <c r="BL20" s="15" t="s">
        <v>85</v>
      </c>
      <c r="BM20" s="15">
        <v>24</v>
      </c>
    </row>
    <row r="21" spans="1:65" x14ac:dyDescent="0.25">
      <c r="A21" s="15" t="s">
        <v>147</v>
      </c>
      <c r="B21" s="15" t="s">
        <v>84</v>
      </c>
      <c r="C21" s="15" t="s">
        <v>85</v>
      </c>
      <c r="D21" s="15" t="s">
        <v>85</v>
      </c>
      <c r="E21" s="15">
        <v>2</v>
      </c>
      <c r="F21" s="15" t="s">
        <v>84</v>
      </c>
      <c r="G21" s="15" t="s">
        <v>85</v>
      </c>
      <c r="H21" s="15" t="s">
        <v>85</v>
      </c>
      <c r="I21" s="15">
        <v>2</v>
      </c>
      <c r="J21" s="15">
        <v>32.056442831747965</v>
      </c>
      <c r="K21" s="15">
        <v>8.0145638960963552</v>
      </c>
      <c r="L21" s="15">
        <v>71.86978400281933</v>
      </c>
      <c r="M21" s="15">
        <v>6</v>
      </c>
      <c r="N21" s="15" t="s">
        <v>84</v>
      </c>
      <c r="O21" s="15" t="s">
        <v>85</v>
      </c>
      <c r="P21" s="15" t="s">
        <v>85</v>
      </c>
      <c r="Q21" s="15">
        <v>1</v>
      </c>
      <c r="R21" s="15">
        <v>14.829221085347561</v>
      </c>
      <c r="S21" s="15">
        <v>11.490512357588846</v>
      </c>
      <c r="T21" s="15">
        <v>18.930545380396609</v>
      </c>
      <c r="U21" s="15">
        <v>334</v>
      </c>
      <c r="V21" s="15">
        <v>16.953203659998874</v>
      </c>
      <c r="W21" s="15">
        <v>4.7924871331146912</v>
      </c>
      <c r="X21" s="15">
        <v>45.291851409625508</v>
      </c>
      <c r="Y21" s="15">
        <v>5</v>
      </c>
      <c r="Z21" s="15">
        <v>14.736345082310445</v>
      </c>
      <c r="AA21" s="15">
        <v>11.459038073088553</v>
      </c>
      <c r="AB21" s="15">
        <v>18.752450229202356</v>
      </c>
      <c r="AC21" s="15">
        <v>350</v>
      </c>
      <c r="AD21" s="15" t="s">
        <v>84</v>
      </c>
      <c r="AE21" s="15" t="s">
        <v>85</v>
      </c>
      <c r="AF21" s="15" t="s">
        <v>85</v>
      </c>
      <c r="AG21" s="15">
        <v>5</v>
      </c>
      <c r="AH21" s="15">
        <v>6.1964908634722358</v>
      </c>
      <c r="AI21" s="15">
        <v>2.1140971493102194</v>
      </c>
      <c r="AJ21" s="15">
        <v>16.808456963689935</v>
      </c>
      <c r="AK21" s="15">
        <v>13</v>
      </c>
      <c r="AL21" s="15">
        <v>13.911302079087154</v>
      </c>
      <c r="AM21" s="15">
        <v>6.0726630555982961</v>
      </c>
      <c r="AN21" s="15">
        <v>28.769018106394029</v>
      </c>
      <c r="AO21" s="15">
        <v>14</v>
      </c>
      <c r="AP21" s="15">
        <v>17.375209288322164</v>
      </c>
      <c r="AQ21" s="15">
        <v>9.5268248661228441</v>
      </c>
      <c r="AR21" s="15">
        <v>29.575628115359414</v>
      </c>
      <c r="AS21" s="15">
        <v>46</v>
      </c>
      <c r="AT21" s="15" t="s">
        <v>84</v>
      </c>
      <c r="AU21" s="15" t="s">
        <v>85</v>
      </c>
      <c r="AV21" s="15" t="s">
        <v>85</v>
      </c>
      <c r="AW21" s="15">
        <v>2</v>
      </c>
      <c r="AX21" s="15">
        <v>16.309950680162871</v>
      </c>
      <c r="AY21" s="15">
        <v>12.500567425493056</v>
      </c>
      <c r="AZ21" s="15">
        <v>21.001564490374751</v>
      </c>
      <c r="BA21" s="15">
        <v>987</v>
      </c>
      <c r="BB21" s="15" t="s">
        <v>84</v>
      </c>
      <c r="BC21" s="15" t="s">
        <v>85</v>
      </c>
      <c r="BD21" s="15" t="s">
        <v>85</v>
      </c>
      <c r="BE21" s="15">
        <v>6</v>
      </c>
      <c r="BF21" s="15">
        <v>16.08538818557831</v>
      </c>
      <c r="BG21" s="15">
        <v>12.478170283612895</v>
      </c>
      <c r="BH21" s="15">
        <v>20.491245000096118</v>
      </c>
      <c r="BI21" s="15">
        <v>1068</v>
      </c>
      <c r="BJ21" s="15">
        <v>20.992942351999801</v>
      </c>
      <c r="BK21" s="15">
        <v>17.194602348519279</v>
      </c>
      <c r="BL21" s="15">
        <v>25.373240857384516</v>
      </c>
      <c r="BM21" s="15">
        <v>24</v>
      </c>
    </row>
    <row r="22" spans="1:65" x14ac:dyDescent="0.25">
      <c r="A22" s="15" t="s">
        <v>148</v>
      </c>
      <c r="B22" s="15" t="s">
        <v>84</v>
      </c>
      <c r="C22" s="15" t="s">
        <v>85</v>
      </c>
      <c r="D22" s="15" t="s">
        <v>85</v>
      </c>
      <c r="E22" s="15">
        <v>2</v>
      </c>
      <c r="F22" s="15" t="s">
        <v>84</v>
      </c>
      <c r="G22" s="15" t="s">
        <v>85</v>
      </c>
      <c r="H22" s="15" t="s">
        <v>85</v>
      </c>
      <c r="I22" s="15">
        <v>2</v>
      </c>
      <c r="J22" s="15" t="s">
        <v>84</v>
      </c>
      <c r="K22" s="15" t="s">
        <v>85</v>
      </c>
      <c r="L22" s="15" t="s">
        <v>85</v>
      </c>
      <c r="M22" s="15">
        <v>6</v>
      </c>
      <c r="N22" s="15" t="s">
        <v>84</v>
      </c>
      <c r="O22" s="15" t="s">
        <v>85</v>
      </c>
      <c r="P22" s="15" t="s">
        <v>85</v>
      </c>
      <c r="Q22" s="15">
        <v>1</v>
      </c>
      <c r="R22" s="15">
        <v>9.6381145322039732</v>
      </c>
      <c r="S22" s="15">
        <v>7.419587147505406</v>
      </c>
      <c r="T22" s="15">
        <v>12.430932172125882</v>
      </c>
      <c r="U22" s="15">
        <v>334</v>
      </c>
      <c r="V22" s="15" t="s">
        <v>84</v>
      </c>
      <c r="W22" s="15" t="s">
        <v>85</v>
      </c>
      <c r="X22" s="15" t="s">
        <v>85</v>
      </c>
      <c r="Y22" s="15">
        <v>5</v>
      </c>
      <c r="Z22" s="15">
        <v>9.262154994496262</v>
      </c>
      <c r="AA22" s="15">
        <v>7.1908934902150596</v>
      </c>
      <c r="AB22" s="15">
        <v>11.853821695176894</v>
      </c>
      <c r="AC22" s="15">
        <v>350</v>
      </c>
      <c r="AD22" s="15" t="s">
        <v>84</v>
      </c>
      <c r="AE22" s="15" t="s">
        <v>85</v>
      </c>
      <c r="AF22" s="15" t="s">
        <v>85</v>
      </c>
      <c r="AG22" s="15">
        <v>5</v>
      </c>
      <c r="AH22" s="15">
        <v>7.68209780811614</v>
      </c>
      <c r="AI22" s="15">
        <v>2.3684168118322999</v>
      </c>
      <c r="AJ22" s="15">
        <v>22.20583190477544</v>
      </c>
      <c r="AK22" s="15">
        <v>13</v>
      </c>
      <c r="AL22" s="15">
        <v>9.1502654353315123</v>
      </c>
      <c r="AM22" s="15">
        <v>2.1782732453629974</v>
      </c>
      <c r="AN22" s="15">
        <v>31.2977930811685</v>
      </c>
      <c r="AO22" s="15">
        <v>14</v>
      </c>
      <c r="AP22" s="15">
        <v>26.772032792676974</v>
      </c>
      <c r="AQ22" s="15">
        <v>17.241232532839383</v>
      </c>
      <c r="AR22" s="15">
        <v>39.083277355670909</v>
      </c>
      <c r="AS22" s="15">
        <v>46</v>
      </c>
      <c r="AT22" s="15" t="s">
        <v>84</v>
      </c>
      <c r="AU22" s="15" t="s">
        <v>85</v>
      </c>
      <c r="AV22" s="15" t="s">
        <v>85</v>
      </c>
      <c r="AW22" s="15">
        <v>2</v>
      </c>
      <c r="AX22" s="15">
        <v>13.422100480947485</v>
      </c>
      <c r="AY22" s="15">
        <v>10.946644433946362</v>
      </c>
      <c r="AZ22" s="15">
        <v>16.354546254499283</v>
      </c>
      <c r="BA22" s="15">
        <v>987</v>
      </c>
      <c r="BB22" s="15" t="s">
        <v>84</v>
      </c>
      <c r="BC22" s="15" t="s">
        <v>85</v>
      </c>
      <c r="BD22" s="15" t="s">
        <v>85</v>
      </c>
      <c r="BE22" s="15">
        <v>6</v>
      </c>
      <c r="BF22" s="15">
        <v>13.776176627959508</v>
      </c>
      <c r="BG22" s="15">
        <v>11.416514318721079</v>
      </c>
      <c r="BH22" s="15">
        <v>16.532530680969419</v>
      </c>
      <c r="BI22" s="15">
        <v>1068</v>
      </c>
      <c r="BJ22" s="15">
        <v>8.1141354021471788</v>
      </c>
      <c r="BK22" s="15">
        <v>1.5534993569849067</v>
      </c>
      <c r="BL22" s="15">
        <v>33.073207016234335</v>
      </c>
      <c r="BM22" s="15">
        <v>24</v>
      </c>
    </row>
    <row r="23" spans="1:65" x14ac:dyDescent="0.25">
      <c r="A23" s="15" t="s">
        <v>149</v>
      </c>
      <c r="B23" s="15" t="s">
        <v>84</v>
      </c>
      <c r="C23" s="15" t="s">
        <v>85</v>
      </c>
      <c r="D23" s="15" t="s">
        <v>85</v>
      </c>
      <c r="E23" s="15">
        <v>2</v>
      </c>
      <c r="F23" s="15" t="s">
        <v>84</v>
      </c>
      <c r="G23" s="15" t="s">
        <v>85</v>
      </c>
      <c r="H23" s="15" t="s">
        <v>85</v>
      </c>
      <c r="I23" s="15">
        <v>2</v>
      </c>
      <c r="J23" s="15" t="s">
        <v>84</v>
      </c>
      <c r="K23" s="15" t="s">
        <v>85</v>
      </c>
      <c r="L23" s="15" t="s">
        <v>85</v>
      </c>
      <c r="M23" s="15">
        <v>6</v>
      </c>
      <c r="N23" s="15" t="s">
        <v>84</v>
      </c>
      <c r="O23" s="15" t="s">
        <v>85</v>
      </c>
      <c r="P23" s="15" t="s">
        <v>85</v>
      </c>
      <c r="Q23" s="15">
        <v>1</v>
      </c>
      <c r="R23" s="15">
        <v>0.78962778419343449</v>
      </c>
      <c r="S23" s="15">
        <v>0.32967052275933711</v>
      </c>
      <c r="T23" s="15">
        <v>1.8792192679284951</v>
      </c>
      <c r="U23" s="15">
        <v>334</v>
      </c>
      <c r="V23" s="15" t="s">
        <v>84</v>
      </c>
      <c r="W23" s="15" t="s">
        <v>85</v>
      </c>
      <c r="X23" s="15" t="s">
        <v>85</v>
      </c>
      <c r="Y23" s="15">
        <v>5</v>
      </c>
      <c r="Z23" s="15">
        <v>0.75882631408072754</v>
      </c>
      <c r="AA23" s="15">
        <v>0.32063757312398961</v>
      </c>
      <c r="AB23" s="15">
        <v>1.7851268425964295</v>
      </c>
      <c r="AC23" s="15">
        <v>350</v>
      </c>
      <c r="AD23" s="15" t="s">
        <v>84</v>
      </c>
      <c r="AE23" s="15" t="s">
        <v>85</v>
      </c>
      <c r="AF23" s="15" t="s">
        <v>85</v>
      </c>
      <c r="AG23" s="15">
        <v>5</v>
      </c>
      <c r="AH23" s="15" t="s">
        <v>84</v>
      </c>
      <c r="AI23" s="15" t="s">
        <v>85</v>
      </c>
      <c r="AJ23" s="15" t="s">
        <v>85</v>
      </c>
      <c r="AK23" s="15">
        <v>13</v>
      </c>
      <c r="AL23" s="15">
        <v>8.8289216829071808</v>
      </c>
      <c r="AM23" s="15">
        <v>3.5598601840774577</v>
      </c>
      <c r="AN23" s="15">
        <v>20.258617220307979</v>
      </c>
      <c r="AO23" s="15">
        <v>14</v>
      </c>
      <c r="AP23" s="15" t="s">
        <v>84</v>
      </c>
      <c r="AQ23" s="15" t="s">
        <v>85</v>
      </c>
      <c r="AR23" s="15" t="s">
        <v>85</v>
      </c>
      <c r="AS23" s="15">
        <v>46</v>
      </c>
      <c r="AT23" s="15" t="s">
        <v>84</v>
      </c>
      <c r="AU23" s="15" t="s">
        <v>85</v>
      </c>
      <c r="AV23" s="15" t="s">
        <v>85</v>
      </c>
      <c r="AW23" s="15">
        <v>2</v>
      </c>
      <c r="AX23" s="15">
        <v>1.1995535963152926</v>
      </c>
      <c r="AY23" s="15">
        <v>0.7286820823515715</v>
      </c>
      <c r="AZ23" s="15">
        <v>1.9686663068511281</v>
      </c>
      <c r="BA23" s="15">
        <v>987</v>
      </c>
      <c r="BB23" s="15" t="s">
        <v>84</v>
      </c>
      <c r="BC23" s="15" t="s">
        <v>85</v>
      </c>
      <c r="BD23" s="15" t="s">
        <v>85</v>
      </c>
      <c r="BE23" s="15">
        <v>6</v>
      </c>
      <c r="BF23" s="15">
        <v>1.2214120011242759</v>
      </c>
      <c r="BG23" s="15">
        <v>0.74866219704832471</v>
      </c>
      <c r="BH23" s="15">
        <v>1.9867086218781329</v>
      </c>
      <c r="BI23" s="15">
        <v>1068</v>
      </c>
      <c r="BJ23" s="15" t="s">
        <v>84</v>
      </c>
      <c r="BK23" s="15" t="s">
        <v>85</v>
      </c>
      <c r="BL23" s="15" t="s">
        <v>85</v>
      </c>
      <c r="BM23" s="15">
        <v>24</v>
      </c>
    </row>
    <row r="24" spans="1:65" x14ac:dyDescent="0.25">
      <c r="A24" s="15" t="s">
        <v>64</v>
      </c>
      <c r="B24" s="15" t="s">
        <v>84</v>
      </c>
      <c r="C24" s="15" t="s">
        <v>85</v>
      </c>
      <c r="D24" s="15" t="s">
        <v>85</v>
      </c>
      <c r="E24" s="15">
        <v>2</v>
      </c>
      <c r="F24" s="15" t="s">
        <v>84</v>
      </c>
      <c r="G24" s="15" t="s">
        <v>85</v>
      </c>
      <c r="H24" s="15" t="s">
        <v>85</v>
      </c>
      <c r="I24" s="15">
        <v>2</v>
      </c>
      <c r="J24" s="15" t="s">
        <v>84</v>
      </c>
      <c r="K24" s="15" t="s">
        <v>85</v>
      </c>
      <c r="L24" s="15" t="s">
        <v>85</v>
      </c>
      <c r="M24" s="15">
        <v>6</v>
      </c>
      <c r="N24" s="15" t="s">
        <v>84</v>
      </c>
      <c r="O24" s="15" t="s">
        <v>85</v>
      </c>
      <c r="P24" s="15" t="s">
        <v>85</v>
      </c>
      <c r="Q24" s="15">
        <v>1</v>
      </c>
      <c r="R24" s="15">
        <v>0.10658355612325518</v>
      </c>
      <c r="S24" s="15">
        <v>2.600140314272666E-2</v>
      </c>
      <c r="T24" s="15">
        <v>0.43581292799733851</v>
      </c>
      <c r="U24" s="15">
        <v>334</v>
      </c>
      <c r="V24" s="15" t="s">
        <v>84</v>
      </c>
      <c r="W24" s="15" t="s">
        <v>85</v>
      </c>
      <c r="X24" s="15" t="s">
        <v>85</v>
      </c>
      <c r="Y24" s="15">
        <v>5</v>
      </c>
      <c r="Z24" s="15">
        <v>0.10242598937579095</v>
      </c>
      <c r="AA24" s="15">
        <v>2.5077202221985857E-2</v>
      </c>
      <c r="AB24" s="15">
        <v>0.41735546316106298</v>
      </c>
      <c r="AC24" s="15">
        <v>350</v>
      </c>
      <c r="AD24" s="15" t="s">
        <v>84</v>
      </c>
      <c r="AE24" s="15" t="s">
        <v>85</v>
      </c>
      <c r="AF24" s="15" t="s">
        <v>85</v>
      </c>
      <c r="AG24" s="15">
        <v>5</v>
      </c>
      <c r="AH24" s="15">
        <v>2.6402614358333456</v>
      </c>
      <c r="AI24" s="15">
        <v>0.57749676245170112</v>
      </c>
      <c r="AJ24" s="15">
        <v>11.238189671489064</v>
      </c>
      <c r="AK24" s="15">
        <v>13</v>
      </c>
      <c r="AL24" s="15">
        <v>5.7945081644090237</v>
      </c>
      <c r="AM24" s="15">
        <v>1.611475588424969</v>
      </c>
      <c r="AN24" s="15">
        <v>18.764861284364638</v>
      </c>
      <c r="AO24" s="15">
        <v>14</v>
      </c>
      <c r="AP24" s="15">
        <v>10.833160070296762</v>
      </c>
      <c r="AQ24" s="15">
        <v>3.5728163341120016</v>
      </c>
      <c r="AR24" s="15">
        <v>28.488437405765438</v>
      </c>
      <c r="AS24" s="15">
        <v>46</v>
      </c>
      <c r="AT24" s="15" t="s">
        <v>84</v>
      </c>
      <c r="AU24" s="15" t="s">
        <v>85</v>
      </c>
      <c r="AV24" s="15" t="s">
        <v>85</v>
      </c>
      <c r="AW24" s="15">
        <v>2</v>
      </c>
      <c r="AX24" s="15">
        <v>1.0631153305383452</v>
      </c>
      <c r="AY24" s="15">
        <v>0.56445832442163202</v>
      </c>
      <c r="AZ24" s="15">
        <v>1.9934671648417879</v>
      </c>
      <c r="BA24" s="15">
        <v>987</v>
      </c>
      <c r="BB24" s="15" t="s">
        <v>84</v>
      </c>
      <c r="BC24" s="15" t="s">
        <v>85</v>
      </c>
      <c r="BD24" s="15" t="s">
        <v>85</v>
      </c>
      <c r="BE24" s="15">
        <v>6</v>
      </c>
      <c r="BF24" s="15">
        <v>1.5558789483537787</v>
      </c>
      <c r="BG24" s="15">
        <v>0.86852735307299433</v>
      </c>
      <c r="BH24" s="15">
        <v>2.7719889631894277</v>
      </c>
      <c r="BI24" s="15">
        <v>1068</v>
      </c>
      <c r="BJ24" s="15" t="s">
        <v>84</v>
      </c>
      <c r="BK24" s="15" t="s">
        <v>85</v>
      </c>
      <c r="BL24" s="15" t="s">
        <v>85</v>
      </c>
      <c r="BM24" s="15">
        <v>24</v>
      </c>
    </row>
    <row r="25" spans="1:65" x14ac:dyDescent="0.25">
      <c r="A25" s="15" t="s">
        <v>65</v>
      </c>
      <c r="B25" s="15" t="s">
        <v>84</v>
      </c>
      <c r="C25" s="15" t="s">
        <v>85</v>
      </c>
      <c r="D25" s="15" t="s">
        <v>85</v>
      </c>
      <c r="E25" s="15">
        <v>2</v>
      </c>
      <c r="F25" s="15" t="s">
        <v>84</v>
      </c>
      <c r="G25" s="15" t="s">
        <v>85</v>
      </c>
      <c r="H25" s="15" t="s">
        <v>85</v>
      </c>
      <c r="I25" s="15">
        <v>2</v>
      </c>
      <c r="J25" s="15" t="s">
        <v>84</v>
      </c>
      <c r="K25" s="15" t="s">
        <v>85</v>
      </c>
      <c r="L25" s="15" t="s">
        <v>85</v>
      </c>
      <c r="M25" s="15">
        <v>6</v>
      </c>
      <c r="N25" s="15" t="s">
        <v>84</v>
      </c>
      <c r="O25" s="15" t="s">
        <v>85</v>
      </c>
      <c r="P25" s="15" t="s">
        <v>85</v>
      </c>
      <c r="Q25" s="15">
        <v>1</v>
      </c>
      <c r="R25" s="15" t="s">
        <v>84</v>
      </c>
      <c r="S25" s="15" t="s">
        <v>85</v>
      </c>
      <c r="T25" s="15" t="s">
        <v>85</v>
      </c>
      <c r="U25" s="15">
        <v>334</v>
      </c>
      <c r="V25" s="15" t="s">
        <v>84</v>
      </c>
      <c r="W25" s="15" t="s">
        <v>85</v>
      </c>
      <c r="X25" s="15" t="s">
        <v>85</v>
      </c>
      <c r="Y25" s="15">
        <v>5</v>
      </c>
      <c r="Z25" s="15" t="s">
        <v>84</v>
      </c>
      <c r="AA25" s="15" t="s">
        <v>85</v>
      </c>
      <c r="AB25" s="15" t="s">
        <v>85</v>
      </c>
      <c r="AC25" s="15">
        <v>350</v>
      </c>
      <c r="AD25" s="15" t="s">
        <v>84</v>
      </c>
      <c r="AE25" s="15" t="s">
        <v>85</v>
      </c>
      <c r="AF25" s="15" t="s">
        <v>85</v>
      </c>
      <c r="AG25" s="15">
        <v>5</v>
      </c>
      <c r="AH25" s="15" t="s">
        <v>84</v>
      </c>
      <c r="AI25" s="15" t="s">
        <v>85</v>
      </c>
      <c r="AJ25" s="15" t="s">
        <v>85</v>
      </c>
      <c r="AK25" s="15">
        <v>13</v>
      </c>
      <c r="AL25" s="15" t="s">
        <v>84</v>
      </c>
      <c r="AM25" s="15" t="s">
        <v>85</v>
      </c>
      <c r="AN25" s="15" t="s">
        <v>85</v>
      </c>
      <c r="AO25" s="15">
        <v>14</v>
      </c>
      <c r="AP25" s="15" t="s">
        <v>84</v>
      </c>
      <c r="AQ25" s="15" t="s">
        <v>85</v>
      </c>
      <c r="AR25" s="15" t="s">
        <v>85</v>
      </c>
      <c r="AS25" s="15">
        <v>46</v>
      </c>
      <c r="AT25" s="15" t="s">
        <v>84</v>
      </c>
      <c r="AU25" s="15" t="s">
        <v>85</v>
      </c>
      <c r="AV25" s="15" t="s">
        <v>85</v>
      </c>
      <c r="AW25" s="15">
        <v>2</v>
      </c>
      <c r="AX25" s="15" t="s">
        <v>84</v>
      </c>
      <c r="AY25" s="15" t="s">
        <v>85</v>
      </c>
      <c r="AZ25" s="15" t="s">
        <v>85</v>
      </c>
      <c r="BA25" s="15">
        <v>987</v>
      </c>
      <c r="BB25" s="15" t="s">
        <v>84</v>
      </c>
      <c r="BC25" s="15" t="s">
        <v>85</v>
      </c>
      <c r="BD25" s="15" t="s">
        <v>85</v>
      </c>
      <c r="BE25" s="15">
        <v>6</v>
      </c>
      <c r="BF25" s="15" t="s">
        <v>84</v>
      </c>
      <c r="BG25" s="15" t="s">
        <v>85</v>
      </c>
      <c r="BH25" s="15" t="s">
        <v>85</v>
      </c>
      <c r="BI25" s="15">
        <v>1068</v>
      </c>
      <c r="BJ25" s="15" t="s">
        <v>84</v>
      </c>
      <c r="BK25" s="15" t="s">
        <v>85</v>
      </c>
      <c r="BL25" s="15" t="s">
        <v>85</v>
      </c>
      <c r="BM25" s="15">
        <v>24</v>
      </c>
    </row>
    <row r="26" spans="1:65" x14ac:dyDescent="0.25">
      <c r="A26" s="15" t="s">
        <v>150</v>
      </c>
      <c r="B26" s="15">
        <v>48.006506690113923</v>
      </c>
      <c r="C26" s="15">
        <v>11.206470389074584</v>
      </c>
      <c r="D26" s="15">
        <v>87.104817599161706</v>
      </c>
      <c r="E26" s="15">
        <v>2</v>
      </c>
      <c r="F26" s="15">
        <v>60.615133027929083</v>
      </c>
      <c r="G26" s="15">
        <v>17.380777644274957</v>
      </c>
      <c r="H26" s="15">
        <v>91.842994130750128</v>
      </c>
      <c r="I26" s="15">
        <v>2</v>
      </c>
      <c r="J26" s="15">
        <v>52.403910444518985</v>
      </c>
      <c r="K26" s="15">
        <v>18.674983627262318</v>
      </c>
      <c r="L26" s="15">
        <v>84.073808114564855</v>
      </c>
      <c r="M26" s="15">
        <v>6</v>
      </c>
      <c r="N26" s="15" t="s">
        <v>84</v>
      </c>
      <c r="O26" s="15" t="s">
        <v>85</v>
      </c>
      <c r="P26" s="15" t="s">
        <v>85</v>
      </c>
      <c r="Q26" s="15">
        <v>1</v>
      </c>
      <c r="R26" s="15">
        <v>2.9799450876925273</v>
      </c>
      <c r="S26" s="15">
        <v>1.7943920283699071</v>
      </c>
      <c r="T26" s="15">
        <v>4.9096323758518956</v>
      </c>
      <c r="U26" s="15">
        <v>334</v>
      </c>
      <c r="V26" s="15" t="s">
        <v>84</v>
      </c>
      <c r="W26" s="15" t="s">
        <v>85</v>
      </c>
      <c r="X26" s="15" t="s">
        <v>85</v>
      </c>
      <c r="Y26" s="15">
        <v>5</v>
      </c>
      <c r="Z26" s="15">
        <v>4.2183198695255237</v>
      </c>
      <c r="AA26" s="15">
        <v>3.1118882926624627</v>
      </c>
      <c r="AB26" s="15">
        <v>5.6950197818970807</v>
      </c>
      <c r="AC26" s="15">
        <v>350</v>
      </c>
      <c r="AD26" s="15">
        <v>20</v>
      </c>
      <c r="AE26" s="15">
        <v>20</v>
      </c>
      <c r="AF26" s="15">
        <v>20</v>
      </c>
      <c r="AG26" s="15">
        <v>5</v>
      </c>
      <c r="AH26" s="15">
        <v>19.583955872422223</v>
      </c>
      <c r="AI26" s="15">
        <v>7.286202016890825</v>
      </c>
      <c r="AJ26" s="15">
        <v>43.009312092307347</v>
      </c>
      <c r="AK26" s="15">
        <v>13</v>
      </c>
      <c r="AL26" s="15">
        <v>22.029853850179311</v>
      </c>
      <c r="AM26" s="15">
        <v>8.9643918718283633</v>
      </c>
      <c r="AN26" s="15">
        <v>44.772559164212709</v>
      </c>
      <c r="AO26" s="15">
        <v>14</v>
      </c>
      <c r="AP26" s="15">
        <v>21.887020431398284</v>
      </c>
      <c r="AQ26" s="15">
        <v>16.06664072669529</v>
      </c>
      <c r="AR26" s="15">
        <v>29.085258390975273</v>
      </c>
      <c r="AS26" s="15">
        <v>46</v>
      </c>
      <c r="AT26" s="15" t="s">
        <v>84</v>
      </c>
      <c r="AU26" s="15" t="s">
        <v>85</v>
      </c>
      <c r="AV26" s="15" t="s">
        <v>85</v>
      </c>
      <c r="AW26" s="15">
        <v>2</v>
      </c>
      <c r="AX26" s="15">
        <v>1.0286465125809785</v>
      </c>
      <c r="AY26" s="15">
        <v>0.58472990663119284</v>
      </c>
      <c r="AZ26" s="15">
        <v>1.8034630914560614</v>
      </c>
      <c r="BA26" s="15">
        <v>987</v>
      </c>
      <c r="BB26" s="15">
        <v>16.666666666666664</v>
      </c>
      <c r="BC26" s="15">
        <v>16.666666666666664</v>
      </c>
      <c r="BD26" s="15">
        <v>16.666666666666664</v>
      </c>
      <c r="BE26" s="15">
        <v>6</v>
      </c>
      <c r="BF26" s="15">
        <v>2.5223833950710315</v>
      </c>
      <c r="BG26" s="15">
        <v>1.5810581296415296</v>
      </c>
      <c r="BH26" s="15">
        <v>4.0013662079962629</v>
      </c>
      <c r="BI26" s="15">
        <v>1068</v>
      </c>
      <c r="BJ26" s="15" t="s">
        <v>84</v>
      </c>
      <c r="BK26" s="15" t="s">
        <v>85</v>
      </c>
      <c r="BL26" s="15" t="s">
        <v>85</v>
      </c>
      <c r="BM26" s="15">
        <v>24</v>
      </c>
    </row>
    <row r="27" spans="1:65" x14ac:dyDescent="0.25">
      <c r="A27" s="15" t="s">
        <v>151</v>
      </c>
      <c r="B27" s="15">
        <v>100</v>
      </c>
      <c r="C27" s="15">
        <v>100</v>
      </c>
      <c r="D27" s="15">
        <v>100</v>
      </c>
      <c r="E27" s="15">
        <v>2</v>
      </c>
      <c r="F27" s="15">
        <v>60.615133027929083</v>
      </c>
      <c r="G27" s="15">
        <v>17.380777644274957</v>
      </c>
      <c r="H27" s="15">
        <v>91.842994130750128</v>
      </c>
      <c r="I27" s="15">
        <v>2</v>
      </c>
      <c r="J27" s="15">
        <v>52.403910444518985</v>
      </c>
      <c r="K27" s="15">
        <v>18.674983627262318</v>
      </c>
      <c r="L27" s="15">
        <v>84.073808114564855</v>
      </c>
      <c r="M27" s="15">
        <v>6</v>
      </c>
      <c r="N27" s="15" t="s">
        <v>84</v>
      </c>
      <c r="O27" s="15" t="s">
        <v>85</v>
      </c>
      <c r="P27" s="15" t="s">
        <v>85</v>
      </c>
      <c r="Q27" s="15">
        <v>1</v>
      </c>
      <c r="R27" s="15">
        <v>2.9799450876925273</v>
      </c>
      <c r="S27" s="15">
        <v>1.7943920283699071</v>
      </c>
      <c r="T27" s="15">
        <v>4.9096323758518956</v>
      </c>
      <c r="U27" s="15">
        <v>334</v>
      </c>
      <c r="V27" s="15" t="s">
        <v>84</v>
      </c>
      <c r="W27" s="15" t="s">
        <v>85</v>
      </c>
      <c r="X27" s="15" t="s">
        <v>85</v>
      </c>
      <c r="Y27" s="15">
        <v>5</v>
      </c>
      <c r="Z27" s="15">
        <v>4.6483211125624502</v>
      </c>
      <c r="AA27" s="15">
        <v>3.4149200479435877</v>
      </c>
      <c r="AB27" s="15">
        <v>6.2981530557800633</v>
      </c>
      <c r="AC27" s="15">
        <v>350</v>
      </c>
      <c r="AD27" s="15">
        <v>20</v>
      </c>
      <c r="AE27" s="15">
        <v>20</v>
      </c>
      <c r="AF27" s="15">
        <v>20</v>
      </c>
      <c r="AG27" s="15">
        <v>5</v>
      </c>
      <c r="AH27" s="15">
        <v>19.583955872422223</v>
      </c>
      <c r="AI27" s="15">
        <v>7.286202016890825</v>
      </c>
      <c r="AJ27" s="15">
        <v>43.009312092307347</v>
      </c>
      <c r="AK27" s="15">
        <v>13</v>
      </c>
      <c r="AL27" s="15">
        <v>22.029853850179311</v>
      </c>
      <c r="AM27" s="15">
        <v>8.9643918718283633</v>
      </c>
      <c r="AN27" s="15">
        <v>44.772559164212709</v>
      </c>
      <c r="AO27" s="15">
        <v>14</v>
      </c>
      <c r="AP27" s="15">
        <v>21.887020431398284</v>
      </c>
      <c r="AQ27" s="15">
        <v>16.06664072669529</v>
      </c>
      <c r="AR27" s="15">
        <v>29.085258390975273</v>
      </c>
      <c r="AS27" s="15">
        <v>46</v>
      </c>
      <c r="AT27" s="15" t="s">
        <v>84</v>
      </c>
      <c r="AU27" s="15" t="s">
        <v>85</v>
      </c>
      <c r="AV27" s="15" t="s">
        <v>85</v>
      </c>
      <c r="AW27" s="15">
        <v>2</v>
      </c>
      <c r="AX27" s="15">
        <v>1.2142248168617702</v>
      </c>
      <c r="AY27" s="15">
        <v>0.736352063314061</v>
      </c>
      <c r="AZ27" s="15">
        <v>1.9959881702068261</v>
      </c>
      <c r="BA27" s="15">
        <v>987</v>
      </c>
      <c r="BB27" s="15">
        <v>16.666666666666664</v>
      </c>
      <c r="BC27" s="15">
        <v>16.666666666666664</v>
      </c>
      <c r="BD27" s="15">
        <v>16.666666666666664</v>
      </c>
      <c r="BE27" s="15">
        <v>6</v>
      </c>
      <c r="BF27" s="15">
        <v>2.6939539907438985</v>
      </c>
      <c r="BG27" s="15">
        <v>1.7517707893454346</v>
      </c>
      <c r="BH27" s="15">
        <v>4.1216280748887311</v>
      </c>
      <c r="BI27" s="15">
        <v>1068</v>
      </c>
      <c r="BJ27" s="15" t="s">
        <v>84</v>
      </c>
      <c r="BK27" s="15" t="s">
        <v>85</v>
      </c>
      <c r="BL27" s="15" t="s">
        <v>85</v>
      </c>
      <c r="BM27" s="15">
        <v>24</v>
      </c>
    </row>
    <row r="28" spans="1:65" x14ac:dyDescent="0.25">
      <c r="A28" s="15" t="s">
        <v>68</v>
      </c>
      <c r="B28" s="15" t="s">
        <v>84</v>
      </c>
      <c r="C28" s="15" t="s">
        <v>85</v>
      </c>
      <c r="D28" s="15" t="s">
        <v>85</v>
      </c>
      <c r="E28" s="15">
        <v>2</v>
      </c>
      <c r="F28" s="15" t="s">
        <v>84</v>
      </c>
      <c r="G28" s="15" t="s">
        <v>85</v>
      </c>
      <c r="H28" s="15" t="s">
        <v>85</v>
      </c>
      <c r="I28" s="15">
        <v>2</v>
      </c>
      <c r="J28" s="15" t="s">
        <v>84</v>
      </c>
      <c r="K28" s="15" t="s">
        <v>85</v>
      </c>
      <c r="L28" s="15" t="s">
        <v>85</v>
      </c>
      <c r="M28" s="15">
        <v>6</v>
      </c>
      <c r="N28" s="15" t="s">
        <v>84</v>
      </c>
      <c r="O28" s="15" t="s">
        <v>85</v>
      </c>
      <c r="P28" s="15" t="s">
        <v>85</v>
      </c>
      <c r="Q28" s="15">
        <v>1</v>
      </c>
      <c r="R28" s="15" t="s">
        <v>84</v>
      </c>
      <c r="S28" s="15" t="s">
        <v>85</v>
      </c>
      <c r="T28" s="15" t="s">
        <v>85</v>
      </c>
      <c r="U28" s="15">
        <v>334</v>
      </c>
      <c r="V28" s="15" t="s">
        <v>84</v>
      </c>
      <c r="W28" s="15" t="s">
        <v>85</v>
      </c>
      <c r="X28" s="15" t="s">
        <v>85</v>
      </c>
      <c r="Y28" s="15">
        <v>5</v>
      </c>
      <c r="Z28" s="15" t="s">
        <v>84</v>
      </c>
      <c r="AA28" s="15" t="s">
        <v>85</v>
      </c>
      <c r="AB28" s="15" t="s">
        <v>85</v>
      </c>
      <c r="AC28" s="15">
        <v>350</v>
      </c>
      <c r="AD28" s="15" t="s">
        <v>84</v>
      </c>
      <c r="AE28" s="15" t="s">
        <v>85</v>
      </c>
      <c r="AF28" s="15" t="s">
        <v>85</v>
      </c>
      <c r="AG28" s="15">
        <v>5</v>
      </c>
      <c r="AH28" s="15" t="s">
        <v>84</v>
      </c>
      <c r="AI28" s="15" t="s">
        <v>85</v>
      </c>
      <c r="AJ28" s="15" t="s">
        <v>85</v>
      </c>
      <c r="AK28" s="15">
        <v>13</v>
      </c>
      <c r="AL28" s="15" t="s">
        <v>84</v>
      </c>
      <c r="AM28" s="15" t="s">
        <v>85</v>
      </c>
      <c r="AN28" s="15" t="s">
        <v>85</v>
      </c>
      <c r="AO28" s="15">
        <v>14</v>
      </c>
      <c r="AP28" s="15" t="s">
        <v>84</v>
      </c>
      <c r="AQ28" s="15" t="s">
        <v>85</v>
      </c>
      <c r="AR28" s="15" t="s">
        <v>85</v>
      </c>
      <c r="AS28" s="15">
        <v>46</v>
      </c>
      <c r="AT28" s="15" t="s">
        <v>84</v>
      </c>
      <c r="AU28" s="15" t="s">
        <v>85</v>
      </c>
      <c r="AV28" s="15" t="s">
        <v>85</v>
      </c>
      <c r="AW28" s="15">
        <v>2</v>
      </c>
      <c r="AX28" s="15" t="s">
        <v>84</v>
      </c>
      <c r="AY28" s="15" t="s">
        <v>85</v>
      </c>
      <c r="AZ28" s="15" t="s">
        <v>85</v>
      </c>
      <c r="BA28" s="15">
        <v>987</v>
      </c>
      <c r="BB28" s="15" t="s">
        <v>84</v>
      </c>
      <c r="BC28" s="15" t="s">
        <v>85</v>
      </c>
      <c r="BD28" s="15" t="s">
        <v>85</v>
      </c>
      <c r="BE28" s="15">
        <v>6</v>
      </c>
      <c r="BF28" s="15" t="s">
        <v>84</v>
      </c>
      <c r="BG28" s="15" t="s">
        <v>85</v>
      </c>
      <c r="BH28" s="15" t="s">
        <v>85</v>
      </c>
      <c r="BI28" s="15">
        <v>1068</v>
      </c>
      <c r="BJ28" s="15" t="s">
        <v>84</v>
      </c>
      <c r="BK28" s="15" t="s">
        <v>85</v>
      </c>
      <c r="BL28" s="15" t="s">
        <v>85</v>
      </c>
      <c r="BM28" s="15">
        <v>24</v>
      </c>
    </row>
    <row r="29" spans="1:65" x14ac:dyDescent="0.25">
      <c r="A29" s="15" t="s">
        <v>69</v>
      </c>
      <c r="B29" s="15" t="s">
        <v>84</v>
      </c>
      <c r="C29" s="15" t="s">
        <v>85</v>
      </c>
      <c r="D29" s="15" t="s">
        <v>85</v>
      </c>
      <c r="E29" s="15">
        <v>2</v>
      </c>
      <c r="F29" s="15" t="s">
        <v>84</v>
      </c>
      <c r="G29" s="15" t="s">
        <v>85</v>
      </c>
      <c r="H29" s="15" t="s">
        <v>85</v>
      </c>
      <c r="I29" s="15">
        <v>2</v>
      </c>
      <c r="J29" s="15" t="s">
        <v>84</v>
      </c>
      <c r="K29" s="15" t="s">
        <v>85</v>
      </c>
      <c r="L29" s="15" t="s">
        <v>85</v>
      </c>
      <c r="M29" s="15">
        <v>6</v>
      </c>
      <c r="N29" s="15" t="s">
        <v>84</v>
      </c>
      <c r="O29" s="15" t="s">
        <v>85</v>
      </c>
      <c r="P29" s="15" t="s">
        <v>85</v>
      </c>
      <c r="Q29" s="15">
        <v>1</v>
      </c>
      <c r="R29" s="15">
        <v>0.10658355612325518</v>
      </c>
      <c r="S29" s="15">
        <v>2.6001403142726611E-2</v>
      </c>
      <c r="T29" s="15">
        <v>0.43581292799733928</v>
      </c>
      <c r="U29" s="15">
        <v>334</v>
      </c>
      <c r="V29" s="15" t="s">
        <v>84</v>
      </c>
      <c r="W29" s="15" t="s">
        <v>85</v>
      </c>
      <c r="X29" s="15" t="s">
        <v>85</v>
      </c>
      <c r="Y29" s="15">
        <v>5</v>
      </c>
      <c r="Z29" s="15">
        <v>0.10242598937579095</v>
      </c>
      <c r="AA29" s="15">
        <v>2.5077202221985857E-2</v>
      </c>
      <c r="AB29" s="15">
        <v>0.41735546316106298</v>
      </c>
      <c r="AC29" s="15">
        <v>350</v>
      </c>
      <c r="AD29" s="15" t="s">
        <v>84</v>
      </c>
      <c r="AE29" s="15" t="s">
        <v>85</v>
      </c>
      <c r="AF29" s="15" t="s">
        <v>85</v>
      </c>
      <c r="AG29" s="15">
        <v>5</v>
      </c>
      <c r="AH29" s="15">
        <v>5.3558653281115562</v>
      </c>
      <c r="AI29" s="15">
        <v>1.1906355347807933</v>
      </c>
      <c r="AJ29" s="15">
        <v>20.9961401351602</v>
      </c>
      <c r="AK29" s="15">
        <v>13</v>
      </c>
      <c r="AL29" s="15">
        <v>7.7711086378951997</v>
      </c>
      <c r="AM29" s="15">
        <v>1.8308272530959797</v>
      </c>
      <c r="AN29" s="15">
        <v>27.571906655758305</v>
      </c>
      <c r="AO29" s="15">
        <v>14</v>
      </c>
      <c r="AP29" s="15">
        <v>4.6537790481582118</v>
      </c>
      <c r="AQ29" s="15">
        <v>2.3533646267400767</v>
      </c>
      <c r="AR29" s="15">
        <v>8.9956917624670201</v>
      </c>
      <c r="AS29" s="15">
        <v>46</v>
      </c>
      <c r="AT29" s="15" t="s">
        <v>84</v>
      </c>
      <c r="AU29" s="15" t="s">
        <v>85</v>
      </c>
      <c r="AV29" s="15" t="s">
        <v>85</v>
      </c>
      <c r="AW29" s="15">
        <v>2</v>
      </c>
      <c r="AX29" s="15">
        <v>4.1785629302265037E-2</v>
      </c>
      <c r="AY29" s="15">
        <v>1.028045397679936E-2</v>
      </c>
      <c r="AZ29" s="15">
        <v>0.16967679401192604</v>
      </c>
      <c r="BA29" s="15">
        <v>987</v>
      </c>
      <c r="BB29" s="15">
        <v>16.666666666666664</v>
      </c>
      <c r="BC29" s="15">
        <v>16.666666666666664</v>
      </c>
      <c r="BD29" s="15">
        <v>16.666666666666664</v>
      </c>
      <c r="BE29" s="15">
        <v>6</v>
      </c>
      <c r="BF29" s="15">
        <v>0.48757354245531059</v>
      </c>
      <c r="BG29" s="15">
        <v>0.21970243111737561</v>
      </c>
      <c r="BH29" s="15">
        <v>1.0785150004720896</v>
      </c>
      <c r="BI29" s="15">
        <v>1068</v>
      </c>
      <c r="BJ29" s="15" t="s">
        <v>84</v>
      </c>
      <c r="BK29" s="15" t="s">
        <v>85</v>
      </c>
      <c r="BL29" s="15" t="s">
        <v>85</v>
      </c>
      <c r="BM29" s="15">
        <v>24</v>
      </c>
    </row>
    <row r="30" spans="1:65" x14ac:dyDescent="0.25">
      <c r="A30" s="15" t="s">
        <v>152</v>
      </c>
      <c r="B30" s="15" t="s">
        <v>84</v>
      </c>
      <c r="C30" s="15" t="s">
        <v>85</v>
      </c>
      <c r="D30" s="15" t="s">
        <v>85</v>
      </c>
      <c r="E30" s="15">
        <v>2</v>
      </c>
      <c r="F30" s="15" t="s">
        <v>84</v>
      </c>
      <c r="G30" s="15" t="s">
        <v>85</v>
      </c>
      <c r="H30" s="15" t="s">
        <v>85</v>
      </c>
      <c r="I30" s="15">
        <v>2</v>
      </c>
      <c r="J30" s="15">
        <v>52.403910444518985</v>
      </c>
      <c r="K30" s="15">
        <v>18.674983627262318</v>
      </c>
      <c r="L30" s="15">
        <v>84.073808114564855</v>
      </c>
      <c r="M30" s="15">
        <v>6</v>
      </c>
      <c r="N30" s="15" t="s">
        <v>84</v>
      </c>
      <c r="O30" s="15" t="s">
        <v>85</v>
      </c>
      <c r="P30" s="15" t="s">
        <v>85</v>
      </c>
      <c r="Q30" s="15">
        <v>1</v>
      </c>
      <c r="R30" s="15">
        <v>2.5678628918670352</v>
      </c>
      <c r="S30" s="15">
        <v>1.4388492166159621</v>
      </c>
      <c r="T30" s="15">
        <v>4.5419489602775309</v>
      </c>
      <c r="U30" s="15">
        <v>334</v>
      </c>
      <c r="V30" s="15" t="s">
        <v>84</v>
      </c>
      <c r="W30" s="15" t="s">
        <v>85</v>
      </c>
      <c r="X30" s="15" t="s">
        <v>85</v>
      </c>
      <c r="Y30" s="15">
        <v>5</v>
      </c>
      <c r="Z30" s="15">
        <v>2.9952830511206892</v>
      </c>
      <c r="AA30" s="15">
        <v>1.8679623234250993</v>
      </c>
      <c r="AB30" s="15">
        <v>4.769875978025846</v>
      </c>
      <c r="AC30" s="15">
        <v>350</v>
      </c>
      <c r="AD30" s="15">
        <v>20</v>
      </c>
      <c r="AE30" s="15">
        <v>20</v>
      </c>
      <c r="AF30" s="15">
        <v>20</v>
      </c>
      <c r="AG30" s="15">
        <v>5</v>
      </c>
      <c r="AH30" s="15">
        <v>14.228090544310668</v>
      </c>
      <c r="AI30" s="15">
        <v>4.4619343899540418</v>
      </c>
      <c r="AJ30" s="15">
        <v>37.074914692200402</v>
      </c>
      <c r="AK30" s="15">
        <v>13</v>
      </c>
      <c r="AL30" s="15">
        <v>11.224331693785954</v>
      </c>
      <c r="AM30" s="15">
        <v>2.7163005488184377</v>
      </c>
      <c r="AN30" s="15">
        <v>36.408053368514281</v>
      </c>
      <c r="AO30" s="15">
        <v>14</v>
      </c>
      <c r="AP30" s="15">
        <v>14.906351859160969</v>
      </c>
      <c r="AQ30" s="15">
        <v>9.1756558459922317</v>
      </c>
      <c r="AR30" s="15">
        <v>23.298067988399549</v>
      </c>
      <c r="AS30" s="15">
        <v>46</v>
      </c>
      <c r="AT30" s="15" t="s">
        <v>84</v>
      </c>
      <c r="AU30" s="15" t="s">
        <v>85</v>
      </c>
      <c r="AV30" s="15" t="s">
        <v>85</v>
      </c>
      <c r="AW30" s="15">
        <v>2</v>
      </c>
      <c r="AX30" s="15">
        <v>0.69092697766582667</v>
      </c>
      <c r="AY30" s="15">
        <v>0.33004053992475835</v>
      </c>
      <c r="AZ30" s="15">
        <v>1.440724493302997</v>
      </c>
      <c r="BA30" s="15">
        <v>987</v>
      </c>
      <c r="BB30" s="15" t="s">
        <v>84</v>
      </c>
      <c r="BC30" s="15" t="s">
        <v>85</v>
      </c>
      <c r="BD30" s="15" t="s">
        <v>85</v>
      </c>
      <c r="BE30" s="15">
        <v>6</v>
      </c>
      <c r="BF30" s="15">
        <v>1.623646661733058</v>
      </c>
      <c r="BG30" s="15">
        <v>1.0414283123177588</v>
      </c>
      <c r="BH30" s="15">
        <v>2.5230597455595576</v>
      </c>
      <c r="BI30" s="15">
        <v>1068</v>
      </c>
      <c r="BJ30" s="15" t="s">
        <v>84</v>
      </c>
      <c r="BK30" s="15" t="s">
        <v>85</v>
      </c>
      <c r="BL30" s="15" t="s">
        <v>85</v>
      </c>
      <c r="BM30" s="15">
        <v>24</v>
      </c>
    </row>
    <row r="31" spans="1:65" x14ac:dyDescent="0.25">
      <c r="A31" s="15" t="s">
        <v>153</v>
      </c>
      <c r="B31" s="15">
        <v>48.006506690113923</v>
      </c>
      <c r="C31" s="15">
        <v>11.206470389074584</v>
      </c>
      <c r="D31" s="15">
        <v>87.104817599161706</v>
      </c>
      <c r="E31" s="15">
        <v>2</v>
      </c>
      <c r="F31" s="15">
        <v>60.615133027929083</v>
      </c>
      <c r="G31" s="15">
        <v>17.380777644274957</v>
      </c>
      <c r="H31" s="15">
        <v>91.842994130750128</v>
      </c>
      <c r="I31" s="15">
        <v>2</v>
      </c>
      <c r="J31" s="15" t="s">
        <v>84</v>
      </c>
      <c r="K31" s="15" t="s">
        <v>85</v>
      </c>
      <c r="L31" s="15" t="s">
        <v>85</v>
      </c>
      <c r="M31" s="15">
        <v>6</v>
      </c>
      <c r="N31" s="15" t="s">
        <v>84</v>
      </c>
      <c r="O31" s="15" t="s">
        <v>85</v>
      </c>
      <c r="P31" s="15" t="s">
        <v>85</v>
      </c>
      <c r="Q31" s="15">
        <v>1</v>
      </c>
      <c r="R31" s="15">
        <v>0.65223645838083355</v>
      </c>
      <c r="S31" s="15">
        <v>0.2543940807387583</v>
      </c>
      <c r="T31" s="15">
        <v>1.6618911508514138</v>
      </c>
      <c r="U31" s="15">
        <v>334</v>
      </c>
      <c r="V31" s="15" t="s">
        <v>84</v>
      </c>
      <c r="W31" s="15" t="s">
        <v>85</v>
      </c>
      <c r="X31" s="15" t="s">
        <v>85</v>
      </c>
      <c r="Y31" s="15">
        <v>5</v>
      </c>
      <c r="Z31" s="15">
        <v>1.4538232440012806</v>
      </c>
      <c r="AA31" s="15">
        <v>0.81937422048667041</v>
      </c>
      <c r="AB31" s="15">
        <v>2.5668180854310685</v>
      </c>
      <c r="AC31" s="15">
        <v>350</v>
      </c>
      <c r="AD31" s="15" t="s">
        <v>84</v>
      </c>
      <c r="AE31" s="15" t="s">
        <v>85</v>
      </c>
      <c r="AF31" s="15" t="s">
        <v>85</v>
      </c>
      <c r="AG31" s="15">
        <v>5</v>
      </c>
      <c r="AH31" s="15" t="s">
        <v>84</v>
      </c>
      <c r="AI31" s="15" t="s">
        <v>85</v>
      </c>
      <c r="AJ31" s="15" t="s">
        <v>85</v>
      </c>
      <c r="AK31" s="15">
        <v>13</v>
      </c>
      <c r="AL31" s="15">
        <v>10.805522156393357</v>
      </c>
      <c r="AM31" s="15">
        <v>3.5666942339050114</v>
      </c>
      <c r="AN31" s="15">
        <v>28.408027742364624</v>
      </c>
      <c r="AO31" s="15">
        <v>14</v>
      </c>
      <c r="AP31" s="15">
        <v>20.351611348530529</v>
      </c>
      <c r="AQ31" s="15">
        <v>13.870892147322431</v>
      </c>
      <c r="AR31" s="15">
        <v>28.846136424893182</v>
      </c>
      <c r="AS31" s="15">
        <v>46</v>
      </c>
      <c r="AT31" s="15" t="s">
        <v>84</v>
      </c>
      <c r="AU31" s="15" t="s">
        <v>85</v>
      </c>
      <c r="AV31" s="15" t="s">
        <v>85</v>
      </c>
      <c r="AW31" s="15">
        <v>2</v>
      </c>
      <c r="AX31" s="15">
        <v>0.29593390561288663</v>
      </c>
      <c r="AY31" s="15">
        <v>0.15386472621022787</v>
      </c>
      <c r="AZ31" s="15">
        <v>0.56843417636256455</v>
      </c>
      <c r="BA31" s="15">
        <v>987</v>
      </c>
      <c r="BB31" s="15" t="s">
        <v>84</v>
      </c>
      <c r="BC31" s="15" t="s">
        <v>85</v>
      </c>
      <c r="BD31" s="15" t="s">
        <v>85</v>
      </c>
      <c r="BE31" s="15">
        <v>6</v>
      </c>
      <c r="BF31" s="15">
        <v>1.2764774414377797</v>
      </c>
      <c r="BG31" s="15">
        <v>0.59834501797818629</v>
      </c>
      <c r="BH31" s="15">
        <v>2.7022754872475021</v>
      </c>
      <c r="BI31" s="15">
        <v>1068</v>
      </c>
      <c r="BJ31" s="15" t="s">
        <v>84</v>
      </c>
      <c r="BK31" s="15" t="s">
        <v>85</v>
      </c>
      <c r="BL31" s="15" t="s">
        <v>85</v>
      </c>
      <c r="BM31" s="15">
        <v>24</v>
      </c>
    </row>
    <row r="32" spans="1:65" x14ac:dyDescent="0.25">
      <c r="A32" s="15" t="s">
        <v>154</v>
      </c>
      <c r="B32" s="15">
        <v>51.993493309886077</v>
      </c>
      <c r="C32" s="15">
        <v>12.895182400838291</v>
      </c>
      <c r="D32" s="15">
        <v>88.793529610925432</v>
      </c>
      <c r="E32" s="15">
        <v>2</v>
      </c>
      <c r="F32" s="15" t="s">
        <v>84</v>
      </c>
      <c r="G32" s="15" t="s">
        <v>85</v>
      </c>
      <c r="H32" s="15" t="s">
        <v>85</v>
      </c>
      <c r="I32" s="15">
        <v>2</v>
      </c>
      <c r="J32" s="15" t="s">
        <v>84</v>
      </c>
      <c r="K32" s="15" t="s">
        <v>85</v>
      </c>
      <c r="L32" s="15" t="s">
        <v>85</v>
      </c>
      <c r="M32" s="15">
        <v>6</v>
      </c>
      <c r="N32" s="15" t="s">
        <v>84</v>
      </c>
      <c r="O32" s="15" t="s">
        <v>85</v>
      </c>
      <c r="P32" s="15" t="s">
        <v>85</v>
      </c>
      <c r="Q32" s="15">
        <v>1</v>
      </c>
      <c r="R32" s="15" t="s">
        <v>84</v>
      </c>
      <c r="S32" s="15" t="s">
        <v>85</v>
      </c>
      <c r="T32" s="15" t="s">
        <v>85</v>
      </c>
      <c r="U32" s="15">
        <v>334</v>
      </c>
      <c r="V32" s="15" t="s">
        <v>84</v>
      </c>
      <c r="W32" s="15" t="s">
        <v>85</v>
      </c>
      <c r="X32" s="15" t="s">
        <v>85</v>
      </c>
      <c r="Y32" s="15">
        <v>5</v>
      </c>
      <c r="Z32" s="15">
        <v>0.430001243036926</v>
      </c>
      <c r="AA32" s="15">
        <v>0.11387661852219035</v>
      </c>
      <c r="AB32" s="15">
        <v>1.6095554288804343</v>
      </c>
      <c r="AC32" s="15">
        <v>350</v>
      </c>
      <c r="AD32" s="15" t="s">
        <v>84</v>
      </c>
      <c r="AE32" s="15" t="s">
        <v>85</v>
      </c>
      <c r="AF32" s="15" t="s">
        <v>85</v>
      </c>
      <c r="AG32" s="15">
        <v>5</v>
      </c>
      <c r="AH32" s="15" t="s">
        <v>84</v>
      </c>
      <c r="AI32" s="15" t="s">
        <v>85</v>
      </c>
      <c r="AJ32" s="15" t="s">
        <v>85</v>
      </c>
      <c r="AK32" s="15">
        <v>13</v>
      </c>
      <c r="AL32" s="15" t="s">
        <v>84</v>
      </c>
      <c r="AM32" s="15" t="s">
        <v>85</v>
      </c>
      <c r="AN32" s="15" t="s">
        <v>85</v>
      </c>
      <c r="AO32" s="15">
        <v>14</v>
      </c>
      <c r="AP32" s="15" t="s">
        <v>84</v>
      </c>
      <c r="AQ32" s="15" t="s">
        <v>85</v>
      </c>
      <c r="AR32" s="15" t="s">
        <v>85</v>
      </c>
      <c r="AS32" s="15">
        <v>46</v>
      </c>
      <c r="AT32" s="15" t="s">
        <v>84</v>
      </c>
      <c r="AU32" s="15" t="s">
        <v>85</v>
      </c>
      <c r="AV32" s="15" t="s">
        <v>85</v>
      </c>
      <c r="AW32" s="15">
        <v>2</v>
      </c>
      <c r="AX32" s="15">
        <v>0.18557830428079189</v>
      </c>
      <c r="AY32" s="15">
        <v>4.6239800550146377E-2</v>
      </c>
      <c r="AZ32" s="15">
        <v>0.74168229010146591</v>
      </c>
      <c r="BA32" s="15">
        <v>987</v>
      </c>
      <c r="BB32" s="15" t="s">
        <v>84</v>
      </c>
      <c r="BC32" s="15" t="s">
        <v>85</v>
      </c>
      <c r="BD32" s="15" t="s">
        <v>85</v>
      </c>
      <c r="BE32" s="15">
        <v>6</v>
      </c>
      <c r="BF32" s="15">
        <v>0.1715705956728672</v>
      </c>
      <c r="BG32" s="15">
        <v>4.2558386086290076E-2</v>
      </c>
      <c r="BH32" s="15">
        <v>0.68897692832638491</v>
      </c>
      <c r="BI32" s="15">
        <v>1068</v>
      </c>
      <c r="BJ32" s="15" t="s">
        <v>84</v>
      </c>
      <c r="BK32" s="15" t="s">
        <v>85</v>
      </c>
      <c r="BL32" s="15" t="s">
        <v>85</v>
      </c>
      <c r="BM32" s="15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009B-B05E-4626-B1D4-C107C4E0B917}">
  <dimension ref="A1:BU32"/>
  <sheetViews>
    <sheetView workbookViewId="0">
      <selection activeCell="I18" sqref="I18"/>
    </sheetView>
  </sheetViews>
  <sheetFormatPr defaultColWidth="9.140625" defaultRowHeight="15" x14ac:dyDescent="0.25"/>
  <cols>
    <col min="1" max="1" width="24.85546875" style="15" customWidth="1"/>
    <col min="2" max="16384" width="9.140625" style="15"/>
  </cols>
  <sheetData>
    <row r="1" spans="1:73" customFormat="1" x14ac:dyDescent="0.25">
      <c r="A1" s="15" t="s">
        <v>94</v>
      </c>
      <c r="B1" s="15" t="s">
        <v>21</v>
      </c>
      <c r="C1" s="15" t="s">
        <v>162</v>
      </c>
      <c r="D1" s="15" t="s">
        <v>163</v>
      </c>
      <c r="F1" s="15" t="s">
        <v>21</v>
      </c>
      <c r="J1" s="15" t="s">
        <v>21</v>
      </c>
      <c r="N1" s="15" t="s">
        <v>21</v>
      </c>
      <c r="R1" s="15" t="s">
        <v>21</v>
      </c>
      <c r="V1" s="15" t="s">
        <v>21</v>
      </c>
      <c r="Z1" s="15" t="s">
        <v>21</v>
      </c>
      <c r="AD1" s="15" t="s">
        <v>21</v>
      </c>
      <c r="AH1" s="15" t="s">
        <v>22</v>
      </c>
      <c r="AL1" s="15" t="s">
        <v>22</v>
      </c>
      <c r="AP1" s="15" t="s">
        <v>22</v>
      </c>
      <c r="AT1" s="15" t="s">
        <v>22</v>
      </c>
      <c r="AX1" s="15" t="s">
        <v>22</v>
      </c>
      <c r="BB1" s="15" t="s">
        <v>22</v>
      </c>
      <c r="BF1" s="15" t="s">
        <v>22</v>
      </c>
      <c r="BJ1" s="15" t="s">
        <v>22</v>
      </c>
      <c r="BN1" t="s">
        <v>22</v>
      </c>
      <c r="BR1" t="s">
        <v>22</v>
      </c>
    </row>
    <row r="2" spans="1:73" x14ac:dyDescent="0.25">
      <c r="B2" s="15" t="s">
        <v>74</v>
      </c>
      <c r="F2" s="15" t="s">
        <v>75</v>
      </c>
      <c r="J2" s="15" t="s">
        <v>76</v>
      </c>
      <c r="N2" s="15" t="s">
        <v>77</v>
      </c>
      <c r="R2" s="15" t="s">
        <v>86</v>
      </c>
      <c r="V2" s="15" t="s">
        <v>130</v>
      </c>
      <c r="Z2" s="15" t="s">
        <v>131</v>
      </c>
      <c r="AD2" s="15" t="s">
        <v>80</v>
      </c>
      <c r="AH2" s="15" t="s">
        <v>74</v>
      </c>
      <c r="AL2" s="15" t="s">
        <v>75</v>
      </c>
      <c r="AP2" s="15" t="s">
        <v>76</v>
      </c>
      <c r="AT2" s="15" t="s">
        <v>77</v>
      </c>
      <c r="AX2" s="15" t="s">
        <v>86</v>
      </c>
      <c r="BB2" s="15" t="s">
        <v>130</v>
      </c>
      <c r="BF2" s="15" t="s">
        <v>131</v>
      </c>
      <c r="BJ2" s="15" t="s">
        <v>80</v>
      </c>
      <c r="BN2" s="15" t="s">
        <v>79</v>
      </c>
      <c r="BR2" s="15" t="s">
        <v>80</v>
      </c>
    </row>
    <row r="3" spans="1:73" x14ac:dyDescent="0.25">
      <c r="A3" s="15" t="s">
        <v>81</v>
      </c>
      <c r="B3" s="15" t="s">
        <v>25</v>
      </c>
      <c r="C3" s="15" t="s">
        <v>82</v>
      </c>
      <c r="D3" s="15" t="s">
        <v>83</v>
      </c>
      <c r="E3" s="15" t="s">
        <v>17</v>
      </c>
    </row>
    <row r="4" spans="1:73" x14ac:dyDescent="0.25">
      <c r="A4" s="15" t="s">
        <v>44</v>
      </c>
      <c r="B4" s="15">
        <v>47.24755078395129</v>
      </c>
      <c r="C4" s="15">
        <v>9.3352674020900466</v>
      </c>
      <c r="D4" s="15">
        <v>88.624538629536232</v>
      </c>
      <c r="E4" s="15">
        <v>2</v>
      </c>
      <c r="F4" s="15">
        <v>25.227995813876436</v>
      </c>
      <c r="G4" s="15">
        <v>6.5528550257897029</v>
      </c>
      <c r="H4" s="15">
        <v>61.881386195004104</v>
      </c>
      <c r="I4" s="15">
        <v>10</v>
      </c>
      <c r="J4" s="15">
        <v>94.852256024546179</v>
      </c>
      <c r="K4" s="15">
        <v>73.970748350708277</v>
      </c>
      <c r="L4" s="15">
        <v>99.169925892333751</v>
      </c>
      <c r="M4" s="15">
        <v>12</v>
      </c>
      <c r="N4" s="15" t="s">
        <v>84</v>
      </c>
      <c r="O4" s="15" t="s">
        <v>85</v>
      </c>
      <c r="P4" s="15" t="s">
        <v>85</v>
      </c>
      <c r="Q4" s="15">
        <v>12</v>
      </c>
      <c r="R4" s="15">
        <v>78.671040207933956</v>
      </c>
      <c r="S4" s="15">
        <v>64.000311980699493</v>
      </c>
      <c r="T4" s="15">
        <v>88.442734702175784</v>
      </c>
      <c r="U4" s="15">
        <v>347</v>
      </c>
      <c r="V4" s="15">
        <v>48.828658951490446</v>
      </c>
      <c r="W4" s="15">
        <v>30.043077708921551</v>
      </c>
      <c r="X4" s="15">
        <v>67.951045159385686</v>
      </c>
      <c r="Y4" s="15">
        <v>21</v>
      </c>
      <c r="Z4" s="15">
        <v>72.347223166944673</v>
      </c>
      <c r="AA4" s="15">
        <v>61.292403336341764</v>
      </c>
      <c r="AB4" s="15">
        <v>81.212566957291443</v>
      </c>
      <c r="AC4" s="15">
        <v>404</v>
      </c>
      <c r="AD4" s="15">
        <v>100</v>
      </c>
      <c r="AE4" s="15">
        <v>100</v>
      </c>
      <c r="AF4" s="15">
        <v>100</v>
      </c>
      <c r="AG4" s="15">
        <v>6</v>
      </c>
      <c r="AH4" s="15">
        <v>99.160970409116345</v>
      </c>
      <c r="AI4" s="15">
        <v>94.808644810727074</v>
      </c>
      <c r="AJ4" s="15">
        <v>99.86942117787963</v>
      </c>
      <c r="AK4" s="15">
        <v>10</v>
      </c>
      <c r="AL4" s="15">
        <v>79.317472083453055</v>
      </c>
      <c r="AM4" s="15">
        <v>64.382459574742512</v>
      </c>
      <c r="AN4" s="15">
        <v>89.054647866604469</v>
      </c>
      <c r="AO4" s="15">
        <v>89</v>
      </c>
      <c r="AP4" s="15">
        <v>94.26040629104368</v>
      </c>
      <c r="AQ4" s="15">
        <v>84.965813658430164</v>
      </c>
      <c r="AR4" s="15">
        <v>97.947601055599137</v>
      </c>
      <c r="AS4" s="15">
        <v>115</v>
      </c>
      <c r="AT4" s="15">
        <v>1.9978875308302291</v>
      </c>
      <c r="AU4" s="15">
        <v>0.42876600466819392</v>
      </c>
      <c r="AV4" s="15">
        <v>8.8017910189459663</v>
      </c>
      <c r="AW4" s="15">
        <v>54</v>
      </c>
      <c r="AX4" s="15">
        <v>95.889527742876496</v>
      </c>
      <c r="AY4" s="15">
        <v>93.353885451261149</v>
      </c>
      <c r="AZ4" s="15">
        <v>97.483839810744144</v>
      </c>
      <c r="BA4" s="15">
        <v>1023</v>
      </c>
      <c r="BB4" s="15">
        <v>59.939474308456575</v>
      </c>
      <c r="BC4" s="15">
        <v>36.759370686671048</v>
      </c>
      <c r="BD4" s="15">
        <v>79.387470970826328</v>
      </c>
      <c r="BE4" s="15">
        <v>26</v>
      </c>
      <c r="BF4" s="15">
        <v>89.315744016268312</v>
      </c>
      <c r="BG4" s="15">
        <v>86.773822818569471</v>
      </c>
      <c r="BH4" s="15">
        <v>91.417455711510385</v>
      </c>
      <c r="BI4" s="15">
        <v>1317</v>
      </c>
      <c r="BJ4" s="15">
        <v>100</v>
      </c>
      <c r="BK4" s="15">
        <v>100</v>
      </c>
      <c r="BL4" s="15">
        <v>100</v>
      </c>
      <c r="BM4" s="15">
        <v>13</v>
      </c>
      <c r="BN4" s="15">
        <v>90.757056717172802</v>
      </c>
      <c r="BO4" s="15">
        <v>88.875568854744927</v>
      </c>
      <c r="BP4" s="15">
        <v>92.347725272622384</v>
      </c>
      <c r="BQ4" s="15">
        <v>1328</v>
      </c>
      <c r="BR4" s="15">
        <v>96.393664842637975</v>
      </c>
      <c r="BS4" s="15">
        <v>79.332997221229036</v>
      </c>
      <c r="BT4" s="15">
        <v>99.465577958225609</v>
      </c>
      <c r="BU4" s="15">
        <v>14</v>
      </c>
    </row>
    <row r="5" spans="1:73" x14ac:dyDescent="0.25">
      <c r="A5" s="15" t="s">
        <v>132</v>
      </c>
      <c r="B5" s="15">
        <v>47.24755078395129</v>
      </c>
      <c r="C5" s="15">
        <v>9.3352674020900466</v>
      </c>
      <c r="D5" s="15">
        <v>88.624538629536232</v>
      </c>
      <c r="E5" s="15">
        <v>2</v>
      </c>
      <c r="F5" s="15">
        <v>17.462906441823801</v>
      </c>
      <c r="G5" s="15">
        <v>4.8779511382946978</v>
      </c>
      <c r="H5" s="15">
        <v>46.607666721488243</v>
      </c>
      <c r="I5" s="15">
        <v>10</v>
      </c>
      <c r="J5" s="15">
        <v>73.269870636537931</v>
      </c>
      <c r="K5" s="15">
        <v>61.178201039347712</v>
      </c>
      <c r="L5" s="15">
        <v>82.662685480832707</v>
      </c>
      <c r="M5" s="15">
        <v>12</v>
      </c>
      <c r="N5" s="15" t="s">
        <v>84</v>
      </c>
      <c r="O5" s="15" t="s">
        <v>85</v>
      </c>
      <c r="P5" s="15" t="s">
        <v>85</v>
      </c>
      <c r="Q5" s="15">
        <v>12</v>
      </c>
      <c r="R5" s="15">
        <v>61.901986065412132</v>
      </c>
      <c r="S5" s="15">
        <v>47.520362816158766</v>
      </c>
      <c r="T5" s="15">
        <v>74.460588111064752</v>
      </c>
      <c r="U5" s="15">
        <v>347</v>
      </c>
      <c r="V5" s="15">
        <v>41.892365031378617</v>
      </c>
      <c r="W5" s="15">
        <v>24.6766237654371</v>
      </c>
      <c r="X5" s="15">
        <v>61.338114829187539</v>
      </c>
      <c r="Y5" s="15">
        <v>21</v>
      </c>
      <c r="Z5" s="15">
        <v>57.081793938774759</v>
      </c>
      <c r="AA5" s="15">
        <v>45.959668825767274</v>
      </c>
      <c r="AB5" s="15">
        <v>67.531956704637423</v>
      </c>
      <c r="AC5" s="15">
        <v>404</v>
      </c>
      <c r="AD5" s="15">
        <v>100</v>
      </c>
      <c r="AE5" s="15">
        <v>100</v>
      </c>
      <c r="AF5" s="15">
        <v>100</v>
      </c>
      <c r="AG5" s="15">
        <v>6</v>
      </c>
      <c r="AH5" s="15">
        <v>88.664260989244809</v>
      </c>
      <c r="AI5" s="15">
        <v>55.16123494614483</v>
      </c>
      <c r="AJ5" s="15">
        <v>98.02877413500002</v>
      </c>
      <c r="AK5" s="15">
        <v>10</v>
      </c>
      <c r="AL5" s="15">
        <v>73.766925867598047</v>
      </c>
      <c r="AM5" s="15">
        <v>58.637222997911806</v>
      </c>
      <c r="AN5" s="15">
        <v>84.797299788764718</v>
      </c>
      <c r="AO5" s="15">
        <v>89</v>
      </c>
      <c r="AP5" s="15">
        <v>91.461402922869567</v>
      </c>
      <c r="AQ5" s="15">
        <v>83.211019800406135</v>
      </c>
      <c r="AR5" s="15">
        <v>95.859168956362566</v>
      </c>
      <c r="AS5" s="15">
        <v>115</v>
      </c>
      <c r="AT5" s="15">
        <v>1.9978875308302291</v>
      </c>
      <c r="AU5" s="15">
        <v>0.42876600466819392</v>
      </c>
      <c r="AV5" s="15">
        <v>8.8017910189459663</v>
      </c>
      <c r="AW5" s="15">
        <v>54</v>
      </c>
      <c r="AX5" s="15">
        <v>88.046518219428691</v>
      </c>
      <c r="AY5" s="15">
        <v>84.934781937809674</v>
      </c>
      <c r="AZ5" s="15">
        <v>90.586755609993546</v>
      </c>
      <c r="BA5" s="15">
        <v>1023</v>
      </c>
      <c r="BB5" s="15">
        <v>52.101486011634265</v>
      </c>
      <c r="BC5" s="15">
        <v>30.933937633645243</v>
      </c>
      <c r="BD5" s="15">
        <v>72.540395041034387</v>
      </c>
      <c r="BE5" s="15">
        <v>26</v>
      </c>
      <c r="BF5" s="15">
        <v>82.389529051614232</v>
      </c>
      <c r="BG5" s="15">
        <v>79.20338752775416</v>
      </c>
      <c r="BH5" s="15">
        <v>85.178881190071849</v>
      </c>
      <c r="BI5" s="15">
        <v>1317</v>
      </c>
      <c r="BJ5" s="15">
        <v>100</v>
      </c>
      <c r="BK5" s="15">
        <v>100</v>
      </c>
      <c r="BL5" s="15">
        <v>100</v>
      </c>
      <c r="BM5" s="15">
        <v>13</v>
      </c>
      <c r="BN5" s="15">
        <v>84.281938277157266</v>
      </c>
      <c r="BO5" s="15">
        <v>81.244575762552046</v>
      </c>
      <c r="BP5" s="15">
        <v>86.90668496283098</v>
      </c>
      <c r="BQ5" s="15">
        <v>1328</v>
      </c>
      <c r="BR5" s="15">
        <v>96.393664842637975</v>
      </c>
      <c r="BS5" s="15">
        <v>79.332997221229036</v>
      </c>
      <c r="BT5" s="15">
        <v>99.465577958225609</v>
      </c>
      <c r="BU5" s="15">
        <v>14</v>
      </c>
    </row>
    <row r="6" spans="1:73" x14ac:dyDescent="0.25">
      <c r="A6" s="15" t="s">
        <v>133</v>
      </c>
      <c r="B6" s="15">
        <v>47.24755078395129</v>
      </c>
      <c r="C6" s="15">
        <v>9.3352674020900466</v>
      </c>
      <c r="D6" s="15">
        <v>88.624538629536232</v>
      </c>
      <c r="E6" s="15">
        <v>2</v>
      </c>
      <c r="F6" s="15">
        <v>17.462906441823801</v>
      </c>
      <c r="G6" s="15">
        <v>4.8779511382946978</v>
      </c>
      <c r="H6" s="15">
        <v>46.607666721488243</v>
      </c>
      <c r="I6" s="15">
        <v>10</v>
      </c>
      <c r="J6" s="15">
        <v>73.269870636537931</v>
      </c>
      <c r="K6" s="15">
        <v>61.178201039347712</v>
      </c>
      <c r="L6" s="15">
        <v>82.662685480832707</v>
      </c>
      <c r="M6" s="15">
        <v>12</v>
      </c>
      <c r="N6" s="15" t="s">
        <v>84</v>
      </c>
      <c r="O6" s="15" t="s">
        <v>85</v>
      </c>
      <c r="P6" s="15" t="s">
        <v>85</v>
      </c>
      <c r="Q6" s="15">
        <v>12</v>
      </c>
      <c r="R6" s="15">
        <v>60.446831775899099</v>
      </c>
      <c r="S6" s="15">
        <v>47.024992071974253</v>
      </c>
      <c r="T6" s="15">
        <v>72.459652563573016</v>
      </c>
      <c r="U6" s="15">
        <v>347</v>
      </c>
      <c r="V6" s="15">
        <v>38.267806270194846</v>
      </c>
      <c r="W6" s="15">
        <v>22.786263769011047</v>
      </c>
      <c r="X6" s="15">
        <v>56.562578365090566</v>
      </c>
      <c r="Y6" s="15">
        <v>21</v>
      </c>
      <c r="Z6" s="15">
        <v>55.64435817956889</v>
      </c>
      <c r="AA6" s="15">
        <v>45.098317132565199</v>
      </c>
      <c r="AB6" s="15">
        <v>65.705116610266174</v>
      </c>
      <c r="AC6" s="15">
        <v>404</v>
      </c>
      <c r="AD6" s="15">
        <v>100</v>
      </c>
      <c r="AE6" s="15">
        <v>100</v>
      </c>
      <c r="AF6" s="15">
        <v>100</v>
      </c>
      <c r="AG6" s="15">
        <v>6</v>
      </c>
      <c r="AH6" s="15">
        <v>88.664260989244809</v>
      </c>
      <c r="AI6" s="15">
        <v>55.16123494614483</v>
      </c>
      <c r="AJ6" s="15">
        <v>98.02877413500002</v>
      </c>
      <c r="AK6" s="15">
        <v>10</v>
      </c>
      <c r="AL6" s="15">
        <v>72.98273397493557</v>
      </c>
      <c r="AM6" s="15">
        <v>57.988654165398003</v>
      </c>
      <c r="AN6" s="15">
        <v>84.093291318960723</v>
      </c>
      <c r="AO6" s="15">
        <v>89</v>
      </c>
      <c r="AP6" s="15">
        <v>89.77066573415766</v>
      </c>
      <c r="AQ6" s="15">
        <v>81.589683441458206</v>
      </c>
      <c r="AR6" s="15">
        <v>94.55871584097541</v>
      </c>
      <c r="AS6" s="15">
        <v>115</v>
      </c>
      <c r="AT6" s="15">
        <v>1.9978875308302291</v>
      </c>
      <c r="AU6" s="15">
        <v>0.42876600466819392</v>
      </c>
      <c r="AV6" s="15">
        <v>8.8017910189459663</v>
      </c>
      <c r="AW6" s="15">
        <v>54</v>
      </c>
      <c r="AX6" s="15">
        <v>87.978139628724449</v>
      </c>
      <c r="AY6" s="15">
        <v>84.854031542655633</v>
      </c>
      <c r="AZ6" s="15">
        <v>90.529767354470991</v>
      </c>
      <c r="BA6" s="15">
        <v>1023</v>
      </c>
      <c r="BB6" s="15">
        <v>52.101486011634265</v>
      </c>
      <c r="BC6" s="15">
        <v>30.933937633645243</v>
      </c>
      <c r="BD6" s="15">
        <v>72.540395041034387</v>
      </c>
      <c r="BE6" s="15">
        <v>26</v>
      </c>
      <c r="BF6" s="15">
        <v>82.133977564713447</v>
      </c>
      <c r="BG6" s="15">
        <v>78.937934328720758</v>
      </c>
      <c r="BH6" s="15">
        <v>84.937581052075345</v>
      </c>
      <c r="BI6" s="15">
        <v>1317</v>
      </c>
      <c r="BJ6" s="15">
        <v>100</v>
      </c>
      <c r="BK6" s="15">
        <v>100</v>
      </c>
      <c r="BL6" s="15">
        <v>100</v>
      </c>
      <c r="BM6" s="15">
        <v>13</v>
      </c>
      <c r="BN6" s="15">
        <v>84.131563749550551</v>
      </c>
      <c r="BO6" s="15">
        <v>81.013097726408475</v>
      </c>
      <c r="BP6" s="15">
        <v>86.821163612327595</v>
      </c>
      <c r="BQ6" s="15">
        <v>1328</v>
      </c>
      <c r="BR6" s="15">
        <v>96.393664842637975</v>
      </c>
      <c r="BS6" s="15">
        <v>79.332997221229036</v>
      </c>
      <c r="BT6" s="15">
        <v>99.465577958225609</v>
      </c>
      <c r="BU6" s="15">
        <v>14</v>
      </c>
    </row>
    <row r="7" spans="1:73" x14ac:dyDescent="0.25">
      <c r="A7" s="15" t="s">
        <v>134</v>
      </c>
      <c r="B7" s="15" t="s">
        <v>84</v>
      </c>
      <c r="C7" s="15" t="s">
        <v>85</v>
      </c>
      <c r="D7" s="15" t="s">
        <v>85</v>
      </c>
      <c r="E7" s="15">
        <v>2</v>
      </c>
      <c r="F7" s="15" t="s">
        <v>84</v>
      </c>
      <c r="G7" s="15" t="s">
        <v>85</v>
      </c>
      <c r="H7" s="15" t="s">
        <v>85</v>
      </c>
      <c r="I7" s="15">
        <v>10</v>
      </c>
      <c r="J7" s="15">
        <v>27.667055291487692</v>
      </c>
      <c r="K7" s="15">
        <v>20.04657985866827</v>
      </c>
      <c r="L7" s="15">
        <v>36.849260819334759</v>
      </c>
      <c r="M7" s="15">
        <v>12</v>
      </c>
      <c r="N7" s="15" t="s">
        <v>84</v>
      </c>
      <c r="O7" s="15" t="s">
        <v>85</v>
      </c>
      <c r="P7" s="15" t="s">
        <v>85</v>
      </c>
      <c r="Q7" s="15">
        <v>12</v>
      </c>
      <c r="R7" s="15">
        <v>0.91502813942101524</v>
      </c>
      <c r="S7" s="15">
        <v>0.31798126581804975</v>
      </c>
      <c r="T7" s="15">
        <v>2.6038175182383578</v>
      </c>
      <c r="U7" s="15">
        <v>347</v>
      </c>
      <c r="V7" s="15" t="s">
        <v>84</v>
      </c>
      <c r="W7" s="15" t="s">
        <v>85</v>
      </c>
      <c r="X7" s="15" t="s">
        <v>85</v>
      </c>
      <c r="Y7" s="15">
        <v>21</v>
      </c>
      <c r="Z7" s="15">
        <v>1.6920229273286458</v>
      </c>
      <c r="AA7" s="15">
        <v>0.87189074466365335</v>
      </c>
      <c r="AB7" s="15">
        <v>3.2582446178352229</v>
      </c>
      <c r="AC7" s="15">
        <v>404</v>
      </c>
      <c r="AD7" s="15" t="s">
        <v>84</v>
      </c>
      <c r="AE7" s="15" t="s">
        <v>85</v>
      </c>
      <c r="AF7" s="15" t="s">
        <v>85</v>
      </c>
      <c r="AG7" s="15">
        <v>6</v>
      </c>
      <c r="AH7" s="15">
        <v>9.7389139514516589</v>
      </c>
      <c r="AI7" s="15">
        <v>1.8338378642435995</v>
      </c>
      <c r="AJ7" s="15">
        <v>38.392936635184022</v>
      </c>
      <c r="AK7" s="15">
        <v>10</v>
      </c>
      <c r="AL7" s="15">
        <v>9.7956849275742037</v>
      </c>
      <c r="AM7" s="15">
        <v>6.4733189048920599</v>
      </c>
      <c r="AN7" s="15">
        <v>14.557805246106515</v>
      </c>
      <c r="AO7" s="15">
        <v>89</v>
      </c>
      <c r="AP7" s="15">
        <v>40.55746509926432</v>
      </c>
      <c r="AQ7" s="15">
        <v>33.62762467888566</v>
      </c>
      <c r="AR7" s="15">
        <v>47.88507944185838</v>
      </c>
      <c r="AS7" s="15">
        <v>115</v>
      </c>
      <c r="AT7" s="15" t="s">
        <v>84</v>
      </c>
      <c r="AU7" s="15" t="s">
        <v>85</v>
      </c>
      <c r="AV7" s="15" t="s">
        <v>85</v>
      </c>
      <c r="AW7" s="15">
        <v>54</v>
      </c>
      <c r="AX7" s="15">
        <v>5.8343996896326082</v>
      </c>
      <c r="AY7" s="15">
        <v>4.1059505464692299</v>
      </c>
      <c r="AZ7" s="15">
        <v>8.22802875519662</v>
      </c>
      <c r="BA7" s="15">
        <v>1023</v>
      </c>
      <c r="BB7" s="15">
        <v>4.305427571452789</v>
      </c>
      <c r="BC7" s="15">
        <v>1.1714531109078032</v>
      </c>
      <c r="BD7" s="15">
        <v>14.586238501488353</v>
      </c>
      <c r="BE7" s="15">
        <v>26</v>
      </c>
      <c r="BF7" s="15">
        <v>8.8252194411568929</v>
      </c>
      <c r="BG7" s="15">
        <v>6.630536577706005</v>
      </c>
      <c r="BH7" s="15">
        <v>11.65565100386584</v>
      </c>
      <c r="BI7" s="15">
        <v>1317</v>
      </c>
      <c r="BJ7" s="15">
        <v>9.1909547826198832</v>
      </c>
      <c r="BK7" s="15">
        <v>1.8642297696562278</v>
      </c>
      <c r="BL7" s="15">
        <v>35.033336461736717</v>
      </c>
      <c r="BM7" s="15">
        <v>13</v>
      </c>
      <c r="BN7" s="15">
        <v>86.277775083843807</v>
      </c>
      <c r="BO7" s="15">
        <v>83.832542871125383</v>
      </c>
      <c r="BP7" s="15">
        <v>88.40433462294061</v>
      </c>
      <c r="BQ7" s="15">
        <v>1328</v>
      </c>
      <c r="BR7" s="15">
        <v>96.393664842637975</v>
      </c>
      <c r="BS7" s="15">
        <v>79.332997221229036</v>
      </c>
      <c r="BT7" s="15">
        <v>99.465577958225609</v>
      </c>
      <c r="BU7" s="15">
        <v>14</v>
      </c>
    </row>
    <row r="8" spans="1:73" x14ac:dyDescent="0.25">
      <c r="A8" s="15" t="s">
        <v>135</v>
      </c>
      <c r="B8" s="15" t="s">
        <v>84</v>
      </c>
      <c r="C8" s="15" t="s">
        <v>85</v>
      </c>
      <c r="D8" s="15" t="s">
        <v>85</v>
      </c>
      <c r="E8" s="15">
        <v>2</v>
      </c>
      <c r="F8" s="15" t="s">
        <v>84</v>
      </c>
      <c r="G8" s="15" t="s">
        <v>85</v>
      </c>
      <c r="H8" s="15" t="s">
        <v>85</v>
      </c>
      <c r="I8" s="15">
        <v>10</v>
      </c>
      <c r="J8" s="15">
        <v>24.624720339747967</v>
      </c>
      <c r="K8" s="15">
        <v>16.29463755954605</v>
      </c>
      <c r="L8" s="15">
        <v>35.411720788847568</v>
      </c>
      <c r="M8" s="15">
        <v>12</v>
      </c>
      <c r="N8" s="15" t="s">
        <v>84</v>
      </c>
      <c r="O8" s="15" t="s">
        <v>85</v>
      </c>
      <c r="P8" s="15" t="s">
        <v>85</v>
      </c>
      <c r="Q8" s="15">
        <v>12</v>
      </c>
      <c r="R8" s="15">
        <v>2.7441099955171162</v>
      </c>
      <c r="S8" s="15">
        <v>0.7859611107150154</v>
      </c>
      <c r="T8" s="15">
        <v>9.1317773086184619</v>
      </c>
      <c r="U8" s="15">
        <v>347</v>
      </c>
      <c r="V8" s="15">
        <v>3.7771388237727175</v>
      </c>
      <c r="W8" s="15">
        <v>0.80297367919851914</v>
      </c>
      <c r="X8" s="15">
        <v>15.991522663434218</v>
      </c>
      <c r="Y8" s="15">
        <v>21</v>
      </c>
      <c r="Z8" s="15">
        <v>3.347546882355402</v>
      </c>
      <c r="AA8" s="15">
        <v>1.1395740432686998</v>
      </c>
      <c r="AB8" s="15">
        <v>9.4256778988359553</v>
      </c>
      <c r="AC8" s="15">
        <v>404</v>
      </c>
      <c r="AD8" s="15" t="s">
        <v>84</v>
      </c>
      <c r="AE8" s="15" t="s">
        <v>85</v>
      </c>
      <c r="AF8" s="15" t="s">
        <v>85</v>
      </c>
      <c r="AG8" s="15">
        <v>6</v>
      </c>
      <c r="AH8" s="15">
        <v>8.1788034647585697</v>
      </c>
      <c r="AI8" s="15">
        <v>1.2979829299736596</v>
      </c>
      <c r="AJ8" s="15">
        <v>37.62957964897253</v>
      </c>
      <c r="AK8" s="15">
        <v>10</v>
      </c>
      <c r="AL8" s="15">
        <v>0.45922210240211642</v>
      </c>
      <c r="AM8" s="15">
        <v>9.4342016695124278E-2</v>
      </c>
      <c r="AN8" s="15">
        <v>2.2041882798401935</v>
      </c>
      <c r="AO8" s="15">
        <v>89</v>
      </c>
      <c r="AP8" s="15">
        <v>9.2587910697934444</v>
      </c>
      <c r="AQ8" s="15">
        <v>5.9616572648870898</v>
      </c>
      <c r="AR8" s="15">
        <v>14.105898352023011</v>
      </c>
      <c r="AS8" s="15">
        <v>115</v>
      </c>
      <c r="AT8" s="15" t="s">
        <v>84</v>
      </c>
      <c r="AU8" s="15" t="s">
        <v>85</v>
      </c>
      <c r="AV8" s="15" t="s">
        <v>85</v>
      </c>
      <c r="AW8" s="15">
        <v>54</v>
      </c>
      <c r="AX8" s="15">
        <v>1.950060383923309</v>
      </c>
      <c r="AY8" s="15">
        <v>1.2697402960534347</v>
      </c>
      <c r="AZ8" s="15">
        <v>2.9838758888728014</v>
      </c>
      <c r="BA8" s="15">
        <v>1023</v>
      </c>
      <c r="BB8" s="15" t="s">
        <v>84</v>
      </c>
      <c r="BC8" s="15" t="s">
        <v>85</v>
      </c>
      <c r="BD8" s="15" t="s">
        <v>85</v>
      </c>
      <c r="BE8" s="15">
        <v>26</v>
      </c>
      <c r="BF8" s="15">
        <v>2.397528557903013</v>
      </c>
      <c r="BG8" s="15">
        <v>1.7026861648308289</v>
      </c>
      <c r="BH8" s="15">
        <v>3.3662159794173236</v>
      </c>
      <c r="BI8" s="15">
        <v>1317</v>
      </c>
      <c r="BJ8" s="15" t="s">
        <v>84</v>
      </c>
      <c r="BK8" s="15" t="s">
        <v>85</v>
      </c>
      <c r="BL8" s="15" t="s">
        <v>85</v>
      </c>
      <c r="BM8" s="15">
        <v>13</v>
      </c>
      <c r="BN8" s="15">
        <v>49.908575706324037</v>
      </c>
      <c r="BO8" s="15">
        <v>45.39680978959332</v>
      </c>
      <c r="BP8" s="15">
        <v>54.421830948148774</v>
      </c>
      <c r="BQ8" s="15">
        <v>1328</v>
      </c>
      <c r="BR8" s="15">
        <v>31.426308814265113</v>
      </c>
      <c r="BS8" s="15">
        <v>14.998873760358924</v>
      </c>
      <c r="BT8" s="15">
        <v>54.343084841992038</v>
      </c>
      <c r="BU8" s="15">
        <v>14</v>
      </c>
    </row>
    <row r="9" spans="1:73" x14ac:dyDescent="0.25">
      <c r="A9" s="15" t="s">
        <v>136</v>
      </c>
      <c r="B9" s="15" t="s">
        <v>84</v>
      </c>
      <c r="C9" s="15" t="s">
        <v>85</v>
      </c>
      <c r="D9" s="15" t="s">
        <v>85</v>
      </c>
      <c r="E9" s="15">
        <v>2</v>
      </c>
      <c r="F9" s="15" t="s">
        <v>84</v>
      </c>
      <c r="G9" s="15" t="s">
        <v>85</v>
      </c>
      <c r="H9" s="15" t="s">
        <v>85</v>
      </c>
      <c r="I9" s="15">
        <v>10</v>
      </c>
      <c r="J9" s="15">
        <v>46.912826533068284</v>
      </c>
      <c r="K9" s="15">
        <v>30.90963257319871</v>
      </c>
      <c r="L9" s="15">
        <v>63.577177964867069</v>
      </c>
      <c r="M9" s="15">
        <v>12</v>
      </c>
      <c r="N9" s="15" t="s">
        <v>84</v>
      </c>
      <c r="O9" s="15" t="s">
        <v>85</v>
      </c>
      <c r="P9" s="15" t="s">
        <v>85</v>
      </c>
      <c r="Q9" s="15">
        <v>12</v>
      </c>
      <c r="R9" s="15">
        <v>11.144312221927143</v>
      </c>
      <c r="S9" s="15">
        <v>7.0253779270114505</v>
      </c>
      <c r="T9" s="15">
        <v>17.230606971817782</v>
      </c>
      <c r="U9" s="15">
        <v>347</v>
      </c>
      <c r="V9" s="15">
        <v>7.9507231794759354</v>
      </c>
      <c r="W9" s="15">
        <v>3.4110985348752427</v>
      </c>
      <c r="X9" s="15">
        <v>17.44095052434761</v>
      </c>
      <c r="Y9" s="15">
        <v>21</v>
      </c>
      <c r="Z9" s="15">
        <v>11.344184386435646</v>
      </c>
      <c r="AA9" s="15">
        <v>7.5634886225781139</v>
      </c>
      <c r="AB9" s="15">
        <v>16.673815099560873</v>
      </c>
      <c r="AC9" s="15">
        <v>404</v>
      </c>
      <c r="AD9" s="15">
        <v>33.830886002561066</v>
      </c>
      <c r="AE9" s="15">
        <v>8.0048074531163103</v>
      </c>
      <c r="AF9" s="15">
        <v>75.026287420679239</v>
      </c>
      <c r="AG9" s="15">
        <v>6</v>
      </c>
      <c r="AH9" s="15">
        <v>9.7389139514516589</v>
      </c>
      <c r="AI9" s="15">
        <v>1.8338378642435995</v>
      </c>
      <c r="AJ9" s="15">
        <v>38.392936635184022</v>
      </c>
      <c r="AK9" s="15">
        <v>10</v>
      </c>
      <c r="AL9" s="15">
        <v>14.710066000033006</v>
      </c>
      <c r="AM9" s="15">
        <v>8.9083818775312427</v>
      </c>
      <c r="AN9" s="15">
        <v>23.322752001360051</v>
      </c>
      <c r="AO9" s="15">
        <v>89</v>
      </c>
      <c r="AP9" s="15">
        <v>66.770410846665484</v>
      </c>
      <c r="AQ9" s="15">
        <v>58.043818876240728</v>
      </c>
      <c r="AR9" s="15">
        <v>74.479961877519202</v>
      </c>
      <c r="AS9" s="15">
        <v>115</v>
      </c>
      <c r="AT9" s="15" t="s">
        <v>84</v>
      </c>
      <c r="AU9" s="15" t="s">
        <v>85</v>
      </c>
      <c r="AV9" s="15" t="s">
        <v>85</v>
      </c>
      <c r="AW9" s="15">
        <v>54</v>
      </c>
      <c r="AX9" s="15">
        <v>20.822673810185247</v>
      </c>
      <c r="AY9" s="15">
        <v>16.801574059569212</v>
      </c>
      <c r="AZ9" s="15">
        <v>25.511049402631951</v>
      </c>
      <c r="BA9" s="15">
        <v>1023</v>
      </c>
      <c r="BB9" s="15">
        <v>21.242890887902092</v>
      </c>
      <c r="BC9" s="15">
        <v>11.374767287812837</v>
      </c>
      <c r="BD9" s="15">
        <v>36.177384740614684</v>
      </c>
      <c r="BE9" s="15">
        <v>26</v>
      </c>
      <c r="BF9" s="15">
        <v>23.13164887023374</v>
      </c>
      <c r="BG9" s="15">
        <v>19.113874868320071</v>
      </c>
      <c r="BH9" s="15">
        <v>27.704698007230245</v>
      </c>
      <c r="BI9" s="15">
        <v>1317</v>
      </c>
      <c r="BJ9" s="15">
        <v>42.888205362394906</v>
      </c>
      <c r="BK9" s="15">
        <v>23.079451982973108</v>
      </c>
      <c r="BL9" s="15">
        <v>65.271679679056973</v>
      </c>
      <c r="BM9" s="15">
        <v>13</v>
      </c>
      <c r="BN9" s="15">
        <v>65.353831500729754</v>
      </c>
      <c r="BO9" s="15">
        <v>55.885058263387677</v>
      </c>
      <c r="BP9" s="15">
        <v>73.74505021210723</v>
      </c>
      <c r="BQ9" s="15">
        <v>1328</v>
      </c>
      <c r="BR9" s="15">
        <v>71.445123412785549</v>
      </c>
      <c r="BS9" s="15">
        <v>30.435312508085982</v>
      </c>
      <c r="BT9" s="15">
        <v>93.467703449680712</v>
      </c>
      <c r="BU9" s="15">
        <v>14</v>
      </c>
    </row>
    <row r="10" spans="1:73" x14ac:dyDescent="0.25">
      <c r="A10" s="15" t="s">
        <v>137</v>
      </c>
      <c r="B10" s="15" t="s">
        <v>84</v>
      </c>
      <c r="C10" s="15" t="s">
        <v>85</v>
      </c>
      <c r="D10" s="15" t="s">
        <v>85</v>
      </c>
      <c r="E10" s="15">
        <v>2</v>
      </c>
      <c r="F10" s="15" t="s">
        <v>84</v>
      </c>
      <c r="G10" s="15" t="s">
        <v>85</v>
      </c>
      <c r="H10" s="15" t="s">
        <v>85</v>
      </c>
      <c r="I10" s="15">
        <v>10</v>
      </c>
      <c r="J10" s="15" t="s">
        <v>84</v>
      </c>
      <c r="K10" s="15" t="s">
        <v>85</v>
      </c>
      <c r="L10" s="15" t="s">
        <v>85</v>
      </c>
      <c r="M10" s="15">
        <v>12</v>
      </c>
      <c r="N10" s="15" t="s">
        <v>84</v>
      </c>
      <c r="O10" s="15" t="s">
        <v>85</v>
      </c>
      <c r="P10" s="15" t="s">
        <v>85</v>
      </c>
      <c r="Q10" s="15">
        <v>12</v>
      </c>
      <c r="R10" s="15" t="s">
        <v>84</v>
      </c>
      <c r="S10" s="15" t="s">
        <v>85</v>
      </c>
      <c r="T10" s="15" t="s">
        <v>85</v>
      </c>
      <c r="U10" s="15">
        <v>347</v>
      </c>
      <c r="V10" s="15" t="s">
        <v>84</v>
      </c>
      <c r="W10" s="15" t="s">
        <v>85</v>
      </c>
      <c r="X10" s="15" t="s">
        <v>85</v>
      </c>
      <c r="Y10" s="15">
        <v>21</v>
      </c>
      <c r="Z10" s="15" t="s">
        <v>84</v>
      </c>
      <c r="AA10" s="15" t="s">
        <v>85</v>
      </c>
      <c r="AB10" s="15" t="s">
        <v>85</v>
      </c>
      <c r="AC10" s="15">
        <v>404</v>
      </c>
      <c r="AD10" s="15" t="s">
        <v>84</v>
      </c>
      <c r="AE10" s="15" t="s">
        <v>85</v>
      </c>
      <c r="AF10" s="15" t="s">
        <v>85</v>
      </c>
      <c r="AG10" s="15">
        <v>6</v>
      </c>
      <c r="AH10" s="15" t="s">
        <v>84</v>
      </c>
      <c r="AI10" s="15" t="s">
        <v>85</v>
      </c>
      <c r="AJ10" s="15" t="s">
        <v>85</v>
      </c>
      <c r="AK10" s="15">
        <v>10</v>
      </c>
      <c r="AL10" s="15" t="s">
        <v>84</v>
      </c>
      <c r="AM10" s="15" t="s">
        <v>85</v>
      </c>
      <c r="AN10" s="15" t="s">
        <v>85</v>
      </c>
      <c r="AO10" s="15">
        <v>89</v>
      </c>
      <c r="AP10" s="15">
        <v>5.6566139902830121</v>
      </c>
      <c r="AQ10" s="15">
        <v>2.7385629059130832</v>
      </c>
      <c r="AR10" s="15">
        <v>11.322020076478344</v>
      </c>
      <c r="AS10" s="15">
        <v>115</v>
      </c>
      <c r="AT10" s="15" t="s">
        <v>84</v>
      </c>
      <c r="AU10" s="15" t="s">
        <v>85</v>
      </c>
      <c r="AV10" s="15" t="s">
        <v>85</v>
      </c>
      <c r="AW10" s="15">
        <v>54</v>
      </c>
      <c r="AX10" s="15">
        <v>0.37256971788414789</v>
      </c>
      <c r="AY10" s="15">
        <v>0.12364051825194244</v>
      </c>
      <c r="AZ10" s="15">
        <v>1.1170701874832762</v>
      </c>
      <c r="BA10" s="15">
        <v>1023</v>
      </c>
      <c r="BB10" s="15" t="s">
        <v>84</v>
      </c>
      <c r="BC10" s="15" t="s">
        <v>85</v>
      </c>
      <c r="BD10" s="15" t="s">
        <v>85</v>
      </c>
      <c r="BE10" s="15">
        <v>26</v>
      </c>
      <c r="BF10" s="15">
        <v>0.7557885268223975</v>
      </c>
      <c r="BG10" s="15">
        <v>0.40661848176411886</v>
      </c>
      <c r="BH10" s="15">
        <v>1.4005800715239238</v>
      </c>
      <c r="BI10" s="15">
        <v>1317</v>
      </c>
      <c r="BJ10" s="15" t="s">
        <v>84</v>
      </c>
      <c r="BK10" s="15" t="s">
        <v>85</v>
      </c>
      <c r="BL10" s="15" t="s">
        <v>85</v>
      </c>
      <c r="BM10" s="15">
        <v>13</v>
      </c>
    </row>
    <row r="11" spans="1:73" x14ac:dyDescent="0.25">
      <c r="A11" s="15" t="s">
        <v>138</v>
      </c>
      <c r="B11" s="15" t="s">
        <v>84</v>
      </c>
      <c r="C11" s="15" t="s">
        <v>85</v>
      </c>
      <c r="D11" s="15" t="s">
        <v>85</v>
      </c>
      <c r="E11" s="15">
        <v>2</v>
      </c>
      <c r="F11" s="15" t="s">
        <v>84</v>
      </c>
      <c r="G11" s="15" t="s">
        <v>85</v>
      </c>
      <c r="H11" s="15" t="s">
        <v>85</v>
      </c>
      <c r="I11" s="15">
        <v>10</v>
      </c>
      <c r="J11" s="15" t="s">
        <v>84</v>
      </c>
      <c r="K11" s="15" t="s">
        <v>85</v>
      </c>
      <c r="L11" s="15" t="s">
        <v>85</v>
      </c>
      <c r="M11" s="15">
        <v>12</v>
      </c>
      <c r="N11" s="15" t="s">
        <v>84</v>
      </c>
      <c r="O11" s="15" t="s">
        <v>85</v>
      </c>
      <c r="P11" s="15" t="s">
        <v>85</v>
      </c>
      <c r="Q11" s="15">
        <v>12</v>
      </c>
      <c r="R11" s="15" t="s">
        <v>84</v>
      </c>
      <c r="S11" s="15" t="s">
        <v>85</v>
      </c>
      <c r="T11" s="15" t="s">
        <v>85</v>
      </c>
      <c r="U11" s="15">
        <v>347</v>
      </c>
      <c r="V11" s="15" t="s">
        <v>84</v>
      </c>
      <c r="W11" s="15" t="s">
        <v>85</v>
      </c>
      <c r="X11" s="15" t="s">
        <v>85</v>
      </c>
      <c r="Y11" s="15">
        <v>21</v>
      </c>
      <c r="Z11" s="15" t="s">
        <v>84</v>
      </c>
      <c r="AA11" s="15" t="s">
        <v>85</v>
      </c>
      <c r="AB11" s="15" t="s">
        <v>85</v>
      </c>
      <c r="AC11" s="15">
        <v>404</v>
      </c>
      <c r="AD11" s="15" t="s">
        <v>84</v>
      </c>
      <c r="AE11" s="15" t="s">
        <v>85</v>
      </c>
      <c r="AF11" s="15" t="s">
        <v>85</v>
      </c>
      <c r="AG11" s="15">
        <v>6</v>
      </c>
      <c r="AH11" s="15" t="s">
        <v>84</v>
      </c>
      <c r="AI11" s="15" t="s">
        <v>85</v>
      </c>
      <c r="AJ11" s="15" t="s">
        <v>85</v>
      </c>
      <c r="AK11" s="15">
        <v>10</v>
      </c>
      <c r="AL11" s="15" t="s">
        <v>84</v>
      </c>
      <c r="AM11" s="15" t="s">
        <v>85</v>
      </c>
      <c r="AN11" s="15" t="s">
        <v>85</v>
      </c>
      <c r="AO11" s="15">
        <v>89</v>
      </c>
      <c r="AP11" s="15" t="s">
        <v>84</v>
      </c>
      <c r="AQ11" s="15" t="s">
        <v>85</v>
      </c>
      <c r="AR11" s="15" t="s">
        <v>85</v>
      </c>
      <c r="AS11" s="15">
        <v>115</v>
      </c>
      <c r="AT11" s="15" t="s">
        <v>84</v>
      </c>
      <c r="AU11" s="15" t="s">
        <v>85</v>
      </c>
      <c r="AV11" s="15" t="s">
        <v>85</v>
      </c>
      <c r="AW11" s="15">
        <v>54</v>
      </c>
      <c r="AX11" s="15" t="s">
        <v>84</v>
      </c>
      <c r="AY11" s="15" t="s">
        <v>85</v>
      </c>
      <c r="AZ11" s="15" t="s">
        <v>85</v>
      </c>
      <c r="BA11" s="15">
        <v>1023</v>
      </c>
      <c r="BB11" s="15" t="s">
        <v>84</v>
      </c>
      <c r="BC11" s="15" t="s">
        <v>85</v>
      </c>
      <c r="BD11" s="15" t="s">
        <v>85</v>
      </c>
      <c r="BE11" s="15">
        <v>26</v>
      </c>
      <c r="BF11" s="15" t="s">
        <v>84</v>
      </c>
      <c r="BG11" s="15" t="s">
        <v>85</v>
      </c>
      <c r="BH11" s="15" t="s">
        <v>85</v>
      </c>
      <c r="BI11" s="15">
        <v>1317</v>
      </c>
      <c r="BJ11" s="15" t="s">
        <v>84</v>
      </c>
      <c r="BK11" s="15" t="s">
        <v>85</v>
      </c>
      <c r="BL11" s="15" t="s">
        <v>85</v>
      </c>
      <c r="BM11" s="15">
        <v>13</v>
      </c>
    </row>
    <row r="12" spans="1:73" x14ac:dyDescent="0.25">
      <c r="A12" s="15" t="s">
        <v>139</v>
      </c>
      <c r="B12" s="15">
        <v>47.24755078395129</v>
      </c>
      <c r="C12" s="15">
        <v>9.3352674020900466</v>
      </c>
      <c r="D12" s="15">
        <v>88.624538629536232</v>
      </c>
      <c r="E12" s="15">
        <v>2</v>
      </c>
      <c r="F12" s="15">
        <v>17.462906441823801</v>
      </c>
      <c r="G12" s="15">
        <v>4.8779511382946978</v>
      </c>
      <c r="H12" s="15">
        <v>46.607666721488243</v>
      </c>
      <c r="I12" s="15">
        <v>10</v>
      </c>
      <c r="J12" s="15">
        <v>73.269870636537931</v>
      </c>
      <c r="K12" s="15">
        <v>61.178201039347712</v>
      </c>
      <c r="L12" s="15">
        <v>82.662685480832707</v>
      </c>
      <c r="M12" s="15">
        <v>12</v>
      </c>
      <c r="N12" s="15" t="s">
        <v>84</v>
      </c>
      <c r="O12" s="15" t="s">
        <v>85</v>
      </c>
      <c r="P12" s="15" t="s">
        <v>85</v>
      </c>
      <c r="Q12" s="15">
        <v>12</v>
      </c>
      <c r="R12" s="15">
        <v>64.27159298177682</v>
      </c>
      <c r="S12" s="15">
        <v>49.370086155012622</v>
      </c>
      <c r="T12" s="15">
        <v>76.844315588896933</v>
      </c>
      <c r="U12" s="15">
        <v>347</v>
      </c>
      <c r="V12" s="15">
        <v>39.973414919354369</v>
      </c>
      <c r="W12" s="15">
        <v>23.461391949782577</v>
      </c>
      <c r="X12" s="15">
        <v>59.12881878881624</v>
      </c>
      <c r="Y12" s="15">
        <v>21</v>
      </c>
      <c r="Z12" s="15">
        <v>58.931583884391294</v>
      </c>
      <c r="AA12" s="15">
        <v>47.500755457246093</v>
      </c>
      <c r="AB12" s="15">
        <v>69.473045445748909</v>
      </c>
      <c r="AC12" s="15">
        <v>404</v>
      </c>
      <c r="AD12" s="15">
        <v>100</v>
      </c>
      <c r="AE12" s="15">
        <v>100</v>
      </c>
      <c r="AF12" s="15">
        <v>100</v>
      </c>
      <c r="AG12" s="15">
        <v>6</v>
      </c>
      <c r="AH12" s="15">
        <v>99.160970409116345</v>
      </c>
      <c r="AI12" s="15">
        <v>94.808644810727074</v>
      </c>
      <c r="AJ12" s="15">
        <v>99.86942117787963</v>
      </c>
      <c r="AK12" s="15">
        <v>10</v>
      </c>
      <c r="AL12" s="15">
        <v>71.883244012881249</v>
      </c>
      <c r="AM12" s="15">
        <v>55.346896898985918</v>
      </c>
      <c r="AN12" s="15">
        <v>84.059451192166222</v>
      </c>
      <c r="AO12" s="15">
        <v>89</v>
      </c>
      <c r="AP12" s="15">
        <v>94.11572104024934</v>
      </c>
      <c r="AQ12" s="15">
        <v>84.893088855601988</v>
      </c>
      <c r="AR12" s="15">
        <v>97.850575453281252</v>
      </c>
      <c r="AS12" s="15">
        <v>115</v>
      </c>
      <c r="AT12" s="15">
        <v>1.9978875308302291</v>
      </c>
      <c r="AU12" s="15">
        <v>0.42876600466819392</v>
      </c>
      <c r="AV12" s="15">
        <v>8.8017910189459663</v>
      </c>
      <c r="AW12" s="15">
        <v>54</v>
      </c>
      <c r="AX12" s="15">
        <v>91.199413859155754</v>
      </c>
      <c r="AY12" s="15">
        <v>88.044381058337265</v>
      </c>
      <c r="AZ12" s="15">
        <v>93.582535289146634</v>
      </c>
      <c r="BA12" s="15">
        <v>1023</v>
      </c>
      <c r="BB12" s="15">
        <v>57.040006240161091</v>
      </c>
      <c r="BC12" s="15">
        <v>34.931564374724317</v>
      </c>
      <c r="BD12" s="15">
        <v>76.656501057951189</v>
      </c>
      <c r="BE12" s="15">
        <v>26</v>
      </c>
      <c r="BF12" s="15">
        <v>85.118286332622063</v>
      </c>
      <c r="BG12" s="15">
        <v>82.026796657452252</v>
      </c>
      <c r="BH12" s="15">
        <v>87.757387703805961</v>
      </c>
      <c r="BI12" s="15">
        <v>1317</v>
      </c>
      <c r="BJ12" s="15">
        <v>100</v>
      </c>
      <c r="BK12" s="15">
        <v>100</v>
      </c>
      <c r="BL12" s="15">
        <v>100</v>
      </c>
      <c r="BM12" s="15">
        <v>13</v>
      </c>
    </row>
    <row r="13" spans="1:73" x14ac:dyDescent="0.25">
      <c r="A13" s="15" t="s">
        <v>140</v>
      </c>
      <c r="B13" s="15">
        <v>47.24755078395129</v>
      </c>
      <c r="C13" s="15">
        <v>9.3352674020900466</v>
      </c>
      <c r="D13" s="15">
        <v>88.624538629536232</v>
      </c>
      <c r="E13" s="15">
        <v>2</v>
      </c>
      <c r="F13" s="15">
        <v>9.6978170697711654</v>
      </c>
      <c r="G13" s="15">
        <v>2.5927060625315379</v>
      </c>
      <c r="H13" s="15">
        <v>30.230983385415144</v>
      </c>
      <c r="I13" s="15">
        <v>10</v>
      </c>
      <c r="J13" s="15">
        <v>34.865087233403209</v>
      </c>
      <c r="K13" s="15">
        <v>24.016516838884293</v>
      </c>
      <c r="L13" s="15">
        <v>47.547587464079555</v>
      </c>
      <c r="M13" s="15">
        <v>12</v>
      </c>
      <c r="N13" s="15" t="s">
        <v>84</v>
      </c>
      <c r="O13" s="15" t="s">
        <v>85</v>
      </c>
      <c r="P13" s="15" t="s">
        <v>85</v>
      </c>
      <c r="Q13" s="15">
        <v>12</v>
      </c>
      <c r="R13" s="15">
        <v>16.443259141325555</v>
      </c>
      <c r="S13" s="15">
        <v>13.076377591402338</v>
      </c>
      <c r="T13" s="15">
        <v>20.472861133344423</v>
      </c>
      <c r="U13" s="15">
        <v>347</v>
      </c>
      <c r="V13" s="15">
        <v>3.6245587611837706</v>
      </c>
      <c r="W13" s="15">
        <v>0.86484238810240266</v>
      </c>
      <c r="X13" s="15">
        <v>13.951241977901175</v>
      </c>
      <c r="Y13" s="15">
        <v>21</v>
      </c>
      <c r="Z13" s="15">
        <v>15.428898554939291</v>
      </c>
      <c r="AA13" s="15">
        <v>12.58606780647114</v>
      </c>
      <c r="AB13" s="15">
        <v>18.775921330214477</v>
      </c>
      <c r="AC13" s="15">
        <v>404</v>
      </c>
      <c r="AD13" s="15" t="s">
        <v>84</v>
      </c>
      <c r="AE13" s="15" t="s">
        <v>85</v>
      </c>
      <c r="AF13" s="15" t="s">
        <v>85</v>
      </c>
      <c r="AG13" s="15">
        <v>6</v>
      </c>
      <c r="AH13" s="15">
        <v>50.63128153148142</v>
      </c>
      <c r="AI13" s="15">
        <v>24.95249380084471</v>
      </c>
      <c r="AJ13" s="15">
        <v>75.981267193507918</v>
      </c>
      <c r="AK13" s="15">
        <v>10</v>
      </c>
      <c r="AL13" s="15">
        <v>17.198507154724776</v>
      </c>
      <c r="AM13" s="15">
        <v>9.8668693390824505</v>
      </c>
      <c r="AN13" s="15">
        <v>28.269312247843381</v>
      </c>
      <c r="AO13" s="15">
        <v>89</v>
      </c>
      <c r="AP13" s="15">
        <v>40.329828390163222</v>
      </c>
      <c r="AQ13" s="15">
        <v>30.809499323808147</v>
      </c>
      <c r="AR13" s="15">
        <v>50.638932972344755</v>
      </c>
      <c r="AS13" s="15">
        <v>115</v>
      </c>
      <c r="AT13" s="15" t="s">
        <v>84</v>
      </c>
      <c r="AU13" s="15" t="s">
        <v>85</v>
      </c>
      <c r="AV13" s="15" t="s">
        <v>85</v>
      </c>
      <c r="AW13" s="15">
        <v>54</v>
      </c>
      <c r="AX13" s="15">
        <v>21.929727057623882</v>
      </c>
      <c r="AY13" s="15">
        <v>19.346604559480095</v>
      </c>
      <c r="AZ13" s="15">
        <v>24.75189806223478</v>
      </c>
      <c r="BA13" s="15">
        <v>1023</v>
      </c>
      <c r="BB13" s="15">
        <v>19.227079290775055</v>
      </c>
      <c r="BC13" s="15">
        <v>9.7301569697239678</v>
      </c>
      <c r="BD13" s="15">
        <v>34.455271175030262</v>
      </c>
      <c r="BE13" s="15">
        <v>26</v>
      </c>
      <c r="BF13" s="15">
        <v>22.470423177333707</v>
      </c>
      <c r="BG13" s="15">
        <v>20.099167355580843</v>
      </c>
      <c r="BH13" s="15">
        <v>25.033784166559421</v>
      </c>
      <c r="BI13" s="15">
        <v>1317</v>
      </c>
      <c r="BJ13" s="15">
        <v>35.774903175754147</v>
      </c>
      <c r="BK13" s="15">
        <v>15.664539232681376</v>
      </c>
      <c r="BL13" s="15">
        <v>62.553479150490901</v>
      </c>
      <c r="BM13" s="15">
        <v>13</v>
      </c>
    </row>
    <row r="14" spans="1:73" x14ac:dyDescent="0.25">
      <c r="A14" s="15" t="s">
        <v>141</v>
      </c>
      <c r="B14" s="15" t="s">
        <v>84</v>
      </c>
      <c r="C14" s="15" t="s">
        <v>85</v>
      </c>
      <c r="D14" s="15" t="s">
        <v>85</v>
      </c>
      <c r="E14" s="15">
        <v>2</v>
      </c>
      <c r="F14" s="15" t="s">
        <v>84</v>
      </c>
      <c r="G14" s="15" t="s">
        <v>85</v>
      </c>
      <c r="H14" s="15" t="s">
        <v>85</v>
      </c>
      <c r="I14" s="15">
        <v>10</v>
      </c>
      <c r="J14" s="15">
        <v>7.0445226167817436</v>
      </c>
      <c r="K14" s="15">
        <v>1.1427839078318611</v>
      </c>
      <c r="L14" s="15">
        <v>33.191615687532398</v>
      </c>
      <c r="M14" s="15">
        <v>12</v>
      </c>
      <c r="N14" s="15" t="s">
        <v>84</v>
      </c>
      <c r="O14" s="15" t="s">
        <v>85</v>
      </c>
      <c r="P14" s="15" t="s">
        <v>85</v>
      </c>
      <c r="Q14" s="15">
        <v>12</v>
      </c>
      <c r="R14" s="15">
        <v>5.8993078575581714</v>
      </c>
      <c r="S14" s="15">
        <v>3.5537060463292502</v>
      </c>
      <c r="T14" s="15">
        <v>9.6383898680213491</v>
      </c>
      <c r="U14" s="15">
        <v>347</v>
      </c>
      <c r="V14" s="15">
        <v>3.6245587611837706</v>
      </c>
      <c r="W14" s="15">
        <v>0.86484238810240266</v>
      </c>
      <c r="X14" s="15">
        <v>13.951241977901175</v>
      </c>
      <c r="Y14" s="15">
        <v>21</v>
      </c>
      <c r="Z14" s="15">
        <v>5.3697012841541056</v>
      </c>
      <c r="AA14" s="15">
        <v>3.4017169860917185</v>
      </c>
      <c r="AB14" s="15">
        <v>8.37747810046959</v>
      </c>
      <c r="AC14" s="15">
        <v>404</v>
      </c>
      <c r="AD14" s="15" t="s">
        <v>84</v>
      </c>
      <c r="AE14" s="15" t="s">
        <v>85</v>
      </c>
      <c r="AF14" s="15" t="s">
        <v>85</v>
      </c>
      <c r="AG14" s="15">
        <v>6</v>
      </c>
      <c r="AH14" s="15">
        <v>50.63128153148142</v>
      </c>
      <c r="AI14" s="15">
        <v>24.95249380084471</v>
      </c>
      <c r="AJ14" s="15">
        <v>75.981267193507918</v>
      </c>
      <c r="AK14" s="15">
        <v>10</v>
      </c>
      <c r="AL14" s="15">
        <v>6.6252954221144407</v>
      </c>
      <c r="AM14" s="15">
        <v>3.3530491698588127</v>
      </c>
      <c r="AN14" s="15">
        <v>12.672219120921321</v>
      </c>
      <c r="AO14" s="15">
        <v>89</v>
      </c>
      <c r="AP14" s="15">
        <v>4.3285903455328567</v>
      </c>
      <c r="AQ14" s="15">
        <v>2.2981510421539215</v>
      </c>
      <c r="AR14" s="15">
        <v>8.0059450194456421</v>
      </c>
      <c r="AS14" s="15">
        <v>115</v>
      </c>
      <c r="AT14" s="15" t="s">
        <v>84</v>
      </c>
      <c r="AU14" s="15" t="s">
        <v>85</v>
      </c>
      <c r="AV14" s="15" t="s">
        <v>85</v>
      </c>
      <c r="AW14" s="15">
        <v>54</v>
      </c>
      <c r="AX14" s="15">
        <v>11.116431231113456</v>
      </c>
      <c r="AY14" s="15">
        <v>9.7987403977857817</v>
      </c>
      <c r="AZ14" s="15">
        <v>12.586593324642164</v>
      </c>
      <c r="BA14" s="15">
        <v>1023</v>
      </c>
      <c r="BB14" s="15">
        <v>14.921651719322265</v>
      </c>
      <c r="BC14" s="15">
        <v>5.8488973037922429</v>
      </c>
      <c r="BD14" s="15">
        <v>33.117605393069901</v>
      </c>
      <c r="BE14" s="15">
        <v>26</v>
      </c>
      <c r="BF14" s="15">
        <v>10.373690713584397</v>
      </c>
      <c r="BG14" s="15">
        <v>9.0440096541598685</v>
      </c>
      <c r="BH14" s="15">
        <v>11.873346292440552</v>
      </c>
      <c r="BI14" s="15">
        <v>1317</v>
      </c>
      <c r="BJ14" s="15">
        <v>32.296692653432189</v>
      </c>
      <c r="BK14" s="15">
        <v>12.619706908510356</v>
      </c>
      <c r="BL14" s="15">
        <v>61.174893173458358</v>
      </c>
      <c r="BM14" s="15">
        <v>13</v>
      </c>
    </row>
    <row r="15" spans="1:73" x14ac:dyDescent="0.25">
      <c r="A15" s="15" t="s">
        <v>142</v>
      </c>
      <c r="B15" s="15">
        <v>47.24755078395129</v>
      </c>
      <c r="C15" s="15">
        <v>9.3352674020900466</v>
      </c>
      <c r="D15" s="15">
        <v>88.624538629536232</v>
      </c>
      <c r="E15" s="15">
        <v>2</v>
      </c>
      <c r="F15" s="15">
        <v>9.6978170697711654</v>
      </c>
      <c r="G15" s="15">
        <v>2.5927060625315379</v>
      </c>
      <c r="H15" s="15">
        <v>30.230983385415144</v>
      </c>
      <c r="I15" s="15">
        <v>10</v>
      </c>
      <c r="J15" s="15">
        <v>27.820564616621464</v>
      </c>
      <c r="K15" s="15">
        <v>18.261267786332127</v>
      </c>
      <c r="L15" s="15">
        <v>39.938848816736801</v>
      </c>
      <c r="M15" s="15">
        <v>12</v>
      </c>
      <c r="N15" s="15" t="s">
        <v>84</v>
      </c>
      <c r="O15" s="15" t="s">
        <v>85</v>
      </c>
      <c r="P15" s="15" t="s">
        <v>85</v>
      </c>
      <c r="Q15" s="15">
        <v>12</v>
      </c>
      <c r="R15" s="15">
        <v>11.814473751629514</v>
      </c>
      <c r="S15" s="15">
        <v>9.2740511591234984</v>
      </c>
      <c r="T15" s="15">
        <v>14.936224361917896</v>
      </c>
      <c r="U15" s="15">
        <v>347</v>
      </c>
      <c r="V15" s="15" t="s">
        <v>84</v>
      </c>
      <c r="W15" s="15" t="s">
        <v>85</v>
      </c>
      <c r="X15" s="15" t="s">
        <v>85</v>
      </c>
      <c r="Y15" s="15">
        <v>21</v>
      </c>
      <c r="Z15" s="15">
        <v>11.115593757913729</v>
      </c>
      <c r="AA15" s="15">
        <v>8.790976830358554</v>
      </c>
      <c r="AB15" s="15">
        <v>13.960825125125552</v>
      </c>
      <c r="AC15" s="15">
        <v>404</v>
      </c>
      <c r="AD15" s="15" t="s">
        <v>84</v>
      </c>
      <c r="AE15" s="15" t="s">
        <v>85</v>
      </c>
      <c r="AF15" s="15" t="s">
        <v>85</v>
      </c>
      <c r="AG15" s="15">
        <v>6</v>
      </c>
      <c r="AH15" s="15" t="s">
        <v>84</v>
      </c>
      <c r="AI15" s="15" t="s">
        <v>85</v>
      </c>
      <c r="AJ15" s="15" t="s">
        <v>85</v>
      </c>
      <c r="AK15" s="15">
        <v>10</v>
      </c>
      <c r="AL15" s="15">
        <v>10.573211732610336</v>
      </c>
      <c r="AM15" s="15">
        <v>5.7130043066908724</v>
      </c>
      <c r="AN15" s="15">
        <v>18.746069265510048</v>
      </c>
      <c r="AO15" s="15">
        <v>89</v>
      </c>
      <c r="AP15" s="15">
        <v>38.597057927873998</v>
      </c>
      <c r="AQ15" s="15">
        <v>28.711253670927618</v>
      </c>
      <c r="AR15" s="15">
        <v>49.522162717240512</v>
      </c>
      <c r="AS15" s="15">
        <v>115</v>
      </c>
      <c r="AT15" s="15" t="s">
        <v>84</v>
      </c>
      <c r="AU15" s="15" t="s">
        <v>85</v>
      </c>
      <c r="AV15" s="15" t="s">
        <v>85</v>
      </c>
      <c r="AW15" s="15">
        <v>54</v>
      </c>
      <c r="AX15" s="15">
        <v>12.887733597176855</v>
      </c>
      <c r="AY15" s="15">
        <v>10.46723981446411</v>
      </c>
      <c r="AZ15" s="15">
        <v>15.76936936796354</v>
      </c>
      <c r="BA15" s="15">
        <v>1023</v>
      </c>
      <c r="BB15" s="15">
        <v>9.6415514653055698</v>
      </c>
      <c r="BC15" s="15">
        <v>4.8159842229540333</v>
      </c>
      <c r="BD15" s="15">
        <v>18.369168746704357</v>
      </c>
      <c r="BE15" s="15">
        <v>26</v>
      </c>
      <c r="BF15" s="15">
        <v>14.018732797659563</v>
      </c>
      <c r="BG15" s="15">
        <v>11.697626095089072</v>
      </c>
      <c r="BH15" s="15">
        <v>16.71323342273099</v>
      </c>
      <c r="BI15" s="15">
        <v>1317</v>
      </c>
      <c r="BJ15" s="15">
        <v>3.4782105223219548</v>
      </c>
      <c r="BK15" s="15">
        <v>0.71571726706303962</v>
      </c>
      <c r="BL15" s="15">
        <v>15.263988346076754</v>
      </c>
      <c r="BM15" s="15">
        <v>13</v>
      </c>
    </row>
    <row r="16" spans="1:73" x14ac:dyDescent="0.25">
      <c r="A16" s="15" t="s">
        <v>143</v>
      </c>
      <c r="B16" s="15">
        <v>47.24755078395129</v>
      </c>
      <c r="C16" s="15">
        <v>9.3352674020900466</v>
      </c>
      <c r="D16" s="15">
        <v>88.624538629536232</v>
      </c>
      <c r="E16" s="15">
        <v>2</v>
      </c>
      <c r="F16" s="15">
        <v>17.462906441823801</v>
      </c>
      <c r="G16" s="15">
        <v>4.8779511382946978</v>
      </c>
      <c r="H16" s="15">
        <v>46.607666721488243</v>
      </c>
      <c r="I16" s="15">
        <v>10</v>
      </c>
      <c r="J16" s="15">
        <v>73.269870636537931</v>
      </c>
      <c r="K16" s="15">
        <v>61.178201039347712</v>
      </c>
      <c r="L16" s="15">
        <v>82.662685480832707</v>
      </c>
      <c r="M16" s="15">
        <v>12</v>
      </c>
      <c r="N16" s="15" t="s">
        <v>84</v>
      </c>
      <c r="O16" s="15" t="s">
        <v>85</v>
      </c>
      <c r="P16" s="15" t="s">
        <v>85</v>
      </c>
      <c r="Q16" s="15">
        <v>12</v>
      </c>
      <c r="R16" s="15">
        <v>47.571397019305365</v>
      </c>
      <c r="S16" s="15">
        <v>35.148699493760731</v>
      </c>
      <c r="T16" s="15">
        <v>60.302087075395583</v>
      </c>
      <c r="U16" s="15">
        <v>347</v>
      </c>
      <c r="V16" s="15">
        <v>20.735686097973673</v>
      </c>
      <c r="W16" s="15">
        <v>11.151350806761346</v>
      </c>
      <c r="X16" s="15">
        <v>35.286030275803867</v>
      </c>
      <c r="Y16" s="15">
        <v>21</v>
      </c>
      <c r="Z16" s="15">
        <v>43.838326927519603</v>
      </c>
      <c r="AA16" s="15">
        <v>33.718504970119085</v>
      </c>
      <c r="AB16" s="15">
        <v>54.49810134634707</v>
      </c>
      <c r="AC16" s="15">
        <v>404</v>
      </c>
      <c r="AD16" s="15">
        <v>100</v>
      </c>
      <c r="AE16" s="15">
        <v>100</v>
      </c>
      <c r="AF16" s="15">
        <v>100</v>
      </c>
      <c r="AG16" s="15">
        <v>6</v>
      </c>
      <c r="AH16" s="15">
        <v>21.155885613936249</v>
      </c>
      <c r="AI16" s="15">
        <v>5.1269389494595297</v>
      </c>
      <c r="AJ16" s="15">
        <v>57.124241414277954</v>
      </c>
      <c r="AK16" s="15">
        <v>10</v>
      </c>
      <c r="AL16" s="15">
        <v>57.217687455648438</v>
      </c>
      <c r="AM16" s="15">
        <v>44.964758279049015</v>
      </c>
      <c r="AN16" s="15">
        <v>68.644930663705622</v>
      </c>
      <c r="AO16" s="15">
        <v>89</v>
      </c>
      <c r="AP16" s="15">
        <v>91.316717672075228</v>
      </c>
      <c r="AQ16" s="15">
        <v>83.092242727541787</v>
      </c>
      <c r="AR16" s="15">
        <v>95.745391396536206</v>
      </c>
      <c r="AS16" s="15">
        <v>115</v>
      </c>
      <c r="AT16" s="15">
        <v>1.9978875308302291</v>
      </c>
      <c r="AU16" s="15">
        <v>0.42876600466819392</v>
      </c>
      <c r="AV16" s="15">
        <v>8.8017910189459663</v>
      </c>
      <c r="AW16" s="15">
        <v>54</v>
      </c>
      <c r="AX16" s="15">
        <v>79.047697500438545</v>
      </c>
      <c r="AY16" s="15">
        <v>75.475700745068508</v>
      </c>
      <c r="AZ16" s="15">
        <v>82.221974953408377</v>
      </c>
      <c r="BA16" s="15">
        <v>1023</v>
      </c>
      <c r="BB16" s="15">
        <v>45.982498515929429</v>
      </c>
      <c r="BC16" s="15">
        <v>27.40978593088434</v>
      </c>
      <c r="BD16" s="15">
        <v>65.74239787548855</v>
      </c>
      <c r="BE16" s="15">
        <v>26</v>
      </c>
      <c r="BF16" s="15">
        <v>73.171240257987094</v>
      </c>
      <c r="BG16" s="15">
        <v>69.96592105533297</v>
      </c>
      <c r="BH16" s="15">
        <v>76.151082186744972</v>
      </c>
      <c r="BI16" s="15">
        <v>1317</v>
      </c>
      <c r="BJ16" s="15">
        <v>100</v>
      </c>
      <c r="BK16" s="15">
        <v>100</v>
      </c>
      <c r="BL16" s="15">
        <v>100</v>
      </c>
      <c r="BM16" s="15">
        <v>13</v>
      </c>
    </row>
    <row r="17" spans="1:65" x14ac:dyDescent="0.25">
      <c r="A17" s="15" t="s">
        <v>144</v>
      </c>
      <c r="B17" s="15" t="s">
        <v>84</v>
      </c>
      <c r="C17" s="15" t="s">
        <v>85</v>
      </c>
      <c r="D17" s="15" t="s">
        <v>85</v>
      </c>
      <c r="E17" s="15">
        <v>2</v>
      </c>
      <c r="F17" s="15">
        <v>2.8173005963902855</v>
      </c>
      <c r="G17" s="15">
        <v>0.49183555652142158</v>
      </c>
      <c r="H17" s="15">
        <v>14.532154527600195</v>
      </c>
      <c r="I17" s="15">
        <v>10</v>
      </c>
      <c r="J17" s="15">
        <v>51.687485248529697</v>
      </c>
      <c r="K17" s="15">
        <v>30.744107632940992</v>
      </c>
      <c r="L17" s="15">
        <v>72.054366995942203</v>
      </c>
      <c r="M17" s="15">
        <v>12</v>
      </c>
      <c r="N17" s="15" t="s">
        <v>84</v>
      </c>
      <c r="O17" s="15" t="s">
        <v>85</v>
      </c>
      <c r="P17" s="15" t="s">
        <v>85</v>
      </c>
      <c r="Q17" s="15">
        <v>12</v>
      </c>
      <c r="R17" s="15">
        <v>31.389672939307228</v>
      </c>
      <c r="S17" s="15">
        <v>21.098409156680781</v>
      </c>
      <c r="T17" s="15">
        <v>43.907315023546737</v>
      </c>
      <c r="U17" s="15">
        <v>347</v>
      </c>
      <c r="V17" s="15">
        <v>29.412562238058769</v>
      </c>
      <c r="W17" s="15">
        <v>16.164313516221625</v>
      </c>
      <c r="X17" s="15">
        <v>47.382200381306902</v>
      </c>
      <c r="Y17" s="15">
        <v>21</v>
      </c>
      <c r="Z17" s="15">
        <v>29.743749624848782</v>
      </c>
      <c r="AA17" s="15">
        <v>21.236645995867271</v>
      </c>
      <c r="AB17" s="15">
        <v>39.930999332791863</v>
      </c>
      <c r="AC17" s="15">
        <v>404</v>
      </c>
      <c r="AD17" s="15">
        <v>63.878579561708804</v>
      </c>
      <c r="AE17" s="15">
        <v>28.713512646571914</v>
      </c>
      <c r="AF17" s="15">
        <v>88.590062693817629</v>
      </c>
      <c r="AG17" s="15">
        <v>6</v>
      </c>
      <c r="AH17" s="15">
        <v>29.112275381330381</v>
      </c>
      <c r="AI17" s="15">
        <v>18.653441347692741</v>
      </c>
      <c r="AJ17" s="15">
        <v>42.38015457834419</v>
      </c>
      <c r="AK17" s="15">
        <v>10</v>
      </c>
      <c r="AL17" s="15">
        <v>34.068957297291846</v>
      </c>
      <c r="AM17" s="15">
        <v>25.149387286018722</v>
      </c>
      <c r="AN17" s="15">
        <v>44.280525045718811</v>
      </c>
      <c r="AO17" s="15">
        <v>89</v>
      </c>
      <c r="AP17" s="15">
        <v>84.15519963466042</v>
      </c>
      <c r="AQ17" s="15">
        <v>74.654228623285348</v>
      </c>
      <c r="AR17" s="15">
        <v>90.545720005031626</v>
      </c>
      <c r="AS17" s="15">
        <v>115</v>
      </c>
      <c r="AT17" s="15" t="s">
        <v>84</v>
      </c>
      <c r="AU17" s="15" t="s">
        <v>85</v>
      </c>
      <c r="AV17" s="15" t="s">
        <v>85</v>
      </c>
      <c r="AW17" s="15">
        <v>54</v>
      </c>
      <c r="AX17" s="15">
        <v>53.16823023808054</v>
      </c>
      <c r="AY17" s="15">
        <v>46.765007851973706</v>
      </c>
      <c r="AZ17" s="15">
        <v>59.468785507224531</v>
      </c>
      <c r="BA17" s="15">
        <v>1023</v>
      </c>
      <c r="BB17" s="15">
        <v>40.721182562510208</v>
      </c>
      <c r="BC17" s="15">
        <v>23.327964825751398</v>
      </c>
      <c r="BD17" s="15">
        <v>60.799139933763101</v>
      </c>
      <c r="BE17" s="15">
        <v>26</v>
      </c>
      <c r="BF17" s="15">
        <v>51.207681346671897</v>
      </c>
      <c r="BG17" s="15">
        <v>45.557247177364687</v>
      </c>
      <c r="BH17" s="15">
        <v>56.827418679387556</v>
      </c>
      <c r="BI17" s="15">
        <v>1317</v>
      </c>
      <c r="BJ17" s="15">
        <v>55.162823593274979</v>
      </c>
      <c r="BK17" s="15">
        <v>30.6078114390385</v>
      </c>
      <c r="BL17" s="15">
        <v>77.434710654009081</v>
      </c>
      <c r="BM17" s="15">
        <v>13</v>
      </c>
    </row>
    <row r="18" spans="1:65" x14ac:dyDescent="0.25">
      <c r="A18" s="15" t="s">
        <v>87</v>
      </c>
      <c r="B18" s="15" t="s">
        <v>84</v>
      </c>
      <c r="C18" s="15" t="s">
        <v>85</v>
      </c>
      <c r="D18" s="15" t="s">
        <v>85</v>
      </c>
      <c r="E18" s="15">
        <v>2</v>
      </c>
      <c r="F18" s="15" t="s">
        <v>84</v>
      </c>
      <c r="G18" s="15" t="s">
        <v>85</v>
      </c>
      <c r="H18" s="15" t="s">
        <v>85</v>
      </c>
      <c r="I18" s="15">
        <v>10</v>
      </c>
      <c r="J18" s="15">
        <v>49.955161484808002</v>
      </c>
      <c r="K18" s="15">
        <v>30.300085201347667</v>
      </c>
      <c r="L18" s="15">
        <v>69.62410524133621</v>
      </c>
      <c r="M18" s="15">
        <v>12</v>
      </c>
      <c r="N18" s="15" t="s">
        <v>84</v>
      </c>
      <c r="O18" s="15" t="s">
        <v>85</v>
      </c>
      <c r="P18" s="15" t="s">
        <v>85</v>
      </c>
      <c r="Q18" s="15">
        <v>12</v>
      </c>
      <c r="R18" s="15">
        <v>11.07418797586395</v>
      </c>
      <c r="S18" s="15">
        <v>6.9798921610826428</v>
      </c>
      <c r="T18" s="15">
        <v>17.127914840924596</v>
      </c>
      <c r="U18" s="15">
        <v>347</v>
      </c>
      <c r="V18" s="15">
        <v>8.1033032420648805</v>
      </c>
      <c r="W18" s="15">
        <v>3.1608194849148008</v>
      </c>
      <c r="X18" s="15">
        <v>19.238820615335868</v>
      </c>
      <c r="Y18" s="15">
        <v>21</v>
      </c>
      <c r="Z18" s="15">
        <v>11.397854176247069</v>
      </c>
      <c r="AA18" s="15">
        <v>7.5675943321440187</v>
      </c>
      <c r="AB18" s="15">
        <v>16.814107059813001</v>
      </c>
      <c r="AC18" s="15">
        <v>404</v>
      </c>
      <c r="AD18" s="15">
        <v>33.830886002561066</v>
      </c>
      <c r="AE18" s="15">
        <v>8.0048074531163103</v>
      </c>
      <c r="AF18" s="15">
        <v>75.026287420679239</v>
      </c>
      <c r="AG18" s="15">
        <v>6</v>
      </c>
      <c r="AH18" s="15">
        <v>9.7389139514516589</v>
      </c>
      <c r="AI18" s="15">
        <v>1.8338378642435995</v>
      </c>
      <c r="AJ18" s="15">
        <v>38.392936635184022</v>
      </c>
      <c r="AK18" s="15">
        <v>10</v>
      </c>
      <c r="AL18" s="15">
        <v>20.502005270500369</v>
      </c>
      <c r="AM18" s="15">
        <v>14.918045530692559</v>
      </c>
      <c r="AN18" s="15">
        <v>27.500513055439619</v>
      </c>
      <c r="AO18" s="15">
        <v>89</v>
      </c>
      <c r="AP18" s="15">
        <v>75.982341192574836</v>
      </c>
      <c r="AQ18" s="15">
        <v>68.251892461403557</v>
      </c>
      <c r="AR18" s="15">
        <v>82.318124708873484</v>
      </c>
      <c r="AS18" s="15">
        <v>115</v>
      </c>
      <c r="AT18" s="15" t="s">
        <v>84</v>
      </c>
      <c r="AU18" s="15" t="s">
        <v>85</v>
      </c>
      <c r="AV18" s="15" t="s">
        <v>85</v>
      </c>
      <c r="AW18" s="15">
        <v>54</v>
      </c>
      <c r="AX18" s="15">
        <v>23.796526992287792</v>
      </c>
      <c r="AY18" s="15">
        <v>18.982198378773848</v>
      </c>
      <c r="AZ18" s="15">
        <v>29.388958256487051</v>
      </c>
      <c r="BA18" s="15">
        <v>1023</v>
      </c>
      <c r="BB18" s="15">
        <v>21.242890887902092</v>
      </c>
      <c r="BC18" s="15">
        <v>11.374767287812837</v>
      </c>
      <c r="BD18" s="15">
        <v>36.177384740614684</v>
      </c>
      <c r="BE18" s="15">
        <v>26</v>
      </c>
      <c r="BF18" s="15">
        <v>26.595426611829211</v>
      </c>
      <c r="BG18" s="15">
        <v>21.784092885636532</v>
      </c>
      <c r="BH18" s="15">
        <v>32.034192034319837</v>
      </c>
      <c r="BI18" s="15">
        <v>1317</v>
      </c>
      <c r="BJ18" s="15">
        <v>42.888205362394906</v>
      </c>
      <c r="BK18" s="15">
        <v>23.079451982973108</v>
      </c>
      <c r="BL18" s="15">
        <v>65.271679679056973</v>
      </c>
      <c r="BM18" s="15">
        <v>13</v>
      </c>
    </row>
    <row r="19" spans="1:65" x14ac:dyDescent="0.25">
      <c r="A19" s="15" t="s">
        <v>145</v>
      </c>
      <c r="B19" s="15" t="s">
        <v>84</v>
      </c>
      <c r="C19" s="15" t="s">
        <v>85</v>
      </c>
      <c r="D19" s="15" t="s">
        <v>85</v>
      </c>
      <c r="E19" s="15">
        <v>2</v>
      </c>
      <c r="F19" s="15">
        <v>4.9477887756623495</v>
      </c>
      <c r="G19" s="15">
        <v>0.9687939792983592</v>
      </c>
      <c r="H19" s="15">
        <v>21.689849895366393</v>
      </c>
      <c r="I19" s="15">
        <v>10</v>
      </c>
      <c r="J19" s="15">
        <v>70.227535684798212</v>
      </c>
      <c r="K19" s="15">
        <v>61.630110496824088</v>
      </c>
      <c r="L19" s="15">
        <v>77.598766847780183</v>
      </c>
      <c r="M19" s="15">
        <v>12</v>
      </c>
      <c r="N19" s="15" t="s">
        <v>84</v>
      </c>
      <c r="O19" s="15" t="s">
        <v>85</v>
      </c>
      <c r="P19" s="15" t="s">
        <v>85</v>
      </c>
      <c r="Q19" s="15">
        <v>12</v>
      </c>
      <c r="R19" s="15">
        <v>43.047929569602708</v>
      </c>
      <c r="S19" s="15">
        <v>35.367456687977935</v>
      </c>
      <c r="T19" s="15">
        <v>51.078186309627903</v>
      </c>
      <c r="U19" s="15">
        <v>347</v>
      </c>
      <c r="V19" s="15">
        <v>29.964175145663642</v>
      </c>
      <c r="W19" s="15">
        <v>14.593203206311529</v>
      </c>
      <c r="X19" s="15">
        <v>51.720845602836739</v>
      </c>
      <c r="Y19" s="15">
        <v>21</v>
      </c>
      <c r="Z19" s="15">
        <v>40.139928658930209</v>
      </c>
      <c r="AA19" s="15">
        <v>33.576223942060302</v>
      </c>
      <c r="AB19" s="15">
        <v>47.077350833475755</v>
      </c>
      <c r="AC19" s="15">
        <v>404</v>
      </c>
      <c r="AD19" s="15">
        <v>83.084556998719464</v>
      </c>
      <c r="AE19" s="15">
        <v>54.520403278471242</v>
      </c>
      <c r="AF19" s="15">
        <v>95.266225684217105</v>
      </c>
      <c r="AG19" s="15">
        <v>6</v>
      </c>
      <c r="AH19" s="15">
        <v>26.616007795278801</v>
      </c>
      <c r="AI19" s="15">
        <v>17.059833183904086</v>
      </c>
      <c r="AJ19" s="15">
        <v>39.007587838249918</v>
      </c>
      <c r="AK19" s="15">
        <v>10</v>
      </c>
      <c r="AL19" s="15">
        <v>25.34109187926995</v>
      </c>
      <c r="AM19" s="15">
        <v>14.660323415970062</v>
      </c>
      <c r="AN19" s="15">
        <v>40.142996751091395</v>
      </c>
      <c r="AO19" s="15">
        <v>89</v>
      </c>
      <c r="AP19" s="15">
        <v>45.456255150728069</v>
      </c>
      <c r="AQ19" s="15">
        <v>37.024689868166824</v>
      </c>
      <c r="AR19" s="15">
        <v>54.156698205383833</v>
      </c>
      <c r="AS19" s="15">
        <v>115</v>
      </c>
      <c r="AT19" s="15">
        <v>1.9978875308302291</v>
      </c>
      <c r="AU19" s="15">
        <v>0.42876600466819392</v>
      </c>
      <c r="AV19" s="15">
        <v>8.8017910189459663</v>
      </c>
      <c r="AW19" s="15">
        <v>54</v>
      </c>
      <c r="AX19" s="15">
        <v>51.121276429170862</v>
      </c>
      <c r="AY19" s="15">
        <v>47.526787650882426</v>
      </c>
      <c r="AZ19" s="15">
        <v>54.704206835986128</v>
      </c>
      <c r="BA19" s="15">
        <v>1023</v>
      </c>
      <c r="BB19" s="15">
        <v>25.64352615222813</v>
      </c>
      <c r="BC19" s="15">
        <v>15.232037222572936</v>
      </c>
      <c r="BD19" s="15">
        <v>39.827868434686664</v>
      </c>
      <c r="BE19" s="15">
        <v>26</v>
      </c>
      <c r="BF19" s="15">
        <v>45.361662350232308</v>
      </c>
      <c r="BG19" s="15">
        <v>41.359510179356363</v>
      </c>
      <c r="BH19" s="15">
        <v>49.424676753204579</v>
      </c>
      <c r="BI19" s="15">
        <v>1317</v>
      </c>
      <c r="BJ19" s="15">
        <v>32.602047930814081</v>
      </c>
      <c r="BK19" s="15">
        <v>17.600407902270536</v>
      </c>
      <c r="BL19" s="15">
        <v>52.277905967784058</v>
      </c>
      <c r="BM19" s="15">
        <v>13</v>
      </c>
    </row>
    <row r="20" spans="1:65" x14ac:dyDescent="0.25">
      <c r="A20" s="15" t="s">
        <v>146</v>
      </c>
      <c r="B20" s="15" t="s">
        <v>84</v>
      </c>
      <c r="C20" s="15" t="s">
        <v>85</v>
      </c>
      <c r="D20" s="15" t="s">
        <v>85</v>
      </c>
      <c r="E20" s="15">
        <v>2</v>
      </c>
      <c r="F20" s="15" t="s">
        <v>84</v>
      </c>
      <c r="G20" s="15" t="s">
        <v>85</v>
      </c>
      <c r="H20" s="15" t="s">
        <v>85</v>
      </c>
      <c r="I20" s="15">
        <v>10</v>
      </c>
      <c r="J20" s="15">
        <v>30.862899568361186</v>
      </c>
      <c r="K20" s="15">
        <v>23.160201342927987</v>
      </c>
      <c r="L20" s="15">
        <v>39.800465346231618</v>
      </c>
      <c r="M20" s="15">
        <v>12</v>
      </c>
      <c r="N20" s="15" t="s">
        <v>84</v>
      </c>
      <c r="O20" s="15" t="s">
        <v>85</v>
      </c>
      <c r="P20" s="15" t="s">
        <v>85</v>
      </c>
      <c r="Q20" s="15">
        <v>12</v>
      </c>
      <c r="R20" s="15">
        <v>1.3387913446061845</v>
      </c>
      <c r="S20" s="15">
        <v>0.58334977788856168</v>
      </c>
      <c r="T20" s="15">
        <v>3.0425940079108744</v>
      </c>
      <c r="U20" s="15">
        <v>347</v>
      </c>
      <c r="V20" s="15" t="s">
        <v>84</v>
      </c>
      <c r="W20" s="15" t="s">
        <v>85</v>
      </c>
      <c r="X20" s="15" t="s">
        <v>85</v>
      </c>
      <c r="Y20" s="15">
        <v>21</v>
      </c>
      <c r="Z20" s="15">
        <v>2.1519323047940326</v>
      </c>
      <c r="AA20" s="15">
        <v>0.9845443965470706</v>
      </c>
      <c r="AB20" s="15">
        <v>4.6386619602810439</v>
      </c>
      <c r="AC20" s="15">
        <v>404</v>
      </c>
      <c r="AD20" s="15" t="s">
        <v>84</v>
      </c>
      <c r="AE20" s="15" t="s">
        <v>85</v>
      </c>
      <c r="AF20" s="15" t="s">
        <v>85</v>
      </c>
      <c r="AG20" s="15">
        <v>6</v>
      </c>
      <c r="AH20" s="15">
        <v>25.055897308585713</v>
      </c>
      <c r="AI20" s="15">
        <v>15.815191053676125</v>
      </c>
      <c r="AJ20" s="15">
        <v>37.303392095672677</v>
      </c>
      <c r="AK20" s="15">
        <v>10</v>
      </c>
      <c r="AL20" s="15">
        <v>4.7871160866092453</v>
      </c>
      <c r="AM20" s="15">
        <v>1.8761575047735464</v>
      </c>
      <c r="AN20" s="15">
        <v>11.677101222068572</v>
      </c>
      <c r="AO20" s="15">
        <v>89</v>
      </c>
      <c r="AP20" s="15">
        <v>7.9520200540082699</v>
      </c>
      <c r="AQ20" s="15">
        <v>4.2355429424061155</v>
      </c>
      <c r="AR20" s="15">
        <v>14.437873726951834</v>
      </c>
      <c r="AS20" s="15">
        <v>115</v>
      </c>
      <c r="AT20" s="15" t="s">
        <v>84</v>
      </c>
      <c r="AU20" s="15" t="s">
        <v>85</v>
      </c>
      <c r="AV20" s="15" t="s">
        <v>85</v>
      </c>
      <c r="AW20" s="15">
        <v>54</v>
      </c>
      <c r="AX20" s="15">
        <v>2.2095220975206114</v>
      </c>
      <c r="AY20" s="15">
        <v>1.4713941385789686</v>
      </c>
      <c r="AZ20" s="15">
        <v>3.3055109525658453</v>
      </c>
      <c r="BA20" s="15">
        <v>1023</v>
      </c>
      <c r="BB20" s="15" t="s">
        <v>84</v>
      </c>
      <c r="BC20" s="15" t="s">
        <v>85</v>
      </c>
      <c r="BD20" s="15" t="s">
        <v>85</v>
      </c>
      <c r="BE20" s="15">
        <v>26</v>
      </c>
      <c r="BF20" s="15">
        <v>3.0687863443797934</v>
      </c>
      <c r="BG20" s="15">
        <v>2.2696636444571521</v>
      </c>
      <c r="BH20" s="15">
        <v>4.1373597342549004</v>
      </c>
      <c r="BI20" s="15">
        <v>1317</v>
      </c>
      <c r="BJ20" s="15">
        <v>3.7412574397387459</v>
      </c>
      <c r="BK20" s="15">
        <v>0.77447253340918554</v>
      </c>
      <c r="BL20" s="15">
        <v>16.215673698662268</v>
      </c>
      <c r="BM20" s="15">
        <v>13</v>
      </c>
    </row>
    <row r="21" spans="1:65" x14ac:dyDescent="0.25">
      <c r="A21" s="15" t="s">
        <v>147</v>
      </c>
      <c r="B21" s="15" t="s">
        <v>84</v>
      </c>
      <c r="C21" s="15" t="s">
        <v>85</v>
      </c>
      <c r="D21" s="15" t="s">
        <v>85</v>
      </c>
      <c r="E21" s="15">
        <v>2</v>
      </c>
      <c r="F21" s="15" t="s">
        <v>84</v>
      </c>
      <c r="G21" s="15" t="s">
        <v>85</v>
      </c>
      <c r="H21" s="15" t="s">
        <v>85</v>
      </c>
      <c r="I21" s="15">
        <v>10</v>
      </c>
      <c r="J21" s="15">
        <v>14.861516283982878</v>
      </c>
      <c r="K21" s="15">
        <v>3.8077500278581611</v>
      </c>
      <c r="L21" s="15">
        <v>43.494638844152298</v>
      </c>
      <c r="M21" s="15">
        <v>12</v>
      </c>
      <c r="N21" s="15" t="s">
        <v>84</v>
      </c>
      <c r="O21" s="15" t="s">
        <v>85</v>
      </c>
      <c r="P21" s="15" t="s">
        <v>85</v>
      </c>
      <c r="Q21" s="15">
        <v>12</v>
      </c>
      <c r="R21" s="15">
        <v>27.641755849576278</v>
      </c>
      <c r="S21" s="15">
        <v>21.876036263957296</v>
      </c>
      <c r="T21" s="15">
        <v>34.260684046755756</v>
      </c>
      <c r="U21" s="15">
        <v>347</v>
      </c>
      <c r="V21" s="15">
        <v>19.390308883969642</v>
      </c>
      <c r="W21" s="15">
        <v>7.2924250279124418</v>
      </c>
      <c r="X21" s="15">
        <v>42.382838981309476</v>
      </c>
      <c r="Y21" s="15">
        <v>21</v>
      </c>
      <c r="Z21" s="15">
        <v>24.700575721335596</v>
      </c>
      <c r="AA21" s="15">
        <v>19.45503857161437</v>
      </c>
      <c r="AB21" s="15">
        <v>30.819265824398979</v>
      </c>
      <c r="AC21" s="15">
        <v>404</v>
      </c>
      <c r="AD21" s="15">
        <v>46.963136560428275</v>
      </c>
      <c r="AE21" s="15">
        <v>24.259481168875176</v>
      </c>
      <c r="AF21" s="15">
        <v>70.997389586360043</v>
      </c>
      <c r="AG21" s="15">
        <v>6</v>
      </c>
      <c r="AH21" s="15">
        <v>1.5601104866930884</v>
      </c>
      <c r="AI21" s="15">
        <v>0.24323110142563539</v>
      </c>
      <c r="AJ21" s="15">
        <v>9.3392314974394992</v>
      </c>
      <c r="AK21" s="15">
        <v>10</v>
      </c>
      <c r="AL21" s="15">
        <v>2.954684133003691</v>
      </c>
      <c r="AM21" s="15">
        <v>1.2082987940513499</v>
      </c>
      <c r="AN21" s="15">
        <v>7.0451635156960695</v>
      </c>
      <c r="AO21" s="15">
        <v>89</v>
      </c>
      <c r="AP21" s="15">
        <v>15.726661671021287</v>
      </c>
      <c r="AQ21" s="15">
        <v>8.5378050132764063</v>
      </c>
      <c r="AR21" s="15">
        <v>27.170398719346466</v>
      </c>
      <c r="AS21" s="15">
        <v>115</v>
      </c>
      <c r="AT21" s="15" t="s">
        <v>84</v>
      </c>
      <c r="AU21" s="15" t="s">
        <v>85</v>
      </c>
      <c r="AV21" s="15" t="s">
        <v>85</v>
      </c>
      <c r="AW21" s="15">
        <v>54</v>
      </c>
      <c r="AX21" s="15">
        <v>28.414871881887755</v>
      </c>
      <c r="AY21" s="15">
        <v>25.680532833250879</v>
      </c>
      <c r="AZ21" s="15">
        <v>31.31766626003003</v>
      </c>
      <c r="BA21" s="15">
        <v>1023</v>
      </c>
      <c r="BB21" s="15">
        <v>8.2710130055984212</v>
      </c>
      <c r="BC21" s="15">
        <v>3.1804647113422972</v>
      </c>
      <c r="BD21" s="15">
        <v>19.839731427217973</v>
      </c>
      <c r="BE21" s="15">
        <v>26</v>
      </c>
      <c r="BF21" s="15">
        <v>23.125103255427884</v>
      </c>
      <c r="BG21" s="15">
        <v>20.655123377973904</v>
      </c>
      <c r="BH21" s="15">
        <v>25.794427178480912</v>
      </c>
      <c r="BI21" s="15">
        <v>1317</v>
      </c>
      <c r="BJ21" s="15">
        <v>26.213279321333577</v>
      </c>
      <c r="BK21" s="15">
        <v>14.256373564090389</v>
      </c>
      <c r="BL21" s="15">
        <v>43.151623455352798</v>
      </c>
      <c r="BM21" s="15">
        <v>13</v>
      </c>
    </row>
    <row r="22" spans="1:65" x14ac:dyDescent="0.25">
      <c r="A22" s="15" t="s">
        <v>148</v>
      </c>
      <c r="B22" s="15" t="s">
        <v>84</v>
      </c>
      <c r="C22" s="15" t="s">
        <v>85</v>
      </c>
      <c r="D22" s="15" t="s">
        <v>85</v>
      </c>
      <c r="E22" s="15">
        <v>2</v>
      </c>
      <c r="F22" s="15">
        <v>4.9477887756623495</v>
      </c>
      <c r="G22" s="15">
        <v>0.9687939792983592</v>
      </c>
      <c r="H22" s="15">
        <v>21.689849895366393</v>
      </c>
      <c r="I22" s="15">
        <v>10</v>
      </c>
      <c r="J22" s="15">
        <v>32.320113499655285</v>
      </c>
      <c r="K22" s="15">
        <v>25.545167349394447</v>
      </c>
      <c r="L22" s="15">
        <v>39.928286370818959</v>
      </c>
      <c r="M22" s="15">
        <v>12</v>
      </c>
      <c r="N22" s="15" t="s">
        <v>84</v>
      </c>
      <c r="O22" s="15" t="s">
        <v>85</v>
      </c>
      <c r="P22" s="15" t="s">
        <v>85</v>
      </c>
      <c r="Q22" s="15">
        <v>12</v>
      </c>
      <c r="R22" s="15">
        <v>21.758762916842848</v>
      </c>
      <c r="S22" s="15">
        <v>16.915279213193255</v>
      </c>
      <c r="T22" s="15">
        <v>27.529587791880605</v>
      </c>
      <c r="U22" s="15">
        <v>347</v>
      </c>
      <c r="V22" s="15">
        <v>10.573866261694</v>
      </c>
      <c r="W22" s="15">
        <v>4.664065919431251</v>
      </c>
      <c r="X22" s="15">
        <v>22.226150795725889</v>
      </c>
      <c r="Y22" s="15">
        <v>21</v>
      </c>
      <c r="Z22" s="15">
        <v>19.945645183983267</v>
      </c>
      <c r="AA22" s="15">
        <v>15.793675236819327</v>
      </c>
      <c r="AB22" s="15">
        <v>24.866789191156681</v>
      </c>
      <c r="AC22" s="15">
        <v>404</v>
      </c>
      <c r="AD22" s="15">
        <v>53.036863439571725</v>
      </c>
      <c r="AE22" s="15">
        <v>29.002610413639957</v>
      </c>
      <c r="AF22" s="15">
        <v>75.740518831124817</v>
      </c>
      <c r="AG22" s="15">
        <v>6</v>
      </c>
      <c r="AH22" s="15">
        <v>26.616007795278801</v>
      </c>
      <c r="AI22" s="15">
        <v>17.059833183904086</v>
      </c>
      <c r="AJ22" s="15">
        <v>39.007587838249918</v>
      </c>
      <c r="AK22" s="15">
        <v>10</v>
      </c>
      <c r="AL22" s="15">
        <v>17.327159966115456</v>
      </c>
      <c r="AM22" s="15">
        <v>10.607389520503812</v>
      </c>
      <c r="AN22" s="15">
        <v>27.017306321451283</v>
      </c>
      <c r="AO22" s="15">
        <v>89</v>
      </c>
      <c r="AP22" s="15">
        <v>34.657236278482095</v>
      </c>
      <c r="AQ22" s="15">
        <v>25.490443354452946</v>
      </c>
      <c r="AR22" s="15">
        <v>45.124131287624834</v>
      </c>
      <c r="AS22" s="15">
        <v>115</v>
      </c>
      <c r="AT22" s="15">
        <v>1.9978875308302291</v>
      </c>
      <c r="AU22" s="15">
        <v>0.42876600466819392</v>
      </c>
      <c r="AV22" s="15">
        <v>8.8017910189459663</v>
      </c>
      <c r="AW22" s="15">
        <v>54</v>
      </c>
      <c r="AX22" s="15">
        <v>30.846724401237108</v>
      </c>
      <c r="AY22" s="15">
        <v>27.655263480372216</v>
      </c>
      <c r="AZ22" s="15">
        <v>34.232212262709069</v>
      </c>
      <c r="BA22" s="15">
        <v>1023</v>
      </c>
      <c r="BB22" s="15">
        <v>21.530618500114461</v>
      </c>
      <c r="BC22" s="15">
        <v>11.727535668492139</v>
      </c>
      <c r="BD22" s="15">
        <v>36.170392157928468</v>
      </c>
      <c r="BE22" s="15">
        <v>26</v>
      </c>
      <c r="BF22" s="15">
        <v>28.496391299900946</v>
      </c>
      <c r="BG22" s="15">
        <v>25.179487772265624</v>
      </c>
      <c r="BH22" s="15">
        <v>32.062990283873361</v>
      </c>
      <c r="BI22" s="15">
        <v>1317</v>
      </c>
      <c r="BJ22" s="15">
        <v>20.327429699934008</v>
      </c>
      <c r="BK22" s="15">
        <v>10.210223499891987</v>
      </c>
      <c r="BL22" s="15">
        <v>36.405045707456942</v>
      </c>
      <c r="BM22" s="15">
        <v>13</v>
      </c>
    </row>
    <row r="23" spans="1:65" x14ac:dyDescent="0.25">
      <c r="A23" s="15" t="s">
        <v>149</v>
      </c>
      <c r="B23" s="15" t="s">
        <v>84</v>
      </c>
      <c r="C23" s="15" t="s">
        <v>85</v>
      </c>
      <c r="D23" s="15" t="s">
        <v>85</v>
      </c>
      <c r="E23" s="15">
        <v>2</v>
      </c>
      <c r="F23" s="15" t="s">
        <v>84</v>
      </c>
      <c r="G23" s="15" t="s">
        <v>85</v>
      </c>
      <c r="H23" s="15" t="s">
        <v>85</v>
      </c>
      <c r="I23" s="15">
        <v>10</v>
      </c>
      <c r="J23" s="15" t="s">
        <v>84</v>
      </c>
      <c r="K23" s="15" t="s">
        <v>85</v>
      </c>
      <c r="L23" s="15" t="s">
        <v>85</v>
      </c>
      <c r="M23" s="15">
        <v>12</v>
      </c>
      <c r="N23" s="15" t="s">
        <v>84</v>
      </c>
      <c r="O23" s="15" t="s">
        <v>85</v>
      </c>
      <c r="P23" s="15" t="s">
        <v>85</v>
      </c>
      <c r="Q23" s="15">
        <v>12</v>
      </c>
      <c r="R23" s="15">
        <v>7.0124246063193243E-2</v>
      </c>
      <c r="S23" s="15">
        <v>1.512761722406419E-2</v>
      </c>
      <c r="T23" s="15">
        <v>0.32441302800901928</v>
      </c>
      <c r="U23" s="15">
        <v>347</v>
      </c>
      <c r="V23" s="15" t="s">
        <v>84</v>
      </c>
      <c r="W23" s="15" t="s">
        <v>85</v>
      </c>
      <c r="X23" s="15" t="s">
        <v>85</v>
      </c>
      <c r="Y23" s="15">
        <v>21</v>
      </c>
      <c r="Z23" s="15">
        <v>5.8305940333621548E-2</v>
      </c>
      <c r="AA23" s="15">
        <v>1.2461074206536731E-2</v>
      </c>
      <c r="AB23" s="15">
        <v>0.27235675237405638</v>
      </c>
      <c r="AC23" s="15">
        <v>404</v>
      </c>
      <c r="AD23" s="15" t="s">
        <v>84</v>
      </c>
      <c r="AE23" s="15" t="s">
        <v>85</v>
      </c>
      <c r="AF23" s="15" t="s">
        <v>85</v>
      </c>
      <c r="AG23" s="15">
        <v>6</v>
      </c>
      <c r="AH23" s="15" t="s">
        <v>84</v>
      </c>
      <c r="AI23" s="15" t="s">
        <v>85</v>
      </c>
      <c r="AJ23" s="15" t="s">
        <v>85</v>
      </c>
      <c r="AK23" s="15">
        <v>10</v>
      </c>
      <c r="AL23" s="15">
        <v>1.5046012467601444</v>
      </c>
      <c r="AM23" s="15">
        <v>0.34530313408391794</v>
      </c>
      <c r="AN23" s="15">
        <v>6.3096199652170268</v>
      </c>
      <c r="AO23" s="15">
        <v>89</v>
      </c>
      <c r="AP23" s="15">
        <v>2.9103461689616315</v>
      </c>
      <c r="AQ23" s="15">
        <v>0.69847838335780577</v>
      </c>
      <c r="AR23" s="15">
        <v>11.327527937368853</v>
      </c>
      <c r="AS23" s="15">
        <v>115</v>
      </c>
      <c r="AT23" s="15" t="s">
        <v>84</v>
      </c>
      <c r="AU23" s="15" t="s">
        <v>85</v>
      </c>
      <c r="AV23" s="15" t="s">
        <v>85</v>
      </c>
      <c r="AW23" s="15">
        <v>54</v>
      </c>
      <c r="AX23" s="15">
        <v>0.8536903448169042</v>
      </c>
      <c r="AY23" s="15">
        <v>0.50652440922139463</v>
      </c>
      <c r="AZ23" s="15">
        <v>1.4353670225209809</v>
      </c>
      <c r="BA23" s="15">
        <v>1023</v>
      </c>
      <c r="BB23" s="15" t="s">
        <v>84</v>
      </c>
      <c r="BC23" s="15" t="s">
        <v>85</v>
      </c>
      <c r="BD23" s="15" t="s">
        <v>85</v>
      </c>
      <c r="BE23" s="15">
        <v>26</v>
      </c>
      <c r="BF23" s="15">
        <v>1.0042455666458709</v>
      </c>
      <c r="BG23" s="15">
        <v>0.62789484102262549</v>
      </c>
      <c r="BH23" s="15">
        <v>1.6025374286690361</v>
      </c>
      <c r="BI23" s="15">
        <v>1317</v>
      </c>
      <c r="BJ23" s="15" t="s">
        <v>84</v>
      </c>
      <c r="BK23" s="15" t="s">
        <v>85</v>
      </c>
      <c r="BL23" s="15" t="s">
        <v>85</v>
      </c>
      <c r="BM23" s="15">
        <v>13</v>
      </c>
    </row>
    <row r="24" spans="1:65" x14ac:dyDescent="0.25">
      <c r="A24" s="15" t="s">
        <v>64</v>
      </c>
      <c r="B24" s="15" t="s">
        <v>84</v>
      </c>
      <c r="C24" s="15" t="s">
        <v>85</v>
      </c>
      <c r="D24" s="15" t="s">
        <v>85</v>
      </c>
      <c r="E24" s="15">
        <v>2</v>
      </c>
      <c r="F24" s="15" t="s">
        <v>84</v>
      </c>
      <c r="G24" s="15" t="s">
        <v>85</v>
      </c>
      <c r="H24" s="15" t="s">
        <v>85</v>
      </c>
      <c r="I24" s="15">
        <v>10</v>
      </c>
      <c r="J24" s="15" t="s">
        <v>84</v>
      </c>
      <c r="K24" s="15" t="s">
        <v>85</v>
      </c>
      <c r="L24" s="15" t="s">
        <v>85</v>
      </c>
      <c r="M24" s="15">
        <v>12</v>
      </c>
      <c r="N24" s="15" t="s">
        <v>84</v>
      </c>
      <c r="O24" s="15" t="s">
        <v>85</v>
      </c>
      <c r="P24" s="15" t="s">
        <v>85</v>
      </c>
      <c r="Q24" s="15">
        <v>12</v>
      </c>
      <c r="R24" s="15" t="s">
        <v>84</v>
      </c>
      <c r="S24" s="15" t="s">
        <v>85</v>
      </c>
      <c r="T24" s="15" t="s">
        <v>85</v>
      </c>
      <c r="U24" s="15">
        <v>347</v>
      </c>
      <c r="V24" s="15" t="s">
        <v>84</v>
      </c>
      <c r="W24" s="15" t="s">
        <v>85</v>
      </c>
      <c r="X24" s="15" t="s">
        <v>85</v>
      </c>
      <c r="Y24" s="15">
        <v>21</v>
      </c>
      <c r="Z24" s="15" t="s">
        <v>84</v>
      </c>
      <c r="AA24" s="15" t="s">
        <v>85</v>
      </c>
      <c r="AB24" s="15" t="s">
        <v>85</v>
      </c>
      <c r="AC24" s="15">
        <v>404</v>
      </c>
      <c r="AD24" s="15" t="s">
        <v>84</v>
      </c>
      <c r="AE24" s="15" t="s">
        <v>85</v>
      </c>
      <c r="AF24" s="15" t="s">
        <v>85</v>
      </c>
      <c r="AG24" s="15">
        <v>6</v>
      </c>
      <c r="AH24" s="15" t="s">
        <v>84</v>
      </c>
      <c r="AI24" s="15" t="s">
        <v>85</v>
      </c>
      <c r="AJ24" s="15" t="s">
        <v>85</v>
      </c>
      <c r="AK24" s="15">
        <v>10</v>
      </c>
      <c r="AL24" s="15" t="s">
        <v>84</v>
      </c>
      <c r="AM24" s="15" t="s">
        <v>85</v>
      </c>
      <c r="AN24" s="15" t="s">
        <v>85</v>
      </c>
      <c r="AO24" s="15">
        <v>89</v>
      </c>
      <c r="AP24" s="15" t="s">
        <v>84</v>
      </c>
      <c r="AQ24" s="15" t="s">
        <v>85</v>
      </c>
      <c r="AR24" s="15" t="s">
        <v>85</v>
      </c>
      <c r="AS24" s="15">
        <v>115</v>
      </c>
      <c r="AT24" s="15" t="s">
        <v>84</v>
      </c>
      <c r="AU24" s="15" t="s">
        <v>85</v>
      </c>
      <c r="AV24" s="15" t="s">
        <v>85</v>
      </c>
      <c r="AW24" s="15">
        <v>54</v>
      </c>
      <c r="AX24" s="15" t="s">
        <v>84</v>
      </c>
      <c r="AY24" s="15" t="s">
        <v>85</v>
      </c>
      <c r="AZ24" s="15" t="s">
        <v>85</v>
      </c>
      <c r="BA24" s="15">
        <v>1023</v>
      </c>
      <c r="BB24" s="15" t="s">
        <v>84</v>
      </c>
      <c r="BC24" s="15" t="s">
        <v>85</v>
      </c>
      <c r="BD24" s="15" t="s">
        <v>85</v>
      </c>
      <c r="BE24" s="15">
        <v>26</v>
      </c>
      <c r="BF24" s="15" t="s">
        <v>84</v>
      </c>
      <c r="BG24" s="15" t="s">
        <v>85</v>
      </c>
      <c r="BH24" s="15" t="s">
        <v>85</v>
      </c>
      <c r="BI24" s="15">
        <v>1317</v>
      </c>
      <c r="BJ24" s="15" t="s">
        <v>84</v>
      </c>
      <c r="BK24" s="15" t="s">
        <v>85</v>
      </c>
      <c r="BL24" s="15" t="s">
        <v>85</v>
      </c>
      <c r="BM24" s="15">
        <v>13</v>
      </c>
    </row>
    <row r="25" spans="1:65" x14ac:dyDescent="0.25">
      <c r="A25" s="15" t="s">
        <v>65</v>
      </c>
      <c r="B25" s="15" t="s">
        <v>84</v>
      </c>
      <c r="C25" s="15" t="s">
        <v>85</v>
      </c>
      <c r="D25" s="15" t="s">
        <v>85</v>
      </c>
      <c r="E25" s="15">
        <v>2</v>
      </c>
      <c r="F25" s="15" t="s">
        <v>84</v>
      </c>
      <c r="G25" s="15" t="s">
        <v>85</v>
      </c>
      <c r="H25" s="15" t="s">
        <v>85</v>
      </c>
      <c r="I25" s="15">
        <v>10</v>
      </c>
      <c r="J25" s="15" t="s">
        <v>84</v>
      </c>
      <c r="K25" s="15" t="s">
        <v>85</v>
      </c>
      <c r="L25" s="15" t="s">
        <v>85</v>
      </c>
      <c r="M25" s="15">
        <v>12</v>
      </c>
      <c r="N25" s="15" t="s">
        <v>84</v>
      </c>
      <c r="O25" s="15" t="s">
        <v>85</v>
      </c>
      <c r="P25" s="15" t="s">
        <v>85</v>
      </c>
      <c r="Q25" s="15">
        <v>12</v>
      </c>
      <c r="R25" s="15" t="s">
        <v>84</v>
      </c>
      <c r="S25" s="15" t="s">
        <v>85</v>
      </c>
      <c r="T25" s="15" t="s">
        <v>85</v>
      </c>
      <c r="U25" s="15">
        <v>347</v>
      </c>
      <c r="V25" s="15" t="s">
        <v>84</v>
      </c>
      <c r="W25" s="15" t="s">
        <v>85</v>
      </c>
      <c r="X25" s="15" t="s">
        <v>85</v>
      </c>
      <c r="Y25" s="15">
        <v>21</v>
      </c>
      <c r="Z25" s="15" t="s">
        <v>84</v>
      </c>
      <c r="AA25" s="15" t="s">
        <v>85</v>
      </c>
      <c r="AB25" s="15" t="s">
        <v>85</v>
      </c>
      <c r="AC25" s="15">
        <v>404</v>
      </c>
      <c r="AD25" s="15" t="s">
        <v>84</v>
      </c>
      <c r="AE25" s="15" t="s">
        <v>85</v>
      </c>
      <c r="AF25" s="15" t="s">
        <v>85</v>
      </c>
      <c r="AG25" s="15">
        <v>6</v>
      </c>
      <c r="AH25" s="15" t="s">
        <v>84</v>
      </c>
      <c r="AI25" s="15" t="s">
        <v>85</v>
      </c>
      <c r="AJ25" s="15" t="s">
        <v>85</v>
      </c>
      <c r="AK25" s="15">
        <v>10</v>
      </c>
      <c r="AL25" s="15" t="s">
        <v>84</v>
      </c>
      <c r="AM25" s="15" t="s">
        <v>85</v>
      </c>
      <c r="AN25" s="15" t="s">
        <v>85</v>
      </c>
      <c r="AO25" s="15">
        <v>89</v>
      </c>
      <c r="AP25" s="15" t="s">
        <v>84</v>
      </c>
      <c r="AQ25" s="15" t="s">
        <v>85</v>
      </c>
      <c r="AR25" s="15" t="s">
        <v>85</v>
      </c>
      <c r="AS25" s="15">
        <v>115</v>
      </c>
      <c r="AT25" s="15" t="s">
        <v>84</v>
      </c>
      <c r="AU25" s="15" t="s">
        <v>85</v>
      </c>
      <c r="AV25" s="15" t="s">
        <v>85</v>
      </c>
      <c r="AW25" s="15">
        <v>54</v>
      </c>
      <c r="AX25" s="15" t="s">
        <v>84</v>
      </c>
      <c r="AY25" s="15" t="s">
        <v>85</v>
      </c>
      <c r="AZ25" s="15" t="s">
        <v>85</v>
      </c>
      <c r="BA25" s="15">
        <v>1023</v>
      </c>
      <c r="BB25" s="15" t="s">
        <v>84</v>
      </c>
      <c r="BC25" s="15" t="s">
        <v>85</v>
      </c>
      <c r="BD25" s="15" t="s">
        <v>85</v>
      </c>
      <c r="BE25" s="15">
        <v>26</v>
      </c>
      <c r="BF25" s="15" t="s">
        <v>84</v>
      </c>
      <c r="BG25" s="15" t="s">
        <v>85</v>
      </c>
      <c r="BH25" s="15" t="s">
        <v>85</v>
      </c>
      <c r="BI25" s="15">
        <v>1317</v>
      </c>
      <c r="BJ25" s="15" t="s">
        <v>84</v>
      </c>
      <c r="BK25" s="15" t="s">
        <v>85</v>
      </c>
      <c r="BL25" s="15" t="s">
        <v>85</v>
      </c>
      <c r="BM25" s="15">
        <v>13</v>
      </c>
    </row>
    <row r="26" spans="1:65" x14ac:dyDescent="0.25">
      <c r="A26" s="15" t="s">
        <v>150</v>
      </c>
      <c r="B26" s="15">
        <v>47.24755078395129</v>
      </c>
      <c r="C26" s="15">
        <v>9.3352674020900466</v>
      </c>
      <c r="D26" s="15">
        <v>88.624538629536232</v>
      </c>
      <c r="E26" s="15">
        <v>2</v>
      </c>
      <c r="F26" s="15">
        <v>17.462906441823801</v>
      </c>
      <c r="G26" s="15">
        <v>4.8779511382946978</v>
      </c>
      <c r="H26" s="15">
        <v>46.607666721488243</v>
      </c>
      <c r="I26" s="15">
        <v>10</v>
      </c>
      <c r="J26" s="15">
        <v>70.227535684798212</v>
      </c>
      <c r="K26" s="15">
        <v>61.630110496824088</v>
      </c>
      <c r="L26" s="15">
        <v>77.598766847780183</v>
      </c>
      <c r="M26" s="15">
        <v>12</v>
      </c>
      <c r="N26" s="15" t="s">
        <v>84</v>
      </c>
      <c r="O26" s="15" t="s">
        <v>85</v>
      </c>
      <c r="P26" s="15" t="s">
        <v>85</v>
      </c>
      <c r="Q26" s="15">
        <v>12</v>
      </c>
      <c r="R26" s="15">
        <v>61.467940168428981</v>
      </c>
      <c r="S26" s="15">
        <v>48.620298715250506</v>
      </c>
      <c r="T26" s="15">
        <v>72.894021455108586</v>
      </c>
      <c r="U26" s="15">
        <v>347</v>
      </c>
      <c r="V26" s="15">
        <v>17.797195954599509</v>
      </c>
      <c r="W26" s="15">
        <v>6.1569505538258715</v>
      </c>
      <c r="X26" s="15">
        <v>41.671948900222603</v>
      </c>
      <c r="Y26" s="15">
        <v>21</v>
      </c>
      <c r="Z26" s="15">
        <v>55.105977386261337</v>
      </c>
      <c r="AA26" s="15">
        <v>44.909863782674549</v>
      </c>
      <c r="AB26" s="15">
        <v>64.890290680877769</v>
      </c>
      <c r="AC26" s="15">
        <v>404</v>
      </c>
      <c r="AD26" s="15">
        <v>90.402491411289361</v>
      </c>
      <c r="AE26" s="15">
        <v>65.834901287027151</v>
      </c>
      <c r="AF26" s="15">
        <v>97.874317124441632</v>
      </c>
      <c r="AG26" s="15">
        <v>6</v>
      </c>
      <c r="AH26" s="15">
        <v>46.033421291583345</v>
      </c>
      <c r="AI26" s="15">
        <v>23.386797122182703</v>
      </c>
      <c r="AJ26" s="15">
        <v>70.445498368529826</v>
      </c>
      <c r="AK26" s="15">
        <v>10</v>
      </c>
      <c r="AL26" s="15">
        <v>53.318606556042013</v>
      </c>
      <c r="AM26" s="15">
        <v>35.423820012069825</v>
      </c>
      <c r="AN26" s="15">
        <v>70.398367105517494</v>
      </c>
      <c r="AO26" s="15">
        <v>89</v>
      </c>
      <c r="AP26" s="15">
        <v>67.35802901067639</v>
      </c>
      <c r="AQ26" s="15">
        <v>56.738079202744629</v>
      </c>
      <c r="AR26" s="15">
        <v>76.452925928194176</v>
      </c>
      <c r="AS26" s="15">
        <v>115</v>
      </c>
      <c r="AT26" s="15" t="s">
        <v>84</v>
      </c>
      <c r="AU26" s="15" t="s">
        <v>85</v>
      </c>
      <c r="AV26" s="15" t="s">
        <v>85</v>
      </c>
      <c r="AW26" s="15">
        <v>54</v>
      </c>
      <c r="AX26" s="15">
        <v>65.190261550546467</v>
      </c>
      <c r="AY26" s="15">
        <v>56.016821674916649</v>
      </c>
      <c r="AZ26" s="15">
        <v>73.360313644376106</v>
      </c>
      <c r="BA26" s="15">
        <v>1023</v>
      </c>
      <c r="BB26" s="15">
        <v>30.710601662629095</v>
      </c>
      <c r="BC26" s="15">
        <v>14.508095106751703</v>
      </c>
      <c r="BD26" s="15">
        <v>53.652157564868332</v>
      </c>
      <c r="BE26" s="15">
        <v>26</v>
      </c>
      <c r="BF26" s="15">
        <v>60.301225280709325</v>
      </c>
      <c r="BG26" s="15">
        <v>53.078162494839944</v>
      </c>
      <c r="BH26" s="15">
        <v>67.101554283977279</v>
      </c>
      <c r="BI26" s="15">
        <v>1317</v>
      </c>
      <c r="BJ26" s="15">
        <v>74.118069407796909</v>
      </c>
      <c r="BK26" s="15">
        <v>37.805292750040806</v>
      </c>
      <c r="BL26" s="15">
        <v>93.099335722497841</v>
      </c>
      <c r="BM26" s="15">
        <v>13</v>
      </c>
    </row>
    <row r="27" spans="1:65" x14ac:dyDescent="0.25">
      <c r="A27" s="15" t="s">
        <v>151</v>
      </c>
      <c r="B27" s="15">
        <v>47.24755078395129</v>
      </c>
      <c r="C27" s="15">
        <v>9.3352674020900466</v>
      </c>
      <c r="D27" s="15">
        <v>88.624538629536232</v>
      </c>
      <c r="E27" s="15">
        <v>2</v>
      </c>
      <c r="F27" s="15">
        <v>17.462906441823801</v>
      </c>
      <c r="G27" s="15">
        <v>4.8779511382946978</v>
      </c>
      <c r="H27" s="15">
        <v>46.607666721488243</v>
      </c>
      <c r="I27" s="15">
        <v>10</v>
      </c>
      <c r="J27" s="15">
        <v>70.227535684798212</v>
      </c>
      <c r="K27" s="15">
        <v>61.630110496824088</v>
      </c>
      <c r="L27" s="15">
        <v>77.598766847780183</v>
      </c>
      <c r="M27" s="15">
        <v>12</v>
      </c>
      <c r="N27" s="15" t="s">
        <v>84</v>
      </c>
      <c r="O27" s="15" t="s">
        <v>85</v>
      </c>
      <c r="P27" s="15" t="s">
        <v>85</v>
      </c>
      <c r="Q27" s="15">
        <v>12</v>
      </c>
      <c r="R27" s="15">
        <v>61.538064414492169</v>
      </c>
      <c r="S27" s="15">
        <v>48.679761316665356</v>
      </c>
      <c r="T27" s="15">
        <v>72.96397375610772</v>
      </c>
      <c r="U27" s="15">
        <v>347</v>
      </c>
      <c r="V27" s="15">
        <v>17.797195954599509</v>
      </c>
      <c r="W27" s="15">
        <v>6.1569505538258715</v>
      </c>
      <c r="X27" s="15">
        <v>41.671948900222603</v>
      </c>
      <c r="Y27" s="15">
        <v>21</v>
      </c>
      <c r="Z27" s="15">
        <v>55.164283326594955</v>
      </c>
      <c r="AA27" s="15">
        <v>44.959309782365004</v>
      </c>
      <c r="AB27" s="15">
        <v>64.952140286843175</v>
      </c>
      <c r="AC27" s="15">
        <v>404</v>
      </c>
      <c r="AD27" s="15">
        <v>90.402491411289361</v>
      </c>
      <c r="AE27" s="15">
        <v>65.834901287027151</v>
      </c>
      <c r="AF27" s="15">
        <v>97.874317124441632</v>
      </c>
      <c r="AG27" s="15">
        <v>6</v>
      </c>
      <c r="AH27" s="15">
        <v>46.033421291583345</v>
      </c>
      <c r="AI27" s="15">
        <v>23.386797122182703</v>
      </c>
      <c r="AJ27" s="15">
        <v>70.445498368529826</v>
      </c>
      <c r="AK27" s="15">
        <v>10</v>
      </c>
      <c r="AL27" s="15">
        <v>53.318606556042013</v>
      </c>
      <c r="AM27" s="15">
        <v>35.423820012069825</v>
      </c>
      <c r="AN27" s="15">
        <v>70.398367105517494</v>
      </c>
      <c r="AO27" s="15">
        <v>89</v>
      </c>
      <c r="AP27" s="15">
        <v>67.35802901067639</v>
      </c>
      <c r="AQ27" s="15">
        <v>56.738079202744629</v>
      </c>
      <c r="AR27" s="15">
        <v>76.452925928194176</v>
      </c>
      <c r="AS27" s="15">
        <v>115</v>
      </c>
      <c r="AT27" s="15" t="s">
        <v>84</v>
      </c>
      <c r="AU27" s="15" t="s">
        <v>85</v>
      </c>
      <c r="AV27" s="15" t="s">
        <v>85</v>
      </c>
      <c r="AW27" s="15">
        <v>54</v>
      </c>
      <c r="AX27" s="15">
        <v>65.190261550546467</v>
      </c>
      <c r="AY27" s="15">
        <v>56.016821674916649</v>
      </c>
      <c r="AZ27" s="15">
        <v>73.360313644376106</v>
      </c>
      <c r="BA27" s="15">
        <v>1023</v>
      </c>
      <c r="BB27" s="15">
        <v>30.710601662629095</v>
      </c>
      <c r="BC27" s="15">
        <v>14.508095106751703</v>
      </c>
      <c r="BD27" s="15">
        <v>53.652157564868332</v>
      </c>
      <c r="BE27" s="15">
        <v>26</v>
      </c>
      <c r="BF27" s="15">
        <v>60.301225280709325</v>
      </c>
      <c r="BG27" s="15">
        <v>53.078162494839944</v>
      </c>
      <c r="BH27" s="15">
        <v>67.101554283977279</v>
      </c>
      <c r="BI27" s="15">
        <v>1317</v>
      </c>
      <c r="BJ27" s="15">
        <v>74.118069407796909</v>
      </c>
      <c r="BK27" s="15">
        <v>37.805292750040806</v>
      </c>
      <c r="BL27" s="15">
        <v>93.099335722497841</v>
      </c>
      <c r="BM27" s="15">
        <v>13</v>
      </c>
    </row>
    <row r="28" spans="1:65" x14ac:dyDescent="0.25">
      <c r="A28" s="15" t="s">
        <v>68</v>
      </c>
      <c r="B28" s="15" t="s">
        <v>84</v>
      </c>
      <c r="C28" s="15" t="s">
        <v>85</v>
      </c>
      <c r="D28" s="15" t="s">
        <v>85</v>
      </c>
      <c r="E28" s="15">
        <v>2</v>
      </c>
      <c r="F28" s="15" t="s">
        <v>84</v>
      </c>
      <c r="G28" s="15" t="s">
        <v>85</v>
      </c>
      <c r="H28" s="15" t="s">
        <v>85</v>
      </c>
      <c r="I28" s="15">
        <v>10</v>
      </c>
      <c r="J28" s="15" t="s">
        <v>84</v>
      </c>
      <c r="K28" s="15" t="s">
        <v>85</v>
      </c>
      <c r="L28" s="15" t="s">
        <v>85</v>
      </c>
      <c r="M28" s="15">
        <v>12</v>
      </c>
      <c r="N28" s="15" t="s">
        <v>84</v>
      </c>
      <c r="O28" s="15" t="s">
        <v>85</v>
      </c>
      <c r="P28" s="15" t="s">
        <v>85</v>
      </c>
      <c r="Q28" s="15">
        <v>12</v>
      </c>
      <c r="R28" s="15" t="s">
        <v>84</v>
      </c>
      <c r="S28" s="15" t="s">
        <v>85</v>
      </c>
      <c r="T28" s="15" t="s">
        <v>85</v>
      </c>
      <c r="U28" s="15">
        <v>347</v>
      </c>
      <c r="V28" s="15" t="s">
        <v>84</v>
      </c>
      <c r="W28" s="15" t="s">
        <v>85</v>
      </c>
      <c r="X28" s="15" t="s">
        <v>85</v>
      </c>
      <c r="Y28" s="15">
        <v>21</v>
      </c>
      <c r="Z28" s="15" t="s">
        <v>84</v>
      </c>
      <c r="AA28" s="15" t="s">
        <v>85</v>
      </c>
      <c r="AB28" s="15" t="s">
        <v>85</v>
      </c>
      <c r="AC28" s="15">
        <v>404</v>
      </c>
      <c r="AD28" s="15" t="s">
        <v>84</v>
      </c>
      <c r="AE28" s="15" t="s">
        <v>85</v>
      </c>
      <c r="AF28" s="15" t="s">
        <v>85</v>
      </c>
      <c r="AG28" s="15">
        <v>6</v>
      </c>
      <c r="AH28" s="15" t="s">
        <v>84</v>
      </c>
      <c r="AI28" s="15" t="s">
        <v>85</v>
      </c>
      <c r="AJ28" s="15" t="s">
        <v>85</v>
      </c>
      <c r="AK28" s="15">
        <v>10</v>
      </c>
      <c r="AL28" s="15" t="s">
        <v>84</v>
      </c>
      <c r="AM28" s="15" t="s">
        <v>85</v>
      </c>
      <c r="AN28" s="15" t="s">
        <v>85</v>
      </c>
      <c r="AO28" s="15">
        <v>89</v>
      </c>
      <c r="AP28" s="15" t="s">
        <v>84</v>
      </c>
      <c r="AQ28" s="15" t="s">
        <v>85</v>
      </c>
      <c r="AR28" s="15" t="s">
        <v>85</v>
      </c>
      <c r="AS28" s="15">
        <v>115</v>
      </c>
      <c r="AT28" s="15" t="s">
        <v>84</v>
      </c>
      <c r="AU28" s="15" t="s">
        <v>85</v>
      </c>
      <c r="AV28" s="15" t="s">
        <v>85</v>
      </c>
      <c r="AW28" s="15">
        <v>54</v>
      </c>
      <c r="AX28" s="15" t="s">
        <v>84</v>
      </c>
      <c r="AY28" s="15" t="s">
        <v>85</v>
      </c>
      <c r="AZ28" s="15" t="s">
        <v>85</v>
      </c>
      <c r="BA28" s="15">
        <v>1023</v>
      </c>
      <c r="BB28" s="15" t="s">
        <v>84</v>
      </c>
      <c r="BC28" s="15" t="s">
        <v>85</v>
      </c>
      <c r="BD28" s="15" t="s">
        <v>85</v>
      </c>
      <c r="BE28" s="15">
        <v>26</v>
      </c>
      <c r="BF28" s="15" t="s">
        <v>84</v>
      </c>
      <c r="BG28" s="15" t="s">
        <v>85</v>
      </c>
      <c r="BH28" s="15" t="s">
        <v>85</v>
      </c>
      <c r="BI28" s="15">
        <v>1317</v>
      </c>
      <c r="BJ28" s="15" t="s">
        <v>84</v>
      </c>
      <c r="BK28" s="15" t="s">
        <v>85</v>
      </c>
      <c r="BL28" s="15" t="s">
        <v>85</v>
      </c>
      <c r="BM28" s="15">
        <v>13</v>
      </c>
    </row>
    <row r="29" spans="1:65" x14ac:dyDescent="0.25">
      <c r="A29" s="15" t="s">
        <v>69</v>
      </c>
      <c r="B29" s="15" t="s">
        <v>84</v>
      </c>
      <c r="C29" s="15" t="s">
        <v>85</v>
      </c>
      <c r="D29" s="15" t="s">
        <v>85</v>
      </c>
      <c r="E29" s="15">
        <v>2</v>
      </c>
      <c r="F29" s="15">
        <v>9.6978170697711654</v>
      </c>
      <c r="G29" s="15">
        <v>2.5927060625315379</v>
      </c>
      <c r="H29" s="15">
        <v>30.230983385415144</v>
      </c>
      <c r="I29" s="15">
        <v>10</v>
      </c>
      <c r="J29" s="15">
        <v>33.401566720251402</v>
      </c>
      <c r="K29" s="15">
        <v>25.295535464298457</v>
      </c>
      <c r="L29" s="15">
        <v>42.623121305826096</v>
      </c>
      <c r="M29" s="15">
        <v>12</v>
      </c>
      <c r="N29" s="15" t="s">
        <v>84</v>
      </c>
      <c r="O29" s="15" t="s">
        <v>85</v>
      </c>
      <c r="P29" s="15" t="s">
        <v>85</v>
      </c>
      <c r="Q29" s="15">
        <v>12</v>
      </c>
      <c r="R29" s="15">
        <v>9.7459510760135668</v>
      </c>
      <c r="S29" s="15">
        <v>7.0299908291232756</v>
      </c>
      <c r="T29" s="15">
        <v>13.360404232764628</v>
      </c>
      <c r="U29" s="15">
        <v>347</v>
      </c>
      <c r="V29" s="15">
        <v>3.7771388237727175</v>
      </c>
      <c r="W29" s="15">
        <v>0.80297367919851914</v>
      </c>
      <c r="X29" s="15">
        <v>15.991522663434218</v>
      </c>
      <c r="Y29" s="15">
        <v>21</v>
      </c>
      <c r="Z29" s="15">
        <v>9.6654519418774587</v>
      </c>
      <c r="AA29" s="15">
        <v>6.9729486097077409</v>
      </c>
      <c r="AB29" s="15">
        <v>13.249549427659469</v>
      </c>
      <c r="AC29" s="15">
        <v>404</v>
      </c>
      <c r="AD29" s="15">
        <v>54.281070972998165</v>
      </c>
      <c r="AE29" s="15">
        <v>19.930639089154198</v>
      </c>
      <c r="AF29" s="15">
        <v>84.99184221735203</v>
      </c>
      <c r="AG29" s="15">
        <v>6</v>
      </c>
      <c r="AH29" s="15">
        <v>27.596216961063114</v>
      </c>
      <c r="AI29" s="15">
        <v>6.624623909111599</v>
      </c>
      <c r="AJ29" s="15">
        <v>67.187426915747622</v>
      </c>
      <c r="AK29" s="15">
        <v>10</v>
      </c>
      <c r="AL29" s="15">
        <v>18.187232976955624</v>
      </c>
      <c r="AM29" s="15">
        <v>10.036227907602054</v>
      </c>
      <c r="AN29" s="15">
        <v>30.699172034864912</v>
      </c>
      <c r="AO29" s="15">
        <v>89</v>
      </c>
      <c r="AP29" s="15">
        <v>23.112170033164837</v>
      </c>
      <c r="AQ29" s="15">
        <v>16.938114626611732</v>
      </c>
      <c r="AR29" s="15">
        <v>30.704792010540277</v>
      </c>
      <c r="AS29" s="15">
        <v>115</v>
      </c>
      <c r="AT29" s="15" t="s">
        <v>84</v>
      </c>
      <c r="AU29" s="15" t="s">
        <v>85</v>
      </c>
      <c r="AV29" s="15" t="s">
        <v>85</v>
      </c>
      <c r="AW29" s="15">
        <v>54</v>
      </c>
      <c r="AX29" s="15">
        <v>10.742295923387527</v>
      </c>
      <c r="AY29" s="15">
        <v>8.9378676933326329</v>
      </c>
      <c r="AZ29" s="15">
        <v>12.859568621218328</v>
      </c>
      <c r="BA29" s="15">
        <v>1023</v>
      </c>
      <c r="BB29" s="15">
        <v>7.3411095525148076</v>
      </c>
      <c r="BC29" s="15">
        <v>2.692597883831211</v>
      </c>
      <c r="BD29" s="15">
        <v>18.489915999475087</v>
      </c>
      <c r="BE29" s="15">
        <v>26</v>
      </c>
      <c r="BF29" s="15">
        <v>12.043584571725736</v>
      </c>
      <c r="BG29" s="15">
        <v>10.237459451159578</v>
      </c>
      <c r="BH29" s="15">
        <v>14.118234601307469</v>
      </c>
      <c r="BI29" s="15">
        <v>1317</v>
      </c>
      <c r="BJ29" s="15">
        <v>12.932212222358629</v>
      </c>
      <c r="BK29" s="15">
        <v>3.7297799044131481</v>
      </c>
      <c r="BL29" s="15">
        <v>36.282548414861651</v>
      </c>
      <c r="BM29" s="15">
        <v>13</v>
      </c>
    </row>
    <row r="30" spans="1:65" x14ac:dyDescent="0.25">
      <c r="A30" s="15" t="s">
        <v>152</v>
      </c>
      <c r="B30" s="15">
        <v>47.24755078395129</v>
      </c>
      <c r="C30" s="15">
        <v>9.3352674020900466</v>
      </c>
      <c r="D30" s="15">
        <v>88.624538629536232</v>
      </c>
      <c r="E30" s="15">
        <v>2</v>
      </c>
      <c r="F30" s="15">
        <v>17.462906441823801</v>
      </c>
      <c r="G30" s="15">
        <v>4.8779511382946978</v>
      </c>
      <c r="H30" s="15">
        <v>46.607666721488243</v>
      </c>
      <c r="I30" s="15">
        <v>10</v>
      </c>
      <c r="J30" s="15">
        <v>10.737728111647039</v>
      </c>
      <c r="K30" s="15">
        <v>2.7649981872254266</v>
      </c>
      <c r="L30" s="15">
        <v>33.725745609330296</v>
      </c>
      <c r="M30" s="15">
        <v>12</v>
      </c>
      <c r="N30" s="15" t="s">
        <v>84</v>
      </c>
      <c r="O30" s="15" t="s">
        <v>85</v>
      </c>
      <c r="P30" s="15" t="s">
        <v>85</v>
      </c>
      <c r="Q30" s="15">
        <v>12</v>
      </c>
      <c r="R30" s="15">
        <v>54.363701150191858</v>
      </c>
      <c r="S30" s="15">
        <v>44.33758914843883</v>
      </c>
      <c r="T30" s="15">
        <v>64.048245064075076</v>
      </c>
      <c r="U30" s="15">
        <v>347</v>
      </c>
      <c r="V30" s="15">
        <v>14.020057130826791</v>
      </c>
      <c r="W30" s="15">
        <v>4.6870475343809153</v>
      </c>
      <c r="X30" s="15">
        <v>35.094514033097816</v>
      </c>
      <c r="Y30" s="15">
        <v>21</v>
      </c>
      <c r="Z30" s="15">
        <v>46.959653827487251</v>
      </c>
      <c r="AA30" s="15">
        <v>38.983962105074895</v>
      </c>
      <c r="AB30" s="15">
        <v>55.093724736172824</v>
      </c>
      <c r="AC30" s="15">
        <v>404</v>
      </c>
      <c r="AD30" s="15">
        <v>53.036863439571725</v>
      </c>
      <c r="AE30" s="15">
        <v>29.002610413639957</v>
      </c>
      <c r="AF30" s="15">
        <v>75.740518831124817</v>
      </c>
      <c r="AG30" s="15">
        <v>6</v>
      </c>
      <c r="AH30" s="15">
        <v>46.033421291583345</v>
      </c>
      <c r="AI30" s="15">
        <v>23.386797122182703</v>
      </c>
      <c r="AJ30" s="15">
        <v>70.445498368529826</v>
      </c>
      <c r="AK30" s="15">
        <v>10</v>
      </c>
      <c r="AL30" s="15">
        <v>40.534237470378436</v>
      </c>
      <c r="AM30" s="15">
        <v>26.952168433793595</v>
      </c>
      <c r="AN30" s="15">
        <v>55.738187432397964</v>
      </c>
      <c r="AO30" s="15">
        <v>89</v>
      </c>
      <c r="AP30" s="15">
        <v>46.353623997053447</v>
      </c>
      <c r="AQ30" s="15">
        <v>36.025542844453426</v>
      </c>
      <c r="AR30" s="15">
        <v>57.004305168597348</v>
      </c>
      <c r="AS30" s="15">
        <v>115</v>
      </c>
      <c r="AT30" s="15" t="s">
        <v>84</v>
      </c>
      <c r="AU30" s="15" t="s">
        <v>85</v>
      </c>
      <c r="AV30" s="15" t="s">
        <v>85</v>
      </c>
      <c r="AW30" s="15">
        <v>54</v>
      </c>
      <c r="AX30" s="15">
        <v>57.241709743184153</v>
      </c>
      <c r="AY30" s="15">
        <v>48.490594362745014</v>
      </c>
      <c r="AZ30" s="15">
        <v>65.561963170498245</v>
      </c>
      <c r="BA30" s="15">
        <v>1023</v>
      </c>
      <c r="BB30" s="15">
        <v>26.304381221859931</v>
      </c>
      <c r="BC30" s="15">
        <v>11.358867475533106</v>
      </c>
      <c r="BD30" s="15">
        <v>49.85454059171461</v>
      </c>
      <c r="BE30" s="15">
        <v>26</v>
      </c>
      <c r="BF30" s="15">
        <v>51.439062556984062</v>
      </c>
      <c r="BG30" s="15">
        <v>44.566512199471603</v>
      </c>
      <c r="BH30" s="15">
        <v>58.257619602184199</v>
      </c>
      <c r="BI30" s="15">
        <v>1317</v>
      </c>
      <c r="BJ30" s="15">
        <v>51.951840819397788</v>
      </c>
      <c r="BK30" s="15">
        <v>23.830847984901066</v>
      </c>
      <c r="BL30" s="15">
        <v>78.888246570664123</v>
      </c>
      <c r="BM30" s="15">
        <v>13</v>
      </c>
    </row>
    <row r="31" spans="1:65" x14ac:dyDescent="0.25">
      <c r="A31" s="15" t="s">
        <v>153</v>
      </c>
      <c r="B31" s="15">
        <v>47.24755078395129</v>
      </c>
      <c r="C31" s="15">
        <v>9.3352674020900466</v>
      </c>
      <c r="D31" s="15">
        <v>88.624538629536232</v>
      </c>
      <c r="E31" s="15">
        <v>2</v>
      </c>
      <c r="F31" s="15">
        <v>12.515117666161451</v>
      </c>
      <c r="G31" s="15">
        <v>3.772130289384465</v>
      </c>
      <c r="H31" s="15">
        <v>34.299444085540003</v>
      </c>
      <c r="I31" s="15">
        <v>10</v>
      </c>
      <c r="J31" s="15">
        <v>67.185200733058494</v>
      </c>
      <c r="K31" s="15">
        <v>58.772733358110031</v>
      </c>
      <c r="L31" s="15">
        <v>74.622300686951434</v>
      </c>
      <c r="M31" s="15">
        <v>12</v>
      </c>
      <c r="N31" s="15" t="s">
        <v>84</v>
      </c>
      <c r="O31" s="15" t="s">
        <v>85</v>
      </c>
      <c r="P31" s="15" t="s">
        <v>85</v>
      </c>
      <c r="Q31" s="15">
        <v>12</v>
      </c>
      <c r="R31" s="15">
        <v>18.044271422524037</v>
      </c>
      <c r="S31" s="15">
        <v>12.431709187220399</v>
      </c>
      <c r="T31" s="15">
        <v>25.454192567494843</v>
      </c>
      <c r="U31" s="15">
        <v>347</v>
      </c>
      <c r="V31" s="15">
        <v>5.3431809907416961</v>
      </c>
      <c r="W31" s="15">
        <v>1.5772090316474296</v>
      </c>
      <c r="X31" s="15">
        <v>16.585989385955664</v>
      </c>
      <c r="Y31" s="15">
        <v>21</v>
      </c>
      <c r="Z31" s="15">
        <v>18.014093979742619</v>
      </c>
      <c r="AA31" s="15">
        <v>12.52840704141075</v>
      </c>
      <c r="AB31" s="15">
        <v>25.209492738336632</v>
      </c>
      <c r="AC31" s="15">
        <v>404</v>
      </c>
      <c r="AD31" s="15">
        <v>37.365627971717629</v>
      </c>
      <c r="AE31" s="15">
        <v>15.349862055959001</v>
      </c>
      <c r="AF31" s="15">
        <v>66.246406481931814</v>
      </c>
      <c r="AG31" s="15">
        <v>6</v>
      </c>
      <c r="AH31" s="15">
        <v>29.156327447756205</v>
      </c>
      <c r="AI31" s="15">
        <v>7.087836894897678</v>
      </c>
      <c r="AJ31" s="15">
        <v>68.947520066170554</v>
      </c>
      <c r="AK31" s="15">
        <v>10</v>
      </c>
      <c r="AL31" s="15">
        <v>21.685111547475081</v>
      </c>
      <c r="AM31" s="15">
        <v>12.340198555822065</v>
      </c>
      <c r="AN31" s="15">
        <v>35.260177433318937</v>
      </c>
      <c r="AO31" s="15">
        <v>89</v>
      </c>
      <c r="AP31" s="15">
        <v>53.363887951319022</v>
      </c>
      <c r="AQ31" s="15">
        <v>41.84537872089151</v>
      </c>
      <c r="AR31" s="15">
        <v>64.534558998634324</v>
      </c>
      <c r="AS31" s="15">
        <v>115</v>
      </c>
      <c r="AT31" s="15" t="s">
        <v>84</v>
      </c>
      <c r="AU31" s="15" t="s">
        <v>85</v>
      </c>
      <c r="AV31" s="15" t="s">
        <v>85</v>
      </c>
      <c r="AW31" s="15">
        <v>54</v>
      </c>
      <c r="AX31" s="15">
        <v>26.28230513184554</v>
      </c>
      <c r="AY31" s="15">
        <v>21.945167356212995</v>
      </c>
      <c r="AZ31" s="15">
        <v>31.134703515133438</v>
      </c>
      <c r="BA31" s="15">
        <v>1023</v>
      </c>
      <c r="BB31" s="15">
        <v>19.689609166776741</v>
      </c>
      <c r="BC31" s="15">
        <v>9.4021321940902158</v>
      </c>
      <c r="BD31" s="15">
        <v>36.67646590511913</v>
      </c>
      <c r="BE31" s="15">
        <v>26</v>
      </c>
      <c r="BF31" s="15">
        <v>26.888268610617942</v>
      </c>
      <c r="BG31" s="15">
        <v>23.18222456961999</v>
      </c>
      <c r="BH31" s="15">
        <v>30.948090045592064</v>
      </c>
      <c r="BI31" s="15">
        <v>1317</v>
      </c>
      <c r="BJ31" s="15">
        <v>48.774054983794471</v>
      </c>
      <c r="BK31" s="15">
        <v>27.349032146949661</v>
      </c>
      <c r="BL31" s="15">
        <v>70.65922131991546</v>
      </c>
      <c r="BM31" s="15">
        <v>13</v>
      </c>
    </row>
    <row r="32" spans="1:65" x14ac:dyDescent="0.25">
      <c r="A32" s="15" t="s">
        <v>154</v>
      </c>
      <c r="B32" s="15" t="s">
        <v>84</v>
      </c>
      <c r="C32" s="15" t="s">
        <v>85</v>
      </c>
      <c r="D32" s="15" t="s">
        <v>85</v>
      </c>
      <c r="E32" s="15">
        <v>2</v>
      </c>
      <c r="F32" s="15" t="s">
        <v>84</v>
      </c>
      <c r="G32" s="15" t="s">
        <v>85</v>
      </c>
      <c r="H32" s="15" t="s">
        <v>85</v>
      </c>
      <c r="I32" s="15">
        <v>10</v>
      </c>
      <c r="J32" s="15" t="s">
        <v>84</v>
      </c>
      <c r="K32" s="15" t="s">
        <v>85</v>
      </c>
      <c r="L32" s="15" t="s">
        <v>85</v>
      </c>
      <c r="M32" s="15">
        <v>12</v>
      </c>
      <c r="N32" s="15" t="s">
        <v>84</v>
      </c>
      <c r="O32" s="15" t="s">
        <v>85</v>
      </c>
      <c r="P32" s="15" t="s">
        <v>85</v>
      </c>
      <c r="Q32" s="15">
        <v>12</v>
      </c>
      <c r="R32" s="15">
        <v>0.14024849212638649</v>
      </c>
      <c r="S32" s="15">
        <v>3.0239306374259759E-2</v>
      </c>
      <c r="T32" s="15">
        <v>0.64787234000810745</v>
      </c>
      <c r="U32" s="15">
        <v>347</v>
      </c>
      <c r="V32" s="15" t="s">
        <v>84</v>
      </c>
      <c r="W32" s="15" t="s">
        <v>85</v>
      </c>
      <c r="X32" s="15" t="s">
        <v>85</v>
      </c>
      <c r="Y32" s="15">
        <v>21</v>
      </c>
      <c r="Z32" s="15">
        <v>0.1166118806672431</v>
      </c>
      <c r="AA32" s="15">
        <v>2.49111355613225E-2</v>
      </c>
      <c r="AB32" s="15">
        <v>0.54403666552857455</v>
      </c>
      <c r="AC32" s="15">
        <v>404</v>
      </c>
      <c r="AD32" s="15" t="s">
        <v>84</v>
      </c>
      <c r="AE32" s="15" t="s">
        <v>85</v>
      </c>
      <c r="AF32" s="15" t="s">
        <v>85</v>
      </c>
      <c r="AG32" s="15">
        <v>6</v>
      </c>
      <c r="AH32" s="15" t="s">
        <v>84</v>
      </c>
      <c r="AI32" s="15" t="s">
        <v>85</v>
      </c>
      <c r="AJ32" s="15" t="s">
        <v>85</v>
      </c>
      <c r="AK32" s="15">
        <v>10</v>
      </c>
      <c r="AL32" s="15" t="s">
        <v>84</v>
      </c>
      <c r="AM32" s="15" t="s">
        <v>85</v>
      </c>
      <c r="AN32" s="15" t="s">
        <v>85</v>
      </c>
      <c r="AO32" s="15">
        <v>89</v>
      </c>
      <c r="AP32" s="15">
        <v>1.9687832541861794</v>
      </c>
      <c r="AQ32" s="15">
        <v>0.69086420749446797</v>
      </c>
      <c r="AR32" s="15">
        <v>5.4800798049383346</v>
      </c>
      <c r="AS32" s="15">
        <v>115</v>
      </c>
      <c r="AT32" s="15" t="s">
        <v>84</v>
      </c>
      <c r="AU32" s="15" t="s">
        <v>85</v>
      </c>
      <c r="AV32" s="15" t="s">
        <v>85</v>
      </c>
      <c r="AW32" s="15">
        <v>54</v>
      </c>
      <c r="AX32" s="15">
        <v>0.37405986701979138</v>
      </c>
      <c r="AY32" s="15">
        <v>0.15501099587362518</v>
      </c>
      <c r="AZ32" s="15">
        <v>0.89986092953465746</v>
      </c>
      <c r="BA32" s="15">
        <v>1023</v>
      </c>
      <c r="BB32" s="15" t="s">
        <v>84</v>
      </c>
      <c r="BC32" s="15" t="s">
        <v>85</v>
      </c>
      <c r="BD32" s="15" t="s">
        <v>85</v>
      </c>
      <c r="BE32" s="15">
        <v>26</v>
      </c>
      <c r="BF32" s="15">
        <v>0.44639201382890831</v>
      </c>
      <c r="BG32" s="15">
        <v>0.22868291035400279</v>
      </c>
      <c r="BH32" s="15">
        <v>0.86955662351642282</v>
      </c>
      <c r="BI32" s="15">
        <v>1317</v>
      </c>
      <c r="BJ32" s="15" t="s">
        <v>84</v>
      </c>
      <c r="BK32" s="15" t="s">
        <v>85</v>
      </c>
      <c r="BL32" s="15" t="s">
        <v>85</v>
      </c>
      <c r="BM32" s="15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517E-1A8E-49C5-AEB1-34113A93B05C}">
  <dimension ref="A1:CT32"/>
  <sheetViews>
    <sheetView tabSelected="1" workbookViewId="0">
      <selection activeCell="V23" sqref="V23"/>
    </sheetView>
  </sheetViews>
  <sheetFormatPr defaultColWidth="9.140625" defaultRowHeight="15" x14ac:dyDescent="0.25"/>
  <cols>
    <col min="1" max="16384" width="9.140625" style="15"/>
  </cols>
  <sheetData>
    <row r="1" spans="1:98" customFormat="1" x14ac:dyDescent="0.25">
      <c r="A1" s="130" t="s">
        <v>95</v>
      </c>
      <c r="B1" s="130" t="s">
        <v>21</v>
      </c>
      <c r="C1" s="130" t="s">
        <v>164</v>
      </c>
      <c r="D1" s="130" t="s">
        <v>165</v>
      </c>
      <c r="F1" s="130" t="s">
        <v>21</v>
      </c>
      <c r="J1" s="130" t="s">
        <v>21</v>
      </c>
      <c r="N1" s="130" t="s">
        <v>21</v>
      </c>
      <c r="R1" s="130" t="s">
        <v>21</v>
      </c>
      <c r="V1" s="130" t="s">
        <v>21</v>
      </c>
      <c r="Z1" s="15" t="s">
        <v>21</v>
      </c>
      <c r="AD1" s="130" t="s">
        <v>21</v>
      </c>
      <c r="AH1" s="130" t="s">
        <v>22</v>
      </c>
      <c r="AL1" s="130" t="s">
        <v>22</v>
      </c>
      <c r="AP1" s="130" t="s">
        <v>22</v>
      </c>
      <c r="AT1" s="130" t="s">
        <v>22</v>
      </c>
      <c r="AX1" s="130" t="s">
        <v>22</v>
      </c>
      <c r="BB1" s="130" t="s">
        <v>22</v>
      </c>
      <c r="BF1" s="130" t="s">
        <v>22</v>
      </c>
      <c r="BJ1" s="130" t="s">
        <v>22</v>
      </c>
      <c r="BN1" t="s">
        <v>22</v>
      </c>
      <c r="BR1" t="s">
        <v>22</v>
      </c>
      <c r="BW1" s="15" t="s">
        <v>22</v>
      </c>
      <c r="CA1" s="15" t="s">
        <v>22</v>
      </c>
      <c r="CE1" s="15" t="s">
        <v>22</v>
      </c>
      <c r="CI1" s="15" t="s">
        <v>22</v>
      </c>
      <c r="CM1" t="s">
        <v>22</v>
      </c>
      <c r="CQ1" t="s">
        <v>22</v>
      </c>
    </row>
    <row r="2" spans="1:98" x14ac:dyDescent="0.25">
      <c r="B2" s="15" t="s">
        <v>74</v>
      </c>
      <c r="F2" s="15" t="s">
        <v>75</v>
      </c>
      <c r="J2" s="15" t="s">
        <v>76</v>
      </c>
      <c r="N2" s="15" t="s">
        <v>77</v>
      </c>
      <c r="R2" s="15" t="s">
        <v>86</v>
      </c>
      <c r="V2" s="15" t="s">
        <v>130</v>
      </c>
      <c r="Z2" s="15" t="s">
        <v>131</v>
      </c>
      <c r="AD2" s="15" t="s">
        <v>80</v>
      </c>
      <c r="AH2" s="15" t="s">
        <v>74</v>
      </c>
      <c r="AL2" s="15" t="s">
        <v>75</v>
      </c>
      <c r="AP2" s="15" t="s">
        <v>76</v>
      </c>
      <c r="AT2" s="15" t="s">
        <v>77</v>
      </c>
      <c r="AX2" s="15" t="s">
        <v>86</v>
      </c>
      <c r="BB2" s="15" t="s">
        <v>130</v>
      </c>
      <c r="BF2" s="15" t="s">
        <v>131</v>
      </c>
      <c r="BJ2" s="15" t="s">
        <v>80</v>
      </c>
      <c r="BN2" s="15" t="s">
        <v>79</v>
      </c>
      <c r="BR2" s="15" t="s">
        <v>80</v>
      </c>
      <c r="BW2" s="15" t="s">
        <v>86</v>
      </c>
      <c r="CA2" s="15" t="s">
        <v>78</v>
      </c>
      <c r="CE2" s="15" t="s">
        <v>79</v>
      </c>
      <c r="CI2" s="15" t="s">
        <v>80</v>
      </c>
      <c r="CM2" s="15" t="s">
        <v>79</v>
      </c>
      <c r="CQ2" s="15" t="s">
        <v>80</v>
      </c>
    </row>
    <row r="3" spans="1:98" x14ac:dyDescent="0.25">
      <c r="A3" s="15" t="s">
        <v>81</v>
      </c>
      <c r="B3" s="15" t="s">
        <v>25</v>
      </c>
      <c r="C3" s="15" t="s">
        <v>82</v>
      </c>
      <c r="D3" s="15" t="s">
        <v>83</v>
      </c>
      <c r="E3" s="15" t="s">
        <v>17</v>
      </c>
    </row>
    <row r="4" spans="1:98" x14ac:dyDescent="0.25">
      <c r="A4" s="15" t="s">
        <v>44</v>
      </c>
      <c r="B4" s="15" t="s">
        <v>84</v>
      </c>
      <c r="C4" s="15" t="s">
        <v>85</v>
      </c>
      <c r="D4" s="15" t="s">
        <v>85</v>
      </c>
      <c r="E4" s="15">
        <v>0</v>
      </c>
      <c r="F4" s="15">
        <v>53.056365333066012</v>
      </c>
      <c r="G4" s="15">
        <v>26.807677480577297</v>
      </c>
      <c r="H4" s="15">
        <v>77.71642324325488</v>
      </c>
      <c r="I4" s="15">
        <v>11</v>
      </c>
      <c r="J4" s="15">
        <v>99.513242757503676</v>
      </c>
      <c r="K4" s="15">
        <v>96.752064592317751</v>
      </c>
      <c r="L4" s="15">
        <v>99.928779252617005</v>
      </c>
      <c r="M4" s="15">
        <v>55</v>
      </c>
      <c r="N4" s="15" t="s">
        <v>84</v>
      </c>
      <c r="O4" s="15" t="s">
        <v>85</v>
      </c>
      <c r="P4" s="15" t="s">
        <v>85</v>
      </c>
      <c r="Q4" s="15">
        <v>15</v>
      </c>
      <c r="R4" s="15">
        <v>100</v>
      </c>
      <c r="S4" s="15">
        <v>100</v>
      </c>
      <c r="T4" s="15">
        <v>100</v>
      </c>
      <c r="U4" s="15">
        <v>87</v>
      </c>
      <c r="V4" s="15">
        <v>100</v>
      </c>
      <c r="W4" s="15">
        <v>100</v>
      </c>
      <c r="X4" s="15">
        <v>100</v>
      </c>
      <c r="Y4" s="15">
        <v>4</v>
      </c>
      <c r="Z4" s="15">
        <v>94.028595352348773</v>
      </c>
      <c r="AA4" s="15">
        <v>85.247720326468567</v>
      </c>
      <c r="AB4" s="15">
        <v>97.722536247634935</v>
      </c>
      <c r="AC4" s="15">
        <v>172</v>
      </c>
      <c r="AD4" s="15" t="s">
        <v>84</v>
      </c>
      <c r="AE4" s="15" t="s">
        <v>85</v>
      </c>
      <c r="AF4" s="15" t="s">
        <v>85</v>
      </c>
      <c r="AG4" s="15">
        <v>0</v>
      </c>
      <c r="AH4" s="15">
        <v>85.723740520655866</v>
      </c>
      <c r="AI4" s="15">
        <v>37.461253137104123</v>
      </c>
      <c r="AJ4" s="15">
        <v>98.365804854914728</v>
      </c>
      <c r="AK4" s="15">
        <v>3</v>
      </c>
      <c r="AL4" s="15">
        <v>64.57852572260812</v>
      </c>
      <c r="AM4" s="15">
        <v>35.572820214696158</v>
      </c>
      <c r="AN4" s="15">
        <v>85.75491033746539</v>
      </c>
      <c r="AO4" s="15">
        <v>69</v>
      </c>
      <c r="AP4" s="15">
        <v>94.671511657956401</v>
      </c>
      <c r="AQ4" s="15">
        <v>86.977358687770959</v>
      </c>
      <c r="AR4" s="15">
        <v>97.928029497291192</v>
      </c>
      <c r="AS4" s="15">
        <v>261</v>
      </c>
      <c r="AT4" s="15" t="s">
        <v>84</v>
      </c>
      <c r="AU4" s="15" t="s">
        <v>85</v>
      </c>
      <c r="AV4" s="15" t="s">
        <v>85</v>
      </c>
      <c r="AW4" s="15">
        <v>51</v>
      </c>
      <c r="AX4" s="15">
        <v>93.305793419083216</v>
      </c>
      <c r="AY4" s="15">
        <v>87.539694396943119</v>
      </c>
      <c r="AZ4" s="15">
        <v>96.509967262280327</v>
      </c>
      <c r="BA4" s="15">
        <v>424</v>
      </c>
      <c r="BB4" s="15">
        <v>90.937621351992888</v>
      </c>
      <c r="BC4" s="15">
        <v>87.222960446171186</v>
      </c>
      <c r="BD4" s="15">
        <v>93.650932864911326</v>
      </c>
      <c r="BE4" s="15">
        <v>52</v>
      </c>
      <c r="BF4" s="15">
        <v>86.255478452448074</v>
      </c>
      <c r="BG4" s="15">
        <v>83.090750585775723</v>
      </c>
      <c r="BH4" s="15">
        <v>88.906973407936803</v>
      </c>
      <c r="BI4" s="15">
        <v>860</v>
      </c>
      <c r="BJ4" s="15">
        <v>84.713487366519928</v>
      </c>
      <c r="BK4" s="15">
        <v>33.476324830209762</v>
      </c>
      <c r="BL4" s="15">
        <v>98.38781610725384</v>
      </c>
      <c r="BM4" s="15">
        <v>3</v>
      </c>
      <c r="BN4" s="15">
        <v>87.926858094301025</v>
      </c>
      <c r="BO4" s="15">
        <v>84.987188330567037</v>
      </c>
      <c r="BP4" s="15">
        <v>90.356226303028436</v>
      </c>
      <c r="BQ4" s="15">
        <v>873</v>
      </c>
      <c r="BR4" s="15">
        <v>100</v>
      </c>
      <c r="BS4" s="15">
        <v>100</v>
      </c>
      <c r="BT4" s="15">
        <v>100</v>
      </c>
      <c r="BU4" s="15">
        <v>3</v>
      </c>
      <c r="BV4" s="15">
        <v>54</v>
      </c>
      <c r="BW4" s="15">
        <v>96.177333987205969</v>
      </c>
      <c r="BX4" s="15">
        <v>89.10758072625876</v>
      </c>
      <c r="BY4" s="15">
        <v>98.724146143154996</v>
      </c>
      <c r="BZ4" s="15">
        <v>417</v>
      </c>
      <c r="CA4" s="15">
        <v>84.430160872897503</v>
      </c>
      <c r="CB4" s="15">
        <v>76.057449605831906</v>
      </c>
      <c r="CC4" s="15">
        <v>90.250264202082647</v>
      </c>
      <c r="CD4" s="15">
        <v>55</v>
      </c>
      <c r="CE4" s="15">
        <v>87.926858094301025</v>
      </c>
      <c r="CF4" s="15">
        <v>84.987188330567037</v>
      </c>
      <c r="CG4" s="15">
        <v>90.356226303028436</v>
      </c>
      <c r="CH4" s="15">
        <v>873</v>
      </c>
      <c r="CI4" s="15">
        <v>100</v>
      </c>
      <c r="CJ4" s="15">
        <v>100</v>
      </c>
      <c r="CK4" s="15">
        <v>100</v>
      </c>
      <c r="CL4" s="15">
        <v>3</v>
      </c>
      <c r="CM4" s="15">
        <v>87.926858094301025</v>
      </c>
      <c r="CN4" s="15">
        <v>84.987188330567037</v>
      </c>
      <c r="CO4" s="15">
        <v>90.356226303028436</v>
      </c>
      <c r="CP4" s="15">
        <v>873</v>
      </c>
      <c r="CQ4" s="15">
        <v>100</v>
      </c>
      <c r="CR4" s="15">
        <v>100</v>
      </c>
      <c r="CS4" s="15">
        <v>100</v>
      </c>
      <c r="CT4" s="15">
        <v>3</v>
      </c>
    </row>
    <row r="5" spans="1:98" x14ac:dyDescent="0.25">
      <c r="A5" s="15" t="s">
        <v>132</v>
      </c>
      <c r="B5" s="15" t="s">
        <v>84</v>
      </c>
      <c r="C5" s="15" t="s">
        <v>85</v>
      </c>
      <c r="D5" s="15" t="s">
        <v>85</v>
      </c>
      <c r="E5" s="15">
        <v>0</v>
      </c>
      <c r="F5" s="15">
        <v>51.548368754060306</v>
      </c>
      <c r="G5" s="15">
        <v>26.875033906055044</v>
      </c>
      <c r="H5" s="15">
        <v>75.48930084256537</v>
      </c>
      <c r="I5" s="15">
        <v>11</v>
      </c>
      <c r="J5" s="15">
        <v>99.513242757503676</v>
      </c>
      <c r="K5" s="15">
        <v>96.752064592317765</v>
      </c>
      <c r="L5" s="15">
        <v>99.928779252617005</v>
      </c>
      <c r="M5" s="15">
        <v>55</v>
      </c>
      <c r="N5" s="15" t="s">
        <v>84</v>
      </c>
      <c r="O5" s="15" t="s">
        <v>85</v>
      </c>
      <c r="P5" s="15" t="s">
        <v>85</v>
      </c>
      <c r="Q5" s="15">
        <v>15</v>
      </c>
      <c r="R5" s="15">
        <v>91.828372486642905</v>
      </c>
      <c r="S5" s="15">
        <v>87.073910869164408</v>
      </c>
      <c r="T5" s="15">
        <v>94.935762141298</v>
      </c>
      <c r="U5" s="15">
        <v>87</v>
      </c>
      <c r="V5" s="15">
        <v>100</v>
      </c>
      <c r="W5" s="15">
        <v>100</v>
      </c>
      <c r="X5" s="15">
        <v>100</v>
      </c>
      <c r="Y5" s="15">
        <v>4</v>
      </c>
      <c r="Z5" s="15">
        <v>88.528129693567877</v>
      </c>
      <c r="AA5" s="15">
        <v>85.757826474636573</v>
      </c>
      <c r="AB5" s="15">
        <v>90.817270019044216</v>
      </c>
      <c r="AC5" s="15">
        <v>172</v>
      </c>
      <c r="AD5" s="15" t="s">
        <v>84</v>
      </c>
      <c r="AE5" s="15" t="s">
        <v>85</v>
      </c>
      <c r="AF5" s="15" t="s">
        <v>85</v>
      </c>
      <c r="AG5" s="15">
        <v>0</v>
      </c>
      <c r="AH5" s="15">
        <v>85.723740520655866</v>
      </c>
      <c r="AI5" s="15">
        <v>37.461253137104123</v>
      </c>
      <c r="AJ5" s="15">
        <v>98.365804854914728</v>
      </c>
      <c r="AK5" s="15">
        <v>3</v>
      </c>
      <c r="AL5" s="15">
        <v>46.923040936912969</v>
      </c>
      <c r="AM5" s="15">
        <v>25.477513356636202</v>
      </c>
      <c r="AN5" s="15">
        <v>69.568561115506682</v>
      </c>
      <c r="AO5" s="15">
        <v>69</v>
      </c>
      <c r="AP5" s="15">
        <v>94.04954815422127</v>
      </c>
      <c r="AQ5" s="15">
        <v>86.412030048228473</v>
      </c>
      <c r="AR5" s="15">
        <v>97.517503371179757</v>
      </c>
      <c r="AS5" s="15">
        <v>261</v>
      </c>
      <c r="AT5" s="15" t="s">
        <v>84</v>
      </c>
      <c r="AU5" s="15" t="s">
        <v>85</v>
      </c>
      <c r="AV5" s="15" t="s">
        <v>85</v>
      </c>
      <c r="AW5" s="15">
        <v>51</v>
      </c>
      <c r="AX5" s="15">
        <v>87.337897228572615</v>
      </c>
      <c r="AY5" s="15">
        <v>80.284845438955742</v>
      </c>
      <c r="AZ5" s="15">
        <v>92.115530922006073</v>
      </c>
      <c r="BA5" s="15">
        <v>424</v>
      </c>
      <c r="BB5" s="15">
        <v>76.209514780444266</v>
      </c>
      <c r="BC5" s="15">
        <v>60.806929533791966</v>
      </c>
      <c r="BD5" s="15">
        <v>86.866399196307881</v>
      </c>
      <c r="BE5" s="15">
        <v>52</v>
      </c>
      <c r="BF5" s="15">
        <v>80.676337442112199</v>
      </c>
      <c r="BG5" s="15">
        <v>77.014688565892982</v>
      </c>
      <c r="BH5" s="15">
        <v>83.876789868343494</v>
      </c>
      <c r="BI5" s="15">
        <v>860</v>
      </c>
      <c r="BJ5" s="15">
        <v>84.713487366519928</v>
      </c>
      <c r="BK5" s="15">
        <v>33.476324830209762</v>
      </c>
      <c r="BL5" s="15">
        <v>98.38781610725384</v>
      </c>
      <c r="BM5" s="15">
        <v>3</v>
      </c>
      <c r="BN5" s="15">
        <v>85.243358536119047</v>
      </c>
      <c r="BO5" s="15">
        <v>82.073181811414258</v>
      </c>
      <c r="BP5" s="15">
        <v>87.935331139546491</v>
      </c>
      <c r="BQ5" s="15">
        <v>873</v>
      </c>
      <c r="BR5" s="15">
        <v>100</v>
      </c>
      <c r="BS5" s="15">
        <v>100</v>
      </c>
      <c r="BT5" s="15">
        <v>100</v>
      </c>
      <c r="BU5" s="15">
        <v>3</v>
      </c>
      <c r="BV5" s="15">
        <v>54</v>
      </c>
      <c r="BW5" s="15">
        <v>95.066504660575674</v>
      </c>
      <c r="BX5" s="15">
        <v>88.525117658595519</v>
      </c>
      <c r="BY5" s="15">
        <v>97.964636442269608</v>
      </c>
      <c r="BZ5" s="15">
        <v>417</v>
      </c>
      <c r="CA5" s="15">
        <v>76.982096938453907</v>
      </c>
      <c r="CB5" s="15">
        <v>65.224790579223907</v>
      </c>
      <c r="CC5" s="15">
        <v>85.639513001033279</v>
      </c>
      <c r="CD5" s="15">
        <v>55</v>
      </c>
      <c r="CE5" s="15">
        <v>85.243358536119047</v>
      </c>
      <c r="CF5" s="15">
        <v>82.073181811414258</v>
      </c>
      <c r="CG5" s="15">
        <v>87.935331139546491</v>
      </c>
      <c r="CH5" s="15">
        <v>873</v>
      </c>
      <c r="CI5" s="15">
        <v>100</v>
      </c>
      <c r="CJ5" s="15">
        <v>100</v>
      </c>
      <c r="CK5" s="15">
        <v>100</v>
      </c>
      <c r="CL5" s="15">
        <v>3</v>
      </c>
      <c r="CM5" s="15">
        <v>85.243358536119047</v>
      </c>
      <c r="CN5" s="15">
        <v>82.073181811414258</v>
      </c>
      <c r="CO5" s="15">
        <v>87.935331139546491</v>
      </c>
      <c r="CP5" s="15">
        <v>873</v>
      </c>
      <c r="CQ5" s="15">
        <v>100</v>
      </c>
      <c r="CR5" s="15">
        <v>100</v>
      </c>
      <c r="CS5" s="15">
        <v>100</v>
      </c>
      <c r="CT5" s="15">
        <v>3</v>
      </c>
    </row>
    <row r="6" spans="1:98" x14ac:dyDescent="0.25">
      <c r="A6" s="15" t="s">
        <v>133</v>
      </c>
      <c r="B6" s="15" t="s">
        <v>84</v>
      </c>
      <c r="C6" s="15" t="s">
        <v>85</v>
      </c>
      <c r="D6" s="15" t="s">
        <v>85</v>
      </c>
      <c r="E6" s="15">
        <v>0</v>
      </c>
      <c r="F6" s="15">
        <v>51.548368754060306</v>
      </c>
      <c r="G6" s="15">
        <v>26.875033906055044</v>
      </c>
      <c r="H6" s="15">
        <v>75.48930084256537</v>
      </c>
      <c r="I6" s="15">
        <v>11</v>
      </c>
      <c r="J6" s="15">
        <v>95.372530386664081</v>
      </c>
      <c r="K6" s="15">
        <v>82.636416904458855</v>
      </c>
      <c r="L6" s="15">
        <v>98.892014964754296</v>
      </c>
      <c r="M6" s="15">
        <v>55</v>
      </c>
      <c r="N6" s="15" t="s">
        <v>84</v>
      </c>
      <c r="O6" s="15" t="s">
        <v>85</v>
      </c>
      <c r="P6" s="15" t="s">
        <v>85</v>
      </c>
      <c r="Q6" s="15">
        <v>15</v>
      </c>
      <c r="R6" s="15">
        <v>91.674014030184907</v>
      </c>
      <c r="S6" s="15">
        <v>87.115446233429012</v>
      </c>
      <c r="T6" s="15">
        <v>94.717553476341294</v>
      </c>
      <c r="U6" s="15">
        <v>87</v>
      </c>
      <c r="V6" s="15">
        <v>100</v>
      </c>
      <c r="W6" s="15">
        <v>100</v>
      </c>
      <c r="X6" s="15">
        <v>100</v>
      </c>
      <c r="Y6" s="15">
        <v>4</v>
      </c>
      <c r="Z6" s="15">
        <v>87.558679808651533</v>
      </c>
      <c r="AA6" s="15">
        <v>83.450652261873003</v>
      </c>
      <c r="AB6" s="15">
        <v>90.759886165620401</v>
      </c>
      <c r="AC6" s="15">
        <v>172</v>
      </c>
      <c r="AD6" s="15" t="s">
        <v>84</v>
      </c>
      <c r="AE6" s="15" t="s">
        <v>85</v>
      </c>
      <c r="AF6" s="15" t="s">
        <v>85</v>
      </c>
      <c r="AG6" s="15">
        <v>0</v>
      </c>
      <c r="AH6" s="15">
        <v>85.723740520655866</v>
      </c>
      <c r="AI6" s="15">
        <v>37.461253137104123</v>
      </c>
      <c r="AJ6" s="15">
        <v>98.365804854914728</v>
      </c>
      <c r="AK6" s="15">
        <v>3</v>
      </c>
      <c r="AL6" s="15">
        <v>42.843561121725173</v>
      </c>
      <c r="AM6" s="15">
        <v>22.591272000967759</v>
      </c>
      <c r="AN6" s="15">
        <v>65.815038554088346</v>
      </c>
      <c r="AO6" s="15">
        <v>69</v>
      </c>
      <c r="AP6" s="15">
        <v>87.543652257556275</v>
      </c>
      <c r="AQ6" s="15">
        <v>80.419225407969634</v>
      </c>
      <c r="AR6" s="15">
        <v>92.323318053383758</v>
      </c>
      <c r="AS6" s="15">
        <v>261</v>
      </c>
      <c r="AT6" s="15" t="s">
        <v>84</v>
      </c>
      <c r="AU6" s="15" t="s">
        <v>85</v>
      </c>
      <c r="AV6" s="15" t="s">
        <v>85</v>
      </c>
      <c r="AW6" s="15">
        <v>51</v>
      </c>
      <c r="AX6" s="15">
        <v>86.891879050901338</v>
      </c>
      <c r="AY6" s="15">
        <v>79.634421995410563</v>
      </c>
      <c r="AZ6" s="15">
        <v>91.828460280224547</v>
      </c>
      <c r="BA6" s="15">
        <v>424</v>
      </c>
      <c r="BB6" s="15">
        <v>76.209514780444266</v>
      </c>
      <c r="BC6" s="15">
        <v>60.806929533791966</v>
      </c>
      <c r="BD6" s="15">
        <v>86.866399196307881</v>
      </c>
      <c r="BE6" s="15">
        <v>52</v>
      </c>
      <c r="BF6" s="15">
        <v>78.006428854335581</v>
      </c>
      <c r="BG6" s="15">
        <v>74.070234449996178</v>
      </c>
      <c r="BH6" s="15">
        <v>81.494384803499244</v>
      </c>
      <c r="BI6" s="15">
        <v>860</v>
      </c>
      <c r="BJ6" s="15">
        <v>84.713487366519928</v>
      </c>
      <c r="BK6" s="15">
        <v>33.476324830209762</v>
      </c>
      <c r="BL6" s="15">
        <v>98.38781610725384</v>
      </c>
      <c r="BM6" s="15">
        <v>3</v>
      </c>
      <c r="BN6" s="15">
        <v>85.061585965737393</v>
      </c>
      <c r="BO6" s="15">
        <v>81.791870946673839</v>
      </c>
      <c r="BP6" s="15">
        <v>87.831497396996909</v>
      </c>
      <c r="BQ6" s="15">
        <v>873</v>
      </c>
      <c r="BR6" s="15">
        <v>100</v>
      </c>
      <c r="BS6" s="15">
        <v>100</v>
      </c>
      <c r="BT6" s="15">
        <v>100</v>
      </c>
      <c r="BU6" s="15">
        <v>3</v>
      </c>
      <c r="BV6" s="15">
        <v>54</v>
      </c>
      <c r="BW6" s="15">
        <v>95.066504660575674</v>
      </c>
      <c r="BX6" s="15">
        <v>88.525117658595519</v>
      </c>
      <c r="BY6" s="15">
        <v>97.964636442269608</v>
      </c>
      <c r="BZ6" s="15">
        <v>417</v>
      </c>
      <c r="CA6" s="15">
        <v>76.982096938453907</v>
      </c>
      <c r="CB6" s="15">
        <v>65.224790579223907</v>
      </c>
      <c r="CC6" s="15">
        <v>85.639513001033279</v>
      </c>
      <c r="CD6" s="15">
        <v>55</v>
      </c>
      <c r="CE6" s="15">
        <v>85.061585965737393</v>
      </c>
      <c r="CF6" s="15">
        <v>81.791870946673839</v>
      </c>
      <c r="CG6" s="15">
        <v>87.831497396996909</v>
      </c>
      <c r="CH6" s="15">
        <v>873</v>
      </c>
      <c r="CI6" s="15">
        <v>100</v>
      </c>
      <c r="CJ6" s="15">
        <v>100</v>
      </c>
      <c r="CK6" s="15">
        <v>100</v>
      </c>
      <c r="CL6" s="15">
        <v>3</v>
      </c>
      <c r="CM6" s="15">
        <v>85.061585965737393</v>
      </c>
      <c r="CN6" s="15">
        <v>81.791870946673839</v>
      </c>
      <c r="CO6" s="15">
        <v>87.831497396996909</v>
      </c>
      <c r="CP6" s="15">
        <v>873</v>
      </c>
      <c r="CQ6" s="15">
        <v>100</v>
      </c>
      <c r="CR6" s="15">
        <v>100</v>
      </c>
      <c r="CS6" s="15">
        <v>100</v>
      </c>
      <c r="CT6" s="15">
        <v>3</v>
      </c>
    </row>
    <row r="7" spans="1:98" x14ac:dyDescent="0.25">
      <c r="A7" s="15" t="s">
        <v>134</v>
      </c>
      <c r="B7" s="15" t="s">
        <v>84</v>
      </c>
      <c r="C7" s="15" t="s">
        <v>85</v>
      </c>
      <c r="D7" s="15" t="s">
        <v>85</v>
      </c>
      <c r="E7" s="15">
        <v>0</v>
      </c>
      <c r="F7" s="15" t="s">
        <v>84</v>
      </c>
      <c r="G7" s="15" t="s">
        <v>85</v>
      </c>
      <c r="H7" s="15" t="s">
        <v>85</v>
      </c>
      <c r="I7" s="15">
        <v>11</v>
      </c>
      <c r="J7" s="15">
        <v>11.40358632045135</v>
      </c>
      <c r="K7" s="15">
        <v>3.2140035065326291</v>
      </c>
      <c r="L7" s="15">
        <v>33.284577284386408</v>
      </c>
      <c r="M7" s="15">
        <v>55</v>
      </c>
      <c r="N7" s="15" t="s">
        <v>84</v>
      </c>
      <c r="O7" s="15" t="s">
        <v>85</v>
      </c>
      <c r="P7" s="15" t="s">
        <v>85</v>
      </c>
      <c r="Q7" s="15">
        <v>15</v>
      </c>
      <c r="R7" s="15">
        <v>0.46307536937399091</v>
      </c>
      <c r="S7" s="15">
        <v>4.9033609634959383E-2</v>
      </c>
      <c r="T7" s="15">
        <v>4.22549857064792</v>
      </c>
      <c r="U7" s="15">
        <v>87</v>
      </c>
      <c r="V7" s="15" t="s">
        <v>84</v>
      </c>
      <c r="W7" s="15" t="s">
        <v>85</v>
      </c>
      <c r="X7" s="15" t="s">
        <v>85</v>
      </c>
      <c r="Y7" s="15">
        <v>4</v>
      </c>
      <c r="Z7" s="15">
        <v>2.6949643641562138</v>
      </c>
      <c r="AA7" s="15">
        <v>0.61012140736532638</v>
      </c>
      <c r="AB7" s="15">
        <v>11.107730008876828</v>
      </c>
      <c r="AC7" s="15">
        <v>172</v>
      </c>
      <c r="AD7" s="15" t="s">
        <v>84</v>
      </c>
      <c r="AE7" s="15" t="s">
        <v>85</v>
      </c>
      <c r="AF7" s="15" t="s">
        <v>85</v>
      </c>
      <c r="AG7" s="15">
        <v>0</v>
      </c>
      <c r="AH7" s="15" t="s">
        <v>84</v>
      </c>
      <c r="AI7" s="15" t="s">
        <v>85</v>
      </c>
      <c r="AJ7" s="15" t="s">
        <v>85</v>
      </c>
      <c r="AK7" s="15">
        <v>3</v>
      </c>
      <c r="AL7" s="15">
        <v>4.9485335804191681</v>
      </c>
      <c r="AM7" s="15">
        <v>1.6181949886248406</v>
      </c>
      <c r="AN7" s="15">
        <v>14.147292447311784</v>
      </c>
      <c r="AO7" s="15">
        <v>69</v>
      </c>
      <c r="AP7" s="15">
        <v>17.977603215142928</v>
      </c>
      <c r="AQ7" s="15">
        <v>12.877243829259791</v>
      </c>
      <c r="AR7" s="15">
        <v>24.529324751180468</v>
      </c>
      <c r="AS7" s="15">
        <v>261</v>
      </c>
      <c r="AT7" s="15" t="s">
        <v>84</v>
      </c>
      <c r="AU7" s="15" t="s">
        <v>85</v>
      </c>
      <c r="AV7" s="15" t="s">
        <v>85</v>
      </c>
      <c r="AW7" s="15">
        <v>51</v>
      </c>
      <c r="AX7" s="15">
        <v>5.0500463490364602</v>
      </c>
      <c r="AY7" s="15">
        <v>2.4676080133092366</v>
      </c>
      <c r="AZ7" s="15">
        <v>10.056434248085774</v>
      </c>
      <c r="BA7" s="15">
        <v>424</v>
      </c>
      <c r="BB7" s="15">
        <v>0.96113757741020278</v>
      </c>
      <c r="BC7" s="15">
        <v>0.13394171941034483</v>
      </c>
      <c r="BD7" s="15">
        <v>6.5612824771140739</v>
      </c>
      <c r="BE7" s="15">
        <v>52</v>
      </c>
      <c r="BF7" s="15">
        <v>8.6615040691166332</v>
      </c>
      <c r="BG7" s="15">
        <v>5.9502370574824637</v>
      </c>
      <c r="BH7" s="15">
        <v>12.444709069244945</v>
      </c>
      <c r="BI7" s="15">
        <v>860</v>
      </c>
      <c r="BJ7" s="15" t="s">
        <v>84</v>
      </c>
      <c r="BK7" s="15" t="s">
        <v>85</v>
      </c>
      <c r="BL7" s="15" t="s">
        <v>85</v>
      </c>
      <c r="BM7" s="15">
        <v>3</v>
      </c>
      <c r="BN7" s="15">
        <v>82.285046069178307</v>
      </c>
      <c r="BO7" s="15">
        <v>79.01485172274181</v>
      </c>
      <c r="BP7" s="15">
        <v>85.141463964121726</v>
      </c>
      <c r="BQ7" s="15">
        <v>873</v>
      </c>
      <c r="BR7" s="15">
        <v>84.713487366519928</v>
      </c>
      <c r="BS7" s="15">
        <v>32.778520374179386</v>
      </c>
      <c r="BT7" s="15">
        <v>98.437026968289146</v>
      </c>
      <c r="BU7" s="15">
        <v>3</v>
      </c>
      <c r="BV7" s="15">
        <v>54</v>
      </c>
      <c r="BW7" s="15">
        <v>7.6665819241808153</v>
      </c>
      <c r="BX7" s="15">
        <v>4.5392373271667168</v>
      </c>
      <c r="BY7" s="15">
        <v>12.662730296914763</v>
      </c>
      <c r="BZ7" s="15">
        <v>417</v>
      </c>
      <c r="CA7" s="15">
        <v>0.87915523297469389</v>
      </c>
      <c r="CB7" s="15">
        <v>0.11788770639813378</v>
      </c>
      <c r="CC7" s="15">
        <v>6.2488074468736041</v>
      </c>
      <c r="CD7" s="15">
        <v>55</v>
      </c>
      <c r="CE7" s="15">
        <v>22.268770143311308</v>
      </c>
      <c r="CF7" s="15">
        <v>14.856016018171198</v>
      </c>
      <c r="CG7" s="15">
        <v>31.990577610138065</v>
      </c>
      <c r="CH7" s="15">
        <v>873</v>
      </c>
      <c r="CI7" s="15" t="s">
        <v>84</v>
      </c>
      <c r="CJ7" s="15" t="s">
        <v>85</v>
      </c>
      <c r="CK7" s="15" t="s">
        <v>85</v>
      </c>
      <c r="CL7" s="15">
        <v>3</v>
      </c>
      <c r="CM7" s="15">
        <v>82.285046069178307</v>
      </c>
      <c r="CN7" s="15">
        <v>79.01485172274181</v>
      </c>
      <c r="CO7" s="15">
        <v>85.141463964121726</v>
      </c>
      <c r="CP7" s="15">
        <v>873</v>
      </c>
      <c r="CQ7" s="15">
        <v>84.713487366519928</v>
      </c>
      <c r="CR7" s="15">
        <v>32.778520374179386</v>
      </c>
      <c r="CS7" s="15">
        <v>98.437026968289146</v>
      </c>
      <c r="CT7" s="15">
        <v>3</v>
      </c>
    </row>
    <row r="8" spans="1:98" x14ac:dyDescent="0.25">
      <c r="A8" s="15" t="s">
        <v>135</v>
      </c>
      <c r="B8" s="15" t="s">
        <v>84</v>
      </c>
      <c r="C8" s="15" t="s">
        <v>85</v>
      </c>
      <c r="D8" s="15" t="s">
        <v>85</v>
      </c>
      <c r="E8" s="15">
        <v>0</v>
      </c>
      <c r="F8" s="15" t="s">
        <v>84</v>
      </c>
      <c r="G8" s="15" t="s">
        <v>85</v>
      </c>
      <c r="H8" s="15" t="s">
        <v>85</v>
      </c>
      <c r="I8" s="15">
        <v>11</v>
      </c>
      <c r="J8" s="15">
        <v>10.151706882832933</v>
      </c>
      <c r="K8" s="15">
        <v>4.6568816090088747</v>
      </c>
      <c r="L8" s="15">
        <v>20.721003215216673</v>
      </c>
      <c r="M8" s="15">
        <v>55</v>
      </c>
      <c r="N8" s="15" t="s">
        <v>84</v>
      </c>
      <c r="O8" s="15" t="s">
        <v>85</v>
      </c>
      <c r="P8" s="15" t="s">
        <v>85</v>
      </c>
      <c r="Q8" s="15">
        <v>15</v>
      </c>
      <c r="R8" s="15" t="s">
        <v>84</v>
      </c>
      <c r="S8" s="15" t="s">
        <v>85</v>
      </c>
      <c r="T8" s="15" t="s">
        <v>85</v>
      </c>
      <c r="U8" s="15">
        <v>87</v>
      </c>
      <c r="V8" s="15" t="s">
        <v>84</v>
      </c>
      <c r="W8" s="15" t="s">
        <v>85</v>
      </c>
      <c r="X8" s="15" t="s">
        <v>85</v>
      </c>
      <c r="Y8" s="15">
        <v>4</v>
      </c>
      <c r="Z8" s="15">
        <v>2.1267716250160693</v>
      </c>
      <c r="AA8" s="15">
        <v>0.76452390858759567</v>
      </c>
      <c r="AB8" s="15">
        <v>5.7750492508702305</v>
      </c>
      <c r="AC8" s="15">
        <v>172</v>
      </c>
      <c r="AD8" s="15" t="s">
        <v>84</v>
      </c>
      <c r="AE8" s="15" t="s">
        <v>85</v>
      </c>
      <c r="AF8" s="15" t="s">
        <v>85</v>
      </c>
      <c r="AG8" s="15">
        <v>0</v>
      </c>
      <c r="AH8" s="15" t="s">
        <v>84</v>
      </c>
      <c r="AI8" s="15" t="s">
        <v>85</v>
      </c>
      <c r="AJ8" s="15" t="s">
        <v>85</v>
      </c>
      <c r="AK8" s="15">
        <v>3</v>
      </c>
      <c r="AL8" s="15" t="s">
        <v>84</v>
      </c>
      <c r="AM8" s="15" t="s">
        <v>85</v>
      </c>
      <c r="AN8" s="15" t="s">
        <v>85</v>
      </c>
      <c r="AO8" s="15">
        <v>69</v>
      </c>
      <c r="AP8" s="15">
        <v>10.444216971571237</v>
      </c>
      <c r="AQ8" s="15">
        <v>7.6186148017295157</v>
      </c>
      <c r="AR8" s="15">
        <v>14.157184921080768</v>
      </c>
      <c r="AS8" s="15">
        <v>261</v>
      </c>
      <c r="AT8" s="15" t="s">
        <v>84</v>
      </c>
      <c r="AU8" s="15" t="s">
        <v>85</v>
      </c>
      <c r="AV8" s="15" t="s">
        <v>85</v>
      </c>
      <c r="AW8" s="15">
        <v>51</v>
      </c>
      <c r="AX8" s="15">
        <v>0.17234149084440736</v>
      </c>
      <c r="AY8" s="15">
        <v>4.4885465267238286E-2</v>
      </c>
      <c r="AZ8" s="15">
        <v>0.65933220081025468</v>
      </c>
      <c r="BA8" s="15">
        <v>424</v>
      </c>
      <c r="BB8" s="15" t="s">
        <v>84</v>
      </c>
      <c r="BC8" s="15" t="s">
        <v>85</v>
      </c>
      <c r="BD8" s="15" t="s">
        <v>85</v>
      </c>
      <c r="BE8" s="15">
        <v>52</v>
      </c>
      <c r="BF8" s="15">
        <v>3.5631239345501124</v>
      </c>
      <c r="BG8" s="15">
        <v>2.1759579968247067</v>
      </c>
      <c r="BH8" s="15">
        <v>5.7823321584845395</v>
      </c>
      <c r="BI8" s="15">
        <v>860</v>
      </c>
      <c r="BJ8" s="15" t="s">
        <v>84</v>
      </c>
      <c r="BK8" s="15" t="s">
        <v>85</v>
      </c>
      <c r="BL8" s="15" t="s">
        <v>85</v>
      </c>
      <c r="BM8" s="15">
        <v>3</v>
      </c>
      <c r="BN8" s="15">
        <v>36.004265370666886</v>
      </c>
      <c r="BO8" s="15">
        <v>31.605092115993195</v>
      </c>
      <c r="BP8" s="15">
        <v>40.651818341717949</v>
      </c>
      <c r="BQ8" s="15">
        <v>873</v>
      </c>
      <c r="BR8" s="15" t="s">
        <v>84</v>
      </c>
      <c r="BS8" s="15" t="s">
        <v>85</v>
      </c>
      <c r="BT8" s="15" t="s">
        <v>85</v>
      </c>
      <c r="BU8" s="15">
        <v>3</v>
      </c>
      <c r="BV8" s="15">
        <v>54</v>
      </c>
      <c r="BW8" s="15">
        <v>1.5518978946098447</v>
      </c>
      <c r="BX8" s="15">
        <v>0.59942636034215013</v>
      </c>
      <c r="BY8" s="15">
        <v>3.9575628165205128</v>
      </c>
      <c r="BZ8" s="15">
        <v>417</v>
      </c>
      <c r="CA8" s="15" t="s">
        <v>84</v>
      </c>
      <c r="CB8" s="15" t="s">
        <v>85</v>
      </c>
      <c r="CC8" s="15" t="s">
        <v>85</v>
      </c>
      <c r="CD8" s="15">
        <v>55</v>
      </c>
      <c r="CE8" s="15">
        <v>8.6693177564279438</v>
      </c>
      <c r="CF8" s="15">
        <v>5.4197356776838452</v>
      </c>
      <c r="CG8" s="15">
        <v>13.587388316995188</v>
      </c>
      <c r="CH8" s="15">
        <v>873</v>
      </c>
      <c r="CI8" s="15" t="s">
        <v>84</v>
      </c>
      <c r="CJ8" s="15" t="s">
        <v>85</v>
      </c>
      <c r="CK8" s="15" t="s">
        <v>85</v>
      </c>
      <c r="CL8" s="15">
        <v>3</v>
      </c>
      <c r="CM8" s="15">
        <v>36.004265370666886</v>
      </c>
      <c r="CN8" s="15">
        <v>31.605092115993195</v>
      </c>
      <c r="CO8" s="15">
        <v>40.651818341717949</v>
      </c>
      <c r="CP8" s="15">
        <v>873</v>
      </c>
      <c r="CQ8" s="15" t="s">
        <v>84</v>
      </c>
      <c r="CR8" s="15" t="s">
        <v>85</v>
      </c>
      <c r="CS8" s="15" t="s">
        <v>85</v>
      </c>
      <c r="CT8" s="15">
        <v>3</v>
      </c>
    </row>
    <row r="9" spans="1:98" x14ac:dyDescent="0.25">
      <c r="A9" s="15" t="s">
        <v>136</v>
      </c>
      <c r="B9" s="15" t="s">
        <v>84</v>
      </c>
      <c r="C9" s="15" t="s">
        <v>85</v>
      </c>
      <c r="D9" s="15" t="s">
        <v>85</v>
      </c>
      <c r="E9" s="15">
        <v>0</v>
      </c>
      <c r="F9" s="15" t="s">
        <v>84</v>
      </c>
      <c r="G9" s="15" t="s">
        <v>85</v>
      </c>
      <c r="H9" s="15" t="s">
        <v>85</v>
      </c>
      <c r="I9" s="15">
        <v>11</v>
      </c>
      <c r="J9" s="15">
        <v>35.921509296229985</v>
      </c>
      <c r="K9" s="15">
        <v>26.907561895872227</v>
      </c>
      <c r="L9" s="15">
        <v>46.052546749417075</v>
      </c>
      <c r="M9" s="15">
        <v>55</v>
      </c>
      <c r="N9" s="15" t="s">
        <v>84</v>
      </c>
      <c r="O9" s="15" t="s">
        <v>85</v>
      </c>
      <c r="P9" s="15" t="s">
        <v>85</v>
      </c>
      <c r="Q9" s="15">
        <v>15</v>
      </c>
      <c r="R9" s="15">
        <v>8.9039452524710718</v>
      </c>
      <c r="S9" s="15">
        <v>5.453945280850208</v>
      </c>
      <c r="T9" s="15">
        <v>14.208345317582042</v>
      </c>
      <c r="U9" s="15">
        <v>87</v>
      </c>
      <c r="V9" s="15" t="s">
        <v>84</v>
      </c>
      <c r="W9" s="15" t="s">
        <v>85</v>
      </c>
      <c r="X9" s="15" t="s">
        <v>85</v>
      </c>
      <c r="Y9" s="15">
        <v>4</v>
      </c>
      <c r="Z9" s="15">
        <v>13.40780511879826</v>
      </c>
      <c r="AA9" s="15">
        <v>10.632272940433333</v>
      </c>
      <c r="AB9" s="15">
        <v>16.771906216364073</v>
      </c>
      <c r="AC9" s="15">
        <v>172</v>
      </c>
      <c r="AD9" s="15" t="s">
        <v>84</v>
      </c>
      <c r="AE9" s="15" t="s">
        <v>85</v>
      </c>
      <c r="AF9" s="15" t="s">
        <v>85</v>
      </c>
      <c r="AG9" s="15">
        <v>0</v>
      </c>
      <c r="AH9" s="15" t="s">
        <v>84</v>
      </c>
      <c r="AI9" s="15" t="s">
        <v>85</v>
      </c>
      <c r="AJ9" s="15" t="s">
        <v>85</v>
      </c>
      <c r="AK9" s="15">
        <v>3</v>
      </c>
      <c r="AL9" s="15">
        <v>3.2230898922036957</v>
      </c>
      <c r="AM9" s="15">
        <v>1.177547766215739</v>
      </c>
      <c r="AN9" s="15">
        <v>8.5157832769353163</v>
      </c>
      <c r="AO9" s="15">
        <v>69</v>
      </c>
      <c r="AP9" s="15">
        <v>38.451274073599507</v>
      </c>
      <c r="AQ9" s="15">
        <v>29.210981705016493</v>
      </c>
      <c r="AR9" s="15">
        <v>48.607473026492833</v>
      </c>
      <c r="AS9" s="15">
        <v>261</v>
      </c>
      <c r="AT9" s="15" t="s">
        <v>84</v>
      </c>
      <c r="AU9" s="15" t="s">
        <v>85</v>
      </c>
      <c r="AV9" s="15" t="s">
        <v>85</v>
      </c>
      <c r="AW9" s="15">
        <v>51</v>
      </c>
      <c r="AX9" s="15">
        <v>8.1358358768206145</v>
      </c>
      <c r="AY9" s="15">
        <v>6.0414664261644377</v>
      </c>
      <c r="AZ9" s="15">
        <v>10.872238380292746</v>
      </c>
      <c r="BA9" s="15">
        <v>424</v>
      </c>
      <c r="BB9" s="15">
        <v>1.1111179701396126</v>
      </c>
      <c r="BC9" s="15">
        <v>0.17149921216568154</v>
      </c>
      <c r="BD9" s="15">
        <v>6.8457421740386115</v>
      </c>
      <c r="BE9" s="15">
        <v>52</v>
      </c>
      <c r="BF9" s="15">
        <v>16.726540467750407</v>
      </c>
      <c r="BG9" s="15">
        <v>12.354324154048168</v>
      </c>
      <c r="BH9" s="15">
        <v>22.253223503628433</v>
      </c>
      <c r="BI9" s="15">
        <v>860</v>
      </c>
      <c r="BJ9" s="15">
        <v>38.138628588929336</v>
      </c>
      <c r="BK9" s="15">
        <v>4.8394557040475839</v>
      </c>
      <c r="BL9" s="15">
        <v>88.199158294440437</v>
      </c>
      <c r="BM9" s="15">
        <v>3</v>
      </c>
      <c r="BN9" s="15">
        <v>10.01625463959776</v>
      </c>
      <c r="BO9" s="15">
        <v>6.6012768476164174</v>
      </c>
      <c r="BP9" s="15">
        <v>14.915739892216608</v>
      </c>
      <c r="BQ9" s="15">
        <v>873</v>
      </c>
      <c r="BR9" s="15" t="s">
        <v>84</v>
      </c>
      <c r="BS9" s="15" t="s">
        <v>85</v>
      </c>
      <c r="BT9" s="15" t="s">
        <v>85</v>
      </c>
      <c r="BU9" s="15">
        <v>3</v>
      </c>
      <c r="BV9" s="15">
        <v>54</v>
      </c>
      <c r="BW9" s="15">
        <v>17.888093668552539</v>
      </c>
      <c r="BX9" s="15">
        <v>15.023039813005134</v>
      </c>
      <c r="BY9" s="15">
        <v>21.163464144201281</v>
      </c>
      <c r="BZ9" s="15">
        <v>417</v>
      </c>
      <c r="CA9" s="15">
        <v>1.3205416595680401</v>
      </c>
      <c r="CB9" s="15">
        <v>0.20580863601119981</v>
      </c>
      <c r="CC9" s="15">
        <v>7.9896719424680533</v>
      </c>
      <c r="CD9" s="15">
        <v>55</v>
      </c>
      <c r="CE9" s="15">
        <v>29.495327882471607</v>
      </c>
      <c r="CF9" s="15">
        <v>22.236067358498037</v>
      </c>
      <c r="CG9" s="15">
        <v>37.967401258543916</v>
      </c>
      <c r="CH9" s="15">
        <v>873</v>
      </c>
      <c r="CI9" s="15">
        <v>38.138628588929336</v>
      </c>
      <c r="CJ9" s="15">
        <v>4.6907938992685567</v>
      </c>
      <c r="CK9" s="15">
        <v>88.535902734978961</v>
      </c>
      <c r="CL9" s="15">
        <v>3</v>
      </c>
      <c r="CM9" s="15">
        <v>10.01625463959776</v>
      </c>
      <c r="CN9" s="15">
        <v>6.6012768476164174</v>
      </c>
      <c r="CO9" s="15">
        <v>14.915739892216608</v>
      </c>
      <c r="CP9" s="15">
        <v>873</v>
      </c>
      <c r="CQ9" s="15" t="s">
        <v>84</v>
      </c>
      <c r="CR9" s="15" t="s">
        <v>85</v>
      </c>
      <c r="CS9" s="15" t="s">
        <v>85</v>
      </c>
      <c r="CT9" s="15">
        <v>3</v>
      </c>
    </row>
    <row r="10" spans="1:98" x14ac:dyDescent="0.25">
      <c r="A10" s="15" t="s">
        <v>137</v>
      </c>
      <c r="B10" s="15" t="s">
        <v>84</v>
      </c>
      <c r="C10" s="15" t="s">
        <v>85</v>
      </c>
      <c r="D10" s="15" t="s">
        <v>85</v>
      </c>
      <c r="E10" s="15">
        <v>0</v>
      </c>
      <c r="F10" s="15" t="s">
        <v>84</v>
      </c>
      <c r="G10" s="15" t="s">
        <v>85</v>
      </c>
      <c r="H10" s="15" t="s">
        <v>85</v>
      </c>
      <c r="I10" s="15">
        <v>11</v>
      </c>
      <c r="J10" s="15">
        <v>4.6274696133359248</v>
      </c>
      <c r="K10" s="15">
        <v>1.1079850352457086</v>
      </c>
      <c r="L10" s="15">
        <v>17.363583095541145</v>
      </c>
      <c r="M10" s="15">
        <v>55</v>
      </c>
      <c r="N10" s="15" t="s">
        <v>84</v>
      </c>
      <c r="O10" s="15" t="s">
        <v>85</v>
      </c>
      <c r="P10" s="15" t="s">
        <v>85</v>
      </c>
      <c r="Q10" s="15">
        <v>15</v>
      </c>
      <c r="R10" s="15" t="s">
        <v>84</v>
      </c>
      <c r="S10" s="15" t="s">
        <v>85</v>
      </c>
      <c r="T10" s="15" t="s">
        <v>85</v>
      </c>
      <c r="U10" s="15">
        <v>87</v>
      </c>
      <c r="V10" s="15" t="s">
        <v>84</v>
      </c>
      <c r="W10" s="15" t="s">
        <v>85</v>
      </c>
      <c r="X10" s="15" t="s">
        <v>85</v>
      </c>
      <c r="Y10" s="15">
        <v>4</v>
      </c>
      <c r="Z10" s="15">
        <v>0.96944988491635198</v>
      </c>
      <c r="AA10" s="15">
        <v>0.18040006310491399</v>
      </c>
      <c r="AB10" s="15">
        <v>5.0356119723823811</v>
      </c>
      <c r="AC10" s="15">
        <v>172</v>
      </c>
      <c r="AD10" s="15" t="s">
        <v>84</v>
      </c>
      <c r="AE10" s="15" t="s">
        <v>85</v>
      </c>
      <c r="AF10" s="15" t="s">
        <v>85</v>
      </c>
      <c r="AG10" s="15">
        <v>0</v>
      </c>
      <c r="AH10" s="15" t="s">
        <v>84</v>
      </c>
      <c r="AI10" s="15" t="s">
        <v>85</v>
      </c>
      <c r="AJ10" s="15" t="s">
        <v>85</v>
      </c>
      <c r="AK10" s="15">
        <v>3</v>
      </c>
      <c r="AL10" s="15" t="s">
        <v>84</v>
      </c>
      <c r="AM10" s="15" t="s">
        <v>85</v>
      </c>
      <c r="AN10" s="15" t="s">
        <v>85</v>
      </c>
      <c r="AO10" s="15">
        <v>69</v>
      </c>
      <c r="AP10" s="15">
        <v>4.4825321724902984</v>
      </c>
      <c r="AQ10" s="15">
        <v>2.0486266307877017</v>
      </c>
      <c r="AR10" s="15">
        <v>9.5268366785940337</v>
      </c>
      <c r="AS10" s="15">
        <v>261</v>
      </c>
      <c r="AT10" s="15" t="s">
        <v>84</v>
      </c>
      <c r="AU10" s="15" t="s">
        <v>85</v>
      </c>
      <c r="AV10" s="15" t="s">
        <v>85</v>
      </c>
      <c r="AW10" s="15">
        <v>51</v>
      </c>
      <c r="AX10" s="15" t="s">
        <v>84</v>
      </c>
      <c r="AY10" s="15" t="s">
        <v>85</v>
      </c>
      <c r="AZ10" s="15" t="s">
        <v>85</v>
      </c>
      <c r="BA10" s="15">
        <v>424</v>
      </c>
      <c r="BB10" s="15" t="s">
        <v>84</v>
      </c>
      <c r="BC10" s="15" t="s">
        <v>85</v>
      </c>
      <c r="BD10" s="15" t="s">
        <v>85</v>
      </c>
      <c r="BE10" s="15">
        <v>52</v>
      </c>
      <c r="BF10" s="15">
        <v>1.49712102889621</v>
      </c>
      <c r="BG10" s="15">
        <v>0.6677728986696494</v>
      </c>
      <c r="BH10" s="15">
        <v>3.3220398309122094</v>
      </c>
      <c r="BI10" s="15">
        <v>860</v>
      </c>
      <c r="BJ10" s="15" t="s">
        <v>84</v>
      </c>
      <c r="BK10" s="15" t="s">
        <v>85</v>
      </c>
      <c r="BL10" s="15" t="s">
        <v>85</v>
      </c>
      <c r="BM10" s="15">
        <v>3</v>
      </c>
      <c r="BV10" s="15">
        <v>54</v>
      </c>
      <c r="BW10" s="15" t="s">
        <v>84</v>
      </c>
      <c r="BX10" s="15" t="s">
        <v>85</v>
      </c>
      <c r="BY10" s="15" t="s">
        <v>85</v>
      </c>
      <c r="BZ10" s="15">
        <v>417</v>
      </c>
      <c r="CA10" s="15" t="s">
        <v>84</v>
      </c>
      <c r="CB10" s="15" t="s">
        <v>85</v>
      </c>
      <c r="CC10" s="15" t="s">
        <v>85</v>
      </c>
      <c r="CD10" s="15">
        <v>55</v>
      </c>
      <c r="CE10" s="15">
        <v>2.6490602457348227</v>
      </c>
      <c r="CF10" s="15">
        <v>1.5133803847853446</v>
      </c>
      <c r="CG10" s="15">
        <v>4.5972022998423903</v>
      </c>
      <c r="CH10" s="15">
        <v>873</v>
      </c>
      <c r="CI10" s="15" t="s">
        <v>84</v>
      </c>
      <c r="CJ10" s="15" t="s">
        <v>85</v>
      </c>
      <c r="CK10" s="15" t="s">
        <v>85</v>
      </c>
      <c r="CL10" s="15">
        <v>3</v>
      </c>
    </row>
    <row r="11" spans="1:98" x14ac:dyDescent="0.25">
      <c r="A11" s="15" t="s">
        <v>138</v>
      </c>
      <c r="B11" s="15" t="s">
        <v>84</v>
      </c>
      <c r="C11" s="15" t="s">
        <v>85</v>
      </c>
      <c r="D11" s="15" t="s">
        <v>85</v>
      </c>
      <c r="E11" s="15">
        <v>0</v>
      </c>
      <c r="F11" s="15" t="s">
        <v>84</v>
      </c>
      <c r="G11" s="15" t="s">
        <v>85</v>
      </c>
      <c r="H11" s="15" t="s">
        <v>85</v>
      </c>
      <c r="I11" s="15">
        <v>11</v>
      </c>
      <c r="J11" s="15" t="s">
        <v>84</v>
      </c>
      <c r="K11" s="15" t="s">
        <v>85</v>
      </c>
      <c r="L11" s="15" t="s">
        <v>85</v>
      </c>
      <c r="M11" s="15">
        <v>55</v>
      </c>
      <c r="N11" s="15" t="s">
        <v>84</v>
      </c>
      <c r="O11" s="15" t="s">
        <v>85</v>
      </c>
      <c r="P11" s="15" t="s">
        <v>85</v>
      </c>
      <c r="Q11" s="15">
        <v>15</v>
      </c>
      <c r="R11" s="15" t="s">
        <v>84</v>
      </c>
      <c r="S11" s="15" t="s">
        <v>85</v>
      </c>
      <c r="T11" s="15" t="s">
        <v>85</v>
      </c>
      <c r="U11" s="15">
        <v>87</v>
      </c>
      <c r="V11" s="15" t="s">
        <v>84</v>
      </c>
      <c r="W11" s="15" t="s">
        <v>85</v>
      </c>
      <c r="X11" s="15" t="s">
        <v>85</v>
      </c>
      <c r="Y11" s="15">
        <v>4</v>
      </c>
      <c r="Z11" s="15" t="s">
        <v>84</v>
      </c>
      <c r="AA11" s="15" t="s">
        <v>85</v>
      </c>
      <c r="AB11" s="15" t="s">
        <v>85</v>
      </c>
      <c r="AC11" s="15">
        <v>172</v>
      </c>
      <c r="AD11" s="15" t="s">
        <v>84</v>
      </c>
      <c r="AE11" s="15" t="s">
        <v>85</v>
      </c>
      <c r="AF11" s="15" t="s">
        <v>85</v>
      </c>
      <c r="AG11" s="15">
        <v>0</v>
      </c>
      <c r="AH11" s="15" t="s">
        <v>84</v>
      </c>
      <c r="AI11" s="15" t="s">
        <v>85</v>
      </c>
      <c r="AJ11" s="15" t="s">
        <v>85</v>
      </c>
      <c r="AK11" s="15">
        <v>3</v>
      </c>
      <c r="AL11" s="15" t="s">
        <v>84</v>
      </c>
      <c r="AM11" s="15" t="s">
        <v>85</v>
      </c>
      <c r="AN11" s="15" t="s">
        <v>85</v>
      </c>
      <c r="AO11" s="15">
        <v>69</v>
      </c>
      <c r="AP11" s="15">
        <v>0.30210922293442022</v>
      </c>
      <c r="AQ11" s="15">
        <v>4.3307327889896385E-2</v>
      </c>
      <c r="AR11" s="15">
        <v>2.075383670462783</v>
      </c>
      <c r="AS11" s="15">
        <v>261</v>
      </c>
      <c r="AT11" s="15" t="s">
        <v>84</v>
      </c>
      <c r="AU11" s="15" t="s">
        <v>85</v>
      </c>
      <c r="AV11" s="15" t="s">
        <v>85</v>
      </c>
      <c r="AW11" s="15">
        <v>51</v>
      </c>
      <c r="AX11" s="15" t="s">
        <v>84</v>
      </c>
      <c r="AY11" s="15" t="s">
        <v>85</v>
      </c>
      <c r="AZ11" s="15" t="s">
        <v>85</v>
      </c>
      <c r="BA11" s="15">
        <v>424</v>
      </c>
      <c r="BB11" s="15" t="s">
        <v>84</v>
      </c>
      <c r="BC11" s="15" t="s">
        <v>85</v>
      </c>
      <c r="BD11" s="15" t="s">
        <v>85</v>
      </c>
      <c r="BE11" s="15">
        <v>52</v>
      </c>
      <c r="BF11" s="15">
        <v>0.10090146668759747</v>
      </c>
      <c r="BG11" s="15">
        <v>1.427285016883958E-2</v>
      </c>
      <c r="BH11" s="15">
        <v>0.70958828011409203</v>
      </c>
      <c r="BI11" s="15">
        <v>860</v>
      </c>
      <c r="BJ11" s="15" t="s">
        <v>84</v>
      </c>
      <c r="BK11" s="15" t="s">
        <v>85</v>
      </c>
      <c r="BL11" s="15" t="s">
        <v>85</v>
      </c>
      <c r="BM11" s="15">
        <v>3</v>
      </c>
      <c r="BV11" s="15">
        <v>54</v>
      </c>
      <c r="BW11" s="15" t="s">
        <v>84</v>
      </c>
      <c r="BX11" s="15" t="s">
        <v>85</v>
      </c>
      <c r="BY11" s="15" t="s">
        <v>85</v>
      </c>
      <c r="BZ11" s="15">
        <v>417</v>
      </c>
      <c r="CA11" s="15" t="s">
        <v>84</v>
      </c>
      <c r="CB11" s="15" t="s">
        <v>85</v>
      </c>
      <c r="CC11" s="15" t="s">
        <v>85</v>
      </c>
      <c r="CD11" s="15">
        <v>55</v>
      </c>
      <c r="CE11" s="15">
        <v>0.14128073782143785</v>
      </c>
      <c r="CF11" s="15">
        <v>3.1046857598791503E-2</v>
      </c>
      <c r="CG11" s="15">
        <v>0.64039989880811099</v>
      </c>
      <c r="CH11" s="15">
        <v>873</v>
      </c>
      <c r="CI11" s="15" t="s">
        <v>84</v>
      </c>
      <c r="CJ11" s="15" t="s">
        <v>85</v>
      </c>
      <c r="CK11" s="15" t="s">
        <v>85</v>
      </c>
      <c r="CL11" s="15">
        <v>3</v>
      </c>
    </row>
    <row r="12" spans="1:98" x14ac:dyDescent="0.25">
      <c r="A12" s="15" t="s">
        <v>139</v>
      </c>
      <c r="B12" s="15" t="s">
        <v>84</v>
      </c>
      <c r="C12" s="15" t="s">
        <v>85</v>
      </c>
      <c r="D12" s="15" t="s">
        <v>85</v>
      </c>
      <c r="E12" s="15">
        <v>0</v>
      </c>
      <c r="F12" s="15">
        <v>28.773963253988207</v>
      </c>
      <c r="G12" s="15">
        <v>4.877547409625361</v>
      </c>
      <c r="H12" s="15">
        <v>76.092318284289206</v>
      </c>
      <c r="I12" s="15">
        <v>11</v>
      </c>
      <c r="J12" s="15">
        <v>83.075869666573524</v>
      </c>
      <c r="K12" s="15">
        <v>72.041555360900205</v>
      </c>
      <c r="L12" s="15">
        <v>90.339277330741126</v>
      </c>
      <c r="M12" s="15">
        <v>55</v>
      </c>
      <c r="N12" s="15" t="s">
        <v>84</v>
      </c>
      <c r="O12" s="15" t="s">
        <v>85</v>
      </c>
      <c r="P12" s="15" t="s">
        <v>85</v>
      </c>
      <c r="Q12" s="15">
        <v>15</v>
      </c>
      <c r="R12" s="15">
        <v>91.892542200362954</v>
      </c>
      <c r="S12" s="15">
        <v>87.819271387251206</v>
      </c>
      <c r="T12" s="15">
        <v>94.686119989106274</v>
      </c>
      <c r="U12" s="15">
        <v>87</v>
      </c>
      <c r="V12" s="15">
        <v>97.110382150533837</v>
      </c>
      <c r="W12" s="15">
        <v>76.512399784614388</v>
      </c>
      <c r="X12" s="15">
        <v>99.712398044360214</v>
      </c>
      <c r="Y12" s="15">
        <v>4</v>
      </c>
      <c r="Z12" s="15">
        <v>83.484864079821747</v>
      </c>
      <c r="AA12" s="15">
        <v>70.619119329926633</v>
      </c>
      <c r="AB12" s="15">
        <v>91.402641248751763</v>
      </c>
      <c r="AC12" s="15">
        <v>172</v>
      </c>
      <c r="AD12" s="15" t="s">
        <v>84</v>
      </c>
      <c r="AE12" s="15" t="s">
        <v>85</v>
      </c>
      <c r="AF12" s="15" t="s">
        <v>85</v>
      </c>
      <c r="AG12" s="15">
        <v>0</v>
      </c>
      <c r="AH12" s="15">
        <v>85.723740520655866</v>
      </c>
      <c r="AI12" s="15">
        <v>37.461253137104123</v>
      </c>
      <c r="AJ12" s="15">
        <v>98.365804854914728</v>
      </c>
      <c r="AK12" s="15">
        <v>3</v>
      </c>
      <c r="AL12" s="15">
        <v>40.985336526358566</v>
      </c>
      <c r="AM12" s="15">
        <v>22.766441288205236</v>
      </c>
      <c r="AN12" s="15">
        <v>62.067242562210176</v>
      </c>
      <c r="AO12" s="15">
        <v>69</v>
      </c>
      <c r="AP12" s="15">
        <v>84.454595294065257</v>
      </c>
      <c r="AQ12" s="15">
        <v>77.595716785156114</v>
      </c>
      <c r="AR12" s="15">
        <v>89.497880814255922</v>
      </c>
      <c r="AS12" s="15">
        <v>261</v>
      </c>
      <c r="AT12" s="15" t="s">
        <v>84</v>
      </c>
      <c r="AU12" s="15" t="s">
        <v>85</v>
      </c>
      <c r="AV12" s="15" t="s">
        <v>85</v>
      </c>
      <c r="AW12" s="15">
        <v>51</v>
      </c>
      <c r="AX12" s="15">
        <v>78.351501090653045</v>
      </c>
      <c r="AY12" s="15">
        <v>70.414421806462656</v>
      </c>
      <c r="AZ12" s="15">
        <v>84.624219631394951</v>
      </c>
      <c r="BA12" s="15">
        <v>424</v>
      </c>
      <c r="BB12" s="15">
        <v>61.982765171349783</v>
      </c>
      <c r="BC12" s="15">
        <v>51.376583021066722</v>
      </c>
      <c r="BD12" s="15">
        <v>71.556267909429536</v>
      </c>
      <c r="BE12" s="15">
        <v>52</v>
      </c>
      <c r="BF12" s="15">
        <v>71.710191651557793</v>
      </c>
      <c r="BG12" s="15">
        <v>66.883728445209698</v>
      </c>
      <c r="BH12" s="15">
        <v>76.084750973419105</v>
      </c>
      <c r="BI12" s="15">
        <v>860</v>
      </c>
      <c r="BJ12" s="15">
        <v>84.713487366519928</v>
      </c>
      <c r="BK12" s="15">
        <v>33.476324830209762</v>
      </c>
      <c r="BL12" s="15">
        <v>98.38781610725384</v>
      </c>
      <c r="BM12" s="15">
        <v>3</v>
      </c>
      <c r="BV12" s="15">
        <v>54</v>
      </c>
      <c r="BW12" s="15">
        <v>90.920744643265593</v>
      </c>
      <c r="BX12" s="15">
        <v>81.901113549686571</v>
      </c>
      <c r="BY12" s="15">
        <v>95.682380020832454</v>
      </c>
      <c r="BZ12" s="15">
        <v>417</v>
      </c>
      <c r="CA12" s="15">
        <v>70.926601224876592</v>
      </c>
      <c r="CB12" s="15">
        <v>65.253241750997134</v>
      </c>
      <c r="CC12" s="15">
        <v>76.014131457974827</v>
      </c>
      <c r="CD12" s="15">
        <v>55</v>
      </c>
      <c r="CE12" s="15">
        <v>82.285046069178307</v>
      </c>
      <c r="CF12" s="15">
        <v>79.01485172274181</v>
      </c>
      <c r="CG12" s="15">
        <v>85.141463964121726</v>
      </c>
      <c r="CH12" s="15">
        <v>873</v>
      </c>
      <c r="CI12" s="15">
        <v>84.713487366519928</v>
      </c>
      <c r="CJ12" s="15">
        <v>32.778520374179386</v>
      </c>
      <c r="CK12" s="15">
        <v>98.437026968289146</v>
      </c>
      <c r="CL12" s="15">
        <v>3</v>
      </c>
    </row>
    <row r="13" spans="1:98" x14ac:dyDescent="0.25">
      <c r="A13" s="15" t="s">
        <v>140</v>
      </c>
      <c r="B13" s="15" t="s">
        <v>84</v>
      </c>
      <c r="C13" s="15" t="s">
        <v>85</v>
      </c>
      <c r="D13" s="15" t="s">
        <v>85</v>
      </c>
      <c r="E13" s="15">
        <v>0</v>
      </c>
      <c r="F13" s="15" t="s">
        <v>84</v>
      </c>
      <c r="G13" s="15" t="s">
        <v>85</v>
      </c>
      <c r="H13" s="15" t="s">
        <v>85</v>
      </c>
      <c r="I13" s="15">
        <v>11</v>
      </c>
      <c r="J13" s="15">
        <v>14.123638284262189</v>
      </c>
      <c r="K13" s="15">
        <v>6.9220096583242592</v>
      </c>
      <c r="L13" s="15">
        <v>26.670872093134612</v>
      </c>
      <c r="M13" s="15">
        <v>55</v>
      </c>
      <c r="N13" s="15" t="s">
        <v>84</v>
      </c>
      <c r="O13" s="15" t="s">
        <v>85</v>
      </c>
      <c r="P13" s="15" t="s">
        <v>85</v>
      </c>
      <c r="Q13" s="15">
        <v>15</v>
      </c>
      <c r="R13" s="15">
        <v>3.13851500455515</v>
      </c>
      <c r="S13" s="15">
        <v>1.0931214530012641</v>
      </c>
      <c r="T13" s="15">
        <v>8.6754459990157073</v>
      </c>
      <c r="U13" s="15">
        <v>87</v>
      </c>
      <c r="V13" s="15" t="s">
        <v>84</v>
      </c>
      <c r="W13" s="15" t="s">
        <v>85</v>
      </c>
      <c r="X13" s="15" t="s">
        <v>85</v>
      </c>
      <c r="Y13" s="15">
        <v>4</v>
      </c>
      <c r="Z13" s="15">
        <v>5.0323103464131984</v>
      </c>
      <c r="AA13" s="15">
        <v>3.5928605923736581</v>
      </c>
      <c r="AB13" s="15">
        <v>7.0065507864327126</v>
      </c>
      <c r="AC13" s="15">
        <v>172</v>
      </c>
      <c r="AD13" s="15" t="s">
        <v>84</v>
      </c>
      <c r="AE13" s="15" t="s">
        <v>85</v>
      </c>
      <c r="AF13" s="15" t="s">
        <v>85</v>
      </c>
      <c r="AG13" s="15">
        <v>0</v>
      </c>
      <c r="AH13" s="15" t="s">
        <v>84</v>
      </c>
      <c r="AI13" s="15" t="s">
        <v>85</v>
      </c>
      <c r="AJ13" s="15" t="s">
        <v>85</v>
      </c>
      <c r="AK13" s="15">
        <v>3</v>
      </c>
      <c r="AL13" s="15">
        <v>4.6358309143954681</v>
      </c>
      <c r="AM13" s="15">
        <v>0.68624837760630553</v>
      </c>
      <c r="AN13" s="15">
        <v>25.483768744283253</v>
      </c>
      <c r="AO13" s="15">
        <v>69</v>
      </c>
      <c r="AP13" s="15">
        <v>16.561776051093009</v>
      </c>
      <c r="AQ13" s="15">
        <v>10.637679197725031</v>
      </c>
      <c r="AR13" s="15">
        <v>24.866939735633707</v>
      </c>
      <c r="AS13" s="15">
        <v>261</v>
      </c>
      <c r="AT13" s="15" t="s">
        <v>84</v>
      </c>
      <c r="AU13" s="15" t="s">
        <v>85</v>
      </c>
      <c r="AV13" s="15" t="s">
        <v>85</v>
      </c>
      <c r="AW13" s="15">
        <v>51</v>
      </c>
      <c r="AX13" s="15">
        <v>1.3351881680528923</v>
      </c>
      <c r="AY13" s="15">
        <v>0.41473441670392813</v>
      </c>
      <c r="AZ13" s="15">
        <v>4.2120754216054799</v>
      </c>
      <c r="BA13" s="15">
        <v>424</v>
      </c>
      <c r="BB13" s="15">
        <v>11.134948179768971</v>
      </c>
      <c r="BC13" s="15">
        <v>7.593636406845282</v>
      </c>
      <c r="BD13" s="15">
        <v>16.041071427752883</v>
      </c>
      <c r="BE13" s="15">
        <v>52</v>
      </c>
      <c r="BF13" s="15">
        <v>7.5648881933643883</v>
      </c>
      <c r="BG13" s="15">
        <v>4.8977559647460458</v>
      </c>
      <c r="BH13" s="15">
        <v>11.508676877960191</v>
      </c>
      <c r="BI13" s="15">
        <v>860</v>
      </c>
      <c r="BJ13" s="15">
        <v>84.713487366519928</v>
      </c>
      <c r="BK13" s="15">
        <v>33.476324830209762</v>
      </c>
      <c r="BL13" s="15">
        <v>98.38781610725384</v>
      </c>
      <c r="BM13" s="15">
        <v>3</v>
      </c>
      <c r="BV13" s="15">
        <v>54</v>
      </c>
      <c r="BW13" s="15">
        <v>5.6993290903406493</v>
      </c>
      <c r="BX13" s="15">
        <v>3.1922588350531389</v>
      </c>
      <c r="BY13" s="15">
        <v>9.9725214724677027</v>
      </c>
      <c r="BZ13" s="15">
        <v>417</v>
      </c>
      <c r="CA13" s="15">
        <v>10.185168274788978</v>
      </c>
      <c r="CB13" s="15">
        <v>6.8931763228929261</v>
      </c>
      <c r="CC13" s="15">
        <v>14.799427994717981</v>
      </c>
      <c r="CD13" s="15">
        <v>55</v>
      </c>
      <c r="CE13" s="15">
        <v>14.374675384374596</v>
      </c>
      <c r="CF13" s="15">
        <v>9.287445374160523</v>
      </c>
      <c r="CG13" s="15">
        <v>21.585383856417259</v>
      </c>
      <c r="CH13" s="15">
        <v>873</v>
      </c>
      <c r="CI13" s="15">
        <v>84.713487366519928</v>
      </c>
      <c r="CJ13" s="15">
        <v>32.778520374179386</v>
      </c>
      <c r="CK13" s="15">
        <v>98.437026968289146</v>
      </c>
      <c r="CL13" s="15">
        <v>3</v>
      </c>
    </row>
    <row r="14" spans="1:98" x14ac:dyDescent="0.25">
      <c r="A14" s="15" t="s">
        <v>141</v>
      </c>
      <c r="B14" s="15" t="s">
        <v>84</v>
      </c>
      <c r="C14" s="15" t="s">
        <v>85</v>
      </c>
      <c r="D14" s="15" t="s">
        <v>85</v>
      </c>
      <c r="E14" s="15">
        <v>0</v>
      </c>
      <c r="F14" s="15" t="s">
        <v>84</v>
      </c>
      <c r="G14" s="15" t="s">
        <v>85</v>
      </c>
      <c r="H14" s="15" t="s">
        <v>85</v>
      </c>
      <c r="I14" s="15">
        <v>11</v>
      </c>
      <c r="J14" s="15" t="s">
        <v>84</v>
      </c>
      <c r="K14" s="15" t="s">
        <v>85</v>
      </c>
      <c r="L14" s="15" t="s">
        <v>85</v>
      </c>
      <c r="M14" s="15">
        <v>55</v>
      </c>
      <c r="N14" s="15" t="s">
        <v>84</v>
      </c>
      <c r="O14" s="15" t="s">
        <v>85</v>
      </c>
      <c r="P14" s="15" t="s">
        <v>85</v>
      </c>
      <c r="Q14" s="15">
        <v>15</v>
      </c>
      <c r="R14" s="15">
        <v>2.9202202372099815</v>
      </c>
      <c r="S14" s="15">
        <v>0.90206212997099766</v>
      </c>
      <c r="T14" s="15">
        <v>9.041587438859592</v>
      </c>
      <c r="U14" s="15">
        <v>87</v>
      </c>
      <c r="V14" s="15" t="s">
        <v>84</v>
      </c>
      <c r="W14" s="15" t="s">
        <v>85</v>
      </c>
      <c r="X14" s="15" t="s">
        <v>85</v>
      </c>
      <c r="Y14" s="15">
        <v>4</v>
      </c>
      <c r="Z14" s="15">
        <v>1.9292094881114961</v>
      </c>
      <c r="AA14" s="15">
        <v>0.47648097011636947</v>
      </c>
      <c r="AB14" s="15">
        <v>7.4783049446342007</v>
      </c>
      <c r="AC14" s="15">
        <v>172</v>
      </c>
      <c r="AD14" s="15" t="s">
        <v>84</v>
      </c>
      <c r="AE14" s="15" t="s">
        <v>85</v>
      </c>
      <c r="AF14" s="15" t="s">
        <v>85</v>
      </c>
      <c r="AG14" s="15">
        <v>0</v>
      </c>
      <c r="AH14" s="15" t="s">
        <v>84</v>
      </c>
      <c r="AI14" s="15" t="s">
        <v>85</v>
      </c>
      <c r="AJ14" s="15" t="s">
        <v>85</v>
      </c>
      <c r="AK14" s="15">
        <v>3</v>
      </c>
      <c r="AL14" s="15" t="s">
        <v>84</v>
      </c>
      <c r="AM14" s="15" t="s">
        <v>85</v>
      </c>
      <c r="AN14" s="15" t="s">
        <v>85</v>
      </c>
      <c r="AO14" s="15">
        <v>69</v>
      </c>
      <c r="AP14" s="15">
        <v>2.0967329221061379</v>
      </c>
      <c r="AQ14" s="15">
        <v>0.64750639094151985</v>
      </c>
      <c r="AR14" s="15">
        <v>6.5749140225087928</v>
      </c>
      <c r="AS14" s="15">
        <v>261</v>
      </c>
      <c r="AT14" s="15" t="s">
        <v>84</v>
      </c>
      <c r="AU14" s="15" t="s">
        <v>85</v>
      </c>
      <c r="AV14" s="15" t="s">
        <v>85</v>
      </c>
      <c r="AW14" s="15">
        <v>51</v>
      </c>
      <c r="AX14" s="15">
        <v>7.624236777212208E-2</v>
      </c>
      <c r="AY14" s="15">
        <v>1.1349858450704162E-2</v>
      </c>
      <c r="AZ14" s="15">
        <v>0.51026265011937411</v>
      </c>
      <c r="BA14" s="15">
        <v>424</v>
      </c>
      <c r="BB14" s="15">
        <v>0.64106207165049711</v>
      </c>
      <c r="BC14" s="15">
        <v>9.6859799562307156E-2</v>
      </c>
      <c r="BD14" s="15">
        <v>4.1168418862892162</v>
      </c>
      <c r="BE14" s="15">
        <v>52</v>
      </c>
      <c r="BF14" s="15">
        <v>0.79724276439148212</v>
      </c>
      <c r="BG14" s="15">
        <v>0.28438964506544323</v>
      </c>
      <c r="BH14" s="15">
        <v>2.2144094302408939</v>
      </c>
      <c r="BI14" s="15">
        <v>860</v>
      </c>
      <c r="BJ14" s="15" t="s">
        <v>84</v>
      </c>
      <c r="BK14" s="15" t="s">
        <v>85</v>
      </c>
      <c r="BL14" s="15" t="s">
        <v>85</v>
      </c>
      <c r="BM14" s="15">
        <v>3</v>
      </c>
      <c r="BV14" s="15">
        <v>54</v>
      </c>
      <c r="BW14" s="15">
        <v>7.7330041437678326E-2</v>
      </c>
      <c r="BX14" s="15">
        <v>1.1124823971648348E-2</v>
      </c>
      <c r="BY14" s="15">
        <v>0.5354210106616285</v>
      </c>
      <c r="BZ14" s="15">
        <v>417</v>
      </c>
      <c r="CA14" s="15">
        <v>0.58638127173400223</v>
      </c>
      <c r="CB14" s="15">
        <v>8.5166324389558706E-2</v>
      </c>
      <c r="CC14" s="15">
        <v>3.921538839025466</v>
      </c>
      <c r="CD14" s="15">
        <v>55</v>
      </c>
      <c r="CE14" s="15">
        <v>1.5075771608656494</v>
      </c>
      <c r="CF14" s="15">
        <v>0.57174970435876993</v>
      </c>
      <c r="CG14" s="15">
        <v>3.9148365865243431</v>
      </c>
      <c r="CH14" s="15">
        <v>873</v>
      </c>
      <c r="CI14" s="15" t="s">
        <v>84</v>
      </c>
      <c r="CJ14" s="15" t="s">
        <v>85</v>
      </c>
      <c r="CK14" s="15" t="s">
        <v>85</v>
      </c>
      <c r="CL14" s="15">
        <v>3</v>
      </c>
    </row>
    <row r="15" spans="1:98" x14ac:dyDescent="0.25">
      <c r="A15" s="15" t="s">
        <v>142</v>
      </c>
      <c r="B15" s="15" t="s">
        <v>84</v>
      </c>
      <c r="C15" s="15" t="s">
        <v>85</v>
      </c>
      <c r="D15" s="15" t="s">
        <v>85</v>
      </c>
      <c r="E15" s="15">
        <v>0</v>
      </c>
      <c r="F15" s="15" t="s">
        <v>84</v>
      </c>
      <c r="G15" s="15" t="s">
        <v>85</v>
      </c>
      <c r="H15" s="15" t="s">
        <v>85</v>
      </c>
      <c r="I15" s="15">
        <v>11</v>
      </c>
      <c r="J15" s="15">
        <v>14.123638284262189</v>
      </c>
      <c r="K15" s="15">
        <v>6.9220096583242592</v>
      </c>
      <c r="L15" s="15">
        <v>26.670872093134612</v>
      </c>
      <c r="M15" s="15">
        <v>55</v>
      </c>
      <c r="N15" s="15" t="s">
        <v>84</v>
      </c>
      <c r="O15" s="15" t="s">
        <v>85</v>
      </c>
      <c r="P15" s="15" t="s">
        <v>85</v>
      </c>
      <c r="Q15" s="15">
        <v>15</v>
      </c>
      <c r="R15" s="15">
        <v>0.21829476734516826</v>
      </c>
      <c r="S15" s="15">
        <v>2.4851472363593786E-2</v>
      </c>
      <c r="T15" s="15">
        <v>1.8890447486507884</v>
      </c>
      <c r="U15" s="15">
        <v>87</v>
      </c>
      <c r="V15" s="15" t="s">
        <v>84</v>
      </c>
      <c r="W15" s="15" t="s">
        <v>85</v>
      </c>
      <c r="X15" s="15" t="s">
        <v>85</v>
      </c>
      <c r="Y15" s="15">
        <v>4</v>
      </c>
      <c r="Z15" s="15">
        <v>3.1031008583017017</v>
      </c>
      <c r="AA15" s="15">
        <v>1.1718882213858022</v>
      </c>
      <c r="AB15" s="15">
        <v>7.9605040014773225</v>
      </c>
      <c r="AC15" s="15">
        <v>172</v>
      </c>
      <c r="AD15" s="15" t="s">
        <v>84</v>
      </c>
      <c r="AE15" s="15" t="s">
        <v>85</v>
      </c>
      <c r="AF15" s="15" t="s">
        <v>85</v>
      </c>
      <c r="AG15" s="15">
        <v>0</v>
      </c>
      <c r="AH15" s="15" t="s">
        <v>84</v>
      </c>
      <c r="AI15" s="15" t="s">
        <v>85</v>
      </c>
      <c r="AJ15" s="15" t="s">
        <v>85</v>
      </c>
      <c r="AK15" s="15">
        <v>3</v>
      </c>
      <c r="AL15" s="15">
        <v>4.6358309143954681</v>
      </c>
      <c r="AM15" s="15">
        <v>0.68624837760630553</v>
      </c>
      <c r="AN15" s="15">
        <v>25.483768744283253</v>
      </c>
      <c r="AO15" s="15">
        <v>69</v>
      </c>
      <c r="AP15" s="15">
        <v>14.465043128986874</v>
      </c>
      <c r="AQ15" s="15">
        <v>9.5009967181380315</v>
      </c>
      <c r="AR15" s="15">
        <v>21.409125717262196</v>
      </c>
      <c r="AS15" s="15">
        <v>261</v>
      </c>
      <c r="AT15" s="15" t="s">
        <v>84</v>
      </c>
      <c r="AU15" s="15" t="s">
        <v>85</v>
      </c>
      <c r="AV15" s="15" t="s">
        <v>85</v>
      </c>
      <c r="AW15" s="15">
        <v>51</v>
      </c>
      <c r="AX15" s="15">
        <v>1.2589458002807701</v>
      </c>
      <c r="AY15" s="15">
        <v>0.3747254153990659</v>
      </c>
      <c r="AZ15" s="15">
        <v>4.1428521277725974</v>
      </c>
      <c r="BA15" s="15">
        <v>424</v>
      </c>
      <c r="BB15" s="15">
        <v>10.493886108118474</v>
      </c>
      <c r="BC15" s="15">
        <v>6.9451738743848983</v>
      </c>
      <c r="BD15" s="15">
        <v>15.552792005204422</v>
      </c>
      <c r="BE15" s="15">
        <v>52</v>
      </c>
      <c r="BF15" s="15">
        <v>6.767645428972906</v>
      </c>
      <c r="BG15" s="15">
        <v>4.3882430407783009</v>
      </c>
      <c r="BH15" s="15">
        <v>10.298250013134169</v>
      </c>
      <c r="BI15" s="15">
        <v>860</v>
      </c>
      <c r="BJ15" s="15">
        <v>84.713487366519928</v>
      </c>
      <c r="BK15" s="15">
        <v>33.476324830209762</v>
      </c>
      <c r="BL15" s="15">
        <v>98.38781610725384</v>
      </c>
      <c r="BM15" s="15">
        <v>3</v>
      </c>
      <c r="BV15" s="15">
        <v>54</v>
      </c>
      <c r="BW15" s="15">
        <v>5.6219990489029712</v>
      </c>
      <c r="BX15" s="15">
        <v>3.1135261199408224</v>
      </c>
      <c r="BY15" s="15">
        <v>9.9440445716298633</v>
      </c>
      <c r="BZ15" s="15">
        <v>417</v>
      </c>
      <c r="CA15" s="15">
        <v>9.5987870030549765</v>
      </c>
      <c r="CB15" s="15">
        <v>6.3309520995809105</v>
      </c>
      <c r="CC15" s="15">
        <v>14.295938626175406</v>
      </c>
      <c r="CD15" s="15">
        <v>55</v>
      </c>
      <c r="CE15" s="15">
        <v>13.926385144553713</v>
      </c>
      <c r="CF15" s="15">
        <v>8.7623501703615183</v>
      </c>
      <c r="CG15" s="15">
        <v>21.419331893558589</v>
      </c>
      <c r="CH15" s="15">
        <v>873</v>
      </c>
      <c r="CI15" s="15">
        <v>84.713487366519928</v>
      </c>
      <c r="CJ15" s="15">
        <v>32.778520374179386</v>
      </c>
      <c r="CK15" s="15">
        <v>98.437026968289146</v>
      </c>
      <c r="CL15" s="15">
        <v>3</v>
      </c>
    </row>
    <row r="16" spans="1:98" x14ac:dyDescent="0.25">
      <c r="A16" s="15" t="s">
        <v>143</v>
      </c>
      <c r="B16" s="15" t="s">
        <v>84</v>
      </c>
      <c r="C16" s="15" t="s">
        <v>85</v>
      </c>
      <c r="D16" s="15" t="s">
        <v>85</v>
      </c>
      <c r="E16" s="15">
        <v>0</v>
      </c>
      <c r="F16" s="15">
        <v>28.773963253988207</v>
      </c>
      <c r="G16" s="15">
        <v>4.877547409625361</v>
      </c>
      <c r="H16" s="15">
        <v>76.092318284289206</v>
      </c>
      <c r="I16" s="15">
        <v>11</v>
      </c>
      <c r="J16" s="15">
        <v>83.075869666573524</v>
      </c>
      <c r="K16" s="15">
        <v>72.041555360900205</v>
      </c>
      <c r="L16" s="15">
        <v>90.339277330741126</v>
      </c>
      <c r="M16" s="15">
        <v>55</v>
      </c>
      <c r="N16" s="15" t="s">
        <v>84</v>
      </c>
      <c r="O16" s="15" t="s">
        <v>85</v>
      </c>
      <c r="P16" s="15" t="s">
        <v>85</v>
      </c>
      <c r="Q16" s="15">
        <v>15</v>
      </c>
      <c r="R16" s="15">
        <v>83.720914687005845</v>
      </c>
      <c r="S16" s="15">
        <v>81.073551510986576</v>
      </c>
      <c r="T16" s="15">
        <v>86.061637768744177</v>
      </c>
      <c r="U16" s="15">
        <v>87</v>
      </c>
      <c r="V16" s="15">
        <v>97.110382150533837</v>
      </c>
      <c r="W16" s="15">
        <v>76.512399784614388</v>
      </c>
      <c r="X16" s="15">
        <v>99.712398044360214</v>
      </c>
      <c r="Y16" s="15">
        <v>4</v>
      </c>
      <c r="Z16" s="15">
        <v>78.086373537497664</v>
      </c>
      <c r="AA16" s="15">
        <v>70.782369692487862</v>
      </c>
      <c r="AB16" s="15">
        <v>83.977785935651184</v>
      </c>
      <c r="AC16" s="15">
        <v>172</v>
      </c>
      <c r="AD16" s="15" t="s">
        <v>84</v>
      </c>
      <c r="AE16" s="15" t="s">
        <v>85</v>
      </c>
      <c r="AF16" s="15" t="s">
        <v>85</v>
      </c>
      <c r="AG16" s="15">
        <v>0</v>
      </c>
      <c r="AH16" s="15">
        <v>85.723740520655866</v>
      </c>
      <c r="AI16" s="15">
        <v>37.461253137104123</v>
      </c>
      <c r="AJ16" s="15">
        <v>98.365804854914728</v>
      </c>
      <c r="AK16" s="15">
        <v>3</v>
      </c>
      <c r="AL16" s="15">
        <v>32.19817565566283</v>
      </c>
      <c r="AM16" s="15">
        <v>15.013466070935708</v>
      </c>
      <c r="AN16" s="15">
        <v>56.074512817719565</v>
      </c>
      <c r="AO16" s="15">
        <v>69</v>
      </c>
      <c r="AP16" s="15">
        <v>81.997156020746502</v>
      </c>
      <c r="AQ16" s="15">
        <v>74.299307033061353</v>
      </c>
      <c r="AR16" s="15">
        <v>87.768906808839859</v>
      </c>
      <c r="AS16" s="15">
        <v>261</v>
      </c>
      <c r="AT16" s="15" t="s">
        <v>84</v>
      </c>
      <c r="AU16" s="15" t="s">
        <v>85</v>
      </c>
      <c r="AV16" s="15" t="s">
        <v>85</v>
      </c>
      <c r="AW16" s="15">
        <v>51</v>
      </c>
      <c r="AX16" s="15">
        <v>74.584678308644627</v>
      </c>
      <c r="AY16" s="15">
        <v>65.638399818465359</v>
      </c>
      <c r="AZ16" s="15">
        <v>81.845941383637538</v>
      </c>
      <c r="BA16" s="15">
        <v>424</v>
      </c>
      <c r="BB16" s="15">
        <v>56.096169686139262</v>
      </c>
      <c r="BC16" s="15">
        <v>50.184204756896143</v>
      </c>
      <c r="BD16" s="15">
        <v>61.84002717764676</v>
      </c>
      <c r="BE16" s="15">
        <v>52</v>
      </c>
      <c r="BF16" s="15">
        <v>68.013813527143242</v>
      </c>
      <c r="BG16" s="15">
        <v>63.198554161986785</v>
      </c>
      <c r="BH16" s="15">
        <v>72.473445828345874</v>
      </c>
      <c r="BI16" s="15">
        <v>860</v>
      </c>
      <c r="BJ16" s="15">
        <v>84.713487366519928</v>
      </c>
      <c r="BK16" s="15">
        <v>33.476324830209762</v>
      </c>
      <c r="BL16" s="15">
        <v>98.38781610725384</v>
      </c>
      <c r="BM16" s="15">
        <v>3</v>
      </c>
      <c r="BV16" s="15">
        <v>54</v>
      </c>
      <c r="BW16" s="15">
        <v>89.307212757391014</v>
      </c>
      <c r="BX16" s="15">
        <v>79.930143539472624</v>
      </c>
      <c r="BY16" s="15">
        <v>94.599147348044781</v>
      </c>
      <c r="BZ16" s="15">
        <v>417</v>
      </c>
      <c r="CA16" s="15">
        <v>65.54211585372633</v>
      </c>
      <c r="CB16" s="15">
        <v>57.044980162077707</v>
      </c>
      <c r="CC16" s="15">
        <v>73.149554614505064</v>
      </c>
      <c r="CD16" s="15">
        <v>55</v>
      </c>
      <c r="CE16" s="15">
        <v>80.337381087764186</v>
      </c>
      <c r="CF16" s="15">
        <v>76.426114544540297</v>
      </c>
      <c r="CG16" s="15">
        <v>83.737792327273638</v>
      </c>
      <c r="CH16" s="15">
        <v>873</v>
      </c>
      <c r="CI16" s="15">
        <v>84.713487366519928</v>
      </c>
      <c r="CJ16" s="15">
        <v>32.778520374179386</v>
      </c>
      <c r="CK16" s="15">
        <v>98.437026968289146</v>
      </c>
      <c r="CL16" s="15">
        <v>3</v>
      </c>
    </row>
    <row r="17" spans="1:90" x14ac:dyDescent="0.25">
      <c r="A17" s="15" t="s">
        <v>144</v>
      </c>
      <c r="B17" s="15" t="s">
        <v>84</v>
      </c>
      <c r="C17" s="15" t="s">
        <v>85</v>
      </c>
      <c r="D17" s="15" t="s">
        <v>85</v>
      </c>
      <c r="E17" s="15">
        <v>0</v>
      </c>
      <c r="F17" s="15">
        <v>24.282402079077809</v>
      </c>
      <c r="G17" s="15">
        <v>12.081958257824281</v>
      </c>
      <c r="H17" s="15">
        <v>42.804654695790482</v>
      </c>
      <c r="I17" s="15">
        <v>11</v>
      </c>
      <c r="J17" s="15">
        <v>57.50286548782173</v>
      </c>
      <c r="K17" s="15">
        <v>41.317178767946537</v>
      </c>
      <c r="L17" s="15">
        <v>72.225301241472323</v>
      </c>
      <c r="M17" s="15">
        <v>55</v>
      </c>
      <c r="N17" s="15" t="s">
        <v>84</v>
      </c>
      <c r="O17" s="15" t="s">
        <v>85</v>
      </c>
      <c r="P17" s="15" t="s">
        <v>85</v>
      </c>
      <c r="Q17" s="15">
        <v>15</v>
      </c>
      <c r="R17" s="15">
        <v>42.964721255537441</v>
      </c>
      <c r="S17" s="15">
        <v>28.397307661493471</v>
      </c>
      <c r="T17" s="15">
        <v>58.861844196867928</v>
      </c>
      <c r="U17" s="15">
        <v>87</v>
      </c>
      <c r="V17" s="15">
        <v>57.556661790207244</v>
      </c>
      <c r="W17" s="15">
        <v>9.1307593366011748</v>
      </c>
      <c r="X17" s="15">
        <v>94.819003969283528</v>
      </c>
      <c r="Y17" s="15">
        <v>4</v>
      </c>
      <c r="Z17" s="15">
        <v>44.104162176565815</v>
      </c>
      <c r="AA17" s="15">
        <v>36.647434533544718</v>
      </c>
      <c r="AB17" s="15">
        <v>51.836684536897337</v>
      </c>
      <c r="AC17" s="15">
        <v>172</v>
      </c>
      <c r="AD17" s="15" t="s">
        <v>84</v>
      </c>
      <c r="AE17" s="15" t="s">
        <v>85</v>
      </c>
      <c r="AF17" s="15" t="s">
        <v>85</v>
      </c>
      <c r="AG17" s="15">
        <v>0</v>
      </c>
      <c r="AH17" s="15">
        <v>71.447481041311747</v>
      </c>
      <c r="AI17" s="15">
        <v>13.606454846607678</v>
      </c>
      <c r="AJ17" s="15">
        <v>97.54647612915474</v>
      </c>
      <c r="AK17" s="15">
        <v>3</v>
      </c>
      <c r="AL17" s="15">
        <v>16.991317347308815</v>
      </c>
      <c r="AM17" s="15">
        <v>7.9551312161674064</v>
      </c>
      <c r="AN17" s="15">
        <v>32.65069414233345</v>
      </c>
      <c r="AO17" s="15">
        <v>69</v>
      </c>
      <c r="AP17" s="15">
        <v>65.514657622112779</v>
      </c>
      <c r="AQ17" s="15">
        <v>56.991175360164426</v>
      </c>
      <c r="AR17" s="15">
        <v>73.144924924816891</v>
      </c>
      <c r="AS17" s="15">
        <v>261</v>
      </c>
      <c r="AT17" s="15" t="s">
        <v>84</v>
      </c>
      <c r="AU17" s="15" t="s">
        <v>85</v>
      </c>
      <c r="AV17" s="15" t="s">
        <v>85</v>
      </c>
      <c r="AW17" s="15">
        <v>51</v>
      </c>
      <c r="AX17" s="15">
        <v>51.492690049887791</v>
      </c>
      <c r="AY17" s="15">
        <v>45.343319793574615</v>
      </c>
      <c r="AZ17" s="15">
        <v>57.597193223840307</v>
      </c>
      <c r="BA17" s="15">
        <v>424</v>
      </c>
      <c r="BB17" s="15">
        <v>45.948306764359785</v>
      </c>
      <c r="BC17" s="15">
        <v>28.304198824201233</v>
      </c>
      <c r="BD17" s="15">
        <v>64.670213042688658</v>
      </c>
      <c r="BE17" s="15">
        <v>52</v>
      </c>
      <c r="BF17" s="15">
        <v>50.295645536276034</v>
      </c>
      <c r="BG17" s="15">
        <v>45.390354920248754</v>
      </c>
      <c r="BH17" s="15">
        <v>55.195251519767972</v>
      </c>
      <c r="BI17" s="15">
        <v>860</v>
      </c>
      <c r="BJ17" s="15">
        <v>84.713487366519928</v>
      </c>
      <c r="BK17" s="15">
        <v>33.476324830209762</v>
      </c>
      <c r="BL17" s="15">
        <v>98.38781610725384</v>
      </c>
      <c r="BM17" s="15">
        <v>3</v>
      </c>
      <c r="BV17" s="15">
        <v>54</v>
      </c>
      <c r="BW17" s="15">
        <v>71.635812265945319</v>
      </c>
      <c r="BX17" s="15">
        <v>63.314064269074585</v>
      </c>
      <c r="BY17" s="15">
        <v>78.704784126019845</v>
      </c>
      <c r="BZ17" s="15">
        <v>417</v>
      </c>
      <c r="CA17" s="15">
        <v>51.911624414581659</v>
      </c>
      <c r="CB17" s="15">
        <v>34.523845652952872</v>
      </c>
      <c r="CC17" s="15">
        <v>68.848376656558415</v>
      </c>
      <c r="CD17" s="15">
        <v>55</v>
      </c>
      <c r="CE17" s="15">
        <v>69.127175421276917</v>
      </c>
      <c r="CF17" s="15">
        <v>60.852491617700935</v>
      </c>
      <c r="CG17" s="15">
        <v>76.33306377565448</v>
      </c>
      <c r="CH17" s="15">
        <v>873</v>
      </c>
      <c r="CI17" s="15">
        <v>100</v>
      </c>
      <c r="CJ17" s="15">
        <v>100</v>
      </c>
      <c r="CK17" s="15">
        <v>100</v>
      </c>
      <c r="CL17" s="15">
        <v>3</v>
      </c>
    </row>
    <row r="18" spans="1:90" x14ac:dyDescent="0.25">
      <c r="A18" s="15" t="s">
        <v>87</v>
      </c>
      <c r="B18" s="15" t="s">
        <v>84</v>
      </c>
      <c r="C18" s="15" t="s">
        <v>85</v>
      </c>
      <c r="D18" s="15" t="s">
        <v>85</v>
      </c>
      <c r="E18" s="15">
        <v>0</v>
      </c>
      <c r="F18" s="15" t="s">
        <v>84</v>
      </c>
      <c r="G18" s="15" t="s">
        <v>85</v>
      </c>
      <c r="H18" s="15" t="s">
        <v>85</v>
      </c>
      <c r="I18" s="15">
        <v>11</v>
      </c>
      <c r="J18" s="15">
        <v>39.897133954181122</v>
      </c>
      <c r="K18" s="15">
        <v>30.993671063432753</v>
      </c>
      <c r="L18" s="15">
        <v>49.522742599817995</v>
      </c>
      <c r="M18" s="15">
        <v>55</v>
      </c>
      <c r="N18" s="15" t="s">
        <v>84</v>
      </c>
      <c r="O18" s="15" t="s">
        <v>85</v>
      </c>
      <c r="P18" s="15" t="s">
        <v>85</v>
      </c>
      <c r="Q18" s="15">
        <v>15</v>
      </c>
      <c r="R18" s="15">
        <v>9.2126621653870657</v>
      </c>
      <c r="S18" s="15">
        <v>5.5561751473793368</v>
      </c>
      <c r="T18" s="15">
        <v>14.89593219789332</v>
      </c>
      <c r="U18" s="15">
        <v>87</v>
      </c>
      <c r="V18" s="15" t="s">
        <v>84</v>
      </c>
      <c r="W18" s="15" t="s">
        <v>85</v>
      </c>
      <c r="X18" s="15" t="s">
        <v>85</v>
      </c>
      <c r="Y18" s="15">
        <v>4</v>
      </c>
      <c r="Z18" s="15">
        <v>14.444644422666334</v>
      </c>
      <c r="AA18" s="15">
        <v>10.7217785276285</v>
      </c>
      <c r="AB18" s="15">
        <v>19.182436200451487</v>
      </c>
      <c r="AC18" s="15">
        <v>172</v>
      </c>
      <c r="AD18" s="15" t="s">
        <v>84</v>
      </c>
      <c r="AE18" s="15" t="s">
        <v>85</v>
      </c>
      <c r="AF18" s="15" t="s">
        <v>85</v>
      </c>
      <c r="AG18" s="15">
        <v>0</v>
      </c>
      <c r="AH18" s="15" t="s">
        <v>84</v>
      </c>
      <c r="AI18" s="15" t="s">
        <v>85</v>
      </c>
      <c r="AJ18" s="15" t="s">
        <v>85</v>
      </c>
      <c r="AK18" s="15">
        <v>3</v>
      </c>
      <c r="AL18" s="15">
        <v>4.0921436574350682</v>
      </c>
      <c r="AM18" s="15">
        <v>1.2332635586020839</v>
      </c>
      <c r="AN18" s="15">
        <v>12.724494862193957</v>
      </c>
      <c r="AO18" s="15">
        <v>69</v>
      </c>
      <c r="AP18" s="15">
        <v>48.943769085776331</v>
      </c>
      <c r="AQ18" s="15">
        <v>40.662070091097661</v>
      </c>
      <c r="AR18" s="15">
        <v>57.283857316786154</v>
      </c>
      <c r="AS18" s="15">
        <v>261</v>
      </c>
      <c r="AT18" s="15" t="s">
        <v>84</v>
      </c>
      <c r="AU18" s="15" t="s">
        <v>85</v>
      </c>
      <c r="AV18" s="15" t="s">
        <v>85</v>
      </c>
      <c r="AW18" s="15">
        <v>51</v>
      </c>
      <c r="AX18" s="15">
        <v>11.535262603973408</v>
      </c>
      <c r="AY18" s="15">
        <v>8.1620460374856449</v>
      </c>
      <c r="AZ18" s="15">
        <v>16.058794723998471</v>
      </c>
      <c r="BA18" s="15">
        <v>424</v>
      </c>
      <c r="BB18" s="15">
        <v>2.0722555475498154</v>
      </c>
      <c r="BC18" s="15">
        <v>0.4136169486074745</v>
      </c>
      <c r="BD18" s="15">
        <v>9.7321713619297796</v>
      </c>
      <c r="BE18" s="15">
        <v>52</v>
      </c>
      <c r="BF18" s="15">
        <v>21.867848302052064</v>
      </c>
      <c r="BG18" s="15">
        <v>16.222829987573721</v>
      </c>
      <c r="BH18" s="15">
        <v>28.801846679775604</v>
      </c>
      <c r="BI18" s="15">
        <v>860</v>
      </c>
      <c r="BJ18" s="15">
        <v>38.138628588929336</v>
      </c>
      <c r="BK18" s="15">
        <v>4.8394557040475839</v>
      </c>
      <c r="BL18" s="15">
        <v>88.199158294440437</v>
      </c>
      <c r="BM18" s="15">
        <v>3</v>
      </c>
      <c r="BV18" s="15">
        <v>54</v>
      </c>
      <c r="BW18" s="15">
        <v>21.678687645770587</v>
      </c>
      <c r="BX18" s="15">
        <v>18.436750826303708</v>
      </c>
      <c r="BY18" s="15">
        <v>25.313765817571138</v>
      </c>
      <c r="BZ18" s="15">
        <v>417</v>
      </c>
      <c r="CA18" s="15">
        <v>2.1996968925427343</v>
      </c>
      <c r="CB18" s="15">
        <v>0.42571184667073142</v>
      </c>
      <c r="CC18" s="15">
        <v>10.580561022604696</v>
      </c>
      <c r="CD18" s="15">
        <v>55</v>
      </c>
      <c r="CE18" s="15">
        <v>36.747435338336686</v>
      </c>
      <c r="CF18" s="15">
        <v>27.679137052406528</v>
      </c>
      <c r="CG18" s="15">
        <v>46.861611737572026</v>
      </c>
      <c r="CH18" s="15">
        <v>873</v>
      </c>
      <c r="CI18" s="15">
        <v>38.138628588929336</v>
      </c>
      <c r="CJ18" s="15">
        <v>4.6907938992685567</v>
      </c>
      <c r="CK18" s="15">
        <v>88.535902734978961</v>
      </c>
      <c r="CL18" s="15">
        <v>3</v>
      </c>
    </row>
    <row r="19" spans="1:90" x14ac:dyDescent="0.25">
      <c r="A19" s="15" t="s">
        <v>145</v>
      </c>
      <c r="B19" s="15" t="s">
        <v>84</v>
      </c>
      <c r="C19" s="15" t="s">
        <v>85</v>
      </c>
      <c r="D19" s="15" t="s">
        <v>85</v>
      </c>
      <c r="E19" s="15">
        <v>0</v>
      </c>
      <c r="F19" s="15">
        <v>7.1680580555676761</v>
      </c>
      <c r="G19" s="15">
        <v>1.1381342860137547</v>
      </c>
      <c r="H19" s="15">
        <v>34.119379981990853</v>
      </c>
      <c r="I19" s="15">
        <v>11</v>
      </c>
      <c r="J19" s="15">
        <v>24.026736459298697</v>
      </c>
      <c r="K19" s="15">
        <v>11.637146759795092</v>
      </c>
      <c r="L19" s="15">
        <v>43.163607157620525</v>
      </c>
      <c r="M19" s="15">
        <v>55</v>
      </c>
      <c r="N19" s="15" t="s">
        <v>84</v>
      </c>
      <c r="O19" s="15" t="s">
        <v>85</v>
      </c>
      <c r="P19" s="15" t="s">
        <v>85</v>
      </c>
      <c r="Q19" s="15">
        <v>15</v>
      </c>
      <c r="R19" s="15">
        <v>31.361606844088868</v>
      </c>
      <c r="S19" s="15">
        <v>21.648094853630045</v>
      </c>
      <c r="T19" s="15">
        <v>43.039435108961463</v>
      </c>
      <c r="U19" s="15">
        <v>87</v>
      </c>
      <c r="V19" s="15">
        <v>57.556661790207244</v>
      </c>
      <c r="W19" s="15">
        <v>9.1307593366011748</v>
      </c>
      <c r="X19" s="15">
        <v>94.819003969283528</v>
      </c>
      <c r="Y19" s="15">
        <v>4</v>
      </c>
      <c r="Z19" s="15">
        <v>28.268165174152777</v>
      </c>
      <c r="AA19" s="15">
        <v>19.060733996089709</v>
      </c>
      <c r="AB19" s="15">
        <v>39.739573580546725</v>
      </c>
      <c r="AC19" s="15">
        <v>172</v>
      </c>
      <c r="AD19" s="15" t="s">
        <v>84</v>
      </c>
      <c r="AE19" s="15" t="s">
        <v>85</v>
      </c>
      <c r="AF19" s="15" t="s">
        <v>85</v>
      </c>
      <c r="AG19" s="15">
        <v>0</v>
      </c>
      <c r="AH19" s="15" t="s">
        <v>84</v>
      </c>
      <c r="AI19" s="15" t="s">
        <v>85</v>
      </c>
      <c r="AJ19" s="15" t="s">
        <v>85</v>
      </c>
      <c r="AK19" s="15">
        <v>3</v>
      </c>
      <c r="AL19" s="15">
        <v>9.4274938369833325</v>
      </c>
      <c r="AM19" s="15">
        <v>3.3526709378606938</v>
      </c>
      <c r="AN19" s="15">
        <v>23.799026420444839</v>
      </c>
      <c r="AO19" s="15">
        <v>69</v>
      </c>
      <c r="AP19" s="15">
        <v>17.739491200431456</v>
      </c>
      <c r="AQ19" s="15">
        <v>13.466149474792291</v>
      </c>
      <c r="AR19" s="15">
        <v>23.00836166698738</v>
      </c>
      <c r="AS19" s="15">
        <v>261</v>
      </c>
      <c r="AT19" s="15" t="s">
        <v>84</v>
      </c>
      <c r="AU19" s="15" t="s">
        <v>85</v>
      </c>
      <c r="AV19" s="15" t="s">
        <v>85</v>
      </c>
      <c r="AW19" s="15">
        <v>51</v>
      </c>
      <c r="AX19" s="15">
        <v>27.52305428111519</v>
      </c>
      <c r="AY19" s="15">
        <v>22.047790022159738</v>
      </c>
      <c r="AZ19" s="15">
        <v>33.768998302800775</v>
      </c>
      <c r="BA19" s="15">
        <v>424</v>
      </c>
      <c r="BB19" s="15">
        <v>33.35875551458922</v>
      </c>
      <c r="BC19" s="15">
        <v>27.3870900874265</v>
      </c>
      <c r="BD19" s="15">
        <v>39.916732140914526</v>
      </c>
      <c r="BE19" s="15">
        <v>52</v>
      </c>
      <c r="BF19" s="15">
        <v>21.902690019592715</v>
      </c>
      <c r="BG19" s="15">
        <v>17.840987694763658</v>
      </c>
      <c r="BH19" s="15">
        <v>26.58981869397233</v>
      </c>
      <c r="BI19" s="15">
        <v>860</v>
      </c>
      <c r="BJ19" s="15" t="s">
        <v>84</v>
      </c>
      <c r="BK19" s="15" t="s">
        <v>85</v>
      </c>
      <c r="BL19" s="15" t="s">
        <v>85</v>
      </c>
      <c r="BM19" s="15">
        <v>3</v>
      </c>
      <c r="BV19" s="15">
        <v>54</v>
      </c>
      <c r="BW19" s="15">
        <v>42.495065475096681</v>
      </c>
      <c r="BX19" s="15">
        <v>35.8588522478097</v>
      </c>
      <c r="BY19" s="15">
        <v>49.413277655992964</v>
      </c>
      <c r="BZ19" s="15">
        <v>417</v>
      </c>
      <c r="CA19" s="15">
        <v>31.520497488789388</v>
      </c>
      <c r="CB19" s="15">
        <v>25.557734613260426</v>
      </c>
      <c r="CC19" s="15">
        <v>38.161264587574308</v>
      </c>
      <c r="CD19" s="15">
        <v>55</v>
      </c>
      <c r="CE19" s="15">
        <v>36.004265370666886</v>
      </c>
      <c r="CF19" s="15">
        <v>31.605092115993198</v>
      </c>
      <c r="CG19" s="15">
        <v>40.651818341717942</v>
      </c>
      <c r="CH19" s="15">
        <v>873</v>
      </c>
      <c r="CI19" s="15" t="s">
        <v>84</v>
      </c>
      <c r="CJ19" s="15" t="s">
        <v>85</v>
      </c>
      <c r="CK19" s="15" t="s">
        <v>85</v>
      </c>
      <c r="CL19" s="15">
        <v>3</v>
      </c>
    </row>
    <row r="20" spans="1:90" x14ac:dyDescent="0.25">
      <c r="A20" s="15" t="s">
        <v>146</v>
      </c>
      <c r="B20" s="15" t="s">
        <v>84</v>
      </c>
      <c r="C20" s="15" t="s">
        <v>85</v>
      </c>
      <c r="D20" s="15" t="s">
        <v>85</v>
      </c>
      <c r="E20" s="15">
        <v>0</v>
      </c>
      <c r="F20" s="15">
        <v>5.6600614765619675</v>
      </c>
      <c r="G20" s="15">
        <v>0.68025588889010324</v>
      </c>
      <c r="H20" s="15">
        <v>34.449889268234976</v>
      </c>
      <c r="I20" s="15">
        <v>11</v>
      </c>
      <c r="J20" s="15" t="s">
        <v>84</v>
      </c>
      <c r="K20" s="15" t="s">
        <v>85</v>
      </c>
      <c r="L20" s="15" t="s">
        <v>85</v>
      </c>
      <c r="M20" s="15">
        <v>55</v>
      </c>
      <c r="N20" s="15" t="s">
        <v>84</v>
      </c>
      <c r="O20" s="15" t="s">
        <v>85</v>
      </c>
      <c r="P20" s="15" t="s">
        <v>85</v>
      </c>
      <c r="Q20" s="15">
        <v>15</v>
      </c>
      <c r="R20" s="15" t="s">
        <v>84</v>
      </c>
      <c r="S20" s="15" t="s">
        <v>85</v>
      </c>
      <c r="T20" s="15" t="s">
        <v>85</v>
      </c>
      <c r="U20" s="15">
        <v>87</v>
      </c>
      <c r="V20" s="15" t="s">
        <v>84</v>
      </c>
      <c r="W20" s="15" t="s">
        <v>85</v>
      </c>
      <c r="X20" s="15" t="s">
        <v>85</v>
      </c>
      <c r="Y20" s="15">
        <v>4</v>
      </c>
      <c r="Z20" s="15">
        <v>0.38274982600136886</v>
      </c>
      <c r="AA20" s="15">
        <v>5.2039490559384068E-2</v>
      </c>
      <c r="AB20" s="15">
        <v>2.7571443817586645</v>
      </c>
      <c r="AC20" s="15">
        <v>172</v>
      </c>
      <c r="AD20" s="15" t="s">
        <v>84</v>
      </c>
      <c r="AE20" s="15" t="s">
        <v>85</v>
      </c>
      <c r="AF20" s="15" t="s">
        <v>85</v>
      </c>
      <c r="AG20" s="15">
        <v>0</v>
      </c>
      <c r="AH20" s="15" t="s">
        <v>84</v>
      </c>
      <c r="AI20" s="15" t="s">
        <v>85</v>
      </c>
      <c r="AJ20" s="15" t="s">
        <v>85</v>
      </c>
      <c r="AK20" s="15">
        <v>3</v>
      </c>
      <c r="AL20" s="15" t="s">
        <v>84</v>
      </c>
      <c r="AM20" s="15" t="s">
        <v>85</v>
      </c>
      <c r="AN20" s="15" t="s">
        <v>85</v>
      </c>
      <c r="AO20" s="15">
        <v>69</v>
      </c>
      <c r="AP20" s="15">
        <v>0.90808050710779842</v>
      </c>
      <c r="AQ20" s="15">
        <v>0.25172213399382737</v>
      </c>
      <c r="AR20" s="15">
        <v>3.2206169545303491</v>
      </c>
      <c r="AS20" s="15">
        <v>261</v>
      </c>
      <c r="AT20" s="15" t="s">
        <v>84</v>
      </c>
      <c r="AU20" s="15" t="s">
        <v>85</v>
      </c>
      <c r="AV20" s="15" t="s">
        <v>85</v>
      </c>
      <c r="AW20" s="15">
        <v>51</v>
      </c>
      <c r="AX20" s="15">
        <v>0.21729107435490802</v>
      </c>
      <c r="AY20" s="15">
        <v>3.0265740108390574E-2</v>
      </c>
      <c r="AZ20" s="15">
        <v>1.5421995176754142</v>
      </c>
      <c r="BA20" s="15">
        <v>424</v>
      </c>
      <c r="BB20" s="15" t="s">
        <v>84</v>
      </c>
      <c r="BC20" s="15" t="s">
        <v>85</v>
      </c>
      <c r="BD20" s="15" t="s">
        <v>85</v>
      </c>
      <c r="BE20" s="15">
        <v>52</v>
      </c>
      <c r="BF20" s="15">
        <v>0.39767415332924866</v>
      </c>
      <c r="BG20" s="15">
        <v>0.10691631925108926</v>
      </c>
      <c r="BH20" s="15">
        <v>1.4675285780043661</v>
      </c>
      <c r="BI20" s="15">
        <v>860</v>
      </c>
      <c r="BJ20" s="15" t="s">
        <v>84</v>
      </c>
      <c r="BK20" s="15" t="s">
        <v>85</v>
      </c>
      <c r="BL20" s="15" t="s">
        <v>85</v>
      </c>
      <c r="BM20" s="15">
        <v>3</v>
      </c>
      <c r="BV20" s="15">
        <v>54</v>
      </c>
      <c r="BW20" s="15">
        <v>0.22039094895537492</v>
      </c>
      <c r="BX20" s="15">
        <v>2.9807450566997046E-2</v>
      </c>
      <c r="BY20" s="15">
        <v>1.6099077015000227</v>
      </c>
      <c r="BZ20" s="15">
        <v>417</v>
      </c>
      <c r="CA20" s="15" t="s">
        <v>84</v>
      </c>
      <c r="CB20" s="15" t="s">
        <v>85</v>
      </c>
      <c r="CC20" s="15" t="s">
        <v>85</v>
      </c>
      <c r="CD20" s="15">
        <v>55</v>
      </c>
      <c r="CE20" s="15">
        <v>1.1404563135812389</v>
      </c>
      <c r="CF20" s="15">
        <v>0.47485879982767504</v>
      </c>
      <c r="CG20" s="15">
        <v>2.7135678975664153</v>
      </c>
      <c r="CH20" s="15">
        <v>873</v>
      </c>
      <c r="CI20" s="15" t="s">
        <v>84</v>
      </c>
      <c r="CJ20" s="15" t="s">
        <v>85</v>
      </c>
      <c r="CK20" s="15" t="s">
        <v>85</v>
      </c>
      <c r="CL20" s="15">
        <v>3</v>
      </c>
    </row>
    <row r="21" spans="1:90" x14ac:dyDescent="0.25">
      <c r="A21" s="15" t="s">
        <v>147</v>
      </c>
      <c r="B21" s="15" t="s">
        <v>84</v>
      </c>
      <c r="C21" s="15" t="s">
        <v>85</v>
      </c>
      <c r="D21" s="15" t="s">
        <v>85</v>
      </c>
      <c r="E21" s="15">
        <v>0</v>
      </c>
      <c r="F21" s="15" t="s">
        <v>84</v>
      </c>
      <c r="G21" s="15" t="s">
        <v>85</v>
      </c>
      <c r="H21" s="15" t="s">
        <v>85</v>
      </c>
      <c r="I21" s="15">
        <v>11</v>
      </c>
      <c r="J21" s="15">
        <v>7.6363539523707873</v>
      </c>
      <c r="K21" s="15">
        <v>2.2007564142273841</v>
      </c>
      <c r="L21" s="15">
        <v>23.298885934674736</v>
      </c>
      <c r="M21" s="15">
        <v>55</v>
      </c>
      <c r="N21" s="15" t="s">
        <v>84</v>
      </c>
      <c r="O21" s="15" t="s">
        <v>85</v>
      </c>
      <c r="P21" s="15" t="s">
        <v>85</v>
      </c>
      <c r="Q21" s="15">
        <v>15</v>
      </c>
      <c r="R21" s="15">
        <v>19.089777904100611</v>
      </c>
      <c r="S21" s="15">
        <v>13.481318359255996</v>
      </c>
      <c r="T21" s="15">
        <v>26.32161761445704</v>
      </c>
      <c r="U21" s="15">
        <v>87</v>
      </c>
      <c r="V21" s="15" t="s">
        <v>84</v>
      </c>
      <c r="W21" s="15" t="s">
        <v>85</v>
      </c>
      <c r="X21" s="15" t="s">
        <v>85</v>
      </c>
      <c r="Y21" s="15">
        <v>4</v>
      </c>
      <c r="Z21" s="15">
        <v>14.211247338465277</v>
      </c>
      <c r="AA21" s="15">
        <v>9.1760428671263057</v>
      </c>
      <c r="AB21" s="15">
        <v>21.359649277437772</v>
      </c>
      <c r="AC21" s="15">
        <v>172</v>
      </c>
      <c r="AD21" s="15" t="s">
        <v>84</v>
      </c>
      <c r="AE21" s="15" t="s">
        <v>85</v>
      </c>
      <c r="AF21" s="15" t="s">
        <v>85</v>
      </c>
      <c r="AG21" s="15">
        <v>0</v>
      </c>
      <c r="AH21" s="15" t="s">
        <v>84</v>
      </c>
      <c r="AI21" s="15" t="s">
        <v>85</v>
      </c>
      <c r="AJ21" s="15" t="s">
        <v>85</v>
      </c>
      <c r="AK21" s="15">
        <v>3</v>
      </c>
      <c r="AL21" s="15">
        <v>0.44548420851227383</v>
      </c>
      <c r="AM21" s="15">
        <v>5.9981998236983143E-2</v>
      </c>
      <c r="AN21" s="15">
        <v>3.2285566490500059</v>
      </c>
      <c r="AO21" s="15">
        <v>69</v>
      </c>
      <c r="AP21" s="15">
        <v>8.7135353667990714</v>
      </c>
      <c r="AQ21" s="15">
        <v>6.2010458644361792</v>
      </c>
      <c r="AR21" s="15">
        <v>12.112558682621275</v>
      </c>
      <c r="AS21" s="15">
        <v>261</v>
      </c>
      <c r="AT21" s="15" t="s">
        <v>84</v>
      </c>
      <c r="AU21" s="15" t="s">
        <v>85</v>
      </c>
      <c r="AV21" s="15" t="s">
        <v>85</v>
      </c>
      <c r="AW21" s="15">
        <v>51</v>
      </c>
      <c r="AX21" s="15">
        <v>9.9696077862376917</v>
      </c>
      <c r="AY21" s="15">
        <v>6.2414165020783043</v>
      </c>
      <c r="AZ21" s="15">
        <v>15.555292144020743</v>
      </c>
      <c r="BA21" s="15">
        <v>424</v>
      </c>
      <c r="BB21" s="15">
        <v>4.1782469121675616</v>
      </c>
      <c r="BC21" s="15">
        <v>0.65947037683798804</v>
      </c>
      <c r="BD21" s="15">
        <v>22.264404610987224</v>
      </c>
      <c r="BE21" s="15">
        <v>52</v>
      </c>
      <c r="BF21" s="15">
        <v>7.6899054478380444</v>
      </c>
      <c r="BG21" s="15">
        <v>5.3373270502258752</v>
      </c>
      <c r="BH21" s="15">
        <v>10.959396755818378</v>
      </c>
      <c r="BI21" s="15">
        <v>860</v>
      </c>
      <c r="BJ21" s="15" t="s">
        <v>84</v>
      </c>
      <c r="BK21" s="15" t="s">
        <v>85</v>
      </c>
      <c r="BL21" s="15" t="s">
        <v>85</v>
      </c>
      <c r="BM21" s="15">
        <v>3</v>
      </c>
      <c r="BV21" s="15">
        <v>54</v>
      </c>
      <c r="BW21" s="15">
        <v>20.389281982526871</v>
      </c>
      <c r="BX21" s="15">
        <v>15.279341100634646</v>
      </c>
      <c r="BY21" s="15">
        <v>26.670186897451721</v>
      </c>
      <c r="BZ21" s="15">
        <v>417</v>
      </c>
      <c r="CA21" s="15">
        <v>4.1168607962085195</v>
      </c>
      <c r="CB21" s="15">
        <v>0.66142548602179263</v>
      </c>
      <c r="CC21" s="15">
        <v>21.683842564652188</v>
      </c>
      <c r="CD21" s="15">
        <v>55</v>
      </c>
      <c r="CE21" s="15">
        <v>16.18713730613965</v>
      </c>
      <c r="CF21" s="15">
        <v>11.799345407769501</v>
      </c>
      <c r="CG21" s="15">
        <v>21.80325449853876</v>
      </c>
      <c r="CH21" s="15">
        <v>873</v>
      </c>
      <c r="CI21" s="15" t="s">
        <v>84</v>
      </c>
      <c r="CJ21" s="15" t="s">
        <v>85</v>
      </c>
      <c r="CK21" s="15" t="s">
        <v>85</v>
      </c>
      <c r="CL21" s="15">
        <v>3</v>
      </c>
    </row>
    <row r="22" spans="1:90" x14ac:dyDescent="0.25">
      <c r="A22" s="15" t="s">
        <v>148</v>
      </c>
      <c r="B22" s="15" t="s">
        <v>84</v>
      </c>
      <c r="C22" s="15" t="s">
        <v>85</v>
      </c>
      <c r="D22" s="15" t="s">
        <v>85</v>
      </c>
      <c r="E22" s="15">
        <v>0</v>
      </c>
      <c r="F22" s="15" t="s">
        <v>84</v>
      </c>
      <c r="G22" s="15" t="s">
        <v>85</v>
      </c>
      <c r="H22" s="15" t="s">
        <v>85</v>
      </c>
      <c r="I22" s="15">
        <v>11</v>
      </c>
      <c r="J22" s="15">
        <v>16.39038250692791</v>
      </c>
      <c r="K22" s="15">
        <v>8.428963912824706</v>
      </c>
      <c r="L22" s="15">
        <v>29.452935463794898</v>
      </c>
      <c r="M22" s="15">
        <v>55</v>
      </c>
      <c r="N22" s="15" t="s">
        <v>84</v>
      </c>
      <c r="O22" s="15" t="s">
        <v>85</v>
      </c>
      <c r="P22" s="15" t="s">
        <v>85</v>
      </c>
      <c r="Q22" s="15">
        <v>15</v>
      </c>
      <c r="R22" s="15">
        <v>19.41783372038217</v>
      </c>
      <c r="S22" s="15">
        <v>10.810758853762506</v>
      </c>
      <c r="T22" s="15">
        <v>32.388989295133527</v>
      </c>
      <c r="U22" s="15">
        <v>87</v>
      </c>
      <c r="V22" s="15">
        <v>57.556661790207244</v>
      </c>
      <c r="W22" s="15">
        <v>9.1307593366011748</v>
      </c>
      <c r="X22" s="15">
        <v>94.819003969283528</v>
      </c>
      <c r="Y22" s="15">
        <v>4</v>
      </c>
      <c r="Z22" s="15">
        <v>18.293117722377659</v>
      </c>
      <c r="AA22" s="15">
        <v>10.165547114357695</v>
      </c>
      <c r="AB22" s="15">
        <v>30.698295679403493</v>
      </c>
      <c r="AC22" s="15">
        <v>172</v>
      </c>
      <c r="AD22" s="15" t="s">
        <v>84</v>
      </c>
      <c r="AE22" s="15" t="s">
        <v>85</v>
      </c>
      <c r="AF22" s="15" t="s">
        <v>85</v>
      </c>
      <c r="AG22" s="15">
        <v>0</v>
      </c>
      <c r="AH22" s="15" t="s">
        <v>84</v>
      </c>
      <c r="AI22" s="15" t="s">
        <v>85</v>
      </c>
      <c r="AJ22" s="15" t="s">
        <v>85</v>
      </c>
      <c r="AK22" s="15">
        <v>3</v>
      </c>
      <c r="AL22" s="15">
        <v>8.226910070311396</v>
      </c>
      <c r="AM22" s="15">
        <v>2.6394542449473941</v>
      </c>
      <c r="AN22" s="15">
        <v>22.864672326580031</v>
      </c>
      <c r="AO22" s="15">
        <v>69</v>
      </c>
      <c r="AP22" s="15">
        <v>14.887195595301877</v>
      </c>
      <c r="AQ22" s="15">
        <v>10.691241091926631</v>
      </c>
      <c r="AR22" s="15">
        <v>20.354601657520437</v>
      </c>
      <c r="AS22" s="15">
        <v>261</v>
      </c>
      <c r="AT22" s="15" t="s">
        <v>84</v>
      </c>
      <c r="AU22" s="15" t="s">
        <v>85</v>
      </c>
      <c r="AV22" s="15" t="s">
        <v>85</v>
      </c>
      <c r="AW22" s="15">
        <v>51</v>
      </c>
      <c r="AX22" s="15">
        <v>19.226789193528347</v>
      </c>
      <c r="AY22" s="15">
        <v>13.501730302107424</v>
      </c>
      <c r="AZ22" s="15">
        <v>26.631987637553355</v>
      </c>
      <c r="BA22" s="15">
        <v>424</v>
      </c>
      <c r="BB22" s="15">
        <v>29.217927457458863</v>
      </c>
      <c r="BC22" s="15">
        <v>22.920584206679717</v>
      </c>
      <c r="BD22" s="15">
        <v>36.427762256519891</v>
      </c>
      <c r="BE22" s="15">
        <v>52</v>
      </c>
      <c r="BF22" s="15">
        <v>16.844819134512363</v>
      </c>
      <c r="BG22" s="15">
        <v>12.410122451964204</v>
      </c>
      <c r="BH22" s="15">
        <v>22.457913901435361</v>
      </c>
      <c r="BI22" s="15">
        <v>860</v>
      </c>
      <c r="BJ22" s="15" t="s">
        <v>84</v>
      </c>
      <c r="BK22" s="15" t="s">
        <v>85</v>
      </c>
      <c r="BL22" s="15" t="s">
        <v>85</v>
      </c>
      <c r="BM22" s="15">
        <v>3</v>
      </c>
      <c r="BV22" s="15">
        <v>54</v>
      </c>
      <c r="BW22" s="15">
        <v>29.932434571941037</v>
      </c>
      <c r="BX22" s="15">
        <v>22.761826393999353</v>
      </c>
      <c r="BY22" s="15">
        <v>38.243497859043707</v>
      </c>
      <c r="BZ22" s="15">
        <v>417</v>
      </c>
      <c r="CA22" s="15">
        <v>28.51322535835147</v>
      </c>
      <c r="CB22" s="15">
        <v>22.886294760343091</v>
      </c>
      <c r="CC22" s="15">
        <v>34.897537753879661</v>
      </c>
      <c r="CD22" s="15">
        <v>55</v>
      </c>
      <c r="CE22" s="15">
        <v>28.218197063719114</v>
      </c>
      <c r="CF22" s="15">
        <v>24.546334101948233</v>
      </c>
      <c r="CG22" s="15">
        <v>32.204892654681075</v>
      </c>
      <c r="CH22" s="15">
        <v>873</v>
      </c>
      <c r="CI22" s="15" t="s">
        <v>84</v>
      </c>
      <c r="CJ22" s="15" t="s">
        <v>85</v>
      </c>
      <c r="CK22" s="15" t="s">
        <v>85</v>
      </c>
      <c r="CL22" s="15">
        <v>3</v>
      </c>
    </row>
    <row r="23" spans="1:90" x14ac:dyDescent="0.25">
      <c r="A23" s="15" t="s">
        <v>149</v>
      </c>
      <c r="B23" s="15" t="s">
        <v>84</v>
      </c>
      <c r="C23" s="15" t="s">
        <v>85</v>
      </c>
      <c r="D23" s="15" t="s">
        <v>85</v>
      </c>
      <c r="E23" s="15">
        <v>0</v>
      </c>
      <c r="F23" s="15" t="s">
        <v>84</v>
      </c>
      <c r="G23" s="15" t="s">
        <v>85</v>
      </c>
      <c r="H23" s="15" t="s">
        <v>85</v>
      </c>
      <c r="I23" s="15">
        <v>11</v>
      </c>
      <c r="J23" s="15" t="s">
        <v>84</v>
      </c>
      <c r="K23" s="15" t="s">
        <v>85</v>
      </c>
      <c r="L23" s="15" t="s">
        <v>85</v>
      </c>
      <c r="M23" s="15">
        <v>55</v>
      </c>
      <c r="N23" s="15" t="s">
        <v>84</v>
      </c>
      <c r="O23" s="15" t="s">
        <v>85</v>
      </c>
      <c r="P23" s="15" t="s">
        <v>85</v>
      </c>
      <c r="Q23" s="15">
        <v>15</v>
      </c>
      <c r="R23" s="15" t="s">
        <v>84</v>
      </c>
      <c r="S23" s="15" t="s">
        <v>85</v>
      </c>
      <c r="T23" s="15" t="s">
        <v>85</v>
      </c>
      <c r="U23" s="15">
        <v>87</v>
      </c>
      <c r="V23" s="15" t="s">
        <v>84</v>
      </c>
      <c r="W23" s="15" t="s">
        <v>85</v>
      </c>
      <c r="X23" s="15" t="s">
        <v>85</v>
      </c>
      <c r="Y23" s="15">
        <v>4</v>
      </c>
      <c r="Z23" s="15" t="s">
        <v>84</v>
      </c>
      <c r="AA23" s="15" t="s">
        <v>85</v>
      </c>
      <c r="AB23" s="15" t="s">
        <v>85</v>
      </c>
      <c r="AC23" s="15">
        <v>172</v>
      </c>
      <c r="AD23" s="15" t="s">
        <v>84</v>
      </c>
      <c r="AE23" s="15" t="s">
        <v>85</v>
      </c>
      <c r="AF23" s="15" t="s">
        <v>85</v>
      </c>
      <c r="AG23" s="15">
        <v>0</v>
      </c>
      <c r="AH23" s="15" t="s">
        <v>84</v>
      </c>
      <c r="AI23" s="15" t="s">
        <v>85</v>
      </c>
      <c r="AJ23" s="15" t="s">
        <v>85</v>
      </c>
      <c r="AK23" s="15">
        <v>3</v>
      </c>
      <c r="AL23" s="15" t="s">
        <v>84</v>
      </c>
      <c r="AM23" s="15" t="s">
        <v>85</v>
      </c>
      <c r="AN23" s="15" t="s">
        <v>85</v>
      </c>
      <c r="AO23" s="15">
        <v>69</v>
      </c>
      <c r="AP23" s="15">
        <v>0.19232022410681157</v>
      </c>
      <c r="AQ23" s="15">
        <v>2.5687219263557774E-2</v>
      </c>
      <c r="AR23" s="15">
        <v>1.4244995574256871</v>
      </c>
      <c r="AS23" s="15">
        <v>261</v>
      </c>
      <c r="AT23" s="15" t="s">
        <v>84</v>
      </c>
      <c r="AU23" s="15" t="s">
        <v>85</v>
      </c>
      <c r="AV23" s="15" t="s">
        <v>85</v>
      </c>
      <c r="AW23" s="15">
        <v>51</v>
      </c>
      <c r="AX23" s="15">
        <v>0.99791305541374742</v>
      </c>
      <c r="AY23" s="15">
        <v>0.40046100423776332</v>
      </c>
      <c r="AZ23" s="15">
        <v>2.4646533098061902</v>
      </c>
      <c r="BA23" s="15">
        <v>424</v>
      </c>
      <c r="BB23" s="15">
        <v>8.5022747968025172</v>
      </c>
      <c r="BC23" s="15">
        <v>5.3052547914160018</v>
      </c>
      <c r="BD23" s="15">
        <v>13.354172142880827</v>
      </c>
      <c r="BE23" s="15">
        <v>52</v>
      </c>
      <c r="BF23" s="15">
        <v>1.3443600625134993</v>
      </c>
      <c r="BG23" s="15">
        <v>0.52450928714338974</v>
      </c>
      <c r="BH23" s="15">
        <v>3.4018797010649129</v>
      </c>
      <c r="BI23" s="15">
        <v>860</v>
      </c>
      <c r="BJ23" s="15" t="s">
        <v>84</v>
      </c>
      <c r="BK23" s="15" t="s">
        <v>85</v>
      </c>
      <c r="BL23" s="15" t="s">
        <v>85</v>
      </c>
      <c r="BM23" s="15">
        <v>3</v>
      </c>
      <c r="BV23" s="15">
        <v>54</v>
      </c>
      <c r="BW23" s="15">
        <v>2.0888020752744905</v>
      </c>
      <c r="BX23" s="15">
        <v>0.83536198007930407</v>
      </c>
      <c r="BY23" s="15">
        <v>5.1257826225759313</v>
      </c>
      <c r="BZ23" s="15">
        <v>417</v>
      </c>
      <c r="CA23" s="15">
        <v>7.7770545606371773</v>
      </c>
      <c r="CB23" s="15">
        <v>4.9424558958289797</v>
      </c>
      <c r="CC23" s="15">
        <v>12.031585603164556</v>
      </c>
      <c r="CD23" s="15">
        <v>55</v>
      </c>
      <c r="CE23" s="15">
        <v>1.7881927680564247</v>
      </c>
      <c r="CF23" s="15">
        <v>0.84523445590702972</v>
      </c>
      <c r="CG23" s="15">
        <v>3.7434161241622661</v>
      </c>
      <c r="CH23" s="15">
        <v>873</v>
      </c>
      <c r="CI23" s="15" t="s">
        <v>84</v>
      </c>
      <c r="CJ23" s="15" t="s">
        <v>85</v>
      </c>
      <c r="CK23" s="15" t="s">
        <v>85</v>
      </c>
      <c r="CL23" s="15">
        <v>3</v>
      </c>
    </row>
    <row r="24" spans="1:90" x14ac:dyDescent="0.25">
      <c r="A24" s="15" t="s">
        <v>64</v>
      </c>
      <c r="B24" s="15" t="s">
        <v>84</v>
      </c>
      <c r="C24" s="15" t="s">
        <v>85</v>
      </c>
      <c r="D24" s="15" t="s">
        <v>85</v>
      </c>
      <c r="E24" s="15">
        <v>0</v>
      </c>
      <c r="F24" s="15" t="s">
        <v>84</v>
      </c>
      <c r="G24" s="15" t="s">
        <v>85</v>
      </c>
      <c r="H24" s="15" t="s">
        <v>85</v>
      </c>
      <c r="I24" s="15">
        <v>11</v>
      </c>
      <c r="J24" s="15" t="s">
        <v>84</v>
      </c>
      <c r="K24" s="15" t="s">
        <v>85</v>
      </c>
      <c r="L24" s="15" t="s">
        <v>85</v>
      </c>
      <c r="M24" s="15">
        <v>55</v>
      </c>
      <c r="N24" s="15" t="s">
        <v>84</v>
      </c>
      <c r="O24" s="15" t="s">
        <v>85</v>
      </c>
      <c r="P24" s="15" t="s">
        <v>85</v>
      </c>
      <c r="Q24" s="15">
        <v>15</v>
      </c>
      <c r="R24" s="15" t="s">
        <v>84</v>
      </c>
      <c r="S24" s="15" t="s">
        <v>85</v>
      </c>
      <c r="T24" s="15" t="s">
        <v>85</v>
      </c>
      <c r="U24" s="15">
        <v>87</v>
      </c>
      <c r="V24" s="15" t="s">
        <v>84</v>
      </c>
      <c r="W24" s="15" t="s">
        <v>85</v>
      </c>
      <c r="X24" s="15" t="s">
        <v>85</v>
      </c>
      <c r="Y24" s="15">
        <v>4</v>
      </c>
      <c r="Z24" s="15" t="s">
        <v>84</v>
      </c>
      <c r="AA24" s="15" t="s">
        <v>85</v>
      </c>
      <c r="AB24" s="15" t="s">
        <v>85</v>
      </c>
      <c r="AC24" s="15">
        <v>172</v>
      </c>
      <c r="AD24" s="15" t="s">
        <v>84</v>
      </c>
      <c r="AE24" s="15" t="s">
        <v>85</v>
      </c>
      <c r="AF24" s="15" t="s">
        <v>85</v>
      </c>
      <c r="AG24" s="15">
        <v>0</v>
      </c>
      <c r="AH24" s="15" t="s">
        <v>84</v>
      </c>
      <c r="AI24" s="15" t="s">
        <v>85</v>
      </c>
      <c r="AJ24" s="15" t="s">
        <v>85</v>
      </c>
      <c r="AK24" s="15">
        <v>3</v>
      </c>
      <c r="AL24" s="15" t="s">
        <v>84</v>
      </c>
      <c r="AM24" s="15" t="s">
        <v>85</v>
      </c>
      <c r="AN24" s="15" t="s">
        <v>85</v>
      </c>
      <c r="AO24" s="15">
        <v>69</v>
      </c>
      <c r="AP24" s="15">
        <v>0.23212977025963366</v>
      </c>
      <c r="AQ24" s="15">
        <v>3.3853893837363543E-2</v>
      </c>
      <c r="AR24" s="15">
        <v>1.5733926526509776</v>
      </c>
      <c r="AS24" s="15">
        <v>261</v>
      </c>
      <c r="AT24" s="15" t="s">
        <v>84</v>
      </c>
      <c r="AU24" s="15" t="s">
        <v>85</v>
      </c>
      <c r="AV24" s="15" t="s">
        <v>85</v>
      </c>
      <c r="AW24" s="15">
        <v>51</v>
      </c>
      <c r="AX24" s="15" t="s">
        <v>84</v>
      </c>
      <c r="AY24" s="15" t="s">
        <v>85</v>
      </c>
      <c r="AZ24" s="15" t="s">
        <v>85</v>
      </c>
      <c r="BA24" s="15">
        <v>424</v>
      </c>
      <c r="BB24" s="15" t="s">
        <v>84</v>
      </c>
      <c r="BC24" s="15" t="s">
        <v>85</v>
      </c>
      <c r="BD24" s="15" t="s">
        <v>85</v>
      </c>
      <c r="BE24" s="15">
        <v>52</v>
      </c>
      <c r="BF24" s="15">
        <v>7.7529027593230451E-2</v>
      </c>
      <c r="BG24" s="15">
        <v>1.1150778699409222E-2</v>
      </c>
      <c r="BH24" s="15">
        <v>0.53692127743052787</v>
      </c>
      <c r="BI24" s="15">
        <v>860</v>
      </c>
      <c r="BJ24" s="15" t="s">
        <v>84</v>
      </c>
      <c r="BK24" s="15" t="s">
        <v>85</v>
      </c>
      <c r="BL24" s="15" t="s">
        <v>85</v>
      </c>
      <c r="BM24" s="15">
        <v>3</v>
      </c>
      <c r="BV24" s="15">
        <v>54</v>
      </c>
      <c r="BW24" s="15" t="s">
        <v>84</v>
      </c>
      <c r="BX24" s="15" t="s">
        <v>85</v>
      </c>
      <c r="BY24" s="15" t="s">
        <v>85</v>
      </c>
      <c r="BZ24" s="15">
        <v>417</v>
      </c>
      <c r="CA24" s="15" t="s">
        <v>84</v>
      </c>
      <c r="CB24" s="15" t="s">
        <v>85</v>
      </c>
      <c r="CC24" s="15" t="s">
        <v>85</v>
      </c>
      <c r="CD24" s="15">
        <v>55</v>
      </c>
      <c r="CE24" s="15">
        <v>7.6788147846403254E-2</v>
      </c>
      <c r="CF24" s="15">
        <v>1.0827085877111323E-2</v>
      </c>
      <c r="CG24" s="15">
        <v>0.54241900913865104</v>
      </c>
      <c r="CH24" s="15">
        <v>873</v>
      </c>
      <c r="CI24" s="15" t="s">
        <v>84</v>
      </c>
      <c r="CJ24" s="15" t="s">
        <v>85</v>
      </c>
      <c r="CK24" s="15" t="s">
        <v>85</v>
      </c>
      <c r="CL24" s="15">
        <v>3</v>
      </c>
    </row>
    <row r="25" spans="1:90" x14ac:dyDescent="0.25">
      <c r="A25" s="15" t="s">
        <v>65</v>
      </c>
      <c r="B25" s="15" t="s">
        <v>84</v>
      </c>
      <c r="C25" s="15" t="s">
        <v>85</v>
      </c>
      <c r="D25" s="15" t="s">
        <v>85</v>
      </c>
      <c r="E25" s="15">
        <v>0</v>
      </c>
      <c r="F25" s="15" t="s">
        <v>84</v>
      </c>
      <c r="G25" s="15" t="s">
        <v>85</v>
      </c>
      <c r="H25" s="15" t="s">
        <v>85</v>
      </c>
      <c r="I25" s="15">
        <v>11</v>
      </c>
      <c r="J25" s="15" t="s">
        <v>84</v>
      </c>
      <c r="K25" s="15" t="s">
        <v>85</v>
      </c>
      <c r="L25" s="15" t="s">
        <v>85</v>
      </c>
      <c r="M25" s="15">
        <v>55</v>
      </c>
      <c r="N25" s="15" t="s">
        <v>84</v>
      </c>
      <c r="O25" s="15" t="s">
        <v>85</v>
      </c>
      <c r="P25" s="15" t="s">
        <v>85</v>
      </c>
      <c r="Q25" s="15">
        <v>15</v>
      </c>
      <c r="R25" s="15" t="s">
        <v>84</v>
      </c>
      <c r="S25" s="15" t="s">
        <v>85</v>
      </c>
      <c r="T25" s="15" t="s">
        <v>85</v>
      </c>
      <c r="U25" s="15">
        <v>87</v>
      </c>
      <c r="V25" s="15" t="s">
        <v>84</v>
      </c>
      <c r="W25" s="15" t="s">
        <v>85</v>
      </c>
      <c r="X25" s="15" t="s">
        <v>85</v>
      </c>
      <c r="Y25" s="15">
        <v>4</v>
      </c>
      <c r="Z25" s="15" t="s">
        <v>84</v>
      </c>
      <c r="AA25" s="15" t="s">
        <v>85</v>
      </c>
      <c r="AB25" s="15" t="s">
        <v>85</v>
      </c>
      <c r="AC25" s="15">
        <v>172</v>
      </c>
      <c r="AD25" s="15" t="s">
        <v>84</v>
      </c>
      <c r="AE25" s="15" t="s">
        <v>85</v>
      </c>
      <c r="AF25" s="15" t="s">
        <v>85</v>
      </c>
      <c r="AG25" s="15">
        <v>0</v>
      </c>
      <c r="AH25" s="15" t="s">
        <v>84</v>
      </c>
      <c r="AI25" s="15" t="s">
        <v>85</v>
      </c>
      <c r="AJ25" s="15" t="s">
        <v>85</v>
      </c>
      <c r="AK25" s="15">
        <v>3</v>
      </c>
      <c r="AL25" s="15" t="s">
        <v>84</v>
      </c>
      <c r="AM25" s="15" t="s">
        <v>85</v>
      </c>
      <c r="AN25" s="15" t="s">
        <v>85</v>
      </c>
      <c r="AO25" s="15">
        <v>69</v>
      </c>
      <c r="AP25" s="15" t="s">
        <v>84</v>
      </c>
      <c r="AQ25" s="15" t="s">
        <v>85</v>
      </c>
      <c r="AR25" s="15" t="s">
        <v>85</v>
      </c>
      <c r="AS25" s="15">
        <v>261</v>
      </c>
      <c r="AT25" s="15" t="s">
        <v>84</v>
      </c>
      <c r="AU25" s="15" t="s">
        <v>85</v>
      </c>
      <c r="AV25" s="15" t="s">
        <v>85</v>
      </c>
      <c r="AW25" s="15">
        <v>51</v>
      </c>
      <c r="AX25" s="15" t="s">
        <v>84</v>
      </c>
      <c r="AY25" s="15" t="s">
        <v>85</v>
      </c>
      <c r="AZ25" s="15" t="s">
        <v>85</v>
      </c>
      <c r="BA25" s="15">
        <v>424</v>
      </c>
      <c r="BB25" s="15" t="s">
        <v>84</v>
      </c>
      <c r="BC25" s="15" t="s">
        <v>85</v>
      </c>
      <c r="BD25" s="15" t="s">
        <v>85</v>
      </c>
      <c r="BE25" s="15">
        <v>52</v>
      </c>
      <c r="BF25" s="15" t="s">
        <v>84</v>
      </c>
      <c r="BG25" s="15" t="s">
        <v>85</v>
      </c>
      <c r="BH25" s="15" t="s">
        <v>85</v>
      </c>
      <c r="BI25" s="15">
        <v>860</v>
      </c>
      <c r="BJ25" s="15" t="s">
        <v>84</v>
      </c>
      <c r="BK25" s="15" t="s">
        <v>85</v>
      </c>
      <c r="BL25" s="15" t="s">
        <v>85</v>
      </c>
      <c r="BM25" s="15">
        <v>3</v>
      </c>
      <c r="BV25" s="15">
        <v>54</v>
      </c>
      <c r="BW25" s="15" t="s">
        <v>84</v>
      </c>
      <c r="BX25" s="15" t="s">
        <v>85</v>
      </c>
      <c r="BY25" s="15" t="s">
        <v>85</v>
      </c>
      <c r="BZ25" s="15">
        <v>417</v>
      </c>
      <c r="CA25" s="15" t="s">
        <v>84</v>
      </c>
      <c r="CB25" s="15" t="s">
        <v>85</v>
      </c>
      <c r="CC25" s="15" t="s">
        <v>85</v>
      </c>
      <c r="CD25" s="15">
        <v>55</v>
      </c>
      <c r="CE25" s="15" t="s">
        <v>84</v>
      </c>
      <c r="CF25" s="15" t="s">
        <v>85</v>
      </c>
      <c r="CG25" s="15" t="s">
        <v>85</v>
      </c>
      <c r="CH25" s="15">
        <v>873</v>
      </c>
      <c r="CI25" s="15" t="s">
        <v>84</v>
      </c>
      <c r="CJ25" s="15" t="s">
        <v>85</v>
      </c>
      <c r="CK25" s="15" t="s">
        <v>85</v>
      </c>
      <c r="CL25" s="15">
        <v>3</v>
      </c>
    </row>
    <row r="26" spans="1:90" x14ac:dyDescent="0.25">
      <c r="A26" s="15" t="s">
        <v>150</v>
      </c>
      <c r="B26" s="15" t="s">
        <v>84</v>
      </c>
      <c r="C26" s="15" t="s">
        <v>85</v>
      </c>
      <c r="D26" s="15" t="s">
        <v>85</v>
      </c>
      <c r="E26" s="15">
        <v>0</v>
      </c>
      <c r="F26" s="15">
        <v>24.621898356431949</v>
      </c>
      <c r="G26" s="15">
        <v>4.1808720181844334</v>
      </c>
      <c r="H26" s="15">
        <v>70.975229801957624</v>
      </c>
      <c r="I26" s="15">
        <v>11</v>
      </c>
      <c r="J26" s="15">
        <v>0.6883753662905131</v>
      </c>
      <c r="K26" s="15">
        <v>8.8641783269401156E-2</v>
      </c>
      <c r="L26" s="15">
        <v>5.1371586151577384</v>
      </c>
      <c r="M26" s="15">
        <v>55</v>
      </c>
      <c r="N26" s="15" t="s">
        <v>84</v>
      </c>
      <c r="O26" s="15" t="s">
        <v>85</v>
      </c>
      <c r="P26" s="15" t="s">
        <v>85</v>
      </c>
      <c r="Q26" s="15">
        <v>15</v>
      </c>
      <c r="R26" s="15" t="s">
        <v>84</v>
      </c>
      <c r="S26" s="15" t="s">
        <v>85</v>
      </c>
      <c r="T26" s="15" t="s">
        <v>85</v>
      </c>
      <c r="U26" s="15">
        <v>87</v>
      </c>
      <c r="V26" s="15" t="s">
        <v>84</v>
      </c>
      <c r="W26" s="15" t="s">
        <v>85</v>
      </c>
      <c r="X26" s="15" t="s">
        <v>85</v>
      </c>
      <c r="Y26" s="15">
        <v>4</v>
      </c>
      <c r="Z26" s="15">
        <v>1.8092183042400896</v>
      </c>
      <c r="AA26" s="15">
        <v>0.43272055823160571</v>
      </c>
      <c r="AB26" s="15">
        <v>7.2457514794934328</v>
      </c>
      <c r="AC26" s="15">
        <v>172</v>
      </c>
      <c r="AD26" s="15" t="s">
        <v>84</v>
      </c>
      <c r="AE26" s="15" t="s">
        <v>85</v>
      </c>
      <c r="AF26" s="15" t="s">
        <v>85</v>
      </c>
      <c r="AG26" s="15">
        <v>0</v>
      </c>
      <c r="AH26" s="15" t="s">
        <v>84</v>
      </c>
      <c r="AI26" s="15" t="s">
        <v>85</v>
      </c>
      <c r="AJ26" s="15" t="s">
        <v>85</v>
      </c>
      <c r="AK26" s="15">
        <v>3</v>
      </c>
      <c r="AL26" s="15">
        <v>25.971632827331259</v>
      </c>
      <c r="AM26" s="15">
        <v>12.919879087657113</v>
      </c>
      <c r="AN26" s="15">
        <v>45.342901970114369</v>
      </c>
      <c r="AO26" s="15">
        <v>69</v>
      </c>
      <c r="AP26" s="15">
        <v>8.5816432547560151</v>
      </c>
      <c r="AQ26" s="15">
        <v>5.8698796380545923</v>
      </c>
      <c r="AR26" s="15">
        <v>12.381401631139475</v>
      </c>
      <c r="AS26" s="15">
        <v>261</v>
      </c>
      <c r="AT26" s="15" t="s">
        <v>84</v>
      </c>
      <c r="AU26" s="15" t="s">
        <v>85</v>
      </c>
      <c r="AV26" s="15" t="s">
        <v>85</v>
      </c>
      <c r="AW26" s="15">
        <v>51</v>
      </c>
      <c r="AX26" s="15" t="s">
        <v>84</v>
      </c>
      <c r="AY26" s="15" t="s">
        <v>85</v>
      </c>
      <c r="AZ26" s="15" t="s">
        <v>85</v>
      </c>
      <c r="BA26" s="15">
        <v>424</v>
      </c>
      <c r="BB26" s="15" t="s">
        <v>84</v>
      </c>
      <c r="BC26" s="15" t="s">
        <v>85</v>
      </c>
      <c r="BD26" s="15" t="s">
        <v>85</v>
      </c>
      <c r="BE26" s="15">
        <v>52</v>
      </c>
      <c r="BF26" s="15">
        <v>4.7969121174121119</v>
      </c>
      <c r="BG26" s="15">
        <v>3.0449785379418373</v>
      </c>
      <c r="BH26" s="15">
        <v>7.4790686740079906</v>
      </c>
      <c r="BI26" s="15">
        <v>860</v>
      </c>
      <c r="BJ26" s="15" t="s">
        <v>84</v>
      </c>
      <c r="BK26" s="15" t="s">
        <v>85</v>
      </c>
      <c r="BL26" s="15" t="s">
        <v>85</v>
      </c>
      <c r="BM26" s="15">
        <v>3</v>
      </c>
      <c r="BV26" s="15">
        <v>54</v>
      </c>
      <c r="BW26" s="15" t="s">
        <v>84</v>
      </c>
      <c r="BX26" s="15" t="s">
        <v>85</v>
      </c>
      <c r="BY26" s="15" t="s">
        <v>85</v>
      </c>
      <c r="BZ26" s="15">
        <v>417</v>
      </c>
      <c r="CA26" s="15" t="s">
        <v>84</v>
      </c>
      <c r="CB26" s="15" t="s">
        <v>85</v>
      </c>
      <c r="CC26" s="15" t="s">
        <v>85</v>
      </c>
      <c r="CD26" s="15">
        <v>55</v>
      </c>
      <c r="CE26" s="15">
        <v>9.916317403410849</v>
      </c>
      <c r="CF26" s="15">
        <v>6.5522503656904982</v>
      </c>
      <c r="CG26" s="15">
        <v>14.735219718931807</v>
      </c>
      <c r="CH26" s="15">
        <v>873</v>
      </c>
      <c r="CI26" s="15" t="s">
        <v>84</v>
      </c>
      <c r="CJ26" s="15" t="s">
        <v>85</v>
      </c>
      <c r="CK26" s="15" t="s">
        <v>85</v>
      </c>
      <c r="CL26" s="15">
        <v>3</v>
      </c>
    </row>
    <row r="27" spans="1:90" x14ac:dyDescent="0.25">
      <c r="A27" s="15" t="s">
        <v>151</v>
      </c>
      <c r="B27" s="15" t="s">
        <v>84</v>
      </c>
      <c r="C27" s="15" t="s">
        <v>85</v>
      </c>
      <c r="D27" s="15" t="s">
        <v>85</v>
      </c>
      <c r="E27" s="15">
        <v>0</v>
      </c>
      <c r="F27" s="15">
        <v>30.281959832993916</v>
      </c>
      <c r="G27" s="15">
        <v>5.1747670323053923</v>
      </c>
      <c r="H27" s="15">
        <v>77.563838396836857</v>
      </c>
      <c r="I27" s="15">
        <v>11</v>
      </c>
      <c r="J27" s="15">
        <v>0.6883753662905131</v>
      </c>
      <c r="K27" s="15">
        <v>8.8641783269401073E-2</v>
      </c>
      <c r="L27" s="15">
        <v>5.1371586151577411</v>
      </c>
      <c r="M27" s="15">
        <v>55</v>
      </c>
      <c r="N27" s="15" t="s">
        <v>84</v>
      </c>
      <c r="O27" s="15" t="s">
        <v>85</v>
      </c>
      <c r="P27" s="15" t="s">
        <v>85</v>
      </c>
      <c r="Q27" s="15">
        <v>15</v>
      </c>
      <c r="R27" s="15" t="s">
        <v>84</v>
      </c>
      <c r="S27" s="15" t="s">
        <v>85</v>
      </c>
      <c r="T27" s="15" t="s">
        <v>85</v>
      </c>
      <c r="U27" s="15">
        <v>87</v>
      </c>
      <c r="V27" s="15" t="s">
        <v>84</v>
      </c>
      <c r="W27" s="15" t="s">
        <v>85</v>
      </c>
      <c r="X27" s="15" t="s">
        <v>85</v>
      </c>
      <c r="Y27" s="15">
        <v>4</v>
      </c>
      <c r="Z27" s="15">
        <v>2.1919681302414582</v>
      </c>
      <c r="AA27" s="15">
        <v>0.55887594111374361</v>
      </c>
      <c r="AB27" s="15">
        <v>8.2034476708385711</v>
      </c>
      <c r="AC27" s="15">
        <v>172</v>
      </c>
      <c r="AD27" s="15" t="s">
        <v>84</v>
      </c>
      <c r="AE27" s="15" t="s">
        <v>85</v>
      </c>
      <c r="AF27" s="15" t="s">
        <v>85</v>
      </c>
      <c r="AG27" s="15">
        <v>0</v>
      </c>
      <c r="AH27" s="15" t="s">
        <v>84</v>
      </c>
      <c r="AI27" s="15" t="s">
        <v>85</v>
      </c>
      <c r="AJ27" s="15" t="s">
        <v>85</v>
      </c>
      <c r="AK27" s="15">
        <v>3</v>
      </c>
      <c r="AL27" s="15">
        <v>25.971632827331259</v>
      </c>
      <c r="AM27" s="15">
        <v>12.919879087657113</v>
      </c>
      <c r="AN27" s="15">
        <v>45.342901970114369</v>
      </c>
      <c r="AO27" s="15">
        <v>69</v>
      </c>
      <c r="AP27" s="15">
        <v>8.883752477690436</v>
      </c>
      <c r="AQ27" s="15">
        <v>6.1746390228036558</v>
      </c>
      <c r="AR27" s="15">
        <v>12.621589687564002</v>
      </c>
      <c r="AS27" s="15">
        <v>261</v>
      </c>
      <c r="AT27" s="15" t="s">
        <v>84</v>
      </c>
      <c r="AU27" s="15" t="s">
        <v>85</v>
      </c>
      <c r="AV27" s="15" t="s">
        <v>85</v>
      </c>
      <c r="AW27" s="15">
        <v>51</v>
      </c>
      <c r="AX27" s="15" t="s">
        <v>84</v>
      </c>
      <c r="AY27" s="15" t="s">
        <v>85</v>
      </c>
      <c r="AZ27" s="15" t="s">
        <v>85</v>
      </c>
      <c r="BA27" s="15">
        <v>424</v>
      </c>
      <c r="BB27" s="15" t="s">
        <v>84</v>
      </c>
      <c r="BC27" s="15" t="s">
        <v>85</v>
      </c>
      <c r="BD27" s="15" t="s">
        <v>85</v>
      </c>
      <c r="BE27" s="15">
        <v>52</v>
      </c>
      <c r="BF27" s="15">
        <v>4.8978135840997092</v>
      </c>
      <c r="BG27" s="15">
        <v>3.0655025876578512</v>
      </c>
      <c r="BH27" s="15">
        <v>7.7379065448544626</v>
      </c>
      <c r="BI27" s="15">
        <v>860</v>
      </c>
      <c r="BJ27" s="15" t="s">
        <v>84</v>
      </c>
      <c r="BK27" s="15" t="s">
        <v>85</v>
      </c>
      <c r="BL27" s="15" t="s">
        <v>85</v>
      </c>
      <c r="BM27" s="15">
        <v>3</v>
      </c>
      <c r="BV27" s="15">
        <v>54</v>
      </c>
      <c r="BW27" s="15" t="s">
        <v>84</v>
      </c>
      <c r="BX27" s="15" t="s">
        <v>85</v>
      </c>
      <c r="BY27" s="15" t="s">
        <v>85</v>
      </c>
      <c r="BZ27" s="15">
        <v>417</v>
      </c>
      <c r="CA27" s="15" t="s">
        <v>84</v>
      </c>
      <c r="CB27" s="15" t="s">
        <v>85</v>
      </c>
      <c r="CC27" s="15" t="s">
        <v>85</v>
      </c>
      <c r="CD27" s="15">
        <v>55</v>
      </c>
      <c r="CE27" s="15">
        <v>10.01625463959776</v>
      </c>
      <c r="CF27" s="15">
        <v>6.6012768476164174</v>
      </c>
      <c r="CG27" s="15">
        <v>14.915739892216608</v>
      </c>
      <c r="CH27" s="15">
        <v>873</v>
      </c>
      <c r="CI27" s="15" t="s">
        <v>84</v>
      </c>
      <c r="CJ27" s="15" t="s">
        <v>85</v>
      </c>
      <c r="CK27" s="15" t="s">
        <v>85</v>
      </c>
      <c r="CL27" s="15">
        <v>3</v>
      </c>
    </row>
    <row r="28" spans="1:90" x14ac:dyDescent="0.25">
      <c r="A28" s="15" t="s">
        <v>68</v>
      </c>
      <c r="B28" s="15" t="s">
        <v>84</v>
      </c>
      <c r="C28" s="15" t="s">
        <v>85</v>
      </c>
      <c r="D28" s="15" t="s">
        <v>85</v>
      </c>
      <c r="E28" s="15">
        <v>0</v>
      </c>
      <c r="F28" s="15" t="s">
        <v>84</v>
      </c>
      <c r="G28" s="15" t="s">
        <v>85</v>
      </c>
      <c r="H28" s="15" t="s">
        <v>85</v>
      </c>
      <c r="I28" s="15">
        <v>11</v>
      </c>
      <c r="J28" s="15" t="s">
        <v>84</v>
      </c>
      <c r="K28" s="15" t="s">
        <v>85</v>
      </c>
      <c r="L28" s="15" t="s">
        <v>85</v>
      </c>
      <c r="M28" s="15">
        <v>55</v>
      </c>
      <c r="N28" s="15" t="s">
        <v>84</v>
      </c>
      <c r="O28" s="15" t="s">
        <v>85</v>
      </c>
      <c r="P28" s="15" t="s">
        <v>85</v>
      </c>
      <c r="Q28" s="15">
        <v>15</v>
      </c>
      <c r="R28" s="15" t="s">
        <v>84</v>
      </c>
      <c r="S28" s="15" t="s">
        <v>85</v>
      </c>
      <c r="T28" s="15" t="s">
        <v>85</v>
      </c>
      <c r="U28" s="15">
        <v>87</v>
      </c>
      <c r="V28" s="15" t="s">
        <v>84</v>
      </c>
      <c r="W28" s="15" t="s">
        <v>85</v>
      </c>
      <c r="X28" s="15" t="s">
        <v>85</v>
      </c>
      <c r="Y28" s="15">
        <v>4</v>
      </c>
      <c r="Z28" s="15" t="s">
        <v>84</v>
      </c>
      <c r="AA28" s="15" t="s">
        <v>85</v>
      </c>
      <c r="AB28" s="15" t="s">
        <v>85</v>
      </c>
      <c r="AC28" s="15">
        <v>172</v>
      </c>
      <c r="AD28" s="15" t="s">
        <v>84</v>
      </c>
      <c r="AE28" s="15" t="s">
        <v>85</v>
      </c>
      <c r="AF28" s="15" t="s">
        <v>85</v>
      </c>
      <c r="AG28" s="15">
        <v>0</v>
      </c>
      <c r="AH28" s="15" t="s">
        <v>84</v>
      </c>
      <c r="AI28" s="15" t="s">
        <v>85</v>
      </c>
      <c r="AJ28" s="15" t="s">
        <v>85</v>
      </c>
      <c r="AK28" s="15">
        <v>3</v>
      </c>
      <c r="AL28" s="15" t="s">
        <v>84</v>
      </c>
      <c r="AM28" s="15" t="s">
        <v>85</v>
      </c>
      <c r="AN28" s="15" t="s">
        <v>85</v>
      </c>
      <c r="AO28" s="15">
        <v>69</v>
      </c>
      <c r="AP28" s="15" t="s">
        <v>84</v>
      </c>
      <c r="AQ28" s="15" t="s">
        <v>85</v>
      </c>
      <c r="AR28" s="15" t="s">
        <v>85</v>
      </c>
      <c r="AS28" s="15">
        <v>261</v>
      </c>
      <c r="AT28" s="15" t="s">
        <v>84</v>
      </c>
      <c r="AU28" s="15" t="s">
        <v>85</v>
      </c>
      <c r="AV28" s="15" t="s">
        <v>85</v>
      </c>
      <c r="AW28" s="15">
        <v>51</v>
      </c>
      <c r="AX28" s="15" t="s">
        <v>84</v>
      </c>
      <c r="AY28" s="15" t="s">
        <v>85</v>
      </c>
      <c r="AZ28" s="15" t="s">
        <v>85</v>
      </c>
      <c r="BA28" s="15">
        <v>424</v>
      </c>
      <c r="BB28" s="15" t="s">
        <v>84</v>
      </c>
      <c r="BC28" s="15" t="s">
        <v>85</v>
      </c>
      <c r="BD28" s="15" t="s">
        <v>85</v>
      </c>
      <c r="BE28" s="15">
        <v>52</v>
      </c>
      <c r="BF28" s="15" t="s">
        <v>84</v>
      </c>
      <c r="BG28" s="15" t="s">
        <v>85</v>
      </c>
      <c r="BH28" s="15" t="s">
        <v>85</v>
      </c>
      <c r="BI28" s="15">
        <v>860</v>
      </c>
      <c r="BJ28" s="15" t="s">
        <v>84</v>
      </c>
      <c r="BK28" s="15" t="s">
        <v>85</v>
      </c>
      <c r="BL28" s="15" t="s">
        <v>85</v>
      </c>
      <c r="BM28" s="15">
        <v>3</v>
      </c>
      <c r="BV28" s="15">
        <v>54</v>
      </c>
      <c r="BW28" s="15" t="s">
        <v>84</v>
      </c>
      <c r="BX28" s="15" t="s">
        <v>85</v>
      </c>
      <c r="BY28" s="15" t="s">
        <v>85</v>
      </c>
      <c r="BZ28" s="15">
        <v>417</v>
      </c>
      <c r="CA28" s="15" t="s">
        <v>84</v>
      </c>
      <c r="CB28" s="15" t="s">
        <v>85</v>
      </c>
      <c r="CC28" s="15" t="s">
        <v>85</v>
      </c>
      <c r="CD28" s="15">
        <v>55</v>
      </c>
      <c r="CE28" s="15" t="s">
        <v>84</v>
      </c>
      <c r="CF28" s="15" t="s">
        <v>85</v>
      </c>
      <c r="CG28" s="15" t="s">
        <v>85</v>
      </c>
      <c r="CH28" s="15">
        <v>873</v>
      </c>
      <c r="CI28" s="15" t="s">
        <v>84</v>
      </c>
      <c r="CJ28" s="15" t="s">
        <v>85</v>
      </c>
      <c r="CK28" s="15" t="s">
        <v>85</v>
      </c>
      <c r="CL28" s="15">
        <v>3</v>
      </c>
    </row>
    <row r="29" spans="1:90" x14ac:dyDescent="0.25">
      <c r="A29" s="15" t="s">
        <v>69</v>
      </c>
      <c r="B29" s="15" t="s">
        <v>84</v>
      </c>
      <c r="C29" s="15" t="s">
        <v>85</v>
      </c>
      <c r="D29" s="15" t="s">
        <v>85</v>
      </c>
      <c r="E29" s="15">
        <v>0</v>
      </c>
      <c r="F29" s="15">
        <v>3.0159931580114181</v>
      </c>
      <c r="G29" s="15">
        <v>0.29907192127229149</v>
      </c>
      <c r="H29" s="15">
        <v>24.379447737506972</v>
      </c>
      <c r="I29" s="15">
        <v>11</v>
      </c>
      <c r="J29" s="15" t="s">
        <v>84</v>
      </c>
      <c r="K29" s="15" t="s">
        <v>85</v>
      </c>
      <c r="L29" s="15" t="s">
        <v>85</v>
      </c>
      <c r="M29" s="15">
        <v>55</v>
      </c>
      <c r="N29" s="15" t="s">
        <v>84</v>
      </c>
      <c r="O29" s="15" t="s">
        <v>85</v>
      </c>
      <c r="P29" s="15" t="s">
        <v>85</v>
      </c>
      <c r="Q29" s="15">
        <v>15</v>
      </c>
      <c r="R29" s="15" t="s">
        <v>84</v>
      </c>
      <c r="S29" s="15" t="s">
        <v>85</v>
      </c>
      <c r="T29" s="15" t="s">
        <v>85</v>
      </c>
      <c r="U29" s="15">
        <v>87</v>
      </c>
      <c r="V29" s="15" t="s">
        <v>84</v>
      </c>
      <c r="W29" s="15" t="s">
        <v>85</v>
      </c>
      <c r="X29" s="15" t="s">
        <v>85</v>
      </c>
      <c r="Y29" s="15">
        <v>4</v>
      </c>
      <c r="Z29" s="15">
        <v>0.20395023291361436</v>
      </c>
      <c r="AA29" s="15">
        <v>2.4582074950397853E-2</v>
      </c>
      <c r="AB29" s="15">
        <v>1.6702494469037235</v>
      </c>
      <c r="AC29" s="15">
        <v>172</v>
      </c>
      <c r="AD29" s="15" t="s">
        <v>84</v>
      </c>
      <c r="AE29" s="15" t="s">
        <v>85</v>
      </c>
      <c r="AF29" s="15" t="s">
        <v>85</v>
      </c>
      <c r="AG29" s="15">
        <v>0</v>
      </c>
      <c r="AH29" s="15" t="s">
        <v>84</v>
      </c>
      <c r="AI29" s="15" t="s">
        <v>85</v>
      </c>
      <c r="AJ29" s="15" t="s">
        <v>85</v>
      </c>
      <c r="AK29" s="15">
        <v>3</v>
      </c>
      <c r="AL29" s="15">
        <v>6.2899334514956484</v>
      </c>
      <c r="AM29" s="15">
        <v>2.4921748697636357</v>
      </c>
      <c r="AN29" s="15">
        <v>14.985568432367854</v>
      </c>
      <c r="AO29" s="15">
        <v>69</v>
      </c>
      <c r="AP29" s="15">
        <v>1.4631961376807274</v>
      </c>
      <c r="AQ29" s="15">
        <v>0.40297273862944011</v>
      </c>
      <c r="AR29" s="15">
        <v>5.1681271063875549</v>
      </c>
      <c r="AS29" s="15">
        <v>261</v>
      </c>
      <c r="AT29" s="15" t="s">
        <v>84</v>
      </c>
      <c r="AU29" s="15" t="s">
        <v>85</v>
      </c>
      <c r="AV29" s="15" t="s">
        <v>85</v>
      </c>
      <c r="AW29" s="15">
        <v>51</v>
      </c>
      <c r="AX29" s="15" t="s">
        <v>84</v>
      </c>
      <c r="AY29" s="15" t="s">
        <v>85</v>
      </c>
      <c r="AZ29" s="15" t="s">
        <v>85</v>
      </c>
      <c r="BA29" s="15">
        <v>424</v>
      </c>
      <c r="BB29" s="15" t="s">
        <v>84</v>
      </c>
      <c r="BC29" s="15" t="s">
        <v>85</v>
      </c>
      <c r="BD29" s="15" t="s">
        <v>85</v>
      </c>
      <c r="BE29" s="15">
        <v>52</v>
      </c>
      <c r="BF29" s="15">
        <v>0.95628600789049312</v>
      </c>
      <c r="BG29" s="15">
        <v>0.39443786600826025</v>
      </c>
      <c r="BH29" s="15">
        <v>2.2999662955167399</v>
      </c>
      <c r="BI29" s="15">
        <v>860</v>
      </c>
      <c r="BJ29" s="15" t="s">
        <v>84</v>
      </c>
      <c r="BK29" s="15" t="s">
        <v>85</v>
      </c>
      <c r="BL29" s="15" t="s">
        <v>85</v>
      </c>
      <c r="BM29" s="15">
        <v>3</v>
      </c>
      <c r="BV29" s="15">
        <v>54</v>
      </c>
      <c r="BW29" s="15" t="s">
        <v>84</v>
      </c>
      <c r="BX29" s="15" t="s">
        <v>85</v>
      </c>
      <c r="BY29" s="15" t="s">
        <v>85</v>
      </c>
      <c r="BZ29" s="15">
        <v>417</v>
      </c>
      <c r="CA29" s="15" t="s">
        <v>84</v>
      </c>
      <c r="CB29" s="15" t="s">
        <v>85</v>
      </c>
      <c r="CC29" s="15" t="s">
        <v>85</v>
      </c>
      <c r="CD29" s="15">
        <v>55</v>
      </c>
      <c r="CE29" s="15">
        <v>3.4357775822432339</v>
      </c>
      <c r="CF29" s="15">
        <v>1.9456872225041666</v>
      </c>
      <c r="CG29" s="15">
        <v>5.9972456782200041</v>
      </c>
      <c r="CH29" s="15">
        <v>873</v>
      </c>
      <c r="CI29" s="15" t="s">
        <v>84</v>
      </c>
      <c r="CJ29" s="15" t="s">
        <v>85</v>
      </c>
      <c r="CK29" s="15" t="s">
        <v>85</v>
      </c>
      <c r="CL29" s="15">
        <v>3</v>
      </c>
    </row>
    <row r="30" spans="1:90" x14ac:dyDescent="0.25">
      <c r="A30" s="15" t="s">
        <v>152</v>
      </c>
      <c r="B30" s="15" t="s">
        <v>84</v>
      </c>
      <c r="C30" s="15" t="s">
        <v>85</v>
      </c>
      <c r="D30" s="15" t="s">
        <v>85</v>
      </c>
      <c r="E30" s="15">
        <v>0</v>
      </c>
      <c r="F30" s="15">
        <v>24.621898356431949</v>
      </c>
      <c r="G30" s="15">
        <v>4.1808720181844334</v>
      </c>
      <c r="H30" s="15">
        <v>70.975229801957624</v>
      </c>
      <c r="I30" s="15">
        <v>11</v>
      </c>
      <c r="J30" s="15">
        <v>0.6883753662905131</v>
      </c>
      <c r="K30" s="15">
        <v>8.8641783269401156E-2</v>
      </c>
      <c r="L30" s="15">
        <v>5.1371586151577384</v>
      </c>
      <c r="M30" s="15">
        <v>55</v>
      </c>
      <c r="N30" s="15" t="s">
        <v>84</v>
      </c>
      <c r="O30" s="15" t="s">
        <v>85</v>
      </c>
      <c r="P30" s="15" t="s">
        <v>85</v>
      </c>
      <c r="Q30" s="15">
        <v>15</v>
      </c>
      <c r="R30" s="15" t="s">
        <v>84</v>
      </c>
      <c r="S30" s="15" t="s">
        <v>85</v>
      </c>
      <c r="T30" s="15" t="s">
        <v>85</v>
      </c>
      <c r="U30" s="15">
        <v>87</v>
      </c>
      <c r="V30" s="15" t="s">
        <v>84</v>
      </c>
      <c r="W30" s="15" t="s">
        <v>85</v>
      </c>
      <c r="X30" s="15" t="s">
        <v>85</v>
      </c>
      <c r="Y30" s="15">
        <v>4</v>
      </c>
      <c r="Z30" s="15">
        <v>1.8092183042400896</v>
      </c>
      <c r="AA30" s="15">
        <v>0.43272055823160571</v>
      </c>
      <c r="AB30" s="15">
        <v>7.2457514794934328</v>
      </c>
      <c r="AC30" s="15">
        <v>172</v>
      </c>
      <c r="AD30" s="15" t="s">
        <v>84</v>
      </c>
      <c r="AE30" s="15" t="s">
        <v>85</v>
      </c>
      <c r="AF30" s="15" t="s">
        <v>85</v>
      </c>
      <c r="AG30" s="15">
        <v>0</v>
      </c>
      <c r="AH30" s="15" t="s">
        <v>84</v>
      </c>
      <c r="AI30" s="15" t="s">
        <v>85</v>
      </c>
      <c r="AJ30" s="15" t="s">
        <v>85</v>
      </c>
      <c r="AK30" s="15">
        <v>3</v>
      </c>
      <c r="AL30" s="15">
        <v>21.281391869128552</v>
      </c>
      <c r="AM30" s="15">
        <v>9.262510380506555</v>
      </c>
      <c r="AN30" s="15">
        <v>41.724397203227717</v>
      </c>
      <c r="AO30" s="15">
        <v>69</v>
      </c>
      <c r="AP30" s="15">
        <v>4.9624890934141481</v>
      </c>
      <c r="AQ30" s="15">
        <v>3.2997354824276619</v>
      </c>
      <c r="AR30" s="15">
        <v>7.3990032891370836</v>
      </c>
      <c r="AS30" s="15">
        <v>261</v>
      </c>
      <c r="AT30" s="15" t="s">
        <v>84</v>
      </c>
      <c r="AU30" s="15" t="s">
        <v>85</v>
      </c>
      <c r="AV30" s="15" t="s">
        <v>85</v>
      </c>
      <c r="AW30" s="15">
        <v>51</v>
      </c>
      <c r="AX30" s="15" t="s">
        <v>84</v>
      </c>
      <c r="AY30" s="15" t="s">
        <v>85</v>
      </c>
      <c r="AZ30" s="15" t="s">
        <v>85</v>
      </c>
      <c r="BA30" s="15">
        <v>424</v>
      </c>
      <c r="BB30" s="15" t="s">
        <v>84</v>
      </c>
      <c r="BC30" s="15" t="s">
        <v>85</v>
      </c>
      <c r="BD30" s="15" t="s">
        <v>85</v>
      </c>
      <c r="BE30" s="15">
        <v>52</v>
      </c>
      <c r="BF30" s="15">
        <v>3.2394786349065714</v>
      </c>
      <c r="BG30" s="15">
        <v>1.8171147886862467</v>
      </c>
      <c r="BH30" s="15">
        <v>5.7104561687228514</v>
      </c>
      <c r="BI30" s="15">
        <v>860</v>
      </c>
      <c r="BJ30" s="15" t="s">
        <v>84</v>
      </c>
      <c r="BK30" s="15" t="s">
        <v>85</v>
      </c>
      <c r="BL30" s="15" t="s">
        <v>85</v>
      </c>
      <c r="BM30" s="15">
        <v>3</v>
      </c>
      <c r="BV30" s="15">
        <v>54</v>
      </c>
      <c r="BW30" s="15" t="s">
        <v>84</v>
      </c>
      <c r="BX30" s="15" t="s">
        <v>85</v>
      </c>
      <c r="BY30" s="15" t="s">
        <v>85</v>
      </c>
      <c r="BZ30" s="15">
        <v>417</v>
      </c>
      <c r="CA30" s="15" t="s">
        <v>84</v>
      </c>
      <c r="CB30" s="15" t="s">
        <v>85</v>
      </c>
      <c r="CC30" s="15" t="s">
        <v>85</v>
      </c>
      <c r="CD30" s="15">
        <v>55</v>
      </c>
      <c r="CE30" s="15">
        <v>7.7748863588621777</v>
      </c>
      <c r="CF30" s="15">
        <v>5.077839952233214</v>
      </c>
      <c r="CG30" s="15">
        <v>11.727459260006247</v>
      </c>
      <c r="CH30" s="15">
        <v>873</v>
      </c>
      <c r="CI30" s="15" t="s">
        <v>84</v>
      </c>
      <c r="CJ30" s="15" t="s">
        <v>85</v>
      </c>
      <c r="CK30" s="15" t="s">
        <v>85</v>
      </c>
      <c r="CL30" s="15">
        <v>3</v>
      </c>
    </row>
    <row r="31" spans="1:90" x14ac:dyDescent="0.25">
      <c r="A31" s="15" t="s">
        <v>153</v>
      </c>
      <c r="B31" s="15" t="s">
        <v>84</v>
      </c>
      <c r="C31" s="15" t="s">
        <v>85</v>
      </c>
      <c r="D31" s="15" t="s">
        <v>85</v>
      </c>
      <c r="E31" s="15">
        <v>0</v>
      </c>
      <c r="F31" s="15">
        <v>1.507996579005709</v>
      </c>
      <c r="G31" s="15">
        <v>0.15283817581450476</v>
      </c>
      <c r="H31" s="15">
        <v>13.280632261718592</v>
      </c>
      <c r="I31" s="15">
        <v>11</v>
      </c>
      <c r="J31" s="15" t="s">
        <v>84</v>
      </c>
      <c r="K31" s="15" t="s">
        <v>85</v>
      </c>
      <c r="L31" s="15" t="s">
        <v>85</v>
      </c>
      <c r="M31" s="15">
        <v>55</v>
      </c>
      <c r="N31" s="15" t="s">
        <v>84</v>
      </c>
      <c r="O31" s="15" t="s">
        <v>85</v>
      </c>
      <c r="P31" s="15" t="s">
        <v>85</v>
      </c>
      <c r="Q31" s="15">
        <v>15</v>
      </c>
      <c r="R31" s="15" t="s">
        <v>84</v>
      </c>
      <c r="S31" s="15" t="s">
        <v>85</v>
      </c>
      <c r="T31" s="15" t="s">
        <v>85</v>
      </c>
      <c r="U31" s="15">
        <v>87</v>
      </c>
      <c r="V31" s="15" t="s">
        <v>84</v>
      </c>
      <c r="W31" s="15" t="s">
        <v>85</v>
      </c>
      <c r="X31" s="15" t="s">
        <v>85</v>
      </c>
      <c r="Y31" s="15">
        <v>4</v>
      </c>
      <c r="Z31" s="15">
        <v>0.10197511645680718</v>
      </c>
      <c r="AA31" s="15">
        <v>1.2306572695607185E-2</v>
      </c>
      <c r="AB31" s="15">
        <v>0.83950393410703961</v>
      </c>
      <c r="AC31" s="15">
        <v>172</v>
      </c>
      <c r="AD31" s="15" t="s">
        <v>84</v>
      </c>
      <c r="AE31" s="15" t="s">
        <v>85</v>
      </c>
      <c r="AF31" s="15" t="s">
        <v>85</v>
      </c>
      <c r="AG31" s="15">
        <v>0</v>
      </c>
      <c r="AH31" s="15" t="s">
        <v>84</v>
      </c>
      <c r="AI31" s="15" t="s">
        <v>85</v>
      </c>
      <c r="AJ31" s="15" t="s">
        <v>85</v>
      </c>
      <c r="AK31" s="15">
        <v>3</v>
      </c>
      <c r="AL31" s="15">
        <v>6.0790995191414741</v>
      </c>
      <c r="AM31" s="15">
        <v>2.4937419707912039</v>
      </c>
      <c r="AN31" s="15">
        <v>14.075170517086747</v>
      </c>
      <c r="AO31" s="15">
        <v>69</v>
      </c>
      <c r="AP31" s="15">
        <v>3.8665415233048348</v>
      </c>
      <c r="AQ31" s="15">
        <v>1.8946694209599915</v>
      </c>
      <c r="AR31" s="15">
        <v>7.7289557176977342</v>
      </c>
      <c r="AS31" s="15">
        <v>261</v>
      </c>
      <c r="AT31" s="15" t="s">
        <v>84</v>
      </c>
      <c r="AU31" s="15" t="s">
        <v>85</v>
      </c>
      <c r="AV31" s="15" t="s">
        <v>85</v>
      </c>
      <c r="AW31" s="15">
        <v>51</v>
      </c>
      <c r="AX31" s="15" t="s">
        <v>84</v>
      </c>
      <c r="AY31" s="15" t="s">
        <v>85</v>
      </c>
      <c r="AZ31" s="15" t="s">
        <v>85</v>
      </c>
      <c r="BA31" s="15">
        <v>424</v>
      </c>
      <c r="BB31" s="15" t="s">
        <v>84</v>
      </c>
      <c r="BC31" s="15" t="s">
        <v>85</v>
      </c>
      <c r="BD31" s="15" t="s">
        <v>85</v>
      </c>
      <c r="BE31" s="15">
        <v>52</v>
      </c>
      <c r="BF31" s="15">
        <v>1.7433060156500675</v>
      </c>
      <c r="BG31" s="15">
        <v>0.9445679670350513</v>
      </c>
      <c r="BH31" s="15">
        <v>3.1956764367973212</v>
      </c>
      <c r="BI31" s="15">
        <v>860</v>
      </c>
      <c r="BJ31" s="15" t="s">
        <v>84</v>
      </c>
      <c r="BK31" s="15" t="s">
        <v>85</v>
      </c>
      <c r="BL31" s="15" t="s">
        <v>85</v>
      </c>
      <c r="BM31" s="15">
        <v>3</v>
      </c>
      <c r="BV31" s="15">
        <v>54</v>
      </c>
      <c r="BW31" s="15" t="s">
        <v>84</v>
      </c>
      <c r="BX31" s="15" t="s">
        <v>85</v>
      </c>
      <c r="BY31" s="15" t="s">
        <v>85</v>
      </c>
      <c r="BZ31" s="15">
        <v>417</v>
      </c>
      <c r="CA31" s="15" t="s">
        <v>84</v>
      </c>
      <c r="CB31" s="15" t="s">
        <v>85</v>
      </c>
      <c r="CC31" s="15" t="s">
        <v>85</v>
      </c>
      <c r="CD31" s="15">
        <v>55</v>
      </c>
      <c r="CE31" s="15">
        <v>4.4385457644279009</v>
      </c>
      <c r="CF31" s="15">
        <v>2.644035393762882</v>
      </c>
      <c r="CG31" s="15">
        <v>7.3589314805719912</v>
      </c>
      <c r="CH31" s="15">
        <v>873</v>
      </c>
      <c r="CI31" s="15" t="s">
        <v>84</v>
      </c>
      <c r="CJ31" s="15" t="s">
        <v>85</v>
      </c>
      <c r="CK31" s="15" t="s">
        <v>85</v>
      </c>
      <c r="CL31" s="15">
        <v>3</v>
      </c>
    </row>
    <row r="32" spans="1:90" x14ac:dyDescent="0.25">
      <c r="A32" s="15" t="s">
        <v>154</v>
      </c>
      <c r="B32" s="15" t="s">
        <v>84</v>
      </c>
      <c r="C32" s="15" t="s">
        <v>85</v>
      </c>
      <c r="D32" s="15" t="s">
        <v>85</v>
      </c>
      <c r="E32" s="15">
        <v>0</v>
      </c>
      <c r="F32" s="15">
        <v>7.1680580555676761</v>
      </c>
      <c r="G32" s="15">
        <v>1.1381342860137547</v>
      </c>
      <c r="H32" s="15">
        <v>34.119379981990853</v>
      </c>
      <c r="I32" s="15">
        <v>11</v>
      </c>
      <c r="J32" s="15" t="s">
        <v>84</v>
      </c>
      <c r="K32" s="15" t="s">
        <v>85</v>
      </c>
      <c r="L32" s="15" t="s">
        <v>85</v>
      </c>
      <c r="M32" s="15">
        <v>55</v>
      </c>
      <c r="N32" s="15" t="s">
        <v>84</v>
      </c>
      <c r="O32" s="15" t="s">
        <v>85</v>
      </c>
      <c r="P32" s="15" t="s">
        <v>85</v>
      </c>
      <c r="Q32" s="15">
        <v>15</v>
      </c>
      <c r="R32" s="15" t="s">
        <v>84</v>
      </c>
      <c r="S32" s="15" t="s">
        <v>85</v>
      </c>
      <c r="T32" s="15" t="s">
        <v>85</v>
      </c>
      <c r="U32" s="15">
        <v>87</v>
      </c>
      <c r="V32" s="15" t="s">
        <v>84</v>
      </c>
      <c r="W32" s="15" t="s">
        <v>85</v>
      </c>
      <c r="X32" s="15" t="s">
        <v>85</v>
      </c>
      <c r="Y32" s="15">
        <v>4</v>
      </c>
      <c r="Z32" s="15">
        <v>0.48472494245817599</v>
      </c>
      <c r="AA32" s="15">
        <v>9.0583824164651286E-2</v>
      </c>
      <c r="AB32" s="15">
        <v>2.5500496260821843</v>
      </c>
      <c r="AC32" s="15">
        <v>172</v>
      </c>
      <c r="AD32" s="15" t="s">
        <v>84</v>
      </c>
      <c r="AE32" s="15" t="s">
        <v>85</v>
      </c>
      <c r="AF32" s="15" t="s">
        <v>85</v>
      </c>
      <c r="AG32" s="15">
        <v>0</v>
      </c>
      <c r="AH32" s="15" t="s">
        <v>84</v>
      </c>
      <c r="AI32" s="15" t="s">
        <v>85</v>
      </c>
      <c r="AJ32" s="15" t="s">
        <v>85</v>
      </c>
      <c r="AK32" s="15">
        <v>3</v>
      </c>
      <c r="AL32" s="15">
        <v>1.2005837666719372</v>
      </c>
      <c r="AM32" s="15">
        <v>0.24769597501092666</v>
      </c>
      <c r="AN32" s="15">
        <v>5.6129671027352845</v>
      </c>
      <c r="AO32" s="15">
        <v>69</v>
      </c>
      <c r="AP32" s="15">
        <v>0.30210922293442022</v>
      </c>
      <c r="AQ32" s="15">
        <v>4.3307327889896385E-2</v>
      </c>
      <c r="AR32" s="15">
        <v>2.075383670462783</v>
      </c>
      <c r="AS32" s="15">
        <v>261</v>
      </c>
      <c r="AT32" s="15" t="s">
        <v>84</v>
      </c>
      <c r="AU32" s="15" t="s">
        <v>85</v>
      </c>
      <c r="AV32" s="15" t="s">
        <v>85</v>
      </c>
      <c r="AW32" s="15">
        <v>51</v>
      </c>
      <c r="AX32" s="15" t="s">
        <v>84</v>
      </c>
      <c r="AY32" s="15" t="s">
        <v>85</v>
      </c>
      <c r="AZ32" s="15" t="s">
        <v>85</v>
      </c>
      <c r="BA32" s="15">
        <v>424</v>
      </c>
      <c r="BB32" s="15" t="s">
        <v>84</v>
      </c>
      <c r="BC32" s="15" t="s">
        <v>85</v>
      </c>
      <c r="BD32" s="15" t="s">
        <v>85</v>
      </c>
      <c r="BE32" s="15">
        <v>52</v>
      </c>
      <c r="BF32" s="15">
        <v>0.1901527573239335</v>
      </c>
      <c r="BG32" s="15">
        <v>5.2359706294480758E-2</v>
      </c>
      <c r="BH32" s="15">
        <v>0.68807411483625791</v>
      </c>
      <c r="BI32" s="15">
        <v>860</v>
      </c>
      <c r="BJ32" s="15" t="s">
        <v>84</v>
      </c>
      <c r="BK32" s="15" t="s">
        <v>85</v>
      </c>
      <c r="BL32" s="15" t="s">
        <v>85</v>
      </c>
      <c r="BM32" s="15">
        <v>3</v>
      </c>
      <c r="BV32" s="15">
        <v>54</v>
      </c>
      <c r="BW32" s="15" t="s">
        <v>84</v>
      </c>
      <c r="BX32" s="15" t="s">
        <v>85</v>
      </c>
      <c r="BY32" s="15" t="s">
        <v>85</v>
      </c>
      <c r="BZ32" s="15">
        <v>417</v>
      </c>
      <c r="CA32" s="15" t="s">
        <v>84</v>
      </c>
      <c r="CB32" s="15" t="s">
        <v>85</v>
      </c>
      <c r="CC32" s="15" t="s">
        <v>85</v>
      </c>
      <c r="CD32" s="15">
        <v>55</v>
      </c>
      <c r="CE32" s="15">
        <v>4.0037662195508181</v>
      </c>
      <c r="CF32" s="15">
        <v>2.3106995923554603</v>
      </c>
      <c r="CG32" s="15">
        <v>6.8503648496059899</v>
      </c>
      <c r="CH32" s="15">
        <v>873</v>
      </c>
      <c r="CI32" s="15" t="s">
        <v>84</v>
      </c>
      <c r="CJ32" s="15" t="s">
        <v>85</v>
      </c>
      <c r="CK32" s="15" t="s">
        <v>85</v>
      </c>
      <c r="CL32" s="1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174C-E8D5-430C-AC6E-B7D8ECD8F0F1}">
  <sheetPr>
    <tabColor rgb="FFFFFF00"/>
  </sheetPr>
  <dimension ref="A1:CT54"/>
  <sheetViews>
    <sheetView topLeftCell="A8" zoomScale="70" zoomScaleNormal="40" workbookViewId="0">
      <selection activeCell="J37" sqref="J37"/>
    </sheetView>
  </sheetViews>
  <sheetFormatPr defaultColWidth="15.140625" defaultRowHeight="15" x14ac:dyDescent="0.25"/>
  <cols>
    <col min="1" max="1" width="16.42578125" style="27" customWidth="1"/>
    <col min="2" max="2" width="25" style="27" customWidth="1"/>
    <col min="3" max="3" width="35" style="27" customWidth="1"/>
    <col min="4" max="7" width="15.140625" style="27"/>
    <col min="8" max="8" width="11.140625" style="27" customWidth="1"/>
    <col min="9" max="9" width="11.140625" style="66" customWidth="1"/>
    <col min="10" max="10" width="39.42578125" style="102" bestFit="1" customWidth="1"/>
    <col min="11" max="28" width="17.140625" style="30" customWidth="1"/>
    <col min="29" max="29" width="9.42578125" style="30" bestFit="1" customWidth="1"/>
    <col min="30" max="30" width="15.140625" style="30"/>
    <col min="31" max="31" width="13.140625" style="30" bestFit="1" customWidth="1"/>
    <col min="32" max="16384" width="15.140625" style="30"/>
  </cols>
  <sheetData>
    <row r="1" spans="1:13" s="15" customFormat="1" x14ac:dyDescent="0.25">
      <c r="A1" s="15" t="s">
        <v>127</v>
      </c>
      <c r="I1" s="142"/>
      <c r="K1" s="134"/>
      <c r="L1" s="135"/>
      <c r="M1" s="135"/>
    </row>
    <row r="2" spans="1:13" s="15" customFormat="1" x14ac:dyDescent="0.25">
      <c r="I2" s="142"/>
      <c r="K2" s="134"/>
      <c r="L2" s="135"/>
      <c r="M2" s="135"/>
    </row>
    <row r="3" spans="1:13" s="15" customFormat="1" x14ac:dyDescent="0.25">
      <c r="A3" s="80" t="str">
        <f>'[1]Quantitative Indicators '!$B$7</f>
        <v>Availability of antimalarial types in all screened outlets</v>
      </c>
      <c r="I3" s="142"/>
      <c r="K3" s="134"/>
      <c r="L3" s="135"/>
      <c r="M3" s="135"/>
    </row>
    <row r="4" spans="1:13" s="15" customFormat="1" x14ac:dyDescent="0.25">
      <c r="A4" s="27" t="str">
        <f>'[1]Quantitative Indicators '!$C$7</f>
        <v>Proportion of all outlets enumerated that had an antimalarial in stock at the time of the survey visit, among all outlets surveyed</v>
      </c>
      <c r="I4" s="142"/>
      <c r="K4" s="134"/>
      <c r="L4" s="135"/>
      <c r="M4" s="135"/>
    </row>
    <row r="5" spans="1:13" s="15" customFormat="1" x14ac:dyDescent="0.25">
      <c r="I5" s="142"/>
      <c r="K5" s="134"/>
      <c r="L5" s="135"/>
      <c r="M5" s="135"/>
    </row>
    <row r="6" spans="1:13" s="15" customFormat="1" x14ac:dyDescent="0.25">
      <c r="A6" s="136"/>
      <c r="I6" s="142"/>
      <c r="K6" s="134"/>
      <c r="L6" s="135"/>
      <c r="M6" s="135"/>
    </row>
    <row r="7" spans="1:13" s="15" customFormat="1" x14ac:dyDescent="0.25">
      <c r="A7" s="149" t="s">
        <v>108</v>
      </c>
      <c r="I7" s="142"/>
      <c r="K7" s="134"/>
      <c r="L7" s="135"/>
      <c r="M7" s="135"/>
    </row>
    <row r="8" spans="1:13" s="15" customFormat="1" x14ac:dyDescent="0.25">
      <c r="A8" s="149" t="s">
        <v>106</v>
      </c>
      <c r="I8" s="142"/>
      <c r="K8" s="134"/>
      <c r="L8" s="135"/>
      <c r="M8" s="135"/>
    </row>
    <row r="9" spans="1:13" s="15" customFormat="1" x14ac:dyDescent="0.25">
      <c r="A9" s="149" t="s">
        <v>107</v>
      </c>
      <c r="B9" s="150" t="s">
        <v>97</v>
      </c>
      <c r="I9" s="142"/>
      <c r="K9" s="134"/>
      <c r="L9" s="135"/>
      <c r="M9" s="135"/>
    </row>
    <row r="10" spans="1:13" s="15" customFormat="1" x14ac:dyDescent="0.25">
      <c r="B10" s="150" t="s">
        <v>98</v>
      </c>
      <c r="I10" s="142"/>
      <c r="K10" s="134"/>
      <c r="L10" s="135"/>
      <c r="M10" s="135"/>
    </row>
    <row r="11" spans="1:13" s="15" customFormat="1" x14ac:dyDescent="0.25">
      <c r="B11" s="150" t="s">
        <v>99</v>
      </c>
      <c r="I11" s="142"/>
      <c r="K11" s="134"/>
      <c r="L11" s="135"/>
      <c r="M11" s="135"/>
    </row>
    <row r="12" spans="1:13" s="15" customFormat="1" x14ac:dyDescent="0.25">
      <c r="B12" s="150" t="s">
        <v>100</v>
      </c>
      <c r="I12" s="142"/>
      <c r="K12" s="134"/>
      <c r="L12" s="135"/>
      <c r="M12" s="135"/>
    </row>
    <row r="13" spans="1:13" s="15" customFormat="1" x14ac:dyDescent="0.25">
      <c r="B13" s="150" t="s">
        <v>101</v>
      </c>
      <c r="I13" s="142"/>
      <c r="K13" s="134"/>
      <c r="L13" s="135"/>
      <c r="M13" s="135"/>
    </row>
    <row r="14" spans="1:13" s="15" customFormat="1" x14ac:dyDescent="0.25">
      <c r="B14" s="150" t="s">
        <v>102</v>
      </c>
      <c r="I14" s="142"/>
      <c r="J14" s="137"/>
      <c r="K14" s="134"/>
      <c r="L14" s="135"/>
      <c r="M14" s="135"/>
    </row>
    <row r="15" spans="1:13" s="15" customFormat="1" x14ac:dyDescent="0.25">
      <c r="B15" s="150"/>
      <c r="I15" s="142"/>
      <c r="J15" s="137"/>
      <c r="K15" s="134"/>
      <c r="L15" s="135"/>
      <c r="M15" s="135"/>
    </row>
    <row r="16" spans="1:13" s="15" customFormat="1" x14ac:dyDescent="0.25">
      <c r="B16" s="150"/>
      <c r="I16" s="142"/>
      <c r="J16" s="137"/>
      <c r="K16" s="134"/>
      <c r="L16" s="135"/>
      <c r="M16" s="135"/>
    </row>
    <row r="17" spans="1:98" s="82" customFormat="1" x14ac:dyDescent="0.25">
      <c r="A17" s="76" t="s">
        <v>20</v>
      </c>
      <c r="B17" s="76"/>
      <c r="C17" s="76"/>
      <c r="D17" s="76"/>
      <c r="E17" s="76"/>
      <c r="F17" s="76"/>
      <c r="G17" s="76"/>
      <c r="H17" s="76"/>
      <c r="I17" s="81"/>
      <c r="J17" s="105"/>
      <c r="K17" s="84"/>
      <c r="L17" s="85"/>
      <c r="M17" s="83"/>
      <c r="N17" s="83"/>
      <c r="O17" s="85"/>
      <c r="P17" s="85"/>
      <c r="Q17" s="83"/>
      <c r="R17" s="85"/>
      <c r="S17" s="85"/>
      <c r="T17" s="83"/>
      <c r="U17" s="84"/>
      <c r="V17" s="85"/>
      <c r="W17" s="83"/>
      <c r="X17" s="85"/>
      <c r="Y17" s="85"/>
      <c r="Z17" s="83"/>
      <c r="AA17" s="85"/>
      <c r="AB17" s="85"/>
    </row>
    <row r="18" spans="1:98" s="89" customFormat="1" x14ac:dyDescent="0.25">
      <c r="A18" s="77" t="s">
        <v>7</v>
      </c>
      <c r="B18" s="77"/>
      <c r="C18" s="77"/>
      <c r="D18" s="77"/>
      <c r="E18" s="77"/>
      <c r="F18" s="77"/>
      <c r="G18" s="77"/>
      <c r="H18" s="77"/>
      <c r="I18" s="86"/>
      <c r="J18" s="106"/>
      <c r="AB18" s="88"/>
    </row>
    <row r="19" spans="1:98" s="89" customFormat="1" x14ac:dyDescent="0.25">
      <c r="A19" s="77"/>
      <c r="B19" s="77"/>
      <c r="C19" s="77"/>
      <c r="D19" s="77"/>
      <c r="E19" s="77"/>
      <c r="F19" s="77"/>
      <c r="G19" s="77"/>
      <c r="H19" s="77"/>
      <c r="I19" s="86"/>
      <c r="J19" s="106"/>
      <c r="K19" s="88" t="str">
        <f>UPPER(RIGHT(T_iii_strat1!A1, LEN(T_iii_strat1!A1)-6))</f>
        <v>STRAT1</v>
      </c>
      <c r="L19" s="88"/>
      <c r="M19" s="87"/>
      <c r="N19" s="87" t="str">
        <f>UPPER(RIGHT(T_iii_strat2!A1, LEN(T_iii_strat2!A1)-6))</f>
        <v>STRAT2</v>
      </c>
      <c r="O19" s="88"/>
      <c r="P19" s="88"/>
      <c r="Q19" s="87" t="str">
        <f>UPPER(RIGHT(T_iii_strat3!A1, LEN(T_iii_strat3!A1)-6))</f>
        <v>STRAT3</v>
      </c>
      <c r="R19" s="88"/>
      <c r="S19" s="88"/>
      <c r="T19" s="88" t="str">
        <f>UPPER(RIGHT(T_iii_strat1!A1, LEN(T_iii_strat1!A1)-6))</f>
        <v>STRAT1</v>
      </c>
      <c r="U19" s="88"/>
      <c r="V19" s="87"/>
      <c r="W19" s="87" t="str">
        <f>UPPER(RIGHT(T_iii_strat2!A1, LEN(T_iii_strat2!A1)-6))</f>
        <v>STRAT2</v>
      </c>
      <c r="X19" s="88"/>
      <c r="Y19" s="88"/>
      <c r="Z19" s="87" t="str">
        <f>UPPER(RIGHT(T_iii_strat3!A1, LEN(T_iii_strat3!A1)-6))</f>
        <v>STRAT3</v>
      </c>
      <c r="AA19" s="88"/>
      <c r="AB19" s="88"/>
    </row>
    <row r="20" spans="1:98" s="91" customFormat="1" ht="29.25" customHeight="1" thickBot="1" x14ac:dyDescent="0.3">
      <c r="A20" s="78"/>
      <c r="B20" s="177" t="str">
        <f>_xlfn.CONCAT(A3, ", ", A$17)</f>
        <v>Availability of antimalarial types in all screened outlets, disaggregated by urban and rural study areas</v>
      </c>
      <c r="C20" s="177"/>
      <c r="D20" s="177"/>
      <c r="E20" s="177"/>
      <c r="F20" s="177"/>
      <c r="G20" s="177"/>
      <c r="H20" s="78"/>
      <c r="I20" s="90"/>
      <c r="J20" s="107"/>
      <c r="K20" s="88" t="s">
        <v>21</v>
      </c>
      <c r="L20" s="88" t="s">
        <v>21</v>
      </c>
      <c r="M20" s="88" t="s">
        <v>21</v>
      </c>
      <c r="N20" s="88" t="s">
        <v>21</v>
      </c>
      <c r="O20" s="88" t="s">
        <v>21</v>
      </c>
      <c r="P20" s="88" t="s">
        <v>21</v>
      </c>
      <c r="Q20" s="88" t="s">
        <v>21</v>
      </c>
      <c r="R20" s="88" t="s">
        <v>21</v>
      </c>
      <c r="S20" s="88" t="s">
        <v>21</v>
      </c>
      <c r="T20" s="88" t="s">
        <v>22</v>
      </c>
      <c r="U20" s="88" t="s">
        <v>22</v>
      </c>
      <c r="V20" s="88" t="s">
        <v>22</v>
      </c>
      <c r="W20" s="88" t="s">
        <v>22</v>
      </c>
      <c r="X20" s="88" t="s">
        <v>22</v>
      </c>
      <c r="Y20" s="88" t="s">
        <v>22</v>
      </c>
      <c r="Z20" s="88" t="s">
        <v>22</v>
      </c>
      <c r="AA20" s="88" t="s">
        <v>22</v>
      </c>
      <c r="AB20" s="88" t="s">
        <v>22</v>
      </c>
      <c r="AD20" s="89"/>
      <c r="AE20" s="89" t="s">
        <v>23</v>
      </c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</row>
    <row r="21" spans="1:98" s="89" customFormat="1" ht="15.75" thickTop="1" x14ac:dyDescent="0.25">
      <c r="A21" s="77"/>
      <c r="B21" s="178"/>
      <c r="C21" s="178"/>
      <c r="D21" s="178"/>
      <c r="E21" s="178"/>
      <c r="F21" s="178"/>
      <c r="G21" s="178"/>
      <c r="H21" s="77"/>
      <c r="I21" s="86"/>
      <c r="J21" s="107"/>
      <c r="K21" s="87" t="str">
        <f t="shared" ref="K21:AA21" si="0">IF(K19="","",_xlfn.CONCAT(K19,"-",K20))</f>
        <v>STRAT1-Rural</v>
      </c>
      <c r="L21" s="87" t="str">
        <f t="shared" si="0"/>
        <v/>
      </c>
      <c r="M21" s="87" t="str">
        <f t="shared" si="0"/>
        <v/>
      </c>
      <c r="N21" s="87" t="str">
        <f t="shared" si="0"/>
        <v>STRAT2-Rural</v>
      </c>
      <c r="O21" s="87" t="str">
        <f t="shared" si="0"/>
        <v/>
      </c>
      <c r="P21" s="87" t="str">
        <f t="shared" si="0"/>
        <v/>
      </c>
      <c r="Q21" s="87" t="str">
        <f t="shared" si="0"/>
        <v>STRAT3-Rural</v>
      </c>
      <c r="R21" s="87" t="str">
        <f t="shared" si="0"/>
        <v/>
      </c>
      <c r="S21" s="87" t="str">
        <f t="shared" si="0"/>
        <v/>
      </c>
      <c r="T21" s="87" t="str">
        <f t="shared" si="0"/>
        <v>STRAT1-Urban</v>
      </c>
      <c r="U21" s="87" t="str">
        <f t="shared" si="0"/>
        <v/>
      </c>
      <c r="V21" s="87" t="str">
        <f t="shared" si="0"/>
        <v/>
      </c>
      <c r="W21" s="87" t="str">
        <f t="shared" si="0"/>
        <v>STRAT2-Urban</v>
      </c>
      <c r="X21" s="87" t="str">
        <f t="shared" si="0"/>
        <v/>
      </c>
      <c r="Y21" s="87" t="str">
        <f t="shared" si="0"/>
        <v/>
      </c>
      <c r="Z21" s="87" t="str">
        <f t="shared" si="0"/>
        <v>STRAT3-Urban</v>
      </c>
      <c r="AA21" s="87" t="str">
        <f t="shared" si="0"/>
        <v/>
      </c>
      <c r="AB21" s="87" t="str">
        <f t="shared" ref="AB21" si="1">IF(AB18="","",_xlfn.CONCAT(AB18,"-",AB20))</f>
        <v/>
      </c>
    </row>
    <row r="22" spans="1:98" s="89" customFormat="1" x14ac:dyDescent="0.25">
      <c r="A22" s="77"/>
      <c r="B22" s="178"/>
      <c r="C22" s="178"/>
      <c r="D22" s="178"/>
      <c r="E22" s="178"/>
      <c r="F22" s="178"/>
      <c r="G22" s="178"/>
      <c r="H22" s="77"/>
      <c r="I22" s="86"/>
      <c r="J22" s="108" t="s">
        <v>24</v>
      </c>
      <c r="K22" s="92" t="s">
        <v>25</v>
      </c>
      <c r="L22" s="93" t="s">
        <v>15</v>
      </c>
      <c r="M22" s="93" t="s">
        <v>16</v>
      </c>
      <c r="N22" s="92" t="s">
        <v>25</v>
      </c>
      <c r="O22" s="93" t="s">
        <v>15</v>
      </c>
      <c r="P22" s="93" t="s">
        <v>16</v>
      </c>
      <c r="Q22" s="92" t="s">
        <v>25</v>
      </c>
      <c r="R22" s="93" t="s">
        <v>15</v>
      </c>
      <c r="S22" s="93" t="s">
        <v>16</v>
      </c>
      <c r="T22" s="92" t="s">
        <v>25</v>
      </c>
      <c r="U22" s="93" t="s">
        <v>15</v>
      </c>
      <c r="V22" s="93" t="s">
        <v>16</v>
      </c>
      <c r="W22" s="92" t="s">
        <v>25</v>
      </c>
      <c r="X22" s="93" t="s">
        <v>15</v>
      </c>
      <c r="Y22" s="93" t="s">
        <v>16</v>
      </c>
      <c r="Z22" s="92" t="s">
        <v>25</v>
      </c>
      <c r="AA22" s="93" t="s">
        <v>15</v>
      </c>
      <c r="AB22" s="93" t="s">
        <v>16</v>
      </c>
    </row>
    <row r="23" spans="1:98" s="89" customFormat="1" x14ac:dyDescent="0.25">
      <c r="A23" s="79"/>
      <c r="B23" s="178"/>
      <c r="C23" s="178"/>
      <c r="D23" s="178"/>
      <c r="E23" s="178"/>
      <c r="F23" s="178"/>
      <c r="G23" s="178"/>
      <c r="H23" s="77"/>
      <c r="I23" s="86"/>
      <c r="J23" s="109" t="str">
        <f>T_ii!A4</f>
        <v>Any antimalarial</v>
      </c>
      <c r="K23" s="87">
        <f>T_ii!Z4</f>
        <v>80.03779426097681</v>
      </c>
      <c r="L23" s="88">
        <f>K23-T_ii!AA4</f>
        <v>8.6959017773652363</v>
      </c>
      <c r="M23" s="88">
        <f>T_ii!AB4-K23</f>
        <v>6.5531973470710909</v>
      </c>
      <c r="N23" s="87">
        <f>T_iv_strat2!Z4</f>
        <v>72.347223166944673</v>
      </c>
      <c r="O23" s="88">
        <f>N23-T_iv_strat2!AA4</f>
        <v>11.054819830602909</v>
      </c>
      <c r="P23" s="88">
        <f>T_iv_strat2!AB4-N23</f>
        <v>8.8653437903467704</v>
      </c>
      <c r="Q23" s="87">
        <f>T_iv_strat3!Z4</f>
        <v>94.028595352348773</v>
      </c>
      <c r="R23" s="88">
        <f>Q23-T_iv_strat3!AA4</f>
        <v>8.7808750258802064</v>
      </c>
      <c r="S23" s="88">
        <f>T_iv_strat3!AB4-Q23</f>
        <v>3.6939408952861612</v>
      </c>
      <c r="T23" s="87">
        <f>T_ii!BF4</f>
        <v>89.145880216289811</v>
      </c>
      <c r="U23" s="88">
        <f>T23-T_ii!BG4</f>
        <v>2.282018164089763</v>
      </c>
      <c r="V23" s="88">
        <f>T_ii!BH4-T23</f>
        <v>1.9263296250606601</v>
      </c>
      <c r="W23" s="87">
        <f>T_iv_strat2!BF4</f>
        <v>89.315744016268312</v>
      </c>
      <c r="X23" s="88">
        <f>W23-T_iv_strat2!BG4</f>
        <v>2.5419211976988407</v>
      </c>
      <c r="Y23" s="88">
        <f>T_iv_strat2!BH4-W23</f>
        <v>2.1017116952420736</v>
      </c>
      <c r="Z23" s="87">
        <f>T_iv_strat3!BF4</f>
        <v>86.255478452448074</v>
      </c>
      <c r="AA23" s="88">
        <f>Z23-T_iv_strat3!BG4</f>
        <v>3.1647278666723508</v>
      </c>
      <c r="AB23" s="88">
        <f>T_iv_strat3!BH4-Z23</f>
        <v>2.6514949554887295</v>
      </c>
    </row>
    <row r="24" spans="1:98" s="89" customFormat="1" x14ac:dyDescent="0.25">
      <c r="A24" s="77"/>
      <c r="B24" s="178"/>
      <c r="C24" s="178"/>
      <c r="D24" s="178"/>
      <c r="E24" s="178"/>
      <c r="F24" s="178"/>
      <c r="G24" s="178"/>
      <c r="H24" s="77"/>
      <c r="I24" s="86"/>
      <c r="J24" s="109" t="str">
        <f>T_ii!A5</f>
        <v>ACT</v>
      </c>
      <c r="K24" s="87">
        <f>T_ii!Z5</f>
        <v>68.637860359175022</v>
      </c>
      <c r="L24" s="88">
        <f>K24-T_ii!AA5</f>
        <v>9.0933910755979639</v>
      </c>
      <c r="M24" s="88">
        <f>T_ii!AB5-K24</f>
        <v>7.856302750633219</v>
      </c>
      <c r="N24" s="87">
        <f>T_iv_strat2!Z5</f>
        <v>57.081793938774759</v>
      </c>
      <c r="O24" s="88">
        <f>N24-T_iv_strat2!AA5</f>
        <v>11.122125113007485</v>
      </c>
      <c r="P24" s="88">
        <f>T_iv_strat2!AB5-N24</f>
        <v>10.450162765862665</v>
      </c>
      <c r="Q24" s="87">
        <f>T_iv_strat3!Z5</f>
        <v>88.528129693567877</v>
      </c>
      <c r="R24" s="88">
        <f>Q24-T_iv_strat3!AA5</f>
        <v>2.7703032189313035</v>
      </c>
      <c r="S24" s="88">
        <f>T_iv_strat3!AB5-Q24</f>
        <v>2.2891403254763389</v>
      </c>
      <c r="T24" s="87">
        <f>T_ii!BF5</f>
        <v>83.909338131202531</v>
      </c>
      <c r="U24" s="88">
        <f>T24-T_ii!BG5</f>
        <v>2.6107960932964858</v>
      </c>
      <c r="V24" s="88">
        <f>T_ii!BH5-T24</f>
        <v>2.3081087102018643</v>
      </c>
      <c r="W24" s="87">
        <f>T_iv_strat2!BF5</f>
        <v>82.389529051614232</v>
      </c>
      <c r="X24" s="88">
        <f>W24-T_iv_strat2!BG5</f>
        <v>3.1861415238600728</v>
      </c>
      <c r="Y24" s="88">
        <f>T_iv_strat2!BH5-W24</f>
        <v>2.7893521384576161</v>
      </c>
      <c r="Z24" s="87">
        <f>T_iv_strat3!BF5</f>
        <v>80.676337442112199</v>
      </c>
      <c r="AA24" s="88">
        <f>Z24-T_iv_strat3!BG5</f>
        <v>3.6616488762192176</v>
      </c>
      <c r="AB24" s="88">
        <f>T_iv_strat3!BH5-Z24</f>
        <v>3.2004524262312941</v>
      </c>
    </row>
    <row r="25" spans="1:98" s="89" customFormat="1" x14ac:dyDescent="0.25">
      <c r="A25" s="77"/>
      <c r="B25" s="178"/>
      <c r="C25" s="178"/>
      <c r="D25" s="178"/>
      <c r="E25" s="178"/>
      <c r="F25" s="178"/>
      <c r="G25" s="178"/>
      <c r="H25" s="77"/>
      <c r="I25" s="86"/>
      <c r="J25" s="109" t="str">
        <f>T_ii!A6</f>
        <v>AL</v>
      </c>
      <c r="K25" s="87">
        <f>T_ii!Z6</f>
        <v>67.467602973006493</v>
      </c>
      <c r="L25" s="88">
        <f>K25-T_ii!AA6</f>
        <v>8.8706174094722599</v>
      </c>
      <c r="M25" s="88">
        <f>T_ii!AB6-K25</f>
        <v>7.7731251365334373</v>
      </c>
      <c r="N25" s="87">
        <f>T_iv_strat2!Z6</f>
        <v>55.64435817956889</v>
      </c>
      <c r="O25" s="88">
        <f>N25-T_iv_strat2!AA6</f>
        <v>10.54604104700369</v>
      </c>
      <c r="P25" s="88">
        <f>T_iv_strat2!AB6-N25</f>
        <v>10.060758430697284</v>
      </c>
      <c r="Q25" s="87">
        <f>T_iv_strat3!Z6</f>
        <v>87.558679808651533</v>
      </c>
      <c r="R25" s="88">
        <f>Q25-T_iv_strat3!AA6</f>
        <v>4.1080275467785299</v>
      </c>
      <c r="S25" s="88">
        <f>T_iv_strat3!AB6-Q25</f>
        <v>3.2012063569688678</v>
      </c>
      <c r="T25" s="87">
        <f>T_ii!BF6</f>
        <v>81.970532846989968</v>
      </c>
      <c r="U25" s="88">
        <f>T25-T_ii!BG6</f>
        <v>2.6938394555491385</v>
      </c>
      <c r="V25" s="88">
        <f>T_ii!BH6-T25</f>
        <v>2.4126463913539169</v>
      </c>
      <c r="W25" s="87">
        <f>T_iv_strat2!BF6</f>
        <v>82.133977564713447</v>
      </c>
      <c r="X25" s="88">
        <f>W25-T_iv_strat2!BG6</f>
        <v>3.1960432359926898</v>
      </c>
      <c r="Y25" s="88">
        <f>T_iv_strat2!BH6-W25</f>
        <v>2.8036034873618974</v>
      </c>
      <c r="Z25" s="87">
        <f>T_iv_strat3!BF6</f>
        <v>78.006428854335581</v>
      </c>
      <c r="AA25" s="88">
        <f>Z25-T_iv_strat3!BG6</f>
        <v>3.9361944043394033</v>
      </c>
      <c r="AB25" s="88">
        <f>T_iv_strat3!BH6-Z25</f>
        <v>3.4879559491636627</v>
      </c>
    </row>
    <row r="26" spans="1:98" s="89" customFormat="1" x14ac:dyDescent="0.25">
      <c r="A26" s="77"/>
      <c r="B26" s="178"/>
      <c r="C26" s="178"/>
      <c r="D26" s="178"/>
      <c r="E26" s="178"/>
      <c r="F26" s="178"/>
      <c r="G26" s="178"/>
      <c r="H26" s="77"/>
      <c r="I26" s="86"/>
      <c r="J26" s="109" t="str">
        <f>T_ii!A7</f>
        <v>ASAQ</v>
      </c>
      <c r="K26" s="87">
        <f>T_ii!Z7</f>
        <v>2.5640226659348628</v>
      </c>
      <c r="L26" s="88">
        <f>K26-T_ii!AA7</f>
        <v>0.8505785306570699</v>
      </c>
      <c r="M26" s="88">
        <f>T_ii!AB7-K26</f>
        <v>1.2564054771085913</v>
      </c>
      <c r="N26" s="87">
        <f>T_iv_strat2!Z7</f>
        <v>1.6920229273286458</v>
      </c>
      <c r="O26" s="88">
        <f>N26-T_iv_strat2!AA7</f>
        <v>0.82013218266499244</v>
      </c>
      <c r="P26" s="88">
        <f>T_iv_strat2!AB7-N26</f>
        <v>1.5662216905065771</v>
      </c>
      <c r="Q26" s="87">
        <f>T_iv_strat3!Z7</f>
        <v>2.6949643641562138</v>
      </c>
      <c r="R26" s="88">
        <f>Q26-T_iv_strat3!AA7</f>
        <v>2.0848429567908875</v>
      </c>
      <c r="S26" s="88">
        <f>T_iv_strat3!AB7-Q26</f>
        <v>8.4127656447206149</v>
      </c>
      <c r="T26" s="87">
        <f>T_ii!BF7</f>
        <v>8.543096324313991</v>
      </c>
      <c r="U26" s="88">
        <f>T26-T_ii!BG7</f>
        <v>1.7753461154727317</v>
      </c>
      <c r="V26" s="88">
        <f>T_ii!BH7-T26</f>
        <v>2.1874611328447866</v>
      </c>
      <c r="W26" s="87">
        <f>T_iv_strat2!BF7</f>
        <v>8.8252194411568929</v>
      </c>
      <c r="X26" s="88">
        <f>W26-T_iv_strat2!BG7</f>
        <v>2.1946828634508879</v>
      </c>
      <c r="Y26" s="88">
        <f>T_iv_strat2!BH7-W26</f>
        <v>2.8304315627089469</v>
      </c>
      <c r="Z26" s="87">
        <f>T_iv_strat3!BF7</f>
        <v>8.6615040691166332</v>
      </c>
      <c r="AA26" s="88">
        <f>Z26-T_iv_strat3!BG7</f>
        <v>2.7112670116341695</v>
      </c>
      <c r="AB26" s="88">
        <f>T_iv_strat3!BH7-Z26</f>
        <v>3.7832050001283122</v>
      </c>
    </row>
    <row r="27" spans="1:98" s="89" customFormat="1" x14ac:dyDescent="0.25">
      <c r="A27" s="77"/>
      <c r="B27" s="178"/>
      <c r="C27" s="178"/>
      <c r="D27" s="178"/>
      <c r="E27" s="178"/>
      <c r="F27" s="178"/>
      <c r="G27" s="178"/>
      <c r="H27" s="77"/>
      <c r="I27" s="86"/>
      <c r="J27" s="109" t="str">
        <f>T_ii!A8</f>
        <v>APPQ</v>
      </c>
      <c r="K27" s="87">
        <f>T_ii!Z8</f>
        <v>2.6273991043732772</v>
      </c>
      <c r="L27" s="88">
        <f>K27-T_ii!AA8</f>
        <v>1.6048723928165292</v>
      </c>
      <c r="M27" s="88">
        <f>T_ii!AB8-K27</f>
        <v>3.9562001205740862</v>
      </c>
      <c r="N27" s="87">
        <f>T_iv_strat2!Z8</f>
        <v>3.347546882355402</v>
      </c>
      <c r="O27" s="88">
        <f>N27-T_iv_strat2!AA8</f>
        <v>2.2079728390867022</v>
      </c>
      <c r="P27" s="88">
        <f>T_iv_strat2!AB8-N27</f>
        <v>6.0781310164805529</v>
      </c>
      <c r="Q27" s="87">
        <f>T_iv_strat3!Z8</f>
        <v>2.1267716250160693</v>
      </c>
      <c r="R27" s="88">
        <f>Q27-T_iv_strat3!AA8</f>
        <v>1.3622477164284736</v>
      </c>
      <c r="S27" s="88">
        <f>T_iv_strat3!AB8-Q27</f>
        <v>3.6482776258541612</v>
      </c>
      <c r="T27" s="87">
        <f>T_ii!BF8</f>
        <v>2.7982972216545003</v>
      </c>
      <c r="U27" s="88">
        <f>T27-T_ii!BG8</f>
        <v>0.81748147050647191</v>
      </c>
      <c r="V27" s="88">
        <f>T_ii!BH8-T27</f>
        <v>1.1412958213591531</v>
      </c>
      <c r="W27" s="87">
        <f>T_iv_strat2!BF8</f>
        <v>2.397528557903013</v>
      </c>
      <c r="X27" s="88">
        <f>W27-T_iv_strat2!BG8</f>
        <v>0.69484239307218409</v>
      </c>
      <c r="Y27" s="88">
        <f>T_iv_strat2!BH8-W27</f>
        <v>0.96868742151431064</v>
      </c>
      <c r="Z27" s="87">
        <f>T_iv_strat3!BF8</f>
        <v>3.5631239345501124</v>
      </c>
      <c r="AA27" s="88">
        <f>Z27-T_iv_strat3!BG8</f>
        <v>1.3871659377254058</v>
      </c>
      <c r="AB27" s="88">
        <f>T_iv_strat3!BH8-Z27</f>
        <v>2.2192082239344271</v>
      </c>
    </row>
    <row r="28" spans="1:98" s="89" customFormat="1" x14ac:dyDescent="0.25">
      <c r="A28" s="77"/>
      <c r="B28" s="178"/>
      <c r="C28" s="178"/>
      <c r="D28" s="178"/>
      <c r="E28" s="178"/>
      <c r="F28" s="178"/>
      <c r="G28" s="178"/>
      <c r="H28" s="77"/>
      <c r="I28" s="86"/>
      <c r="J28" s="109" t="str">
        <f>T_ii!A9</f>
        <v>DHAPPQ</v>
      </c>
      <c r="K28" s="87">
        <f>T_ii!Z9</f>
        <v>11.933658614239743</v>
      </c>
      <c r="L28" s="88">
        <f>K28-T_ii!AA9</f>
        <v>2.7139525986625426</v>
      </c>
      <c r="M28" s="88">
        <f>T_ii!AB9-K28</f>
        <v>3.3780959103499786</v>
      </c>
      <c r="N28" s="87">
        <f>T_iv_strat2!Z9</f>
        <v>11.344184386435646</v>
      </c>
      <c r="O28" s="88">
        <f>N28-T_iv_strat2!AA9</f>
        <v>3.7806957638575325</v>
      </c>
      <c r="P28" s="88">
        <f>T_iv_strat2!AB9-N28</f>
        <v>5.3296307131252263</v>
      </c>
      <c r="Q28" s="87">
        <f>T_iv_strat3!Z9</f>
        <v>13.40780511879826</v>
      </c>
      <c r="R28" s="88">
        <f>Q28-T_iv_strat3!AA9</f>
        <v>2.7755321783649265</v>
      </c>
      <c r="S28" s="88">
        <f>T_iv_strat3!AB9-Q28</f>
        <v>3.364101097565813</v>
      </c>
      <c r="T28" s="87">
        <f>T_ii!BF9</f>
        <v>17.510858632334333</v>
      </c>
      <c r="U28" s="88">
        <f>T28-T_ii!BG9</f>
        <v>2.8725310974905245</v>
      </c>
      <c r="V28" s="88">
        <f>T_ii!BH9-T28</f>
        <v>3.2988012157511477</v>
      </c>
      <c r="W28" s="87">
        <f>T_iv_strat2!BF9</f>
        <v>23.13164887023374</v>
      </c>
      <c r="X28" s="88">
        <f>W28-T_iv_strat2!BG9</f>
        <v>4.0177740019136685</v>
      </c>
      <c r="Y28" s="88">
        <f>T_iv_strat2!BH9-W28</f>
        <v>4.5730491369965058</v>
      </c>
      <c r="Z28" s="87">
        <f>T_iv_strat3!BF9</f>
        <v>16.726540467750407</v>
      </c>
      <c r="AA28" s="88">
        <f>Z28-T_iv_strat3!BG9</f>
        <v>4.3722163137022392</v>
      </c>
      <c r="AB28" s="88">
        <f>T_iv_strat3!BH9-Z28</f>
        <v>5.5266830358780261</v>
      </c>
    </row>
    <row r="29" spans="1:98" s="89" customFormat="1" x14ac:dyDescent="0.25">
      <c r="A29" s="77"/>
      <c r="B29" s="178"/>
      <c r="C29" s="178"/>
      <c r="D29" s="178"/>
      <c r="E29" s="178"/>
      <c r="F29" s="178"/>
      <c r="G29" s="178"/>
      <c r="H29" s="77"/>
      <c r="I29" s="86"/>
      <c r="J29" s="109" t="str">
        <f>T_ii!A10</f>
        <v>ARPPQ</v>
      </c>
      <c r="K29" s="87">
        <f>T_ii!Z10</f>
        <v>0.13701086557635919</v>
      </c>
      <c r="L29" s="88">
        <f>K29-T_ii!AA10</f>
        <v>0.10725010623728617</v>
      </c>
      <c r="M29" s="88">
        <f>T_ii!AB10-K29</f>
        <v>0.49132260413840034</v>
      </c>
      <c r="N29" s="87" t="str">
        <f>T_iv_strat2!Z10</f>
        <v>0</v>
      </c>
      <c r="O29" s="88" t="e">
        <f>N29-T_iv_strat2!AA10</f>
        <v>#VALUE!</v>
      </c>
      <c r="P29" s="88" t="e">
        <f>T_iv_strat2!AB10-N29</f>
        <v>#VALUE!</v>
      </c>
      <c r="Q29" s="87">
        <f>T_iv_strat3!Z10</f>
        <v>0.96944988491635198</v>
      </c>
      <c r="R29" s="88">
        <f>Q29-T_iv_strat3!AA10</f>
        <v>0.78904982181143801</v>
      </c>
      <c r="S29" s="88">
        <f>T_iv_strat3!AB10-Q29</f>
        <v>4.0661620874660294</v>
      </c>
      <c r="T29" s="87">
        <f>T_ii!BF10</f>
        <v>1.2727857650643908</v>
      </c>
      <c r="U29" s="88">
        <f>T29-T_ii!BG10</f>
        <v>0.54723084703203895</v>
      </c>
      <c r="V29" s="88">
        <f>T_ii!BH10-T29</f>
        <v>0.95072116694218911</v>
      </c>
      <c r="W29" s="87">
        <f>T_iv_strat2!BF10</f>
        <v>0.7557885268223975</v>
      </c>
      <c r="X29" s="88">
        <f>W29-T_iv_strat2!BG10</f>
        <v>0.34917004505827864</v>
      </c>
      <c r="Y29" s="88">
        <f>T_iv_strat2!BH10-W29</f>
        <v>0.64479154470152633</v>
      </c>
      <c r="Z29" s="87">
        <f>T_iv_strat3!BF10</f>
        <v>1.49712102889621</v>
      </c>
      <c r="AA29" s="88">
        <f>Z29-T_iv_strat3!BG10</f>
        <v>0.82934813022656062</v>
      </c>
      <c r="AB29" s="88">
        <f>T_iv_strat3!BH10-Z29</f>
        <v>1.8249188020159994</v>
      </c>
    </row>
    <row r="30" spans="1:98" s="89" customFormat="1" x14ac:dyDescent="0.25">
      <c r="A30" s="77"/>
      <c r="B30" s="178"/>
      <c r="C30" s="178"/>
      <c r="D30" s="178"/>
      <c r="E30" s="178"/>
      <c r="F30" s="178"/>
      <c r="G30" s="178"/>
      <c r="H30" s="77"/>
      <c r="I30" s="86"/>
      <c r="J30" s="109" t="str">
        <f>T_ii!A11</f>
        <v>any other ACT</v>
      </c>
      <c r="K30" s="87" t="str">
        <f>T_ii!Z11</f>
        <v>0</v>
      </c>
      <c r="L30" s="88" t="e">
        <f>K30-T_ii!AA11</f>
        <v>#VALUE!</v>
      </c>
      <c r="M30" s="88" t="e">
        <f>T_ii!AB11-K30</f>
        <v>#VALUE!</v>
      </c>
      <c r="N30" s="87" t="str">
        <f>T_iv_strat2!Z11</f>
        <v>0</v>
      </c>
      <c r="O30" s="88" t="e">
        <f>N30-T_iv_strat2!AA11</f>
        <v>#VALUE!</v>
      </c>
      <c r="P30" s="88" t="e">
        <f>T_iv_strat2!AB11-N30</f>
        <v>#VALUE!</v>
      </c>
      <c r="Q30" s="87" t="str">
        <f>T_iv_strat3!Z11</f>
        <v>0</v>
      </c>
      <c r="R30" s="88" t="e">
        <f>Q30-T_iv_strat3!AA11</f>
        <v>#VALUE!</v>
      </c>
      <c r="S30" s="88" t="e">
        <f>T_iv_strat3!AB11-Q30</f>
        <v>#VALUE!</v>
      </c>
      <c r="T30" s="87">
        <f>T_ii!BF11</f>
        <v>5.735650563327975E-2</v>
      </c>
      <c r="U30" s="88">
        <f>T30-T_ii!BG11</f>
        <v>4.8636934288441659E-2</v>
      </c>
      <c r="V30" s="88">
        <f>T_ii!BH11-T30</f>
        <v>0.31890823225899362</v>
      </c>
      <c r="W30" s="87" t="str">
        <f>T_iv_strat2!BF11</f>
        <v>0</v>
      </c>
      <c r="X30" s="88" t="e">
        <f>W30-T_iv_strat2!BG11</f>
        <v>#VALUE!</v>
      </c>
      <c r="Y30" s="88" t="e">
        <f>T_iv_strat2!BH11-W30</f>
        <v>#VALUE!</v>
      </c>
      <c r="Z30" s="87">
        <f>T_iv_strat3!BF11</f>
        <v>0.10090146668759747</v>
      </c>
      <c r="AA30" s="88">
        <f>Z30-T_iv_strat3!BG11</f>
        <v>8.6628616518757889E-2</v>
      </c>
      <c r="AB30" s="88">
        <f>T_iv_strat3!BH11-Z30</f>
        <v>0.60868681342649456</v>
      </c>
    </row>
    <row r="31" spans="1:98" s="89" customFormat="1" x14ac:dyDescent="0.25">
      <c r="A31" s="77"/>
      <c r="B31" s="178"/>
      <c r="C31" s="178"/>
      <c r="D31" s="178"/>
      <c r="E31" s="178"/>
      <c r="F31" s="178"/>
      <c r="G31" s="178"/>
      <c r="H31" s="77"/>
      <c r="I31" s="86"/>
      <c r="J31" s="109" t="str">
        <f>T_ii!A12</f>
        <v>Nationally regd ACT</v>
      </c>
      <c r="K31" s="87">
        <f>T_ii!Z12</f>
        <v>67.164843809267396</v>
      </c>
      <c r="L31" s="88">
        <f>K31-T_ii!AA12</f>
        <v>9.0193655107557333</v>
      </c>
      <c r="M31" s="88">
        <f>T_ii!AB12-K31</f>
        <v>7.9089543641698299</v>
      </c>
      <c r="N31" s="87">
        <f>T_iv_strat2!Z12</f>
        <v>58.931583884391294</v>
      </c>
      <c r="O31" s="88">
        <f>N31-T_iv_strat2!AA12</f>
        <v>11.430828427145201</v>
      </c>
      <c r="P31" s="88">
        <f>T_iv_strat2!AB12-N31</f>
        <v>10.541461561357615</v>
      </c>
      <c r="Q31" s="87">
        <f>T_iv_strat3!Z12</f>
        <v>83.484864079821747</v>
      </c>
      <c r="R31" s="88">
        <f>Q31-T_iv_strat3!AA12</f>
        <v>12.865744749895114</v>
      </c>
      <c r="S31" s="88">
        <f>T_iv_strat3!AB12-Q31</f>
        <v>7.9177771689300158</v>
      </c>
      <c r="T31" s="87">
        <f>T_ii!BF12</f>
        <v>76.050309378456447</v>
      </c>
      <c r="U31" s="88">
        <f>T31-T_ii!BG12</f>
        <v>3.2557932978649404</v>
      </c>
      <c r="V31" s="88">
        <f>T_ii!BH12-T31</f>
        <v>2.9784082546008221</v>
      </c>
      <c r="W31" s="87">
        <f>T_iv_strat2!BF12</f>
        <v>85.118286332622063</v>
      </c>
      <c r="X31" s="88">
        <f>W31-T_iv_strat2!BG12</f>
        <v>3.0914896751698109</v>
      </c>
      <c r="Y31" s="88">
        <f>T_iv_strat2!BH12-W31</f>
        <v>2.639101371183898</v>
      </c>
      <c r="Z31" s="87">
        <f>T_iv_strat3!BF12</f>
        <v>71.710191651557793</v>
      </c>
      <c r="AA31" s="88">
        <f>Z31-T_iv_strat3!BG12</f>
        <v>4.8264632063480946</v>
      </c>
      <c r="AB31" s="88">
        <f>T_iv_strat3!BH12-Z31</f>
        <v>4.3745593218613124</v>
      </c>
    </row>
    <row r="32" spans="1:98" s="89" customFormat="1" x14ac:dyDescent="0.25">
      <c r="A32" s="77"/>
      <c r="B32" s="178"/>
      <c r="C32" s="178"/>
      <c r="D32" s="178"/>
      <c r="E32" s="178"/>
      <c r="F32" s="178"/>
      <c r="G32" s="178"/>
      <c r="H32" s="77"/>
      <c r="I32" s="86"/>
      <c r="J32" s="109" t="str">
        <f>T_ii!A13</f>
        <v>QAACT</v>
      </c>
      <c r="K32" s="87">
        <f>T_ii!Z13</f>
        <v>12.456438510141279</v>
      </c>
      <c r="L32" s="88">
        <f>K32-T_ii!AA13</f>
        <v>2.390802729291476</v>
      </c>
      <c r="M32" s="88">
        <f>T_ii!AB13-K32</f>
        <v>2.8619454163102187</v>
      </c>
      <c r="N32" s="87">
        <f>T_iv_strat2!Z13</f>
        <v>15.428898554939291</v>
      </c>
      <c r="O32" s="88">
        <f>N32-T_iv_strat2!AA13</f>
        <v>2.8428307484681508</v>
      </c>
      <c r="P32" s="88">
        <f>T_iv_strat2!AB13-N32</f>
        <v>3.3470227752751853</v>
      </c>
      <c r="Q32" s="87">
        <f>T_iv_strat3!Z13</f>
        <v>5.0323103464131984</v>
      </c>
      <c r="R32" s="88">
        <f>Q32-T_iv_strat3!AA13</f>
        <v>1.4394497540395403</v>
      </c>
      <c r="S32" s="88">
        <f>T_iv_strat3!AB13-Q32</f>
        <v>1.9742404400195142</v>
      </c>
      <c r="T32" s="87">
        <f>T_ii!BF13</f>
        <v>8.3663400415608926</v>
      </c>
      <c r="U32" s="88">
        <f>T32-T_ii!BG13</f>
        <v>1.8244544703336816</v>
      </c>
      <c r="V32" s="88">
        <f>T_ii!BH13-T32</f>
        <v>2.2753362130519363</v>
      </c>
      <c r="W32" s="87">
        <f>T_iv_strat2!BF13</f>
        <v>22.470423177333707</v>
      </c>
      <c r="X32" s="88">
        <f>W32-T_iv_strat2!BG13</f>
        <v>2.3712558217528645</v>
      </c>
      <c r="Y32" s="88">
        <f>T_iv_strat2!BH13-W32</f>
        <v>2.5633609892257141</v>
      </c>
      <c r="Z32" s="87">
        <f>T_iv_strat3!BF13</f>
        <v>7.5648881933643883</v>
      </c>
      <c r="AA32" s="88">
        <f>Z32-T_iv_strat3!BG13</f>
        <v>2.6671322286183425</v>
      </c>
      <c r="AB32" s="88">
        <f>T_iv_strat3!BH13-Z32</f>
        <v>3.9437886845958028</v>
      </c>
    </row>
    <row r="33" spans="1:28" s="89" customFormat="1" x14ac:dyDescent="0.25">
      <c r="A33" s="77"/>
      <c r="B33" s="178"/>
      <c r="C33" s="178"/>
      <c r="D33" s="178"/>
      <c r="E33" s="178"/>
      <c r="F33" s="178"/>
      <c r="G33" s="178"/>
      <c r="H33" s="77"/>
      <c r="I33" s="86"/>
      <c r="J33" s="109" t="str">
        <f>T_ii!A14</f>
        <v>ACT: WHO PQ &amp; NAT</v>
      </c>
      <c r="K33" s="87">
        <f>T_ii!Z14</f>
        <v>3.8389086324075361</v>
      </c>
      <c r="L33" s="88">
        <f>K33-T_ii!AA14</f>
        <v>1.3524378614236809</v>
      </c>
      <c r="M33" s="88">
        <f>T_ii!AB14-K33</f>
        <v>2.0436773886407789</v>
      </c>
      <c r="N33" s="87">
        <f>T_iv_strat2!Z14</f>
        <v>5.3697012841541056</v>
      </c>
      <c r="O33" s="88">
        <f>N33-T_iv_strat2!AA14</f>
        <v>1.9679842980623872</v>
      </c>
      <c r="P33" s="88">
        <f>T_iv_strat2!AB14-N33</f>
        <v>3.0077768163154843</v>
      </c>
      <c r="Q33" s="87">
        <f>T_iv_strat3!Z14</f>
        <v>1.9292094881114961</v>
      </c>
      <c r="R33" s="88">
        <f>Q33-T_iv_strat3!AA14</f>
        <v>1.4527285179951266</v>
      </c>
      <c r="S33" s="88">
        <f>T_iv_strat3!AB14-Q33</f>
        <v>5.5490954565227044</v>
      </c>
      <c r="T33" s="87">
        <f>T_ii!BF14</f>
        <v>1.9872128898900654</v>
      </c>
      <c r="U33" s="88">
        <f>T33-T_ii!BG14</f>
        <v>0.55871182329683</v>
      </c>
      <c r="V33" s="88">
        <f>T_ii!BH14-T33</f>
        <v>0.77111890405098049</v>
      </c>
      <c r="W33" s="87">
        <f>T_iv_strat2!BF14</f>
        <v>10.373690713584397</v>
      </c>
      <c r="X33" s="88">
        <f>W33-T_iv_strat2!BG14</f>
        <v>1.3296810594245283</v>
      </c>
      <c r="Y33" s="88">
        <f>T_iv_strat2!BH14-W33</f>
        <v>1.4996555788561547</v>
      </c>
      <c r="Z33" s="87">
        <f>T_iv_strat3!BF14</f>
        <v>0.79724276439148212</v>
      </c>
      <c r="AA33" s="88">
        <f>Z33-T_iv_strat3!BG14</f>
        <v>0.51285311932603883</v>
      </c>
      <c r="AB33" s="88">
        <f>T_iv_strat3!BH14-Z33</f>
        <v>1.4171666658494118</v>
      </c>
    </row>
    <row r="34" spans="1:28" s="89" customFormat="1" x14ac:dyDescent="0.25">
      <c r="A34" s="77"/>
      <c r="B34" s="178"/>
      <c r="C34" s="178"/>
      <c r="D34" s="178"/>
      <c r="E34" s="178"/>
      <c r="F34" s="178"/>
      <c r="G34" s="178"/>
      <c r="H34" s="77"/>
      <c r="I34" s="86"/>
      <c r="J34" s="109" t="str">
        <f>T_ii!A15</f>
        <v>ACT: WHO PQ, not NAT</v>
      </c>
      <c r="K34" s="87">
        <f>T_ii!Z15</f>
        <v>9.3191295661506768</v>
      </c>
      <c r="L34" s="88">
        <f>K34-T_ii!AA15</f>
        <v>2.0487883949802033</v>
      </c>
      <c r="M34" s="88">
        <f>T_ii!AB15-K34</f>
        <v>2.5522256877151772</v>
      </c>
      <c r="N34" s="87">
        <f>T_iv_strat2!Z15</f>
        <v>11.115593757913729</v>
      </c>
      <c r="O34" s="88">
        <f>N34-T_iv_strat2!AA15</f>
        <v>2.3246169275551747</v>
      </c>
      <c r="P34" s="88">
        <f>T_iv_strat2!AB15-N34</f>
        <v>2.8452313672118237</v>
      </c>
      <c r="Q34" s="87">
        <f>T_iv_strat3!Z15</f>
        <v>3.1031008583017017</v>
      </c>
      <c r="R34" s="88">
        <f>Q34-T_iv_strat3!AA15</f>
        <v>1.9312126369158995</v>
      </c>
      <c r="S34" s="88">
        <f>T_iv_strat3!AB15-Q34</f>
        <v>4.8574031431756204</v>
      </c>
      <c r="T34" s="87">
        <f>T_ii!BF15</f>
        <v>6.6610432687497889</v>
      </c>
      <c r="U34" s="88">
        <f>T34-T_ii!BG15</f>
        <v>1.5491867368261802</v>
      </c>
      <c r="V34" s="88">
        <f>T_ii!BH15-T34</f>
        <v>1.9759449176649371</v>
      </c>
      <c r="W34" s="87">
        <f>T_iv_strat2!BF15</f>
        <v>14.018732797659563</v>
      </c>
      <c r="X34" s="88">
        <f>W34-T_iv_strat2!BG15</f>
        <v>2.321106702570491</v>
      </c>
      <c r="Y34" s="88">
        <f>T_iv_strat2!BH15-W34</f>
        <v>2.6945006250714272</v>
      </c>
      <c r="Z34" s="87">
        <f>T_iv_strat3!BF15</f>
        <v>6.767645428972906</v>
      </c>
      <c r="AA34" s="88">
        <f>Z34-T_iv_strat3!BG15</f>
        <v>2.3794023881946051</v>
      </c>
      <c r="AB34" s="88">
        <f>T_iv_strat3!BH15-Z34</f>
        <v>3.5306045841612628</v>
      </c>
    </row>
    <row r="35" spans="1:28" s="89" customFormat="1" x14ac:dyDescent="0.25">
      <c r="A35" s="77"/>
      <c r="B35" s="178"/>
      <c r="C35" s="178"/>
      <c r="D35" s="178"/>
      <c r="E35" s="178"/>
      <c r="F35" s="178"/>
      <c r="G35" s="178"/>
      <c r="H35" s="77"/>
      <c r="I35" s="86"/>
      <c r="J35" s="109" t="str">
        <f>T_ii!A16</f>
        <v>ACT: NAT, not WHO PQ</v>
      </c>
      <c r="K35" s="87">
        <f>T_ii!Z16</f>
        <v>55.962197277460909</v>
      </c>
      <c r="L35" s="88">
        <f>K35-T_ii!AA16</f>
        <v>8.3949917188991137</v>
      </c>
      <c r="M35" s="88">
        <f>T_ii!AB16-K35</f>
        <v>8.0673007607135432</v>
      </c>
      <c r="N35" s="87">
        <f>T_iv_strat2!Z16</f>
        <v>43.838326927519603</v>
      </c>
      <c r="O35" s="88">
        <f>N35-T_iv_strat2!AA16</f>
        <v>10.119821957400518</v>
      </c>
      <c r="P35" s="88">
        <f>T_iv_strat2!AB16-N35</f>
        <v>10.659774418827467</v>
      </c>
      <c r="Q35" s="87">
        <f>T_iv_strat3!Z16</f>
        <v>78.086373537497664</v>
      </c>
      <c r="R35" s="88">
        <f>Q35-T_iv_strat3!AA16</f>
        <v>7.3040038450098024</v>
      </c>
      <c r="S35" s="88">
        <f>T_iv_strat3!AB16-Q35</f>
        <v>5.8914123981535198</v>
      </c>
      <c r="T35" s="87">
        <f>T_ii!BF16</f>
        <v>71.948319458191179</v>
      </c>
      <c r="U35" s="88">
        <f>T35-T_ii!BG16</f>
        <v>3.1301333060508085</v>
      </c>
      <c r="V35" s="88">
        <f>T_ii!BH16-T35</f>
        <v>2.9306190506204075</v>
      </c>
      <c r="W35" s="87">
        <f>T_iv_strat2!BF16</f>
        <v>73.171240257987094</v>
      </c>
      <c r="X35" s="88">
        <f>W35-T_iv_strat2!BG16</f>
        <v>3.205319202654124</v>
      </c>
      <c r="Y35" s="88">
        <f>T_iv_strat2!BH16-W35</f>
        <v>2.9798419287578781</v>
      </c>
      <c r="Z35" s="87">
        <f>T_iv_strat3!BF16</f>
        <v>68.013813527143242</v>
      </c>
      <c r="AA35" s="88">
        <f>Z35-T_iv_strat3!BG16</f>
        <v>4.8152593651564572</v>
      </c>
      <c r="AB35" s="88">
        <f>T_iv_strat3!BH16-Z35</f>
        <v>4.4596323012026318</v>
      </c>
    </row>
    <row r="36" spans="1:28" s="94" customFormat="1" ht="34.5" customHeight="1" x14ac:dyDescent="0.25">
      <c r="A36" s="98"/>
      <c r="B36" s="175" t="str">
        <f>T_ii!C1</f>
        <v xml:space="preserve">Rural Footnote - N screened outlets: Private not for profit=4; private not for profit=23; pharmacy=73; PPMV=768; informal=30; labs = 28; wholesalers= 11. Outlets that met screening criteria for a full interview but did not complete the interview (were not interviewed or completed a partial interview) = 0 </v>
      </c>
      <c r="C36" s="175"/>
      <c r="D36" s="175"/>
      <c r="E36" s="175"/>
      <c r="F36" s="175"/>
      <c r="G36" s="175"/>
      <c r="H36" s="98"/>
      <c r="I36" s="99"/>
      <c r="J36" s="109" t="str">
        <f>T_ii!A17</f>
        <v>ACT: not WHO PQ or NAT</v>
      </c>
      <c r="K36" s="100">
        <f>T_ii!Z17</f>
        <v>36.433761225034267</v>
      </c>
      <c r="L36" s="101">
        <f>K36-T_ii!AA17</f>
        <v>6.3586891952555504</v>
      </c>
      <c r="M36" s="101">
        <f>T_ii!AB17-K36</f>
        <v>6.8705069033223296</v>
      </c>
      <c r="N36" s="100"/>
      <c r="O36" s="101"/>
      <c r="P36" s="101"/>
      <c r="Q36" s="100"/>
      <c r="R36" s="101"/>
      <c r="S36" s="101"/>
      <c r="T36" s="100"/>
      <c r="U36" s="101"/>
      <c r="V36" s="101"/>
      <c r="W36" s="100"/>
      <c r="X36" s="101"/>
      <c r="Y36" s="101"/>
      <c r="Z36" s="100"/>
      <c r="AA36" s="101"/>
      <c r="AB36" s="101"/>
    </row>
    <row r="37" spans="1:28" s="94" customFormat="1" ht="34.5" customHeight="1" x14ac:dyDescent="0.25">
      <c r="A37" s="98"/>
      <c r="B37" s="175" t="str">
        <f>T_ii!D1</f>
        <v xml:space="preserve">Urban Footnote - N screened outlets: Private not for profit=26; private not for profit=172; pharmacy=422; PPMV=2434; informal=84; labs = 107; wholesalers= 40. Outlets that met screening criteria for a full interview but did not complete the interview (were not interviewed or completed a partial interview) = 0 </v>
      </c>
      <c r="C37" s="175"/>
      <c r="D37" s="175"/>
      <c r="E37" s="175"/>
      <c r="F37" s="175"/>
      <c r="G37" s="175"/>
      <c r="H37" s="98"/>
      <c r="I37" s="99"/>
      <c r="J37" s="109" t="str">
        <f>T_ii!A18</f>
        <v>Stocks 2 or more ACTs</v>
      </c>
      <c r="K37" s="100">
        <f>T_ii!Z18</f>
        <v>12.731983051974924</v>
      </c>
      <c r="L37" s="101">
        <f>K37-T_ii!AA18</f>
        <v>2.7784579501451301</v>
      </c>
      <c r="M37" s="101">
        <f>T_ii!AB18-K37</f>
        <v>3.4149685812047093</v>
      </c>
      <c r="N37" s="100">
        <f>T_iv_strat2!Z17</f>
        <v>29.743749624848782</v>
      </c>
      <c r="O37" s="101">
        <f>N37-T_iv_strat2!AA17</f>
        <v>8.5071036289815112</v>
      </c>
      <c r="P37" s="101">
        <f>T_iv_strat2!AB17-N37</f>
        <v>10.187249707943081</v>
      </c>
      <c r="Q37" s="100">
        <f>T_iv_strat3!Z17</f>
        <v>44.104162176565815</v>
      </c>
      <c r="R37" s="101">
        <f>Q37-T_iv_strat3!AA17</f>
        <v>7.4567276430210967</v>
      </c>
      <c r="S37" s="101">
        <f>T_iv_strat3!AB17-Q37</f>
        <v>7.7325223603315223</v>
      </c>
      <c r="T37" s="100">
        <f>T_ii!BF17</f>
        <v>52.861660658209807</v>
      </c>
      <c r="U37" s="101">
        <f>T37-T_ii!BG17</f>
        <v>3.241318526881237</v>
      </c>
      <c r="V37" s="101">
        <f>T_ii!BH17-T37</f>
        <v>3.2173657869846153</v>
      </c>
      <c r="W37" s="100">
        <f>T_iv_strat2!BF17</f>
        <v>51.207681346671897</v>
      </c>
      <c r="X37" s="101">
        <f>W37-T_iv_strat2!BG17</f>
        <v>5.6504341693072107</v>
      </c>
      <c r="Y37" s="101">
        <f>T_iv_strat2!BH17-W37</f>
        <v>5.6197373327156583</v>
      </c>
      <c r="Z37" s="100">
        <f>T_iv_strat3!BF17</f>
        <v>50.295645536276034</v>
      </c>
      <c r="AA37" s="101">
        <f>Z37-T_iv_strat3!BG17</f>
        <v>4.9052906160272798</v>
      </c>
      <c r="AB37" s="101">
        <f>T_iv_strat3!BH17-Z37</f>
        <v>4.8996059834919379</v>
      </c>
    </row>
    <row r="38" spans="1:28" s="94" customFormat="1" ht="34.5" customHeight="1" thickBot="1" x14ac:dyDescent="0.3">
      <c r="A38" s="98"/>
      <c r="B38" s="176" t="s">
        <v>103</v>
      </c>
      <c r="C38" s="176"/>
      <c r="D38" s="176"/>
      <c r="E38" s="176"/>
      <c r="F38" s="176"/>
      <c r="G38" s="176"/>
      <c r="H38" s="98"/>
      <c r="I38" s="99"/>
      <c r="J38" s="109" t="str">
        <f>T_ii!A19</f>
        <v>Non-artemisinin therapy</v>
      </c>
      <c r="K38" s="100">
        <f>T_ii!Z19</f>
        <v>35.284781692171869</v>
      </c>
      <c r="L38" s="101">
        <f>K38-T_ii!AA19</f>
        <v>4.4138228332419196</v>
      </c>
      <c r="M38" s="101">
        <f>T_ii!AB19-K38</f>
        <v>4.6800603150930726</v>
      </c>
      <c r="N38" s="100">
        <f>T_iv_strat2!Z18</f>
        <v>11.397854176247069</v>
      </c>
      <c r="O38" s="101">
        <f>N38-T_iv_strat2!AA18</f>
        <v>3.8302598441030504</v>
      </c>
      <c r="P38" s="101">
        <f>T_iv_strat2!AB18-N38</f>
        <v>5.4162528835659316</v>
      </c>
      <c r="Q38" s="100">
        <f>T_iv_strat3!Z18</f>
        <v>14.444644422666334</v>
      </c>
      <c r="R38" s="101">
        <f>Q38-T_iv_strat3!AA18</f>
        <v>3.7228658950378346</v>
      </c>
      <c r="S38" s="101">
        <f>T_iv_strat3!AB18-Q38</f>
        <v>4.7377917777851533</v>
      </c>
      <c r="T38" s="100">
        <f>T_ii!BF18</f>
        <v>22.144576795548307</v>
      </c>
      <c r="U38" s="101">
        <f>T38-T_ii!BG18</f>
        <v>3.6183056719889848</v>
      </c>
      <c r="V38" s="101">
        <f>T_ii!BH18-T38</f>
        <v>4.0973701306420871</v>
      </c>
      <c r="W38" s="100">
        <f>T_iv_strat2!BF18</f>
        <v>26.595426611829211</v>
      </c>
      <c r="X38" s="101">
        <f>W38-T_iv_strat2!BG18</f>
        <v>4.8113337261926787</v>
      </c>
      <c r="Y38" s="101">
        <f>T_iv_strat2!BH18-W38</f>
        <v>5.4387654224906257</v>
      </c>
      <c r="Z38" s="100">
        <f>T_iv_strat3!BF18</f>
        <v>21.867848302052064</v>
      </c>
      <c r="AA38" s="101">
        <f>Z38-T_iv_strat3!BG18</f>
        <v>5.6450183144783423</v>
      </c>
      <c r="AB38" s="101">
        <f>T_iv_strat3!BH18-Z38</f>
        <v>6.9339983777235403</v>
      </c>
    </row>
    <row r="39" spans="1:28" s="89" customFormat="1" ht="15.75" thickTop="1" x14ac:dyDescent="0.25">
      <c r="A39" s="77"/>
      <c r="B39" s="94"/>
      <c r="C39" s="94"/>
      <c r="D39" s="94"/>
      <c r="E39" s="94"/>
      <c r="F39" s="94"/>
      <c r="G39" s="94"/>
      <c r="H39" s="77"/>
      <c r="I39" s="86"/>
      <c r="J39" s="109" t="str">
        <f>T_ii!A20</f>
        <v>Oral QN</v>
      </c>
      <c r="K39" s="87">
        <f>T_ii!Z20</f>
        <v>1.6404505408403558</v>
      </c>
      <c r="L39" s="88">
        <f>K39-T_ii!AA20</f>
        <v>0.85600636824320364</v>
      </c>
      <c r="M39" s="88">
        <f>T_ii!AB20-K39</f>
        <v>1.7581064953555459</v>
      </c>
      <c r="N39" s="87">
        <f>T_iv_strat2!Z19</f>
        <v>40.139928658930209</v>
      </c>
      <c r="O39" s="88">
        <f>N39-T_iv_strat2!AA19</f>
        <v>6.563704716869907</v>
      </c>
      <c r="P39" s="88">
        <f>T_iv_strat2!AB19-N39</f>
        <v>6.9374221745455458</v>
      </c>
      <c r="Q39" s="87">
        <f>T_iv_strat3!Z19</f>
        <v>28.268165174152777</v>
      </c>
      <c r="R39" s="88">
        <f>Q39-T_iv_strat3!AA19</f>
        <v>9.207431178063068</v>
      </c>
      <c r="S39" s="88">
        <f>T_iv_strat3!AB19-Q39</f>
        <v>11.471408406393948</v>
      </c>
      <c r="T39" s="87">
        <f>T_ii!BF19</f>
        <v>27.820119434199814</v>
      </c>
      <c r="U39" s="88">
        <f>T39-T_ii!BG19</f>
        <v>2.9918451355443452</v>
      </c>
      <c r="V39" s="88">
        <f>T_ii!BH19-T39</f>
        <v>3.2035780986646891</v>
      </c>
      <c r="W39" s="87">
        <f>T_iv_strat2!BF19</f>
        <v>45.361662350232308</v>
      </c>
      <c r="X39" s="88">
        <f>W39-T_iv_strat2!BG19</f>
        <v>4.0021521708759451</v>
      </c>
      <c r="Y39" s="88">
        <f>T_iv_strat2!BH19-W39</f>
        <v>4.0630144029722715</v>
      </c>
      <c r="Z39" s="87">
        <f>T_iv_strat3!BF19</f>
        <v>21.902690019592715</v>
      </c>
      <c r="AA39" s="88">
        <f>Z39-T_iv_strat3!BG19</f>
        <v>4.0617023248290565</v>
      </c>
      <c r="AB39" s="88">
        <f>T_iv_strat3!BH19-Z39</f>
        <v>4.6871286743796148</v>
      </c>
    </row>
    <row r="40" spans="1:28" s="89" customFormat="1" x14ac:dyDescent="0.25">
      <c r="A40" s="77"/>
      <c r="B40" s="94"/>
      <c r="C40" s="94"/>
      <c r="D40" s="94"/>
      <c r="E40" s="94"/>
      <c r="F40" s="94"/>
      <c r="G40" s="94"/>
      <c r="H40" s="77"/>
      <c r="I40" s="86"/>
      <c r="J40" s="109" t="str">
        <f>T_ii!A21</f>
        <v>CQ - packaged alone</v>
      </c>
      <c r="K40" s="87">
        <f>T_ii!Z21</f>
        <v>21.279820645392348</v>
      </c>
      <c r="L40" s="88">
        <f>K40-T_ii!AA21</f>
        <v>3.3327117898763845</v>
      </c>
      <c r="M40" s="88">
        <f>T_ii!AB21-K40</f>
        <v>3.7627043692670021</v>
      </c>
      <c r="N40" s="87">
        <f>T_iv_strat2!Z20</f>
        <v>2.1519323047940326</v>
      </c>
      <c r="O40" s="88">
        <f>N40-T_iv_strat2!AA20</f>
        <v>1.167387908246962</v>
      </c>
      <c r="P40" s="88">
        <f>T_iv_strat2!AB20-N40</f>
        <v>2.4867296554870113</v>
      </c>
      <c r="Q40" s="87">
        <f>T_iv_strat3!Z20</f>
        <v>0.38274982600136886</v>
      </c>
      <c r="R40" s="88">
        <f>Q40-T_iv_strat3!AA20</f>
        <v>0.3307103354419848</v>
      </c>
      <c r="S40" s="88">
        <f>T_iv_strat3!AB20-Q40</f>
        <v>2.3743945557572959</v>
      </c>
      <c r="T40" s="87">
        <f>T_ii!BF20</f>
        <v>1.0154184422796961</v>
      </c>
      <c r="U40" s="88">
        <f>T40-T_ii!BG20</f>
        <v>0.32482363494220823</v>
      </c>
      <c r="V40" s="88">
        <f>T_ii!BH20-T40</f>
        <v>0.47531214031616353</v>
      </c>
      <c r="W40" s="87">
        <f>T_iv_strat2!BF20</f>
        <v>3.0687863443797934</v>
      </c>
      <c r="X40" s="88">
        <f>W40-T_iv_strat2!BG20</f>
        <v>0.79912269992264129</v>
      </c>
      <c r="Y40" s="88">
        <f>T_iv_strat2!BH20-W40</f>
        <v>1.0685733898751071</v>
      </c>
      <c r="Z40" s="87">
        <f>T_iv_strat3!BF20</f>
        <v>0.39767415332924866</v>
      </c>
      <c r="AA40" s="88">
        <f>Z40-T_iv_strat3!BG20</f>
        <v>0.29075783407815942</v>
      </c>
      <c r="AB40" s="88">
        <f>T_iv_strat3!BH20-Z40</f>
        <v>1.0698544246751174</v>
      </c>
    </row>
    <row r="41" spans="1:28" s="89" customFormat="1" ht="43.5" customHeight="1" x14ac:dyDescent="0.25">
      <c r="A41" s="77"/>
      <c r="B41" s="77"/>
      <c r="D41" s="77"/>
      <c r="E41" s="77"/>
      <c r="F41" s="77"/>
      <c r="G41" s="77"/>
      <c r="H41" s="77"/>
      <c r="I41" s="86"/>
      <c r="J41" s="109" t="str">
        <f>T_ii!A22</f>
        <v>SP</v>
      </c>
      <c r="K41" s="87">
        <f>T_ii!Z22</f>
        <v>17.633866048806357</v>
      </c>
      <c r="L41" s="88">
        <f>K41-T_ii!AA22</f>
        <v>3.2340253251617739</v>
      </c>
      <c r="M41" s="88">
        <f>T_ii!AB22-K41</f>
        <v>3.7786608037726808</v>
      </c>
      <c r="N41" s="87">
        <f>T_iv_strat2!Z21</f>
        <v>24.700575721335596</v>
      </c>
      <c r="O41" s="88">
        <f>N41-T_iv_strat2!AA21</f>
        <v>5.2455371497212262</v>
      </c>
      <c r="P41" s="88">
        <f>T_iv_strat2!AB21-N41</f>
        <v>6.1186901030633827</v>
      </c>
      <c r="Q41" s="87">
        <f>T_iv_strat3!Z21</f>
        <v>14.211247338465277</v>
      </c>
      <c r="R41" s="88">
        <f>Q41-T_iv_strat3!AA21</f>
        <v>5.0352044713389716</v>
      </c>
      <c r="S41" s="88">
        <f>T_iv_strat3!AB21-Q41</f>
        <v>7.1484019389724942</v>
      </c>
      <c r="T41" s="87">
        <f>T_ii!BF21</f>
        <v>12.345628476395422</v>
      </c>
      <c r="U41" s="88">
        <f>T41-T_ii!BG21</f>
        <v>2.1459994731449257</v>
      </c>
      <c r="V41" s="88">
        <f>T_ii!BH21-T41</f>
        <v>2.5227587427857117</v>
      </c>
      <c r="W41" s="87">
        <f>T_iv_strat2!BF21</f>
        <v>23.125103255427884</v>
      </c>
      <c r="X41" s="88">
        <f>W41-T_iv_strat2!BG21</f>
        <v>2.4699798774539801</v>
      </c>
      <c r="Y41" s="88">
        <f>T_iv_strat2!BH21-W41</f>
        <v>2.6693239230530281</v>
      </c>
      <c r="Z41" s="87">
        <f>T_iv_strat3!BF21</f>
        <v>7.6899054478380444</v>
      </c>
      <c r="AA41" s="88">
        <f>Z41-T_iv_strat3!BG21</f>
        <v>2.3525783976121692</v>
      </c>
      <c r="AB41" s="88">
        <f>T_iv_strat3!BH21-Z41</f>
        <v>3.269491307980334</v>
      </c>
    </row>
    <row r="42" spans="1:28" s="89" customFormat="1" x14ac:dyDescent="0.25">
      <c r="A42" s="77"/>
      <c r="B42" s="77"/>
      <c r="C42" s="77"/>
      <c r="D42" s="77"/>
      <c r="E42" s="77"/>
      <c r="F42" s="77"/>
      <c r="G42" s="77"/>
      <c r="H42" s="77"/>
      <c r="I42" s="86"/>
      <c r="J42" s="109" t="str">
        <f>T_ii!A23</f>
        <v>SPAQ</v>
      </c>
      <c r="K42" s="87">
        <f>T_ii!Z23</f>
        <v>0.18633595282560381</v>
      </c>
      <c r="L42" s="88">
        <f>K42-T_ii!AA23</f>
        <v>0.10426802187942115</v>
      </c>
      <c r="M42" s="88">
        <f>T_ii!AB23-K42</f>
        <v>0.2361812700767604</v>
      </c>
      <c r="N42" s="87">
        <f>T_iv_strat2!Z22</f>
        <v>19.945645183983267</v>
      </c>
      <c r="O42" s="88">
        <f>N42-T_iv_strat2!AA22</f>
        <v>4.1519699471639395</v>
      </c>
      <c r="P42" s="88">
        <f>T_iv_strat2!AB22-N42</f>
        <v>4.9211440071734138</v>
      </c>
      <c r="Q42" s="87">
        <f>T_iv_strat3!Z22</f>
        <v>18.293117722377659</v>
      </c>
      <c r="R42" s="88">
        <f>Q42-T_iv_strat3!AA22</f>
        <v>8.1275706080199637</v>
      </c>
      <c r="S42" s="88">
        <f>T_iv_strat3!AB22-Q42</f>
        <v>12.405177957025835</v>
      </c>
      <c r="T42" s="87">
        <f>T_ii!BF22</f>
        <v>17.679657022567518</v>
      </c>
      <c r="U42" s="88">
        <f>T42-T_ii!BG22</f>
        <v>2.7420816776406483</v>
      </c>
      <c r="V42" s="88">
        <f>T_ii!BH22-T42</f>
        <v>3.1223467810853904</v>
      </c>
      <c r="W42" s="87">
        <f>T_iv_strat2!BF22</f>
        <v>28.496391299900946</v>
      </c>
      <c r="X42" s="88">
        <f>W42-T_iv_strat2!BG22</f>
        <v>3.316903527635322</v>
      </c>
      <c r="Y42" s="88">
        <f>T_iv_strat2!BH22-W42</f>
        <v>3.5665989839724155</v>
      </c>
      <c r="Z42" s="87">
        <f>T_iv_strat3!BF22</f>
        <v>16.844819134512363</v>
      </c>
      <c r="AA42" s="88">
        <f>Z42-T_iv_strat3!BG22</f>
        <v>4.4346966825481591</v>
      </c>
      <c r="AB42" s="88">
        <f>T_iv_strat3!BH22-Z42</f>
        <v>5.6130947669229982</v>
      </c>
    </row>
    <row r="43" spans="1:28" s="89" customFormat="1" x14ac:dyDescent="0.25">
      <c r="A43" s="77"/>
      <c r="B43" s="77"/>
      <c r="C43" s="77"/>
      <c r="D43" s="77"/>
      <c r="E43" s="77"/>
      <c r="F43" s="77"/>
      <c r="G43" s="77"/>
      <c r="H43" s="77"/>
      <c r="I43" s="86"/>
      <c r="J43" s="109" t="str">
        <f>T_ii!A24</f>
        <v>Other non-artemisinins</v>
      </c>
      <c r="K43" s="87">
        <f>T_ii!Z24</f>
        <v>1.9924646005647091E-2</v>
      </c>
      <c r="L43" s="88">
        <f>K43-T_ii!AA24</f>
        <v>1.4994456355683559E-2</v>
      </c>
      <c r="M43" s="88">
        <f>T_ii!AB24-K43</f>
        <v>6.0561213230757742E-2</v>
      </c>
      <c r="N43" s="87">
        <f>T_iv_strat2!Z23</f>
        <v>5.8305940333621548E-2</v>
      </c>
      <c r="O43" s="88">
        <f>N43-T_iv_strat2!AA23</f>
        <v>4.5844866127084813E-2</v>
      </c>
      <c r="P43" s="88">
        <f>T_iv_strat2!AB23-N43</f>
        <v>0.21405081204043483</v>
      </c>
      <c r="Q43" s="87" t="str">
        <f>T_iv_strat3!Z23</f>
        <v>0</v>
      </c>
      <c r="R43" s="88" t="e">
        <f>Q43-T_iv_strat3!AA23</f>
        <v>#VALUE!</v>
      </c>
      <c r="S43" s="88" t="e">
        <f>T_iv_strat3!AB23-Q43</f>
        <v>#VALUE!</v>
      </c>
      <c r="T43" s="87">
        <f>T_ii!BF23</f>
        <v>1.2594470437814633</v>
      </c>
      <c r="U43" s="88">
        <f>T43-T_ii!BG23</f>
        <v>0.55126549356447763</v>
      </c>
      <c r="V43" s="88">
        <f>T_ii!BH23-T43</f>
        <v>0.97074534679884894</v>
      </c>
      <c r="W43" s="87">
        <f>T_iv_strat2!BF23</f>
        <v>1.0042455666458709</v>
      </c>
      <c r="X43" s="88">
        <f>W43-T_iv_strat2!BG23</f>
        <v>0.37635072562324545</v>
      </c>
      <c r="Y43" s="88">
        <f>T_iv_strat2!BH23-W43</f>
        <v>0.5982918620231652</v>
      </c>
      <c r="Z43" s="87">
        <f>T_iv_strat3!BF23</f>
        <v>1.3443600625134993</v>
      </c>
      <c r="AA43" s="88">
        <f>Z43-T_iv_strat3!BG23</f>
        <v>0.81985077537010953</v>
      </c>
      <c r="AB43" s="88">
        <f>T_iv_strat3!BH23-Z43</f>
        <v>2.0575196385514136</v>
      </c>
    </row>
    <row r="44" spans="1:28" s="89" customFormat="1" x14ac:dyDescent="0.25">
      <c r="A44" s="77"/>
      <c r="B44" s="77"/>
      <c r="C44" s="77"/>
      <c r="D44" s="77"/>
      <c r="E44" s="77"/>
      <c r="F44" s="77"/>
      <c r="G44" s="77"/>
      <c r="H44" s="77"/>
      <c r="I44" s="86"/>
      <c r="J44" s="109" t="str">
        <f>T_ii!A25</f>
        <v>Oral artemisinin monotherapy</v>
      </c>
      <c r="K44" s="87" t="str">
        <f>T_ii!Z25</f>
        <v>0</v>
      </c>
      <c r="L44" s="88" t="e">
        <f>K44-T_ii!AA25</f>
        <v>#VALUE!</v>
      </c>
      <c r="M44" s="88" t="e">
        <f>T_ii!AB25-K44</f>
        <v>#VALUE!</v>
      </c>
      <c r="N44" s="87" t="str">
        <f>T_iv_strat2!Z24</f>
        <v>0</v>
      </c>
      <c r="O44" s="88" t="e">
        <f>N44-T_iv_strat2!AA24</f>
        <v>#VALUE!</v>
      </c>
      <c r="P44" s="88" t="e">
        <f>T_iv_strat2!AB24-N44</f>
        <v>#VALUE!</v>
      </c>
      <c r="Q44" s="87" t="str">
        <f>T_iv_strat3!Z24</f>
        <v>0</v>
      </c>
      <c r="R44" s="88" t="e">
        <f>Q44-T_iv_strat3!AA24</f>
        <v>#VALUE!</v>
      </c>
      <c r="S44" s="88" t="e">
        <f>T_iv_strat3!AB24-Q44</f>
        <v>#VALUE!</v>
      </c>
      <c r="T44" s="87">
        <f>T_ii!BF24</f>
        <v>0.48731062409361253</v>
      </c>
      <c r="U44" s="88">
        <f>T44-T_ii!BG24</f>
        <v>0.23978547356230659</v>
      </c>
      <c r="V44" s="88">
        <f>T_ii!BH24-T44</f>
        <v>0.46984440486619566</v>
      </c>
      <c r="W44" s="87" t="str">
        <f>T_iv_strat2!BF24</f>
        <v>0</v>
      </c>
      <c r="X44" s="88" t="e">
        <f>W44-T_iv_strat2!BG24</f>
        <v>#VALUE!</v>
      </c>
      <c r="Y44" s="88" t="e">
        <f>T_iv_strat2!BH24-W44</f>
        <v>#VALUE!</v>
      </c>
      <c r="Z44" s="87">
        <f>T_iv_strat3!BF24</f>
        <v>7.7529027593230451E-2</v>
      </c>
      <c r="AA44" s="88">
        <f>Z44-T_iv_strat3!BG24</f>
        <v>6.6378248893821226E-2</v>
      </c>
      <c r="AB44" s="88">
        <f>T_iv_strat3!BH24-Z44</f>
        <v>0.45939224983729743</v>
      </c>
    </row>
    <row r="45" spans="1:28" s="89" customFormat="1" x14ac:dyDescent="0.25">
      <c r="A45" s="77"/>
      <c r="B45" s="77"/>
      <c r="C45" s="77"/>
      <c r="D45" s="77"/>
      <c r="E45" s="77"/>
      <c r="F45" s="77"/>
      <c r="G45" s="77"/>
      <c r="H45" s="77"/>
      <c r="I45" s="86"/>
      <c r="J45" s="109" t="str">
        <f>T_ii!A26</f>
        <v>Non-oral art. monotherapy</v>
      </c>
      <c r="K45" s="87">
        <f>T_ii!Z26</f>
        <v>37.674592098480097</v>
      </c>
      <c r="L45" s="88">
        <f>K45-T_ii!AA26</f>
        <v>9.061598715428552</v>
      </c>
      <c r="M45" s="88">
        <f>T_ii!AB26-K45</f>
        <v>10.014266740895934</v>
      </c>
      <c r="N45" s="87" t="str">
        <f>T_iv_strat2!Z25</f>
        <v>0</v>
      </c>
      <c r="O45" s="88" t="e">
        <f>N45-T_iv_strat2!AA25</f>
        <v>#VALUE!</v>
      </c>
      <c r="P45" s="88" t="e">
        <f>T_iv_strat2!AB25-N45</f>
        <v>#VALUE!</v>
      </c>
      <c r="Q45" s="87" t="str">
        <f>T_iv_strat3!Z25</f>
        <v>0</v>
      </c>
      <c r="R45" s="88" t="e">
        <f>Q45-T_iv_strat3!AA25</f>
        <v>#VALUE!</v>
      </c>
      <c r="S45" s="88" t="e">
        <f>T_iv_strat3!AB25-Q45</f>
        <v>#VALUE!</v>
      </c>
      <c r="T45" s="87" t="str">
        <f>T_ii!BF25</f>
        <v>0</v>
      </c>
      <c r="U45" s="88" t="e">
        <f>T45-T_ii!BG25</f>
        <v>#VALUE!</v>
      </c>
      <c r="V45" s="88" t="e">
        <f>T_ii!BH25-T45</f>
        <v>#VALUE!</v>
      </c>
      <c r="W45" s="87" t="str">
        <f>T_iv_strat2!BF25</f>
        <v>0</v>
      </c>
      <c r="X45" s="88" t="e">
        <f>W45-T_iv_strat2!BG25</f>
        <v>#VALUE!</v>
      </c>
      <c r="Y45" s="88" t="e">
        <f>T_iv_strat2!BH25-W45</f>
        <v>#VALUE!</v>
      </c>
      <c r="Z45" s="87" t="str">
        <f>T_iv_strat3!BF25</f>
        <v>0</v>
      </c>
      <c r="AA45" s="88" t="e">
        <f>Z45-T_iv_strat3!BG25</f>
        <v>#VALUE!</v>
      </c>
      <c r="AB45" s="88" t="e">
        <f>T_iv_strat3!BH25-Z45</f>
        <v>#VALUE!</v>
      </c>
    </row>
    <row r="46" spans="1:28" s="89" customFormat="1" x14ac:dyDescent="0.25">
      <c r="A46" s="77"/>
      <c r="B46" s="77"/>
      <c r="C46" s="77"/>
      <c r="D46" s="77"/>
      <c r="E46" s="77"/>
      <c r="F46" s="77"/>
      <c r="G46" s="77"/>
      <c r="H46" s="77"/>
      <c r="I46" s="86"/>
      <c r="J46" s="109" t="str">
        <f>T_ii!A27</f>
        <v>Severe malaria treatment</v>
      </c>
      <c r="K46" s="87">
        <f>T_ii!Z27</f>
        <v>37.851056060579538</v>
      </c>
      <c r="L46" s="88">
        <f>K46-T_ii!AA27</f>
        <v>9.052762438949209</v>
      </c>
      <c r="M46" s="88">
        <f>T_ii!AB27-K46</f>
        <v>9.9865625464005348</v>
      </c>
      <c r="N46" s="87">
        <f>T_iv_strat2!Z26</f>
        <v>55.105977386261337</v>
      </c>
      <c r="O46" s="88">
        <f>N46-T_iv_strat2!AA26</f>
        <v>10.196113603586788</v>
      </c>
      <c r="P46" s="88">
        <f>T_iv_strat2!AB26-N46</f>
        <v>9.7843132946164317</v>
      </c>
      <c r="Q46" s="87">
        <f>T_iv_strat3!Z26</f>
        <v>1.8092183042400896</v>
      </c>
      <c r="R46" s="88">
        <f>Q46-T_iv_strat3!AA26</f>
        <v>1.376497746008484</v>
      </c>
      <c r="S46" s="88">
        <f>T_iv_strat3!AB26-Q46</f>
        <v>5.4365331752533432</v>
      </c>
      <c r="T46" s="87">
        <f>T_ii!BF26</f>
        <v>12.29023180517145</v>
      </c>
      <c r="U46" s="88">
        <f>T46-T_ii!BG26</f>
        <v>2.6021278378804347</v>
      </c>
      <c r="V46" s="88">
        <f>T_ii!BH26-T46</f>
        <v>3.1813022761183625</v>
      </c>
      <c r="W46" s="87">
        <f>T_iv_strat2!BF26</f>
        <v>60.301225280709325</v>
      </c>
      <c r="X46" s="88">
        <f>W46-T_iv_strat2!BG26</f>
        <v>7.2230627858693808</v>
      </c>
      <c r="Y46" s="88">
        <f>T_iv_strat2!BH26-W46</f>
        <v>6.8003290032679544</v>
      </c>
      <c r="Z46" s="87">
        <f>T_iv_strat3!BF26</f>
        <v>4.7969121174121119</v>
      </c>
      <c r="AA46" s="88">
        <f>Z46-T_iv_strat3!BG26</f>
        <v>1.7519335794702746</v>
      </c>
      <c r="AB46" s="88">
        <f>T_iv_strat3!BH26-Z46</f>
        <v>2.6821565565958787</v>
      </c>
    </row>
    <row r="47" spans="1:28" s="89" customFormat="1" x14ac:dyDescent="0.25">
      <c r="A47" s="77"/>
      <c r="B47" s="77"/>
      <c r="C47" s="77"/>
      <c r="D47" s="77"/>
      <c r="E47" s="77"/>
      <c r="F47" s="77"/>
      <c r="G47" s="77"/>
      <c r="H47" s="77"/>
      <c r="I47" s="86"/>
      <c r="J47" s="109" t="str">
        <f>T_ii!A28</f>
        <v>Rectal artesunate</v>
      </c>
      <c r="K47" s="87" t="str">
        <f>T_ii!Z28</f>
        <v>0</v>
      </c>
      <c r="L47" s="88" t="e">
        <f>K47-T_ii!AA28</f>
        <v>#VALUE!</v>
      </c>
      <c r="M47" s="88" t="e">
        <f>T_ii!AB28-K47</f>
        <v>#VALUE!</v>
      </c>
      <c r="N47" s="87">
        <f>T_iv_strat2!Z27</f>
        <v>55.164283326594955</v>
      </c>
      <c r="O47" s="88">
        <f>N47-T_iv_strat2!AA27</f>
        <v>10.204973544229951</v>
      </c>
      <c r="P47" s="88">
        <f>T_iv_strat2!AB27-N47</f>
        <v>9.7878569602482202</v>
      </c>
      <c r="Q47" s="87">
        <f>T_iv_strat3!Z27</f>
        <v>2.1919681302414582</v>
      </c>
      <c r="R47" s="88">
        <f>Q47-T_iv_strat3!AA27</f>
        <v>1.6330921891277146</v>
      </c>
      <c r="S47" s="88">
        <f>T_iv_strat3!AB27-Q47</f>
        <v>6.0114795405971133</v>
      </c>
      <c r="T47" s="87">
        <f>T_ii!BF27</f>
        <v>12.396465471175635</v>
      </c>
      <c r="U47" s="88">
        <f>T47-T_ii!BG27</f>
        <v>2.6336899506410543</v>
      </c>
      <c r="V47" s="88">
        <f>T_ii!BH27-T47</f>
        <v>3.2212102538587626</v>
      </c>
      <c r="W47" s="87">
        <f>T_iv_strat2!BF27</f>
        <v>60.301225280709325</v>
      </c>
      <c r="X47" s="88">
        <f>W47-T_iv_strat2!BG27</f>
        <v>7.2230627858693808</v>
      </c>
      <c r="Y47" s="88">
        <f>T_iv_strat2!BH27-W47</f>
        <v>6.8003290032679544</v>
      </c>
      <c r="Z47" s="87">
        <f>T_iv_strat3!BF27</f>
        <v>4.8978135840997092</v>
      </c>
      <c r="AA47" s="88">
        <f>Z47-T_iv_strat3!BG27</f>
        <v>1.832310996441858</v>
      </c>
      <c r="AB47" s="88">
        <f>T_iv_strat3!BH27-Z47</f>
        <v>2.8400929607547534</v>
      </c>
    </row>
    <row r="48" spans="1:28" s="89" customFormat="1" x14ac:dyDescent="0.25">
      <c r="A48" s="77"/>
      <c r="B48" s="77"/>
      <c r="C48" s="77"/>
      <c r="D48" s="77"/>
      <c r="E48" s="77"/>
      <c r="F48" s="77"/>
      <c r="G48" s="77"/>
      <c r="H48" s="77"/>
      <c r="I48" s="86"/>
      <c r="J48" s="109" t="str">
        <f>T_ii!A29</f>
        <v>Injectable artesunate</v>
      </c>
      <c r="K48" s="87">
        <f>T_ii!Z29</f>
        <v>6.4680032777921923</v>
      </c>
      <c r="L48" s="88">
        <f>K48-T_ii!AA29</f>
        <v>2.0125152365160384</v>
      </c>
      <c r="M48" s="88">
        <f>T_ii!AB29-K48</f>
        <v>2.8330621742740689</v>
      </c>
      <c r="N48" s="87" t="str">
        <f>T_iv_strat2!Z28</f>
        <v>0</v>
      </c>
      <c r="O48" s="88" t="e">
        <f>N48-T_iv_strat2!AA28</f>
        <v>#VALUE!</v>
      </c>
      <c r="P48" s="88" t="e">
        <f>T_iv_strat2!AB28-N48</f>
        <v>#VALUE!</v>
      </c>
      <c r="Q48" s="87" t="str">
        <f>T_iv_strat3!Z28</f>
        <v>0</v>
      </c>
      <c r="R48" s="88" t="e">
        <f>Q48-T_iv_strat3!AA28</f>
        <v>#VALUE!</v>
      </c>
      <c r="S48" s="88" t="e">
        <f>T_iv_strat3!AB28-Q48</f>
        <v>#VALUE!</v>
      </c>
      <c r="T48" s="87" t="str">
        <f>T_ii!BF28</f>
        <v>0</v>
      </c>
      <c r="U48" s="88" t="e">
        <f>T48-T_ii!BG28</f>
        <v>#VALUE!</v>
      </c>
      <c r="V48" s="88" t="e">
        <f>T_ii!BH28-T48</f>
        <v>#VALUE!</v>
      </c>
      <c r="W48" s="87" t="str">
        <f>T_iv_strat2!BF28</f>
        <v>0</v>
      </c>
      <c r="X48" s="88" t="e">
        <f>W48-T_iv_strat2!BG28</f>
        <v>#VALUE!</v>
      </c>
      <c r="Y48" s="88" t="e">
        <f>T_iv_strat2!BH28-W48</f>
        <v>#VALUE!</v>
      </c>
      <c r="Z48" s="87" t="str">
        <f>T_iv_strat3!BF28</f>
        <v>0</v>
      </c>
      <c r="AA48" s="88" t="e">
        <f>Z48-T_iv_strat3!BG28</f>
        <v>#VALUE!</v>
      </c>
      <c r="AB48" s="88" t="e">
        <f>T_iv_strat3!BH28-Z48</f>
        <v>#VALUE!</v>
      </c>
    </row>
    <row r="49" spans="1:98" s="89" customFormat="1" x14ac:dyDescent="0.25">
      <c r="A49" s="77"/>
      <c r="B49" s="77"/>
      <c r="C49" s="77"/>
      <c r="D49" s="77"/>
      <c r="E49" s="77"/>
      <c r="F49" s="77"/>
      <c r="G49" s="77"/>
      <c r="H49" s="77"/>
      <c r="I49" s="86"/>
      <c r="J49" s="109" t="str">
        <f>T_ii!A30</f>
        <v>Injectable artemether</v>
      </c>
      <c r="K49" s="87">
        <f>T_ii!Z30</f>
        <v>32.02634388393929</v>
      </c>
      <c r="L49" s="88">
        <f>K49-T_ii!AA30</f>
        <v>6.9142058251252934</v>
      </c>
      <c r="M49" s="88">
        <f>T_ii!AB30-K49</f>
        <v>7.80536191649648</v>
      </c>
      <c r="N49" s="87">
        <f>T_iv_strat2!Z29</f>
        <v>9.6654519418774587</v>
      </c>
      <c r="O49" s="88">
        <f>N49-T_iv_strat2!AA29</f>
        <v>2.6925033321697178</v>
      </c>
      <c r="P49" s="88">
        <f>T_iv_strat2!AB29-N49</f>
        <v>3.58409748578201</v>
      </c>
      <c r="Q49" s="87">
        <f>T_iv_strat3!Z29</f>
        <v>0.20395023291361436</v>
      </c>
      <c r="R49" s="88">
        <f>Q49-T_iv_strat3!AA29</f>
        <v>0.17936815796321651</v>
      </c>
      <c r="S49" s="88">
        <f>T_iv_strat3!AB29-Q49</f>
        <v>1.466299213990109</v>
      </c>
      <c r="T49" s="87">
        <f>T_ii!BF29</f>
        <v>2.4490271191800179</v>
      </c>
      <c r="U49" s="88">
        <f>T49-T_ii!BG29</f>
        <v>0.6699076464549909</v>
      </c>
      <c r="V49" s="88">
        <f>T_ii!BH29-T49</f>
        <v>0.91351838652440831</v>
      </c>
      <c r="W49" s="87">
        <f>T_iv_strat2!BF29</f>
        <v>12.043584571725736</v>
      </c>
      <c r="X49" s="88">
        <f>W49-T_iv_strat2!BG29</f>
        <v>1.8061251205661577</v>
      </c>
      <c r="Y49" s="88">
        <f>T_iv_strat2!BH29-W49</f>
        <v>2.0746500295817327</v>
      </c>
      <c r="Z49" s="87">
        <f>T_iv_strat3!BF29</f>
        <v>0.95628600789049312</v>
      </c>
      <c r="AA49" s="88">
        <f>Z49-T_iv_strat3!BG29</f>
        <v>0.56184814188223287</v>
      </c>
      <c r="AB49" s="88">
        <f>T_iv_strat3!BH29-Z49</f>
        <v>1.3436802876262468</v>
      </c>
    </row>
    <row r="50" spans="1:98" s="89" customFormat="1" x14ac:dyDescent="0.25">
      <c r="A50" s="77"/>
      <c r="H50" s="77"/>
      <c r="I50" s="86"/>
      <c r="J50" s="109" t="str">
        <f>T_ii!A31</f>
        <v>injAE</v>
      </c>
      <c r="K50" s="87">
        <f>T_ii!Z31</f>
        <v>12.26117776953301</v>
      </c>
      <c r="L50" s="88">
        <f>K50-T_ii!AA31</f>
        <v>4.18703640437184</v>
      </c>
      <c r="M50" s="88">
        <f>T_ii!AB31-K50</f>
        <v>5.9286789117244965</v>
      </c>
      <c r="N50" s="87">
        <f>T_iv_strat2!Z30</f>
        <v>46.959653827487251</v>
      </c>
      <c r="O50" s="88">
        <f>N50-T_iv_strat2!AA30</f>
        <v>7.9756917224123569</v>
      </c>
      <c r="P50" s="88">
        <f>T_iv_strat2!AB30-N50</f>
        <v>8.1340709086855725</v>
      </c>
      <c r="Q50" s="87">
        <f>T_iv_strat3!Z30</f>
        <v>1.8092183042400896</v>
      </c>
      <c r="R50" s="88">
        <f>Q50-T_iv_strat3!AA30</f>
        <v>1.376497746008484</v>
      </c>
      <c r="S50" s="88">
        <f>T_iv_strat3!AB30-Q50</f>
        <v>5.4365331752533432</v>
      </c>
      <c r="T50" s="87">
        <f>T_ii!BF30</f>
        <v>9.8490016539293244</v>
      </c>
      <c r="U50" s="88">
        <f>T50-T_ii!BG30</f>
        <v>2.249709405316489</v>
      </c>
      <c r="V50" s="88">
        <f>T_ii!BH30-T50</f>
        <v>2.8243703139816105</v>
      </c>
      <c r="W50" s="87">
        <f>T_iv_strat2!BF30</f>
        <v>51.439062556984062</v>
      </c>
      <c r="X50" s="88">
        <f>W50-T_iv_strat2!BG30</f>
        <v>6.8725503575124591</v>
      </c>
      <c r="Y50" s="88">
        <f>T_iv_strat2!BH30-W50</f>
        <v>6.8185570452001372</v>
      </c>
      <c r="Z50" s="87">
        <f>T_iv_strat3!BF30</f>
        <v>3.2394786349065714</v>
      </c>
      <c r="AA50" s="88">
        <f>Z50-T_iv_strat3!BG30</f>
        <v>1.4223638462203247</v>
      </c>
      <c r="AB50" s="88">
        <f>T_iv_strat3!BH30-Z50</f>
        <v>2.47097753381628</v>
      </c>
    </row>
    <row r="51" spans="1:98" s="89" customFormat="1" x14ac:dyDescent="0.25">
      <c r="A51" s="77"/>
      <c r="H51" s="77"/>
      <c r="I51" s="86"/>
      <c r="J51" s="107"/>
      <c r="N51" s="87">
        <f>T_iv_strat2!Z31</f>
        <v>18.014093979742619</v>
      </c>
      <c r="O51" s="88">
        <f>N51-T_iv_strat2!AA31</f>
        <v>5.4856869383318685</v>
      </c>
      <c r="P51" s="88">
        <f>T_iv_strat2!AB31-N51</f>
        <v>7.1953987585940133</v>
      </c>
      <c r="Q51" s="87">
        <f>T_iv_strat3!Z31</f>
        <v>0.10197511645680718</v>
      </c>
      <c r="R51" s="88">
        <f>Q51-T_iv_strat3!AA31</f>
        <v>8.9668543761199995E-2</v>
      </c>
      <c r="S51" s="88">
        <f>T_iv_strat3!AB31-Q51</f>
        <v>0.73752881765023237</v>
      </c>
      <c r="T51" s="87">
        <f>T_ii!BF31</f>
        <v>5.2985408197946589</v>
      </c>
      <c r="U51" s="88">
        <f>T51-T_ii!BG31</f>
        <v>1.1814924447623776</v>
      </c>
      <c r="V51" s="88">
        <f>T_ii!BH31-T51</f>
        <v>1.4965233734311312</v>
      </c>
      <c r="W51" s="87">
        <f>T_iv_strat2!BF31</f>
        <v>26.888268610617942</v>
      </c>
      <c r="X51" s="88">
        <f>W51-T_iv_strat2!BG31</f>
        <v>3.706044040997952</v>
      </c>
      <c r="Y51" s="88">
        <f>T_iv_strat2!BH31-W51</f>
        <v>4.059821434974122</v>
      </c>
      <c r="Z51" s="87">
        <f>T_iv_strat3!BF31</f>
        <v>1.7433060156500675</v>
      </c>
      <c r="AA51" s="88">
        <f>Z51-T_iv_strat3!BG31</f>
        <v>0.79873804861501618</v>
      </c>
      <c r="AB51" s="88">
        <f>T_iv_strat3!BH31-Z51</f>
        <v>1.4523704211472537</v>
      </c>
    </row>
    <row r="52" spans="1:98" s="89" customFormat="1" x14ac:dyDescent="0.25">
      <c r="A52" s="77"/>
      <c r="H52" s="77"/>
      <c r="I52" s="86"/>
      <c r="J52" s="106"/>
      <c r="K52" s="88"/>
      <c r="L52" s="88"/>
      <c r="M52" s="87"/>
      <c r="N52" s="87"/>
      <c r="O52" s="88"/>
      <c r="P52" s="88"/>
      <c r="Q52" s="87"/>
      <c r="R52" s="88"/>
      <c r="S52" s="88"/>
      <c r="T52" s="87"/>
      <c r="U52" s="88"/>
      <c r="V52" s="88"/>
      <c r="W52" s="87"/>
      <c r="X52" s="88"/>
      <c r="Y52" s="88"/>
      <c r="Z52" s="87"/>
      <c r="AA52" s="88"/>
      <c r="AB52" s="88"/>
    </row>
    <row r="53" spans="1:98" s="89" customFormat="1" x14ac:dyDescent="0.25">
      <c r="A53" s="77"/>
      <c r="H53" s="77"/>
      <c r="I53" s="86"/>
      <c r="J53" s="106"/>
      <c r="K53" s="88"/>
      <c r="L53" s="88"/>
      <c r="M53" s="87"/>
      <c r="N53" s="87"/>
      <c r="O53" s="88"/>
      <c r="P53" s="88"/>
      <c r="Q53" s="87"/>
      <c r="R53" s="88"/>
      <c r="S53" s="88"/>
      <c r="T53" s="87"/>
      <c r="U53" s="88"/>
      <c r="V53" s="88"/>
      <c r="W53" s="87"/>
      <c r="X53" s="88"/>
      <c r="Y53" s="88"/>
      <c r="Z53" s="87"/>
      <c r="AA53" s="88"/>
      <c r="AB53" s="88"/>
    </row>
    <row r="54" spans="1:98" s="88" customFormat="1" x14ac:dyDescent="0.25">
      <c r="A54" s="77"/>
      <c r="B54" s="89"/>
      <c r="C54" s="89"/>
      <c r="D54" s="89"/>
      <c r="E54" s="89"/>
      <c r="F54" s="89"/>
      <c r="G54" s="89"/>
      <c r="H54" s="77"/>
      <c r="I54" s="86"/>
      <c r="J54" s="102"/>
      <c r="K54" s="30"/>
      <c r="L54" s="30"/>
      <c r="M54" s="30"/>
      <c r="N54" s="30"/>
      <c r="O54" s="30"/>
      <c r="P54" s="30"/>
      <c r="Q54" s="30"/>
      <c r="R54" s="30"/>
      <c r="T54" s="87"/>
      <c r="W54" s="87"/>
      <c r="Z54" s="87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</row>
  </sheetData>
  <mergeCells count="5">
    <mergeCell ref="B36:G36"/>
    <mergeCell ref="B37:G37"/>
    <mergeCell ref="B38:G38"/>
    <mergeCell ref="B20:G20"/>
    <mergeCell ref="B21:G35"/>
  </mergeCells>
  <conditionalFormatting sqref="J18 J19:Q19">
    <cfRule type="cellIs" dxfId="43" priority="10" operator="equal">
      <formula>-100</formula>
    </cfRule>
  </conditionalFormatting>
  <conditionalFormatting sqref="J3:M16">
    <cfRule type="cellIs" dxfId="42" priority="1" operator="equal">
      <formula>-100</formula>
    </cfRule>
  </conditionalFormatting>
  <conditionalFormatting sqref="J17:Q17 J52:Q1048576">
    <cfRule type="cellIs" dxfId="41" priority="8" operator="equal">
      <formula>-100</formula>
    </cfRule>
  </conditionalFormatting>
  <conditionalFormatting sqref="J20:AB21 J22:M50">
    <cfRule type="cellIs" dxfId="40" priority="3" operator="equal">
      <formula>-100</formula>
    </cfRule>
  </conditionalFormatting>
  <conditionalFormatting sqref="R22:AB22 N22:Q51 S52:AB53">
    <cfRule type="cellIs" dxfId="39" priority="4" operator="equal">
      <formula>-100</formula>
    </cfRule>
  </conditionalFormatting>
  <conditionalFormatting sqref="T17:Z17">
    <cfRule type="cellIs" dxfId="38" priority="5" operator="equal">
      <formula>-100</formula>
    </cfRule>
  </conditionalFormatting>
  <conditionalFormatting sqref="T19:Z19">
    <cfRule type="cellIs" dxfId="37" priority="9" operator="equal">
      <formula>-100</formula>
    </cfRule>
  </conditionalFormatting>
  <conditionalFormatting sqref="T23:Z51 T54:Z54">
    <cfRule type="cellIs" dxfId="36" priority="2" operator="equal">
      <formula>-100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1EF4-077A-46D0-A012-269CCE67731A}">
  <sheetPr>
    <tabColor rgb="FFFFFF00"/>
  </sheetPr>
  <dimension ref="A1:DC209"/>
  <sheetViews>
    <sheetView topLeftCell="A73" zoomScale="61" zoomScaleNormal="60" workbookViewId="0">
      <selection activeCell="A15" sqref="A3:XFD15"/>
    </sheetView>
  </sheetViews>
  <sheetFormatPr defaultColWidth="15.140625" defaultRowHeight="15" x14ac:dyDescent="0.25"/>
  <cols>
    <col min="1" max="1" width="16.42578125" style="15" customWidth="1"/>
    <col min="2" max="7" width="15.140625" style="15"/>
    <col min="8" max="8" width="11.140625" style="15" customWidth="1"/>
    <col min="9" max="9" width="11.140625" style="142" customWidth="1"/>
    <col min="10" max="10" width="39.85546875" style="15" customWidth="1"/>
    <col min="11" max="11" width="11.85546875" style="134" customWidth="1"/>
    <col min="12" max="13" width="11.85546875" style="135" customWidth="1"/>
    <col min="14" max="16384" width="15.140625" style="15"/>
  </cols>
  <sheetData>
    <row r="1" spans="1:10" x14ac:dyDescent="0.25">
      <c r="A1" s="15" t="s">
        <v>128</v>
      </c>
    </row>
    <row r="3" spans="1:10" x14ac:dyDescent="0.25">
      <c r="A3" s="80" t="str">
        <f>'[1]Quantitative Indicators '!$B$7</f>
        <v>Availability of antimalarial types in all screened outlets</v>
      </c>
    </row>
    <row r="4" spans="1:10" x14ac:dyDescent="0.25">
      <c r="A4" s="27" t="str">
        <f>'[1]Quantitative Indicators '!$C$7</f>
        <v>Proportion of all outlets enumerated that had an antimalarial in stock at the time of the survey visit, among all outlets surveyed</v>
      </c>
    </row>
    <row r="6" spans="1:10" x14ac:dyDescent="0.25">
      <c r="A6" s="136"/>
    </row>
    <row r="7" spans="1:10" x14ac:dyDescent="0.25">
      <c r="A7" s="149" t="s">
        <v>108</v>
      </c>
    </row>
    <row r="8" spans="1:10" x14ac:dyDescent="0.25">
      <c r="A8" s="149" t="s">
        <v>106</v>
      </c>
    </row>
    <row r="9" spans="1:10" x14ac:dyDescent="0.25">
      <c r="A9" s="149" t="s">
        <v>107</v>
      </c>
      <c r="B9" s="150" t="s">
        <v>97</v>
      </c>
    </row>
    <row r="10" spans="1:10" x14ac:dyDescent="0.25">
      <c r="B10" s="150" t="s">
        <v>98</v>
      </c>
    </row>
    <row r="11" spans="1:10" x14ac:dyDescent="0.25">
      <c r="B11" s="150" t="s">
        <v>99</v>
      </c>
    </row>
    <row r="12" spans="1:10" x14ac:dyDescent="0.25">
      <c r="B12" s="150" t="s">
        <v>100</v>
      </c>
    </row>
    <row r="13" spans="1:10" x14ac:dyDescent="0.25">
      <c r="B13" s="150" t="s">
        <v>101</v>
      </c>
    </row>
    <row r="14" spans="1:10" x14ac:dyDescent="0.25">
      <c r="B14" s="150" t="s">
        <v>102</v>
      </c>
      <c r="J14" s="137"/>
    </row>
    <row r="15" spans="1:10" x14ac:dyDescent="0.25">
      <c r="B15" s="150"/>
      <c r="J15" s="137"/>
    </row>
    <row r="16" spans="1:10" x14ac:dyDescent="0.25">
      <c r="B16" s="150"/>
      <c r="J16" s="137"/>
    </row>
    <row r="17" spans="1:92" s="161" customFormat="1" x14ac:dyDescent="0.25">
      <c r="A17" s="160" t="str">
        <f>UPPER(RIGHT(T_iii_strat1!A1,LEN(T_iii_strat1!A1)-6))</f>
        <v>STRAT1</v>
      </c>
      <c r="I17" s="162"/>
      <c r="J17" s="163"/>
      <c r="K17" s="164"/>
      <c r="L17" s="165"/>
      <c r="M17" s="165"/>
    </row>
    <row r="18" spans="1:92" x14ac:dyDescent="0.25">
      <c r="A18" s="15" t="s">
        <v>7</v>
      </c>
      <c r="J18" s="137"/>
    </row>
    <row r="19" spans="1:92" x14ac:dyDescent="0.25">
      <c r="J19" s="137"/>
    </row>
    <row r="20" spans="1:92" s="144" customFormat="1" ht="37.5" customHeight="1" thickBot="1" x14ac:dyDescent="0.25">
      <c r="A20" s="143"/>
      <c r="B20" s="167" t="s">
        <v>122</v>
      </c>
      <c r="C20" s="167"/>
      <c r="D20" s="167"/>
      <c r="E20" s="167"/>
      <c r="F20" s="167"/>
      <c r="G20" s="167"/>
      <c r="I20" s="145"/>
      <c r="J20" s="146" t="s">
        <v>125</v>
      </c>
      <c r="K20" s="147"/>
      <c r="L20" s="148"/>
      <c r="M20" s="148"/>
      <c r="N20" s="146"/>
      <c r="O20" s="146" t="s">
        <v>126</v>
      </c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</row>
    <row r="21" spans="1:92" ht="15.75" thickTop="1" x14ac:dyDescent="0.25">
      <c r="B21" s="168"/>
      <c r="C21" s="168"/>
      <c r="D21" s="168"/>
      <c r="E21" s="168"/>
      <c r="F21" s="168"/>
      <c r="G21" s="168"/>
    </row>
    <row r="22" spans="1:92" x14ac:dyDescent="0.25">
      <c r="B22" s="168"/>
      <c r="C22" s="168"/>
      <c r="D22" s="168"/>
      <c r="E22" s="168"/>
      <c r="F22" s="168"/>
      <c r="G22" s="168"/>
      <c r="J22" s="138" t="s">
        <v>104</v>
      </c>
      <c r="K22" s="139" t="s">
        <v>25</v>
      </c>
      <c r="L22" s="140" t="s">
        <v>15</v>
      </c>
      <c r="M22" s="140" t="s">
        <v>16</v>
      </c>
    </row>
    <row r="23" spans="1:92" x14ac:dyDescent="0.25">
      <c r="B23" s="168"/>
      <c r="C23" s="168"/>
      <c r="D23" s="168"/>
      <c r="E23" s="168"/>
      <c r="F23" s="168"/>
      <c r="G23" s="168"/>
      <c r="J23" s="141" t="str">
        <f>T_iii_strat1!A5</f>
        <v>ACT</v>
      </c>
      <c r="K23" s="134">
        <f>T_iii_strat1!Z5</f>
        <v>91.954445086469477</v>
      </c>
      <c r="L23" s="135">
        <f>K23-T_iii_strat1!AA5</f>
        <v>2.7000705947728818</v>
      </c>
      <c r="M23" s="135">
        <f>T_iii_strat1!AB5-K23</f>
        <v>2.067063940259473</v>
      </c>
    </row>
    <row r="24" spans="1:92" x14ac:dyDescent="0.25">
      <c r="B24" s="168"/>
      <c r="C24" s="168"/>
      <c r="D24" s="168"/>
      <c r="E24" s="168"/>
      <c r="F24" s="168"/>
      <c r="G24" s="168"/>
      <c r="J24" s="141" t="str">
        <f>T_iii_strat1!A6</f>
        <v>AL</v>
      </c>
      <c r="K24" s="134">
        <f>T_iii_strat1!Z6</f>
        <v>90.914018921346255</v>
      </c>
      <c r="L24" s="135">
        <f>K24-T_iii_strat1!AA6</f>
        <v>2.7033663733205344</v>
      </c>
      <c r="M24" s="135">
        <f>T_iii_strat1!AB6-K24</f>
        <v>2.1323351805518627</v>
      </c>
    </row>
    <row r="25" spans="1:92" x14ac:dyDescent="0.25">
      <c r="B25" s="168"/>
      <c r="C25" s="168"/>
      <c r="D25" s="168"/>
      <c r="E25" s="168"/>
      <c r="F25" s="168"/>
      <c r="G25" s="168"/>
      <c r="J25" s="141" t="str">
        <f>T_iii_strat1!A7</f>
        <v>ASAQ</v>
      </c>
      <c r="K25" s="134">
        <f>T_iii_strat1!Z7</f>
        <v>7.2794363298921789</v>
      </c>
      <c r="L25" s="135">
        <f>K25-T_iii_strat1!AA7</f>
        <v>1.8110308517029692</v>
      </c>
      <c r="M25" s="135">
        <f>T_iii_strat1!AB7-K25</f>
        <v>2.3497149955480134</v>
      </c>
    </row>
    <row r="26" spans="1:92" x14ac:dyDescent="0.25">
      <c r="B26" s="168"/>
      <c r="C26" s="168"/>
      <c r="D26" s="168"/>
      <c r="E26" s="168"/>
      <c r="F26" s="168"/>
      <c r="G26" s="168"/>
      <c r="J26" s="141" t="str">
        <f>T_iii_strat1!A8</f>
        <v>APPQ</v>
      </c>
      <c r="K26" s="134">
        <f>T_iii_strat1!Z8</f>
        <v>1.1711963529126752</v>
      </c>
      <c r="L26" s="135">
        <f>K26-T_iii_strat1!AA8</f>
        <v>0.56112428728568498</v>
      </c>
      <c r="M26" s="135">
        <f>T_iii_strat1!AB8-K26</f>
        <v>1.0656128961590863</v>
      </c>
    </row>
    <row r="27" spans="1:92" x14ac:dyDescent="0.25">
      <c r="B27" s="168"/>
      <c r="C27" s="168"/>
      <c r="D27" s="168"/>
      <c r="E27" s="168"/>
      <c r="F27" s="168"/>
      <c r="G27" s="168"/>
      <c r="J27" s="141" t="str">
        <f>T_iii_strat1!A9</f>
        <v>DHAPPQ</v>
      </c>
      <c r="K27" s="134">
        <f>T_iii_strat1!Z9</f>
        <v>15.107696377732269</v>
      </c>
      <c r="L27" s="135">
        <f>K27-T_iii_strat1!AA9</f>
        <v>2.9751599911400426</v>
      </c>
      <c r="M27" s="135">
        <f>T_iii_strat1!AB9-K27</f>
        <v>3.5498180322600863</v>
      </c>
    </row>
    <row r="28" spans="1:92" x14ac:dyDescent="0.25">
      <c r="B28" s="168"/>
      <c r="C28" s="168"/>
      <c r="D28" s="168"/>
      <c r="E28" s="168"/>
      <c r="F28" s="168"/>
      <c r="G28" s="168"/>
      <c r="J28" s="141" t="str">
        <f>T_iii_strat1!A10</f>
        <v>ARPPQ</v>
      </c>
      <c r="K28" s="134">
        <f>T_iii_strat1!Z10</f>
        <v>0.73682595304881715</v>
      </c>
      <c r="L28" s="135">
        <f>K28-T_iii_strat1!AA10</f>
        <v>0.44495400363104781</v>
      </c>
      <c r="M28" s="135">
        <f>T_iii_strat1!AB10-K28</f>
        <v>1.1107101042668579</v>
      </c>
    </row>
    <row r="29" spans="1:92" x14ac:dyDescent="0.25">
      <c r="B29" s="168"/>
      <c r="C29" s="168"/>
      <c r="D29" s="168"/>
      <c r="E29" s="168"/>
      <c r="F29" s="168"/>
      <c r="G29" s="168"/>
      <c r="J29" s="141" t="str">
        <f>T_iii_strat1!A11</f>
        <v>any other ACT</v>
      </c>
      <c r="K29" s="134" t="str">
        <f>T_iii_strat1!Z11</f>
        <v>0</v>
      </c>
      <c r="L29" s="135" t="e">
        <f>K29-T_iii_strat1!AA11</f>
        <v>#VALUE!</v>
      </c>
      <c r="M29" s="135" t="e">
        <f>T_iii_strat1!AB11-K29</f>
        <v>#VALUE!</v>
      </c>
    </row>
    <row r="30" spans="1:92" x14ac:dyDescent="0.25">
      <c r="B30" s="168"/>
      <c r="C30" s="168"/>
      <c r="D30" s="168"/>
      <c r="E30" s="168"/>
      <c r="F30" s="168"/>
      <c r="G30" s="168"/>
      <c r="J30" s="141" t="str">
        <f>T_iii_strat1!A12</f>
        <v>Nationally regd ACT</v>
      </c>
      <c r="K30" s="134">
        <f>T_iii_strat1!Z12</f>
        <v>81.138209843364024</v>
      </c>
      <c r="L30" s="135">
        <f>K30-T_iii_strat1!AA12</f>
        <v>3.1815782777925961</v>
      </c>
      <c r="M30" s="135">
        <f>T_iii_strat1!AB12-K30</f>
        <v>2.8168855367933787</v>
      </c>
    </row>
    <row r="31" spans="1:92" x14ac:dyDescent="0.25">
      <c r="B31" s="168"/>
      <c r="C31" s="168"/>
      <c r="D31" s="168"/>
      <c r="E31" s="168"/>
      <c r="F31" s="168"/>
      <c r="G31" s="168"/>
      <c r="J31" s="141" t="str">
        <f>T_iii_strat1!A13</f>
        <v>QAACT</v>
      </c>
      <c r="K31" s="134">
        <f>T_iii_strat1!Z13</f>
        <v>4.3272965198961479</v>
      </c>
      <c r="L31" s="135">
        <f>K31-T_iii_strat1!AA13</f>
        <v>1.0854954467747828</v>
      </c>
      <c r="M31" s="135">
        <f>T_iii_strat1!AB13-K31</f>
        <v>1.4273490995702849</v>
      </c>
    </row>
    <row r="32" spans="1:92" x14ac:dyDescent="0.25">
      <c r="B32" s="168"/>
      <c r="C32" s="168"/>
      <c r="D32" s="168"/>
      <c r="E32" s="168"/>
      <c r="F32" s="168"/>
      <c r="G32" s="168"/>
      <c r="J32" s="141" t="str">
        <f>T_iii_strat1!A14</f>
        <v>ACT: WHO PQ &amp; NAT</v>
      </c>
      <c r="K32" s="134">
        <f>T_iii_strat1!Z14</f>
        <v>2.9459146249216955E-2</v>
      </c>
      <c r="L32" s="135">
        <f>K32-T_iii_strat1!AA14</f>
        <v>2.2194202397625176E-2</v>
      </c>
      <c r="M32" s="135">
        <f>T_iii_strat1!AB14-K32</f>
        <v>8.9915931086940848E-2</v>
      </c>
    </row>
    <row r="33" spans="2:13" x14ac:dyDescent="0.25">
      <c r="B33" s="168"/>
      <c r="C33" s="168"/>
      <c r="D33" s="168"/>
      <c r="E33" s="168"/>
      <c r="F33" s="168"/>
      <c r="G33" s="168"/>
      <c r="J33" s="141" t="str">
        <f>T_iii_strat1!A15</f>
        <v>ACT: WHO PQ, not NAT</v>
      </c>
      <c r="K33" s="134">
        <f>T_iii_strat1!Z15</f>
        <v>4.2978373736469306</v>
      </c>
      <c r="L33" s="135">
        <f>K33-T_iii_strat1!AA15</f>
        <v>1.0820707965611671</v>
      </c>
      <c r="M33" s="135">
        <f>T_iii_strat1!AB15-K33</f>
        <v>1.4246477987963644</v>
      </c>
    </row>
    <row r="34" spans="2:13" x14ac:dyDescent="0.25">
      <c r="B34" s="168"/>
      <c r="C34" s="168"/>
      <c r="D34" s="168"/>
      <c r="E34" s="168"/>
      <c r="F34" s="168"/>
      <c r="G34" s="168"/>
      <c r="J34" s="141" t="str">
        <f>T_iii_strat1!A16</f>
        <v>ACT: NAT, not WHO PQ</v>
      </c>
      <c r="K34" s="134">
        <f>T_iii_strat1!Z16</f>
        <v>79.855413651818608</v>
      </c>
      <c r="L34" s="135">
        <f>K34-T_iii_strat1!AA16</f>
        <v>3.2107835138963026</v>
      </c>
      <c r="M34" s="135">
        <f>T_iii_strat1!AB16-K34</f>
        <v>2.8688728152262684</v>
      </c>
    </row>
    <row r="35" spans="2:13" x14ac:dyDescent="0.25">
      <c r="B35" s="168"/>
      <c r="C35" s="168"/>
      <c r="D35" s="168"/>
      <c r="E35" s="168"/>
      <c r="F35" s="168"/>
      <c r="G35" s="168"/>
      <c r="J35" s="141" t="str">
        <f>T_iii_strat1!A17</f>
        <v>ACT: not WHO PQ or NAT</v>
      </c>
      <c r="K35" s="134">
        <f>T_iii_strat1!Z17</f>
        <v>57.166384411502648</v>
      </c>
      <c r="L35" s="135">
        <f>K35-T_iii_strat1!AA17</f>
        <v>3.6175874644512334</v>
      </c>
      <c r="M35" s="135">
        <f>T_iii_strat1!AB17-K35</f>
        <v>3.5425734277218623</v>
      </c>
    </row>
    <row r="36" spans="2:13" x14ac:dyDescent="0.25">
      <c r="B36" s="168"/>
      <c r="C36" s="168"/>
      <c r="D36" s="168"/>
      <c r="E36" s="168"/>
      <c r="F36" s="168"/>
      <c r="G36" s="168"/>
      <c r="J36" s="141" t="str">
        <f>T_iii_strat1!A18</f>
        <v>Stocks 2 or more ACTs</v>
      </c>
      <c r="K36" s="134">
        <f>T_iii_strat1!Z18</f>
        <v>18.987968346892625</v>
      </c>
      <c r="L36" s="135">
        <f>K36-T_iii_strat1!AA18</f>
        <v>3.5975234164889702</v>
      </c>
      <c r="M36" s="135">
        <f>T_iii_strat1!AB18-K36</f>
        <v>4.2079055354435582</v>
      </c>
    </row>
    <row r="37" spans="2:13" x14ac:dyDescent="0.25">
      <c r="B37" s="168"/>
      <c r="C37" s="168"/>
      <c r="D37" s="168"/>
      <c r="E37" s="168"/>
      <c r="F37" s="168"/>
      <c r="G37" s="168"/>
      <c r="J37" s="141" t="str">
        <f>T_iii_strat1!A19</f>
        <v>Non-artemisinin therapy</v>
      </c>
      <c r="K37" s="134">
        <f>T_iii_strat1!Z19</f>
        <v>28.39027606617265</v>
      </c>
      <c r="L37" s="135">
        <f>K37-T_iii_strat1!AA19</f>
        <v>3.4921749998455205</v>
      </c>
      <c r="M37" s="135">
        <f>T_iii_strat1!AB19-K37</f>
        <v>3.7722219421852294</v>
      </c>
    </row>
    <row r="38" spans="2:13" ht="20.25" customHeight="1" x14ac:dyDescent="0.25">
      <c r="B38" s="169" t="str">
        <f>T_iii_strat1!C1</f>
        <v xml:space="preserve">strat1 Footnote - N screened outlets: Private not for profit=15; private not for profit=16; pharmacy=52; PPMV=1321; informal=11; labs = 3; wholesalers= 29. Outlets that met screening criteria for a full interview but did not complete the interview (were not interviewed or completed a partial interview) = 0 </v>
      </c>
      <c r="C38" s="169"/>
      <c r="D38" s="169"/>
      <c r="E38" s="169"/>
      <c r="F38" s="169"/>
      <c r="G38" s="169"/>
      <c r="J38" s="141" t="str">
        <f>T_iii_strat1!A20</f>
        <v>Oral QN</v>
      </c>
      <c r="K38" s="134">
        <f>T_iii_strat1!Z20</f>
        <v>1.0664325431011725</v>
      </c>
      <c r="L38" s="135">
        <f>K38-T_iii_strat1!AA20</f>
        <v>0.4155921759683382</v>
      </c>
      <c r="M38" s="135">
        <f>T_iii_strat1!AB20-K38</f>
        <v>0.67631221210920622</v>
      </c>
    </row>
    <row r="39" spans="2:13" ht="15.75" thickBot="1" x14ac:dyDescent="0.3">
      <c r="B39" s="170" t="s">
        <v>103</v>
      </c>
      <c r="C39" s="170"/>
      <c r="D39" s="170"/>
      <c r="E39" s="170"/>
      <c r="F39" s="170"/>
      <c r="G39" s="170"/>
      <c r="J39" s="141" t="str">
        <f>T_iii_strat1!A21</f>
        <v>CQ - packaged alone</v>
      </c>
      <c r="K39" s="134">
        <f>T_iii_strat1!Z21</f>
        <v>15.647156789273135</v>
      </c>
      <c r="L39" s="135">
        <f>K39-T_iii_strat1!AA21</f>
        <v>2.7061628936711557</v>
      </c>
      <c r="M39" s="135">
        <f>T_iii_strat1!AB21-K39</f>
        <v>3.1498791611163828</v>
      </c>
    </row>
    <row r="40" spans="2:13" ht="15.75" thickTop="1" x14ac:dyDescent="0.25">
      <c r="J40" s="141" t="str">
        <f>T_iii_strat1!A22</f>
        <v>SP</v>
      </c>
      <c r="K40" s="134">
        <f>T_iii_strat1!Z22</f>
        <v>12.309814286687757</v>
      </c>
      <c r="L40" s="135">
        <f>K40-T_iii_strat1!AA22</f>
        <v>1.825219333927727</v>
      </c>
      <c r="M40" s="135">
        <f>T_iii_strat1!AB22-K40</f>
        <v>2.0918438676624227</v>
      </c>
    </row>
    <row r="41" spans="2:13" x14ac:dyDescent="0.25">
      <c r="J41" s="141" t="str">
        <f>T_iii_strat1!A23</f>
        <v>SPAQ</v>
      </c>
      <c r="K41" s="134">
        <f>T_iii_strat1!Z23</f>
        <v>1.0711428428943985</v>
      </c>
      <c r="L41" s="135">
        <f>K41-T_iii_strat1!AA23</f>
        <v>0.36693629208288359</v>
      </c>
      <c r="M41" s="135">
        <f>T_iii_strat1!AB23-K41</f>
        <v>0.55500218888894448</v>
      </c>
    </row>
    <row r="42" spans="2:13" x14ac:dyDescent="0.25">
      <c r="J42" s="141" t="str">
        <f>T_iii_strat1!A24</f>
        <v>Other non-artemisinins</v>
      </c>
      <c r="K42" s="134">
        <f>T_iii_strat1!Z24</f>
        <v>1.0837304171957325</v>
      </c>
      <c r="L42" s="135">
        <f>K42-T_iii_strat1!AA24</f>
        <v>0.50254819883811364</v>
      </c>
      <c r="M42" s="135">
        <f>T_iii_strat1!AB24-K42</f>
        <v>0.92830708106350346</v>
      </c>
    </row>
    <row r="43" spans="2:13" x14ac:dyDescent="0.25">
      <c r="J43" s="141" t="str">
        <f>T_iii_strat1!A25</f>
        <v>Oral artemisinin monotherapy</v>
      </c>
      <c r="K43" s="134" t="str">
        <f>T_iii_strat1!Z25</f>
        <v>0</v>
      </c>
      <c r="L43" s="135" t="e">
        <f>K43-T_iii_strat1!AA25</f>
        <v>#VALUE!</v>
      </c>
      <c r="M43" s="135" t="e">
        <f>T_iii_strat1!AB25-K43</f>
        <v>#VALUE!</v>
      </c>
    </row>
    <row r="44" spans="2:13" x14ac:dyDescent="0.25">
      <c r="J44" s="141" t="str">
        <f>T_iii_strat1!A26</f>
        <v>Non-oral art. monotherapy</v>
      </c>
      <c r="K44" s="134">
        <f>T_iii_strat1!Z26</f>
        <v>3.0733017515303205</v>
      </c>
      <c r="L44" s="135">
        <f>K44-T_iii_strat1!AA26</f>
        <v>0.78446110061442376</v>
      </c>
      <c r="M44" s="135">
        <f>T_iii_strat1!AB26-K44</f>
        <v>1.0419981632296107</v>
      </c>
    </row>
    <row r="45" spans="2:13" x14ac:dyDescent="0.25">
      <c r="J45" s="141" t="str">
        <f>T_iii_strat1!A27</f>
        <v>Severe malaria treatment</v>
      </c>
      <c r="K45" s="134">
        <f>T_iii_strat1!Z27</f>
        <v>3.3288225361690293</v>
      </c>
      <c r="L45" s="135">
        <f>K45-T_iii_strat1!AA27</f>
        <v>0.81072764043368428</v>
      </c>
      <c r="M45" s="135">
        <f>T_iii_strat1!AB27-K45</f>
        <v>1.059998365952072</v>
      </c>
    </row>
    <row r="46" spans="2:13" x14ac:dyDescent="0.25">
      <c r="J46" s="141" t="str">
        <f>T_iii_strat1!A28</f>
        <v>Rectal artesunate</v>
      </c>
      <c r="K46" s="134" t="str">
        <f>T_iii_strat1!Z28</f>
        <v>0</v>
      </c>
      <c r="L46" s="135" t="e">
        <f>K46-T_iii_strat1!AA28</f>
        <v>#VALUE!</v>
      </c>
      <c r="M46" s="135" t="e">
        <f>T_iii_strat1!AB28-K46</f>
        <v>#VALUE!</v>
      </c>
    </row>
    <row r="47" spans="2:13" x14ac:dyDescent="0.25">
      <c r="J47" s="141" t="str">
        <f>T_iii_strat1!A29</f>
        <v>Injectable artesunate</v>
      </c>
      <c r="K47" s="134">
        <f>T_iii_strat1!Z29</f>
        <v>0.36245986034930111</v>
      </c>
      <c r="L47" s="135">
        <f>K47-T_iii_strat1!AA29</f>
        <v>0.19224408084168973</v>
      </c>
      <c r="M47" s="135">
        <f>T_iii_strat1!AB29-K47</f>
        <v>0.40769220354286617</v>
      </c>
    </row>
    <row r="48" spans="2:13" x14ac:dyDescent="0.25">
      <c r="J48" s="141" t="str">
        <f>T_iii_strat1!A30</f>
        <v>Injectable artemether</v>
      </c>
      <c r="K48" s="134">
        <f>T_iii_strat1!Z30</f>
        <v>2.0692173990121474</v>
      </c>
      <c r="L48" s="135">
        <f>K48-T_iii_strat1!AA30</f>
        <v>0.5770903242826475</v>
      </c>
      <c r="M48" s="135">
        <f>T_iii_strat1!AB30-K48</f>
        <v>0.79379708584674802</v>
      </c>
    </row>
    <row r="49" spans="1:107" x14ac:dyDescent="0.25">
      <c r="J49" s="141" t="str">
        <f>T_iii_strat1!A31</f>
        <v>injAE</v>
      </c>
      <c r="K49" s="134">
        <f>T_iii_strat1!Z31</f>
        <v>1.3340875344718741</v>
      </c>
      <c r="L49" s="135">
        <f>K49-T_iii_strat1!AA31</f>
        <v>0.54687833351405413</v>
      </c>
      <c r="M49" s="135">
        <f>T_iii_strat1!AB31-K49</f>
        <v>0.91817289662632939</v>
      </c>
    </row>
    <row r="50" spans="1:107" x14ac:dyDescent="0.25">
      <c r="J50" s="141" t="str">
        <f>T_iii_strat1!A32</f>
        <v>Injectable QN</v>
      </c>
      <c r="K50" s="134">
        <f>T_iii_strat1!Z32</f>
        <v>0.25552078463870853</v>
      </c>
      <c r="L50" s="135">
        <f>K50-T_iii_strat1!AA32</f>
        <v>0.15968699645397702</v>
      </c>
      <c r="M50" s="135">
        <f>T_iii_strat1!AB32-K50</f>
        <v>0.42396229384186079</v>
      </c>
    </row>
    <row r="54" spans="1:107" x14ac:dyDescent="0.25">
      <c r="A54" s="15" t="s">
        <v>4</v>
      </c>
    </row>
    <row r="57" spans="1:107" ht="42" customHeight="1" thickBot="1" x14ac:dyDescent="0.3">
      <c r="B57" s="167" t="s">
        <v>123</v>
      </c>
      <c r="C57" s="167"/>
      <c r="D57" s="167"/>
      <c r="E57" s="167"/>
      <c r="F57" s="167"/>
      <c r="G57" s="167"/>
      <c r="I57" s="151"/>
      <c r="J57" s="130"/>
      <c r="K57" s="130"/>
      <c r="L57" s="152"/>
      <c r="M57" s="152"/>
      <c r="N57" s="152"/>
      <c r="O57" s="153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X57" s="171" t="s">
        <v>111</v>
      </c>
      <c r="CY57" s="172"/>
      <c r="CZ57" s="172"/>
      <c r="DA57" s="172"/>
      <c r="DB57" s="172"/>
      <c r="DC57" s="172"/>
    </row>
    <row r="58" spans="1:107" ht="16.5" thickTop="1" thickBot="1" x14ac:dyDescent="0.3">
      <c r="A58" s="130"/>
      <c r="B58" s="173"/>
      <c r="C58" s="173"/>
      <c r="D58" s="173"/>
      <c r="E58" s="173"/>
      <c r="F58" s="173"/>
      <c r="G58" s="173"/>
      <c r="I58" s="151"/>
      <c r="J58" s="130"/>
      <c r="K58" s="130"/>
      <c r="L58" s="152"/>
      <c r="M58" s="152"/>
      <c r="N58" s="152"/>
      <c r="O58" s="152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X58" s="154">
        <f>$K$58</f>
        <v>0</v>
      </c>
      <c r="CY58" s="154"/>
      <c r="CZ58" s="154"/>
      <c r="DA58" s="154"/>
      <c r="DB58" s="154"/>
      <c r="DC58" s="154"/>
    </row>
    <row r="59" spans="1:107" s="155" customFormat="1" ht="60.75" thickBot="1" x14ac:dyDescent="0.3">
      <c r="B59" s="174"/>
      <c r="C59" s="174"/>
      <c r="D59" s="174"/>
      <c r="E59" s="174"/>
      <c r="F59" s="174"/>
      <c r="G59" s="174"/>
      <c r="I59" s="156"/>
      <c r="J59" s="15" t="s">
        <v>124</v>
      </c>
      <c r="K59" s="157" t="s">
        <v>13</v>
      </c>
      <c r="L59" s="158" t="str">
        <f>T_i!$A4</f>
        <v>Any antimalarial</v>
      </c>
      <c r="M59" s="159" t="s">
        <v>15</v>
      </c>
      <c r="N59" s="159" t="s">
        <v>16</v>
      </c>
      <c r="O59" s="158" t="str">
        <f>T_i!$A5</f>
        <v>ACT</v>
      </c>
      <c r="P59" s="159" t="s">
        <v>15</v>
      </c>
      <c r="Q59" s="159" t="s">
        <v>16</v>
      </c>
      <c r="R59" s="158" t="str">
        <f>T_i!$A6</f>
        <v>AL</v>
      </c>
      <c r="S59" s="159" t="s">
        <v>15</v>
      </c>
      <c r="T59" s="159" t="s">
        <v>16</v>
      </c>
      <c r="U59" s="158" t="str">
        <f>T_i!$A7</f>
        <v>ASAQ</v>
      </c>
      <c r="V59" s="159" t="s">
        <v>15</v>
      </c>
      <c r="W59" s="159" t="s">
        <v>16</v>
      </c>
      <c r="X59" s="158" t="str">
        <f>T_i!$A8</f>
        <v>APPQ</v>
      </c>
      <c r="Y59" s="159" t="s">
        <v>15</v>
      </c>
      <c r="Z59" s="159" t="s">
        <v>16</v>
      </c>
      <c r="AA59" s="158" t="str">
        <f>T_i!$A9</f>
        <v>DHAPPQ</v>
      </c>
      <c r="AB59" s="159" t="s">
        <v>15</v>
      </c>
      <c r="AC59" s="159" t="s">
        <v>16</v>
      </c>
      <c r="AD59" s="158" t="str">
        <f>T_i!$A10</f>
        <v>ARPPQ</v>
      </c>
      <c r="AE59" s="159" t="s">
        <v>15</v>
      </c>
      <c r="AF59" s="159" t="s">
        <v>16</v>
      </c>
      <c r="AG59" s="158" t="str">
        <f>T_i!$A11</f>
        <v>any other ACT</v>
      </c>
      <c r="AH59" s="159" t="s">
        <v>15</v>
      </c>
      <c r="AI59" s="159" t="s">
        <v>16</v>
      </c>
      <c r="AJ59" s="158" t="str">
        <f>T_i!$A12</f>
        <v>Nationally regd ACT</v>
      </c>
      <c r="AK59" s="159" t="s">
        <v>15</v>
      </c>
      <c r="AL59" s="159" t="s">
        <v>16</v>
      </c>
      <c r="AM59" s="158" t="str">
        <f>T_i!$A13</f>
        <v>QAACT</v>
      </c>
      <c r="AN59" s="159" t="s">
        <v>15</v>
      </c>
      <c r="AO59" s="159" t="s">
        <v>16</v>
      </c>
      <c r="AP59" s="158" t="str">
        <f>T_i!$A14</f>
        <v>ACT: WHO PQ &amp; NAT</v>
      </c>
      <c r="AQ59" s="159" t="s">
        <v>15</v>
      </c>
      <c r="AR59" s="159" t="s">
        <v>16</v>
      </c>
      <c r="AS59" s="158" t="str">
        <f>T_i!$A15</f>
        <v>ACT: WHO PQ, not NAT</v>
      </c>
      <c r="AT59" s="159" t="s">
        <v>15</v>
      </c>
      <c r="AU59" s="159" t="s">
        <v>16</v>
      </c>
      <c r="AV59" s="158" t="str">
        <f>T_i!$A16</f>
        <v>ACT: NAT, not WHO PQ</v>
      </c>
      <c r="AW59" s="159" t="s">
        <v>15</v>
      </c>
      <c r="AX59" s="159" t="s">
        <v>16</v>
      </c>
      <c r="AY59" s="158" t="str">
        <f>T_i!$A17</f>
        <v>ACT: not WHO PQ or NAT</v>
      </c>
      <c r="AZ59" s="159" t="s">
        <v>15</v>
      </c>
      <c r="BA59" s="159" t="s">
        <v>16</v>
      </c>
      <c r="BB59" s="158" t="str">
        <f>T_i!$A18</f>
        <v>Stocks 2 or more ACTs</v>
      </c>
      <c r="BC59" s="159" t="s">
        <v>15</v>
      </c>
      <c r="BD59" s="159" t="s">
        <v>16</v>
      </c>
      <c r="BE59" s="158" t="str">
        <f>T_i!$A19</f>
        <v>Non-artemisinin therapy</v>
      </c>
      <c r="BF59" s="159" t="s">
        <v>15</v>
      </c>
      <c r="BG59" s="159" t="s">
        <v>16</v>
      </c>
      <c r="BH59" s="158" t="str">
        <f>T_i!$A20</f>
        <v>Oral QN</v>
      </c>
      <c r="BI59" s="159" t="s">
        <v>15</v>
      </c>
      <c r="BJ59" s="159" t="s">
        <v>16</v>
      </c>
      <c r="BK59" s="158" t="str">
        <f>T_i!$A21</f>
        <v>CQ - packaged alone</v>
      </c>
      <c r="BL59" s="159" t="s">
        <v>15</v>
      </c>
      <c r="BM59" s="159" t="s">
        <v>16</v>
      </c>
      <c r="BN59" s="158" t="str">
        <f>T_i!$A22</f>
        <v>SP</v>
      </c>
      <c r="BO59" s="159" t="s">
        <v>15</v>
      </c>
      <c r="BP59" s="159" t="s">
        <v>16</v>
      </c>
      <c r="BQ59" s="158" t="str">
        <f>T_i!$A23</f>
        <v>SPAQ</v>
      </c>
      <c r="BR59" s="159" t="s">
        <v>15</v>
      </c>
      <c r="BS59" s="159" t="s">
        <v>16</v>
      </c>
      <c r="BT59" s="158" t="str">
        <f>T_i!$A24</f>
        <v>Other non-artemisinins</v>
      </c>
      <c r="BU59" s="159" t="s">
        <v>15</v>
      </c>
      <c r="BV59" s="159" t="s">
        <v>16</v>
      </c>
      <c r="BW59" s="158" t="str">
        <f>T_i!$A25</f>
        <v>Oral artemisinin monotherapy</v>
      </c>
      <c r="BX59" s="159" t="s">
        <v>15</v>
      </c>
      <c r="BY59" s="159" t="s">
        <v>16</v>
      </c>
      <c r="BZ59" s="158" t="str">
        <f>T_i!$A26</f>
        <v>Non-oral art. monotherapy</v>
      </c>
      <c r="CA59" s="159" t="s">
        <v>15</v>
      </c>
      <c r="CB59" s="159" t="s">
        <v>16</v>
      </c>
      <c r="CC59" s="158" t="str">
        <f>T_i!$A27</f>
        <v>Severe malaria treatment</v>
      </c>
      <c r="CD59" s="159" t="s">
        <v>15</v>
      </c>
      <c r="CE59" s="159" t="s">
        <v>16</v>
      </c>
      <c r="CF59" s="158" t="str">
        <f>T_i!$A28</f>
        <v>Rectal artesunate</v>
      </c>
      <c r="CG59" s="159" t="s">
        <v>15</v>
      </c>
      <c r="CH59" s="159" t="s">
        <v>16</v>
      </c>
      <c r="CI59" s="158" t="str">
        <f>T_i!$A29</f>
        <v>Injectable artesunate</v>
      </c>
      <c r="CJ59" s="159" t="s">
        <v>15</v>
      </c>
      <c r="CK59" s="159" t="s">
        <v>16</v>
      </c>
      <c r="CL59" s="158" t="str">
        <f>T_i!$A30</f>
        <v>Injectable artemether</v>
      </c>
      <c r="CM59" s="159" t="s">
        <v>15</v>
      </c>
      <c r="CN59" s="159" t="s">
        <v>16</v>
      </c>
      <c r="CO59" s="158" t="str">
        <f>T_i!$A31</f>
        <v>injAE</v>
      </c>
      <c r="CP59" s="159" t="s">
        <v>15</v>
      </c>
      <c r="CQ59" s="159" t="s">
        <v>16</v>
      </c>
      <c r="CR59" s="158" t="str">
        <f>T_i!$A32</f>
        <v>Injectable QN</v>
      </c>
      <c r="CS59" s="159" t="s">
        <v>15</v>
      </c>
      <c r="CT59" s="159" t="s">
        <v>16</v>
      </c>
      <c r="CX59" s="168"/>
      <c r="CY59" s="168"/>
      <c r="CZ59" s="168"/>
      <c r="DA59" s="168"/>
      <c r="DB59" s="168"/>
      <c r="DC59" s="168"/>
    </row>
    <row r="60" spans="1:107" x14ac:dyDescent="0.25">
      <c r="B60" s="174"/>
      <c r="C60" s="174"/>
      <c r="D60" s="174"/>
      <c r="E60" s="174"/>
      <c r="F60" s="174"/>
      <c r="G60" s="174"/>
      <c r="I60" s="151"/>
      <c r="J60" s="130"/>
      <c r="K60" s="77" t="str">
        <f>T_i!B$2</f>
        <v>Private Not For-Profit Facility</v>
      </c>
      <c r="L60" s="152">
        <f>T_i!B$4</f>
        <v>88.578394993004551</v>
      </c>
      <c r="M60" s="152">
        <f>L60-T_i!C$4</f>
        <v>17.554280156591247</v>
      </c>
      <c r="N60" s="152">
        <f>T_i!D$4-L60</f>
        <v>7.5058114626368138</v>
      </c>
      <c r="O60" s="152">
        <f>T_i!B$5</f>
        <v>71.700602282769282</v>
      </c>
      <c r="P60" s="134">
        <f>O60-T_i!C$5</f>
        <v>17.896082286587969</v>
      </c>
      <c r="Q60" s="134">
        <f>T_i!D$5-O60</f>
        <v>12.942017040843496</v>
      </c>
      <c r="R60" s="134">
        <f>T_i!B$6</f>
        <v>71.700602282769282</v>
      </c>
      <c r="S60" s="134">
        <f>R60-T_i!C$6</f>
        <v>17.896082286587969</v>
      </c>
      <c r="T60" s="134">
        <f>T_i!D$6-R60</f>
        <v>12.942017040843496</v>
      </c>
      <c r="U60" s="134">
        <f>T_i!B$7</f>
        <v>1.9510694704235636</v>
      </c>
      <c r="V60" s="134">
        <f>U60-T_i!C$7</f>
        <v>1.4373215053292343</v>
      </c>
      <c r="W60" s="134">
        <f>T_i!D$7-U60</f>
        <v>5.170680522818885</v>
      </c>
      <c r="X60" s="134">
        <f>T_i!B$8</f>
        <v>1.6385208683670871</v>
      </c>
      <c r="Y60" s="134">
        <f>X60-T_i!C$8</f>
        <v>1.2892682144539449</v>
      </c>
      <c r="Z60" s="134">
        <f>T_i!D$8-X60</f>
        <v>5.6982057259779442</v>
      </c>
      <c r="AA60" s="134">
        <f>T_i!B$9</f>
        <v>1.9510694704235636</v>
      </c>
      <c r="AB60" s="134">
        <f>AA60-T_i!C$9</f>
        <v>1.4373215053292343</v>
      </c>
      <c r="AC60" s="134">
        <f>T_i!D$9-AA60</f>
        <v>5.170680522818885</v>
      </c>
      <c r="AD60" s="134" t="str">
        <f>T_i!B$10</f>
        <v>0</v>
      </c>
      <c r="AE60" s="134" t="e">
        <f>AD60-T_i!C$10</f>
        <v>#VALUE!</v>
      </c>
      <c r="AF60" s="134" t="e">
        <f>T_i!D$10-AD60</f>
        <v>#VALUE!</v>
      </c>
      <c r="AG60" s="134" t="str">
        <f>T_i!B$11</f>
        <v>0</v>
      </c>
      <c r="AH60" s="134" t="e">
        <f>AG60-T_i!C$11</f>
        <v>#VALUE!</v>
      </c>
      <c r="AI60" s="134" t="e">
        <f>T_i!D$11-AG60</f>
        <v>#VALUE!</v>
      </c>
      <c r="AJ60" s="134">
        <f>T_i!B$12</f>
        <v>57.356335312210085</v>
      </c>
      <c r="AK60" s="134">
        <f>AJ60-T_i!C$12</f>
        <v>20.258375821669276</v>
      </c>
      <c r="AL60" s="134">
        <f>T_i!D$12-AJ60</f>
        <v>18.057850933176191</v>
      </c>
      <c r="AM60" s="134">
        <f>T_i!B$13</f>
        <v>16.974516670495927</v>
      </c>
      <c r="AN60" s="134">
        <f>AM60-T_i!C$13</f>
        <v>10.629309148561084</v>
      </c>
      <c r="AO60" s="134">
        <f>T_i!D$13-AM60</f>
        <v>21.180989758713746</v>
      </c>
      <c r="AP60" s="134">
        <f>T_i!B$14</f>
        <v>10.143343306752305</v>
      </c>
      <c r="AQ60" s="134">
        <f>AP60-T_i!C$14</f>
        <v>7.6807057403539769</v>
      </c>
      <c r="AR60" s="134">
        <f>T_i!D$14-AP60</f>
        <v>23.398172055026386</v>
      </c>
      <c r="AS60" s="134">
        <f>T_i!B$15</f>
        <v>6.8311733637436225</v>
      </c>
      <c r="AT60" s="134">
        <f>AS60-T_i!C$15</f>
        <v>5.3151869408606807</v>
      </c>
      <c r="AU60" s="134">
        <f>T_i!D$15-AS60</f>
        <v>19.052843035668218</v>
      </c>
      <c r="AV60" s="134">
        <f>T_i!B$16</f>
        <v>34.509821590092656</v>
      </c>
      <c r="AW60" s="134">
        <f>AV60-T_i!C$16</f>
        <v>16.636088330825327</v>
      </c>
      <c r="AX60" s="134">
        <f>T_i!D$16-AV60</f>
        <v>21.550566884666793</v>
      </c>
      <c r="AY60" s="134">
        <f>T_i!B$17</f>
        <v>46.661246735540978</v>
      </c>
      <c r="AZ60" s="134">
        <f>AY60-T_i!C$17</f>
        <v>18.220864553611609</v>
      </c>
      <c r="BA60" s="134">
        <f>T_i!D$17-AY60</f>
        <v>19.157391951572983</v>
      </c>
      <c r="BB60" s="134">
        <f>T_i!B$18</f>
        <v>1.9510694704235636</v>
      </c>
      <c r="BC60" s="134">
        <f>BB60-T_i!C$18</f>
        <v>1.4373215053292343</v>
      </c>
      <c r="BD60" s="134">
        <f>T_i!D$18-BB60</f>
        <v>5.170680522818885</v>
      </c>
      <c r="BE60" s="134">
        <f>T_i!B$19</f>
        <v>15.283017688795727</v>
      </c>
      <c r="BF60" s="134">
        <f>BE60-T_i!C$19</f>
        <v>7.2725267283156594</v>
      </c>
      <c r="BG60" s="134">
        <f>T_i!D$19-BE60</f>
        <v>11.922404710759004</v>
      </c>
      <c r="BH60" s="134">
        <f>T_i!B$20</f>
        <v>5.0196353039511887</v>
      </c>
      <c r="BI60" s="134">
        <f>BH60-T_i!C$20</f>
        <v>3.1979717071010176</v>
      </c>
      <c r="BJ60" s="134">
        <f>T_i!D$20-BH60</f>
        <v>8.0639287066468288</v>
      </c>
      <c r="BK60" s="134">
        <f>T_i!B$21</f>
        <v>2.7421921507689078</v>
      </c>
      <c r="BL60" s="134">
        <f>BK60-T_i!C$21</f>
        <v>1.6741222218616205</v>
      </c>
      <c r="BM60" s="134">
        <f>T_i!D$21-BK60</f>
        <v>4.1162739080121815</v>
      </c>
      <c r="BN60" s="134">
        <f>T_i!B$22</f>
        <v>8.3443338133196221</v>
      </c>
      <c r="BO60" s="134">
        <f>BN60-T_i!C$22</f>
        <v>4.2825771079602912</v>
      </c>
      <c r="BP60" s="134">
        <f>T_i!D$22-BN60</f>
        <v>8.0274307810494747</v>
      </c>
      <c r="BQ60" s="134" t="str">
        <f>T_i!B$23</f>
        <v>0</v>
      </c>
      <c r="BR60" s="134" t="e">
        <f>BQ60-T_i!C$23</f>
        <v>#VALUE!</v>
      </c>
      <c r="BS60" s="134" t="e">
        <f>T_i!D$23-BQ60</f>
        <v>#VALUE!</v>
      </c>
      <c r="BT60" s="134">
        <f>T_i!B$24</f>
        <v>1.0352462879114277</v>
      </c>
      <c r="BU60" s="134">
        <f>BT60-T_i!C$24</f>
        <v>0.78837397108467189</v>
      </c>
      <c r="BV60" s="134">
        <f>T_i!D$24-BT60</f>
        <v>3.1991354972982728</v>
      </c>
      <c r="BW60" s="134" t="str">
        <f>T_i!B$25</f>
        <v>0</v>
      </c>
      <c r="BX60" s="134" t="e">
        <f>BW60-T_i!C$25</f>
        <v>#VALUE!</v>
      </c>
      <c r="BY60" s="134" t="e">
        <f>T_i!D$25-BW60</f>
        <v>#VALUE!</v>
      </c>
      <c r="BZ60" s="134">
        <f>T_i!B$26</f>
        <v>28.851397727255311</v>
      </c>
      <c r="CA60" s="134">
        <f>BZ60-T_i!C$26</f>
        <v>12.1998858994783</v>
      </c>
      <c r="CB60" s="134">
        <f>T_i!D$26-BZ60</f>
        <v>16.296543967950299</v>
      </c>
      <c r="CC60" s="134">
        <f>T_i!B$27</f>
        <v>34.395684341930412</v>
      </c>
      <c r="CD60" s="134">
        <f>CC60-T_i!C$27</f>
        <v>13.948898087273179</v>
      </c>
      <c r="CE60" s="134">
        <f>T_i!D$27-CC60</f>
        <v>17.283176158993882</v>
      </c>
      <c r="CF60" s="134" t="str">
        <f>T_i!B$28</f>
        <v>0</v>
      </c>
      <c r="CG60" s="134" t="e">
        <f>CF60-T_i!C$28</f>
        <v>#VALUE!</v>
      </c>
      <c r="CH60" s="134" t="e">
        <f>T_i!D$28-CF60</f>
        <v>#VALUE!</v>
      </c>
      <c r="CI60" s="134">
        <f>T_i!B$29</f>
        <v>7.628590885979726</v>
      </c>
      <c r="CJ60" s="134">
        <f>CI60-T_i!C$29</f>
        <v>4.2682298234412723</v>
      </c>
      <c r="CK60" s="134">
        <f>T_i!D$29-CI60</f>
        <v>8.7696822225432101</v>
      </c>
      <c r="CL60" s="134">
        <f>T_i!B$30</f>
        <v>21.632226051731461</v>
      </c>
      <c r="CM60" s="134">
        <f>CL60-T_i!C$30</f>
        <v>9.9453559989849083</v>
      </c>
      <c r="CN60" s="134">
        <f>T_i!D$30-CL60</f>
        <v>14.907025936146102</v>
      </c>
      <c r="CO60" s="134">
        <f>T_i!B$31</f>
        <v>17.791415833931307</v>
      </c>
      <c r="CP60" s="134">
        <f>CO60-T_i!C$31</f>
        <v>9.6672889400611766</v>
      </c>
      <c r="CQ60" s="134">
        <f>T_i!D$31-CO60</f>
        <v>16.835324235306519</v>
      </c>
      <c r="CR60" s="134">
        <f>T_i!B$32</f>
        <v>5.5442866146750998</v>
      </c>
      <c r="CS60" s="134">
        <f>CR60-T_i!C$32</f>
        <v>4.1794826891898751</v>
      </c>
      <c r="CT60" s="134">
        <f>T_i!D$32-CR60</f>
        <v>14.391558643590718</v>
      </c>
      <c r="CX60" s="168"/>
      <c r="CY60" s="168"/>
      <c r="CZ60" s="168"/>
      <c r="DA60" s="168"/>
      <c r="DB60" s="168"/>
      <c r="DC60" s="168"/>
    </row>
    <row r="61" spans="1:107" x14ac:dyDescent="0.25">
      <c r="B61" s="174"/>
      <c r="C61" s="174"/>
      <c r="D61" s="174"/>
      <c r="E61" s="174"/>
      <c r="F61" s="174"/>
      <c r="G61" s="174"/>
      <c r="I61" s="151"/>
      <c r="J61" s="130"/>
      <c r="K61" s="77" t="str">
        <f>T_i!F$2</f>
        <v>Private For-Profit Facility</v>
      </c>
      <c r="L61" s="152">
        <f>T_i!F$4</f>
        <v>61.444611322315154</v>
      </c>
      <c r="M61" s="152">
        <f>L61-T_i!G$4</f>
        <v>17.602389061442999</v>
      </c>
      <c r="N61" s="152">
        <f>T_i!H$4-L61</f>
        <v>15.043846399127119</v>
      </c>
      <c r="O61" s="152">
        <f>T_i!F$5</f>
        <v>47.638311392841729</v>
      </c>
      <c r="P61" s="134">
        <f>O61-T_i!G$5</f>
        <v>14.026582509900216</v>
      </c>
      <c r="Q61" s="134">
        <f>T_i!H$5-O61</f>
        <v>14.409299159914632</v>
      </c>
      <c r="R61" s="134">
        <f>T_i!F$6</f>
        <v>45.213982453370839</v>
      </c>
      <c r="S61" s="134">
        <f>R61-T_i!G$6</f>
        <v>13.587515398674789</v>
      </c>
      <c r="T61" s="134">
        <f>T_i!H$6-R61</f>
        <v>14.340463470197747</v>
      </c>
      <c r="U61" s="134">
        <f>T_i!F$7</f>
        <v>4.3086808839732633</v>
      </c>
      <c r="V61" s="134">
        <f>U61-T_i!G$7</f>
        <v>2.2425278284865229</v>
      </c>
      <c r="W61" s="134">
        <f>T_i!H$7-U61</f>
        <v>4.4585926287195825</v>
      </c>
      <c r="X61" s="134">
        <f>T_i!F$8</f>
        <v>7.1024087340658806E-2</v>
      </c>
      <c r="Y61" s="134">
        <f>X61-T_i!G$8</f>
        <v>5.5599259673905721E-2</v>
      </c>
      <c r="Z61" s="134">
        <f>T_i!H$8-X61</f>
        <v>0.25535428608747751</v>
      </c>
      <c r="AA61" s="134">
        <f>T_i!F$9</f>
        <v>4.0946592969890858</v>
      </c>
      <c r="AB61" s="134">
        <f>AA61-T_i!G$9</f>
        <v>1.8073396182626027</v>
      </c>
      <c r="AC61" s="134">
        <f>T_i!H$9-AA61</f>
        <v>3.1298333876479907</v>
      </c>
      <c r="AD61" s="134" t="str">
        <f>T_i!F$10</f>
        <v>0</v>
      </c>
      <c r="AE61" s="134" t="e">
        <f>AD61-T_i!G$10</f>
        <v>#VALUE!</v>
      </c>
      <c r="AF61" s="134" t="e">
        <f>T_i!H$10-AD61</f>
        <v>#VALUE!</v>
      </c>
      <c r="AG61" s="134" t="str">
        <f>T_i!F$11</f>
        <v>0</v>
      </c>
      <c r="AH61" s="134" t="e">
        <f>AG61-T_i!G$11</f>
        <v>#VALUE!</v>
      </c>
      <c r="AI61" s="134" t="e">
        <f>T_i!H$11-AG61</f>
        <v>#VALUE!</v>
      </c>
      <c r="AJ61" s="134">
        <f>T_i!F$12</f>
        <v>43.062060430250476</v>
      </c>
      <c r="AK61" s="134">
        <f>AJ61-T_i!G$12</f>
        <v>12.974249082444938</v>
      </c>
      <c r="AL61" s="134">
        <f>T_i!H$12-AJ61</f>
        <v>14.002379046346611</v>
      </c>
      <c r="AM61" s="134">
        <f>T_i!F$13</f>
        <v>6.5318491940428904</v>
      </c>
      <c r="AN61" s="134">
        <f>AM61-T_i!G$13</f>
        <v>3.6491117110772864</v>
      </c>
      <c r="AO61" s="134">
        <f>T_i!H$13-AM61</f>
        <v>7.5963526725572139</v>
      </c>
      <c r="AP61" s="134">
        <f>T_i!F$14</f>
        <v>1.0246796882304297</v>
      </c>
      <c r="AQ61" s="134">
        <f>AP61-T_i!G$14</f>
        <v>0.57607148592390089</v>
      </c>
      <c r="AR61" s="134">
        <f>T_i!H$14-AP61</f>
        <v>1.2985588392418805</v>
      </c>
      <c r="AS61" s="134">
        <f>T_i!F$15</f>
        <v>5.5071695058124615</v>
      </c>
      <c r="AT61" s="134">
        <f>AS61-T_i!G$15</f>
        <v>3.349816272366319</v>
      </c>
      <c r="AU61" s="134">
        <f>T_i!H$15-AS61</f>
        <v>7.8415894472692091</v>
      </c>
      <c r="AV61" s="134">
        <f>T_i!F$16</f>
        <v>34.273700969210118</v>
      </c>
      <c r="AW61" s="134">
        <f>AV61-T_i!G$16</f>
        <v>12.062097942468004</v>
      </c>
      <c r="AX61" s="134">
        <f>T_i!H$16-AV61</f>
        <v>14.504938255905429</v>
      </c>
      <c r="AY61" s="134">
        <f>T_i!F$17</f>
        <v>18.638077901344328</v>
      </c>
      <c r="AZ61" s="134">
        <f>AY61-T_i!G$17</f>
        <v>6.4632924356811259</v>
      </c>
      <c r="BA61" s="134">
        <f>T_i!H$17-AY61</f>
        <v>8.8216820387737407</v>
      </c>
      <c r="BB61" s="134">
        <f>T_i!F$18</f>
        <v>5.4810694687245736</v>
      </c>
      <c r="BC61" s="134">
        <f>BB61-T_i!G$18</f>
        <v>2.4928508968913112</v>
      </c>
      <c r="BD61" s="134">
        <f>T_i!H$18-BB61</f>
        <v>4.361462632626818</v>
      </c>
      <c r="BE61" s="134">
        <f>T_i!F$19</f>
        <v>11.92474380840795</v>
      </c>
      <c r="BF61" s="134">
        <f>BE61-T_i!G$19</f>
        <v>4.9373322465460081</v>
      </c>
      <c r="BG61" s="134">
        <f>T_i!H$19-BE61</f>
        <v>7.6903431280871644</v>
      </c>
      <c r="BH61" s="134">
        <f>T_i!F$20</f>
        <v>1.3966151057213396</v>
      </c>
      <c r="BI61" s="134">
        <f>BH61-T_i!G$20</f>
        <v>0.84614908088083973</v>
      </c>
      <c r="BJ61" s="134">
        <f>T_i!H$20-BH61</f>
        <v>2.1010628439999239</v>
      </c>
      <c r="BK61" s="134">
        <f>T_i!F$21</f>
        <v>1.3825170576459844</v>
      </c>
      <c r="BL61" s="134">
        <f>BK61-T_i!G$21</f>
        <v>0.67456319554444899</v>
      </c>
      <c r="BM61" s="134">
        <f>T_i!H$21-BK61</f>
        <v>1.2999462016073942</v>
      </c>
      <c r="BN61" s="134">
        <f>T_i!F$22</f>
        <v>8.4078353681156273</v>
      </c>
      <c r="BO61" s="134">
        <f>BN61-T_i!G$22</f>
        <v>4.0571269653110296</v>
      </c>
      <c r="BP61" s="134">
        <f>T_i!H$22-BN61</f>
        <v>7.222243730521928</v>
      </c>
      <c r="BQ61" s="134">
        <f>T_i!F$23</f>
        <v>0.66049253907148009</v>
      </c>
      <c r="BR61" s="134">
        <f>BQ61-T_i!G$23</f>
        <v>0.38445274813597552</v>
      </c>
      <c r="BS61" s="134">
        <f>T_i!H$23-BQ61</f>
        <v>0.91145677588749685</v>
      </c>
      <c r="BT61" s="134">
        <f>T_i!F$24</f>
        <v>0.28076166945762893</v>
      </c>
      <c r="BU61" s="134">
        <f>BT61-T_i!G$24</f>
        <v>0.21076654755328492</v>
      </c>
      <c r="BV61" s="134">
        <f>T_i!H$24-BT61</f>
        <v>0.83831126174631621</v>
      </c>
      <c r="BW61" s="134" t="str">
        <f>T_i!F$25</f>
        <v>0</v>
      </c>
      <c r="BX61" s="134" t="e">
        <f>BW61-T_i!G$25</f>
        <v>#VALUE!</v>
      </c>
      <c r="BY61" s="134" t="e">
        <f>T_i!H$25-BW61</f>
        <v>#VALUE!</v>
      </c>
      <c r="BZ61" s="134">
        <f>T_i!F$26</f>
        <v>29.237854201287579</v>
      </c>
      <c r="CA61" s="134">
        <f>BZ61-T_i!G$26</f>
        <v>9.6817817311838965</v>
      </c>
      <c r="CB61" s="134">
        <f>T_i!H$26-BZ61</f>
        <v>12.016863930528228</v>
      </c>
      <c r="CC61" s="134">
        <f>T_i!F$27</f>
        <v>29.747058995436703</v>
      </c>
      <c r="CD61" s="134">
        <f>CC61-T_i!G$27</f>
        <v>9.8114315821903944</v>
      </c>
      <c r="CE61" s="134">
        <f>T_i!H$27-CC61</f>
        <v>12.115420727823818</v>
      </c>
      <c r="CF61" s="134" t="str">
        <f>T_i!F$28</f>
        <v>0</v>
      </c>
      <c r="CG61" s="134" t="e">
        <f>CF61-T_i!G$28</f>
        <v>#VALUE!</v>
      </c>
      <c r="CH61" s="134" t="e">
        <f>T_i!H$28-CF61</f>
        <v>#VALUE!</v>
      </c>
      <c r="CI61" s="134">
        <f>T_i!F$29</f>
        <v>8.2664467801498063</v>
      </c>
      <c r="CJ61" s="134">
        <f>CI61-T_i!G$29</f>
        <v>3.2270142356211986</v>
      </c>
      <c r="CK61" s="134">
        <f>T_i!H$29-CI61</f>
        <v>5.0046505115538054</v>
      </c>
      <c r="CL61" s="134">
        <f>T_i!F$30</f>
        <v>23.301790372067082</v>
      </c>
      <c r="CM61" s="134">
        <f>CL61-T_i!G$30</f>
        <v>8.7169134706682758</v>
      </c>
      <c r="CN61" s="134">
        <f>T_i!H$30-CL61</f>
        <v>11.786550960841922</v>
      </c>
      <c r="CO61" s="134">
        <f>T_i!F$31</f>
        <v>9.8516963336507981</v>
      </c>
      <c r="CP61" s="134">
        <f>CO61-T_i!G$31</f>
        <v>3.5096638711440971</v>
      </c>
      <c r="CQ61" s="134">
        <f>T_i!H$31-CO61</f>
        <v>5.1409906167108801</v>
      </c>
      <c r="CR61" s="134">
        <f>T_i!F$32</f>
        <v>1.3226529561090434</v>
      </c>
      <c r="CS61" s="134">
        <f>CR61-T_i!G$32</f>
        <v>0.87702009904998568</v>
      </c>
      <c r="CT61" s="134">
        <f>T_i!H$32-CR61</f>
        <v>2.5361236740643607</v>
      </c>
      <c r="CX61" s="168"/>
      <c r="CY61" s="168"/>
      <c r="CZ61" s="168"/>
      <c r="DA61" s="168"/>
      <c r="DB61" s="168"/>
      <c r="DC61" s="168"/>
    </row>
    <row r="62" spans="1:107" x14ac:dyDescent="0.25">
      <c r="B62" s="174"/>
      <c r="C62" s="174"/>
      <c r="D62" s="174"/>
      <c r="E62" s="174"/>
      <c r="F62" s="174"/>
      <c r="G62" s="174"/>
      <c r="I62" s="151"/>
      <c r="J62" s="130"/>
      <c r="K62" s="77" t="str">
        <f>T_i!J$2</f>
        <v>Pharmacy</v>
      </c>
      <c r="L62" s="152">
        <f>T_i!J$4</f>
        <v>95.325649672982976</v>
      </c>
      <c r="M62" s="152">
        <f>L62-T_i!K$4</f>
        <v>5.3252151791310354</v>
      </c>
      <c r="N62" s="152">
        <f>T_i!L$4-L62</f>
        <v>2.5560480237469108</v>
      </c>
      <c r="O62" s="152">
        <f>T_i!J$5</f>
        <v>93.373323525293685</v>
      </c>
      <c r="P62" s="134">
        <f>O62-T_i!K$5</f>
        <v>5.614249963926909</v>
      </c>
      <c r="Q62" s="134">
        <f>T_i!L$5-O62</f>
        <v>3.1415550641978598</v>
      </c>
      <c r="R62" s="134">
        <f>T_i!J$6</f>
        <v>88.052744825010677</v>
      </c>
      <c r="S62" s="134">
        <f>R62-T_i!K$6</f>
        <v>5.334988528926246</v>
      </c>
      <c r="T62" s="134">
        <f>T_i!L$6-R62</f>
        <v>3.8493186951596812</v>
      </c>
      <c r="U62" s="134">
        <f>T_i!J$7</f>
        <v>20.758356187255558</v>
      </c>
      <c r="V62" s="134">
        <f>U62-T_i!K$7</f>
        <v>4.4927868417685488</v>
      </c>
      <c r="W62" s="134">
        <f>T_i!L$7-U62</f>
        <v>5.3468714602496235</v>
      </c>
      <c r="X62" s="134">
        <f>T_i!J$8</f>
        <v>11.627749399296674</v>
      </c>
      <c r="Y62" s="134">
        <f>X62-T_i!K$8</f>
        <v>2.6330179143013428</v>
      </c>
      <c r="Z62" s="134">
        <f>T_i!L$8-X62</f>
        <v>3.2775394453738596</v>
      </c>
      <c r="AA62" s="134">
        <f>T_i!J$9</f>
        <v>41.224607520290711</v>
      </c>
      <c r="AB62" s="134">
        <f>AA62-T_i!K$9</f>
        <v>7.2451578938259331</v>
      </c>
      <c r="AC62" s="134">
        <f>T_i!L$9-AA62</f>
        <v>7.6464417776049984</v>
      </c>
      <c r="AD62" s="134">
        <f>T_i!J$10</f>
        <v>4.4509326954106596</v>
      </c>
      <c r="AE62" s="134">
        <f>AD62-T_i!K$10</f>
        <v>2.0054678368420071</v>
      </c>
      <c r="AF62" s="134">
        <f>T_i!L$10-AD62</f>
        <v>3.5157963236559322</v>
      </c>
      <c r="AG62" s="134">
        <f>T_i!J$11</f>
        <v>0.22732563732445807</v>
      </c>
      <c r="AH62" s="134">
        <f>AG62-T_i!K$11</f>
        <v>0.19257186523962427</v>
      </c>
      <c r="AI62" s="134">
        <f>T_i!L$11-AG62</f>
        <v>1.243915004665797</v>
      </c>
      <c r="AJ62" s="134">
        <f>T_i!J$12</f>
        <v>84.865514342888574</v>
      </c>
      <c r="AK62" s="134">
        <f>AJ62-T_i!K$12</f>
        <v>5.1174639453775654</v>
      </c>
      <c r="AL62" s="134">
        <f>T_i!L$12-AJ62</f>
        <v>4.0048024728796463</v>
      </c>
      <c r="AM62" s="134">
        <f>T_i!J$13</f>
        <v>18.293357498044184</v>
      </c>
      <c r="AN62" s="134">
        <f>AM62-T_i!K$13</f>
        <v>4.8411012265735973</v>
      </c>
      <c r="AO62" s="134">
        <f>T_i!L$13-AM62</f>
        <v>6.09240369653714</v>
      </c>
      <c r="AP62" s="134">
        <f>T_i!J$14</f>
        <v>2.2293564705429434</v>
      </c>
      <c r="AQ62" s="134">
        <f>AP62-T_i!K$14</f>
        <v>1.2912527464979688</v>
      </c>
      <c r="AR62" s="134">
        <f>T_i!L$14-AP62</f>
        <v>2.9752181936416253</v>
      </c>
      <c r="AS62" s="134">
        <f>T_i!J$15</f>
        <v>16.191063569114306</v>
      </c>
      <c r="AT62" s="134">
        <f>AS62-T_i!K$15</f>
        <v>4.1413590179035786</v>
      </c>
      <c r="AU62" s="134">
        <f>T_i!L$15-AS62</f>
        <v>5.2182244437580891</v>
      </c>
      <c r="AV62" s="134">
        <f>T_i!J$16</f>
        <v>82.879377113673996</v>
      </c>
      <c r="AW62" s="134">
        <f>AV62-T_i!K$16</f>
        <v>5.612981723144614</v>
      </c>
      <c r="AX62" s="134">
        <f>T_i!L$16-AV62</f>
        <v>4.4543074681227921</v>
      </c>
      <c r="AY62" s="134">
        <f>T_i!J$17</f>
        <v>65.885914257128903</v>
      </c>
      <c r="AZ62" s="134">
        <f>AY62-T_i!K$17</f>
        <v>6.8413602172882264</v>
      </c>
      <c r="BA62" s="134">
        <f>T_i!L$17-AY62</f>
        <v>6.2380923998647688</v>
      </c>
      <c r="BB62" s="134">
        <f>T_i!J$18</f>
        <v>51.068417334788322</v>
      </c>
      <c r="BC62" s="134">
        <f>BB62-T_i!K$18</f>
        <v>6.5281332343516354</v>
      </c>
      <c r="BD62" s="134">
        <f>T_i!L$18-BB62</f>
        <v>6.4918931141234992</v>
      </c>
      <c r="BE62" s="134">
        <f>T_i!J$19</f>
        <v>24.545551730228389</v>
      </c>
      <c r="BF62" s="134">
        <f>BE62-T_i!K$19</f>
        <v>4.6675208420213004</v>
      </c>
      <c r="BG62" s="134">
        <f>T_i!L$19-BE62</f>
        <v>5.3544957624207221</v>
      </c>
      <c r="BH62" s="134">
        <f>T_i!J$20</f>
        <v>2.9992034248014945</v>
      </c>
      <c r="BI62" s="134">
        <f>BH62-T_i!K$20</f>
        <v>1.556410202171326</v>
      </c>
      <c r="BJ62" s="134">
        <f>T_i!L$20-BH62</f>
        <v>3.1309540031340126</v>
      </c>
      <c r="BK62" s="134">
        <f>T_i!J$21</f>
        <v>9.8950394104088826</v>
      </c>
      <c r="BL62" s="134">
        <f>BK62-T_i!K$21</f>
        <v>2.3200343431443136</v>
      </c>
      <c r="BM62" s="134">
        <f>T_i!L$21-BK62</f>
        <v>2.9319878720283654</v>
      </c>
      <c r="BN62" s="134">
        <f>T_i!J$22</f>
        <v>17.556619595226465</v>
      </c>
      <c r="BO62" s="134">
        <f>BN62-T_i!K$22</f>
        <v>3.3331155784160664</v>
      </c>
      <c r="BP62" s="134">
        <f>T_i!L$22-BN62</f>
        <v>3.9186402083112206</v>
      </c>
      <c r="BQ62" s="134">
        <f>T_i!J$23</f>
        <v>0.28717187312234632</v>
      </c>
      <c r="BR62" s="134">
        <f>BQ62-T_i!K$23</f>
        <v>0.20620489410249035</v>
      </c>
      <c r="BS62" s="134">
        <f>T_i!L$23-BQ62</f>
        <v>0.72603765088775929</v>
      </c>
      <c r="BT62" s="134">
        <f>T_i!J$24</f>
        <v>0.69473548661733742</v>
      </c>
      <c r="BU62" s="134">
        <f>BT62-T_i!K$24</f>
        <v>0.40143368234756377</v>
      </c>
      <c r="BV62" s="134">
        <f>T_i!L$24-BT62</f>
        <v>0.94184600230418924</v>
      </c>
      <c r="BW62" s="134" t="str">
        <f>T_i!J$25</f>
        <v>0</v>
      </c>
      <c r="BX62" s="134" t="e">
        <f>BW62-T_i!K$25</f>
        <v>#VALUE!</v>
      </c>
      <c r="BY62" s="134" t="e">
        <f>T_i!L$25-BW62</f>
        <v>#VALUE!</v>
      </c>
      <c r="BZ62" s="134">
        <f>T_i!J$26</f>
        <v>15.532785988173456</v>
      </c>
      <c r="CA62" s="134">
        <f>BZ62-T_i!K$26</f>
        <v>4.0079680174996462</v>
      </c>
      <c r="CB62" s="134">
        <f>T_i!L$26-BZ62</f>
        <v>5.0771227375175361</v>
      </c>
      <c r="CC62" s="134">
        <f>T_i!J$27</f>
        <v>15.760111625497913</v>
      </c>
      <c r="CD62" s="134">
        <f>CC62-T_i!K$27</f>
        <v>4.0203481478472067</v>
      </c>
      <c r="CE62" s="134">
        <f>T_i!L$27-CC62</f>
        <v>5.0721716462726008</v>
      </c>
      <c r="CF62" s="134" t="str">
        <f>T_i!J$28</f>
        <v>0</v>
      </c>
      <c r="CG62" s="134" t="e">
        <f>CF62-T_i!K$28</f>
        <v>#VALUE!</v>
      </c>
      <c r="CH62" s="134" t="e">
        <f>T_i!L$28-CF62</f>
        <v>#VALUE!</v>
      </c>
      <c r="CI62" s="134">
        <f>T_i!J$29</f>
        <v>4.5408733565857888</v>
      </c>
      <c r="CJ62" s="134">
        <f>CI62-T_i!K$29</f>
        <v>1.9429169537706241</v>
      </c>
      <c r="CK62" s="134">
        <f>T_i!L$29-CI62</f>
        <v>3.2792930748688605</v>
      </c>
      <c r="CL62" s="134">
        <f>T_i!J$30</f>
        <v>7.7325033057430765</v>
      </c>
      <c r="CM62" s="134">
        <f>CL62-T_i!K$30</f>
        <v>1.7671398289982259</v>
      </c>
      <c r="CN62" s="134">
        <f>T_i!L$30-CL62</f>
        <v>2.2351363269267726</v>
      </c>
      <c r="CO62" s="134">
        <f>T_i!J$31</f>
        <v>10.69268831773735</v>
      </c>
      <c r="CP62" s="134">
        <f>CO62-T_i!K$31</f>
        <v>3.843647555464365</v>
      </c>
      <c r="CQ62" s="134">
        <f>T_i!L$31-CO62</f>
        <v>5.6228745924152825</v>
      </c>
      <c r="CR62" s="134">
        <f>T_i!J$32</f>
        <v>0.32369542236884591</v>
      </c>
      <c r="CS62" s="134">
        <f>CR62-T_i!K$32</f>
        <v>0.24218676031158165</v>
      </c>
      <c r="CT62" s="134">
        <f>T_i!L$32-CR62</f>
        <v>0.95260462576837868</v>
      </c>
      <c r="CX62" s="168"/>
      <c r="CY62" s="168"/>
      <c r="CZ62" s="168"/>
      <c r="DA62" s="168"/>
      <c r="DB62" s="168"/>
      <c r="DC62" s="168"/>
    </row>
    <row r="63" spans="1:107" x14ac:dyDescent="0.25">
      <c r="B63" s="174"/>
      <c r="C63" s="174"/>
      <c r="D63" s="174"/>
      <c r="E63" s="174"/>
      <c r="F63" s="174"/>
      <c r="G63" s="174"/>
      <c r="I63" s="151"/>
      <c r="J63" s="130"/>
      <c r="K63" s="77" t="str">
        <f>T_i!N$2</f>
        <v>Laboratory</v>
      </c>
      <c r="L63" s="152">
        <f>T_i!N$4</f>
        <v>0.72930197715769163</v>
      </c>
      <c r="M63" s="152">
        <f>L63-T_i!O$4</f>
        <v>0.44707221584255663</v>
      </c>
      <c r="N63" s="152">
        <f>T_i!P$4-L63</f>
        <v>1.1419769189849225</v>
      </c>
      <c r="O63" s="152">
        <f>T_i!N$5</f>
        <v>0.72930197715769163</v>
      </c>
      <c r="P63" s="134">
        <f>O63-T_i!O$5</f>
        <v>0.44707221584255663</v>
      </c>
      <c r="Q63" s="134">
        <f>T_i!P$5-O63</f>
        <v>1.1419769189849225</v>
      </c>
      <c r="R63" s="134">
        <f>T_i!N$6</f>
        <v>0.72930197715769163</v>
      </c>
      <c r="S63" s="134">
        <f>R63-T_i!O$6</f>
        <v>0.44707221584255663</v>
      </c>
      <c r="T63" s="134">
        <f>T_i!P$6-R63</f>
        <v>1.1419769189849225</v>
      </c>
      <c r="U63" s="134" t="str">
        <f>T_i!N$7</f>
        <v>0</v>
      </c>
      <c r="V63" s="134" t="e">
        <f>U63-T_i!O$7</f>
        <v>#VALUE!</v>
      </c>
      <c r="W63" s="134" t="e">
        <f>T_i!P$7-U63</f>
        <v>#VALUE!</v>
      </c>
      <c r="X63" s="134" t="str">
        <f>T_i!N$8</f>
        <v>0</v>
      </c>
      <c r="Y63" s="134" t="e">
        <f>X63-T_i!O$8</f>
        <v>#VALUE!</v>
      </c>
      <c r="Z63" s="134" t="e">
        <f>T_i!P$8-X63</f>
        <v>#VALUE!</v>
      </c>
      <c r="AA63" s="134" t="str">
        <f>T_i!N$9</f>
        <v>0</v>
      </c>
      <c r="AB63" s="134" t="e">
        <f>AA63-T_i!O$9</f>
        <v>#VALUE!</v>
      </c>
      <c r="AC63" s="134" t="e">
        <f>T_i!P$9-AA63</f>
        <v>#VALUE!</v>
      </c>
      <c r="AD63" s="134" t="str">
        <f>T_i!N$10</f>
        <v>0</v>
      </c>
      <c r="AE63" s="134" t="e">
        <f>AD63-T_i!O$10</f>
        <v>#VALUE!</v>
      </c>
      <c r="AF63" s="134" t="e">
        <f>T_i!P$10-AD63</f>
        <v>#VALUE!</v>
      </c>
      <c r="AG63" s="134" t="str">
        <f>T_i!N$11</f>
        <v>0</v>
      </c>
      <c r="AH63" s="134" t="e">
        <f>AG63-T_i!O$11</f>
        <v>#VALUE!</v>
      </c>
      <c r="AI63" s="134" t="e">
        <f>T_i!P$11-AG63</f>
        <v>#VALUE!</v>
      </c>
      <c r="AJ63" s="134">
        <f>T_i!N$12</f>
        <v>0.72930197715769163</v>
      </c>
      <c r="AK63" s="134">
        <f>AJ63-T_i!O$12</f>
        <v>0.44707221584255663</v>
      </c>
      <c r="AL63" s="134">
        <f>T_i!P$12-AJ63</f>
        <v>1.1419769189849225</v>
      </c>
      <c r="AM63" s="134" t="str">
        <f>T_i!N$13</f>
        <v>0</v>
      </c>
      <c r="AN63" s="134" t="e">
        <f>AM63-T_i!O$13</f>
        <v>#VALUE!</v>
      </c>
      <c r="AO63" s="134" t="e">
        <f>T_i!P$13-AM63</f>
        <v>#VALUE!</v>
      </c>
      <c r="AP63" s="134" t="str">
        <f>T_i!N$14</f>
        <v>0</v>
      </c>
      <c r="AQ63" s="134" t="e">
        <f>AP63-T_i!O$14</f>
        <v>#VALUE!</v>
      </c>
      <c r="AR63" s="134" t="e">
        <f>T_i!P$14-AP63</f>
        <v>#VALUE!</v>
      </c>
      <c r="AS63" s="134" t="str">
        <f>T_i!N$15</f>
        <v>0</v>
      </c>
      <c r="AT63" s="134" t="e">
        <f>AS63-T_i!O$15</f>
        <v>#VALUE!</v>
      </c>
      <c r="AU63" s="134" t="e">
        <f>T_i!P$15-AS63</f>
        <v>#VALUE!</v>
      </c>
      <c r="AV63" s="134">
        <f>T_i!N$16</f>
        <v>0.72930197715769163</v>
      </c>
      <c r="AW63" s="134">
        <f>AV63-T_i!O$16</f>
        <v>0.44707221584255663</v>
      </c>
      <c r="AX63" s="134">
        <f>T_i!P$16-AV63</f>
        <v>1.1419769189849225</v>
      </c>
      <c r="AY63" s="134" t="str">
        <f>T_i!N$17</f>
        <v>0</v>
      </c>
      <c r="AZ63" s="134" t="e">
        <f>AY63-T_i!O$17</f>
        <v>#VALUE!</v>
      </c>
      <c r="BA63" s="134" t="e">
        <f>T_i!P$17-AY63</f>
        <v>#VALUE!</v>
      </c>
      <c r="BB63" s="134" t="str">
        <f>T_i!N$18</f>
        <v>0</v>
      </c>
      <c r="BC63" s="134" t="e">
        <f>BB63-T_i!O$18</f>
        <v>#VALUE!</v>
      </c>
      <c r="BD63" s="134" t="e">
        <f>T_i!P$18-BB63</f>
        <v>#VALUE!</v>
      </c>
      <c r="BE63" s="134">
        <f>T_i!N$19</f>
        <v>0.20481000972463803</v>
      </c>
      <c r="BF63" s="134">
        <f>BE63-T_i!O$19</f>
        <v>0.16229860693865017</v>
      </c>
      <c r="BG63" s="134">
        <f>T_i!P$19-BE63</f>
        <v>0.77583792497156989</v>
      </c>
      <c r="BH63" s="134" t="str">
        <f>T_i!N$20</f>
        <v>0</v>
      </c>
      <c r="BI63" s="134" t="e">
        <f>BH63-T_i!O$20</f>
        <v>#VALUE!</v>
      </c>
      <c r="BJ63" s="134" t="e">
        <f>T_i!P$20-BH63</f>
        <v>#VALUE!</v>
      </c>
      <c r="BK63" s="134" t="str">
        <f>T_i!N$21</f>
        <v>0</v>
      </c>
      <c r="BL63" s="134" t="e">
        <f>BK63-T_i!O$21</f>
        <v>#VALUE!</v>
      </c>
      <c r="BM63" s="134" t="e">
        <f>T_i!P$21-BK63</f>
        <v>#VALUE!</v>
      </c>
      <c r="BN63" s="134">
        <f>T_i!N$22</f>
        <v>0.20481000972463803</v>
      </c>
      <c r="BO63" s="134">
        <f>BN63-T_i!O$22</f>
        <v>0.16229860693865017</v>
      </c>
      <c r="BP63" s="134">
        <f>T_i!P$22-BN63</f>
        <v>0.77583792497156989</v>
      </c>
      <c r="BQ63" s="134" t="str">
        <f>T_i!N$23</f>
        <v>0</v>
      </c>
      <c r="BR63" s="134" t="e">
        <f>BQ63-T_i!O$23</f>
        <v>#VALUE!</v>
      </c>
      <c r="BS63" s="134" t="e">
        <f>T_i!P$23-BQ63</f>
        <v>#VALUE!</v>
      </c>
      <c r="BT63" s="134" t="str">
        <f>T_i!N$24</f>
        <v>0</v>
      </c>
      <c r="BU63" s="134" t="e">
        <f>BT63-T_i!O$24</f>
        <v>#VALUE!</v>
      </c>
      <c r="BV63" s="134" t="e">
        <f>T_i!P$24-BT63</f>
        <v>#VALUE!</v>
      </c>
      <c r="BW63" s="134" t="str">
        <f>T_i!N$25</f>
        <v>0</v>
      </c>
      <c r="BX63" s="134" t="e">
        <f>BW63-T_i!O$25</f>
        <v>#VALUE!</v>
      </c>
      <c r="BY63" s="134" t="e">
        <f>T_i!P$25-BW63</f>
        <v>#VALUE!</v>
      </c>
      <c r="BZ63" s="134" t="str">
        <f>T_i!N$26</f>
        <v>0</v>
      </c>
      <c r="CA63" s="134" t="e">
        <f>BZ63-T_i!O$26</f>
        <v>#VALUE!</v>
      </c>
      <c r="CB63" s="134" t="e">
        <f>T_i!P$26-BZ63</f>
        <v>#VALUE!</v>
      </c>
      <c r="CC63" s="134" t="str">
        <f>T_i!N$27</f>
        <v>0</v>
      </c>
      <c r="CD63" s="134" t="e">
        <f>CC63-T_i!O$27</f>
        <v>#VALUE!</v>
      </c>
      <c r="CE63" s="134" t="e">
        <f>T_i!P$27-CC63</f>
        <v>#VALUE!</v>
      </c>
      <c r="CF63" s="134" t="str">
        <f>T_i!N$28</f>
        <v>0</v>
      </c>
      <c r="CG63" s="134" t="e">
        <f>CF63-T_i!O$28</f>
        <v>#VALUE!</v>
      </c>
      <c r="CH63" s="134" t="e">
        <f>T_i!P$28-CF63</f>
        <v>#VALUE!</v>
      </c>
      <c r="CI63" s="134" t="str">
        <f>T_i!N$29</f>
        <v>0</v>
      </c>
      <c r="CJ63" s="134" t="e">
        <f>CI63-T_i!O$29</f>
        <v>#VALUE!</v>
      </c>
      <c r="CK63" s="134" t="e">
        <f>T_i!P$29-CI63</f>
        <v>#VALUE!</v>
      </c>
      <c r="CL63" s="134" t="str">
        <f>T_i!N$30</f>
        <v>0</v>
      </c>
      <c r="CM63" s="134" t="e">
        <f>CL63-T_i!O$30</f>
        <v>#VALUE!</v>
      </c>
      <c r="CN63" s="134" t="e">
        <f>T_i!P$30-CL63</f>
        <v>#VALUE!</v>
      </c>
      <c r="CO63" s="134" t="str">
        <f>T_i!N$31</f>
        <v>0</v>
      </c>
      <c r="CP63" s="134" t="e">
        <f>CO63-T_i!O$31</f>
        <v>#VALUE!</v>
      </c>
      <c r="CQ63" s="134" t="e">
        <f>T_i!P$31-CO63</f>
        <v>#VALUE!</v>
      </c>
      <c r="CR63" s="134" t="str">
        <f>T_i!N$32</f>
        <v>0</v>
      </c>
      <c r="CS63" s="134" t="e">
        <f>CR63-T_i!O$32</f>
        <v>#VALUE!</v>
      </c>
      <c r="CT63" s="134" t="e">
        <f>T_i!P$32-CR63</f>
        <v>#VALUE!</v>
      </c>
      <c r="CX63" s="168"/>
      <c r="CY63" s="168"/>
      <c r="CZ63" s="168"/>
      <c r="DA63" s="168"/>
      <c r="DB63" s="168"/>
      <c r="DC63" s="168"/>
    </row>
    <row r="64" spans="1:107" x14ac:dyDescent="0.25">
      <c r="B64" s="174"/>
      <c r="C64" s="174"/>
      <c r="D64" s="174"/>
      <c r="E64" s="174"/>
      <c r="F64" s="174"/>
      <c r="G64" s="174"/>
      <c r="I64" s="151"/>
      <c r="J64" s="130"/>
      <c r="K64" s="77" t="str">
        <f>T_i!R$2</f>
        <v>Drug store</v>
      </c>
      <c r="L64" s="152">
        <f>T_i!R$4</f>
        <v>89.871469046331541</v>
      </c>
      <c r="M64" s="152">
        <f>L64-T_i!S$4</f>
        <v>5.5533280637702944</v>
      </c>
      <c r="N64" s="152">
        <f>T_i!T$4-L64</f>
        <v>3.7358569949826688</v>
      </c>
      <c r="O64" s="152">
        <f>T_i!R$5</f>
        <v>81.176286469312771</v>
      </c>
      <c r="P64" s="134">
        <f>O64-T_i!S$5</f>
        <v>6.0814945366413582</v>
      </c>
      <c r="Q64" s="134">
        <f>T_i!T$5-O64</f>
        <v>4.8723712462905979</v>
      </c>
      <c r="R64" s="134">
        <f>T_i!R$6</f>
        <v>80.237535030986081</v>
      </c>
      <c r="S64" s="134">
        <f>R64-T_i!S$6</f>
        <v>5.8979463927495317</v>
      </c>
      <c r="T64" s="134">
        <f>T_i!T$6-R64</f>
        <v>4.8149026035117402</v>
      </c>
      <c r="U64" s="134">
        <f>T_i!R$7</f>
        <v>3.8801412536702449</v>
      </c>
      <c r="V64" s="134">
        <f>U64-T_i!S$7</f>
        <v>0.97778354728075589</v>
      </c>
      <c r="W64" s="134">
        <f>T_i!T$7-U64</f>
        <v>1.2896530606936949</v>
      </c>
      <c r="X64" s="134">
        <f>T_i!R$8</f>
        <v>1.3108645079504238</v>
      </c>
      <c r="Y64" s="134">
        <f>X64-T_i!S$8</f>
        <v>0.77842532126923047</v>
      </c>
      <c r="Z64" s="134">
        <f>T_i!T$8-X64</f>
        <v>1.879974081003408</v>
      </c>
      <c r="AA64" s="134">
        <f>T_i!R$9</f>
        <v>12.252095322024797</v>
      </c>
      <c r="AB64" s="134">
        <f>AA64-T_i!S$9</f>
        <v>1.8258001280143503</v>
      </c>
      <c r="AC64" s="134">
        <f>T_i!T$9-AA64</f>
        <v>2.0943168549050846</v>
      </c>
      <c r="AD64" s="134">
        <f>T_i!R$10</f>
        <v>0.20407984906889673</v>
      </c>
      <c r="AE64" s="134">
        <f>AD64-T_i!S$10</f>
        <v>0.11812083283444139</v>
      </c>
      <c r="AF64" s="134">
        <f>T_i!T$10-AD64</f>
        <v>0.27965107113229959</v>
      </c>
      <c r="AG64" s="134" t="str">
        <f>T_i!R$11</f>
        <v>0</v>
      </c>
      <c r="AH64" s="134" t="e">
        <f>AG64-T_i!S$11</f>
        <v>#VALUE!</v>
      </c>
      <c r="AI64" s="134" t="e">
        <f>T_i!T$11-AG64</f>
        <v>#VALUE!</v>
      </c>
      <c r="AJ64" s="134">
        <f>T_i!R$12</f>
        <v>76.699314645075461</v>
      </c>
      <c r="AK64" s="134">
        <f>AJ64-T_i!S$12</f>
        <v>5.8109568285062778</v>
      </c>
      <c r="AL64" s="134">
        <f>T_i!T$12-AJ64</f>
        <v>4.9512802610879874</v>
      </c>
      <c r="AM64" s="134">
        <f>T_i!R$13</f>
        <v>9.150317795037699</v>
      </c>
      <c r="AN64" s="134">
        <f>AM64-T_i!S$13</f>
        <v>1.6931656135072553</v>
      </c>
      <c r="AO64" s="134">
        <f>T_i!T$13-AM64</f>
        <v>2.0311536285892888</v>
      </c>
      <c r="AP64" s="134">
        <f>T_i!R$14</f>
        <v>3.100437055652101</v>
      </c>
      <c r="AQ64" s="134">
        <f>AP64-T_i!S$14</f>
        <v>0.89139167709753631</v>
      </c>
      <c r="AR64" s="134">
        <f>T_i!T$14-AP64</f>
        <v>1.23513805607283</v>
      </c>
      <c r="AS64" s="134">
        <f>T_i!R$15</f>
        <v>6.6486106868521038</v>
      </c>
      <c r="AT64" s="134">
        <f>AS64-T_i!S$15</f>
        <v>1.3720148765939948</v>
      </c>
      <c r="AU64" s="134">
        <f>T_i!T$15-AS64</f>
        <v>1.6973320211408804</v>
      </c>
      <c r="AV64" s="134">
        <f>T_i!R$16</f>
        <v>68.703295534557398</v>
      </c>
      <c r="AW64" s="134">
        <f>AV64-T_i!S$16</f>
        <v>5.6975038967949203</v>
      </c>
      <c r="AX64" s="134">
        <f>T_i!T$16-AV64</f>
        <v>5.1837010225974751</v>
      </c>
      <c r="AY64" s="134">
        <f>T_i!R$17</f>
        <v>46.477636301141175</v>
      </c>
      <c r="AZ64" s="134">
        <f>AY64-T_i!S$17</f>
        <v>4.6515251897593757</v>
      </c>
      <c r="BA64" s="134">
        <f>T_i!T$17-AY64</f>
        <v>4.7136170320774582</v>
      </c>
      <c r="BB64" s="134">
        <f>T_i!R$18</f>
        <v>14.353141483899833</v>
      </c>
      <c r="BC64" s="134">
        <f>BB64-T_i!S$18</f>
        <v>2.0458879458658199</v>
      </c>
      <c r="BD64" s="134">
        <f>T_i!T$18-BB64</f>
        <v>2.3213165676100509</v>
      </c>
      <c r="BE64" s="134">
        <f>T_i!R$19</f>
        <v>35.067574629692331</v>
      </c>
      <c r="BF64" s="134">
        <f>BE64-T_i!S$19</f>
        <v>3.0440693141813995</v>
      </c>
      <c r="BG64" s="134">
        <f>T_i!T$19-BE64</f>
        <v>3.1706586191510269</v>
      </c>
      <c r="BH64" s="134">
        <f>T_i!R$20</f>
        <v>1.0412159950271391</v>
      </c>
      <c r="BI64" s="134">
        <f>BH64-T_i!S$20</f>
        <v>0.35422695269122162</v>
      </c>
      <c r="BJ64" s="134">
        <f>T_i!T$20-BH64</f>
        <v>0.53397736056165335</v>
      </c>
      <c r="BK64" s="134">
        <f>T_i!R$21</f>
        <v>19.759639411046852</v>
      </c>
      <c r="BL64" s="134">
        <f>BK64-T_i!S$21</f>
        <v>2.3600861886863029</v>
      </c>
      <c r="BM64" s="134">
        <f>T_i!T$21-BK64</f>
        <v>2.5935783528511749</v>
      </c>
      <c r="BN64" s="134">
        <f>T_i!R$22</f>
        <v>18.799715412045241</v>
      </c>
      <c r="BO64" s="134">
        <f>BN64-T_i!S$22</f>
        <v>2.2860133370145483</v>
      </c>
      <c r="BP64" s="134">
        <f>T_i!T$22-BN64</f>
        <v>2.5216502561301652</v>
      </c>
      <c r="BQ64" s="134">
        <f>T_i!R$23</f>
        <v>0.65253203617550348</v>
      </c>
      <c r="BR64" s="134">
        <f>BQ64-T_i!S$23</f>
        <v>0.20657828370753589</v>
      </c>
      <c r="BS64" s="134">
        <f>T_i!T$23-BQ64</f>
        <v>0.30135424773556374</v>
      </c>
      <c r="BT64" s="134">
        <f>T_i!R$24</f>
        <v>0.24362398461003509</v>
      </c>
      <c r="BU64" s="134">
        <f>BT64-T_i!S$24</f>
        <v>0.12691514305201895</v>
      </c>
      <c r="BV64" s="134">
        <f>T_i!T$24-BT64</f>
        <v>0.26422741359080804</v>
      </c>
      <c r="BW64" s="134" t="str">
        <f>T_i!R$25</f>
        <v>0</v>
      </c>
      <c r="BX64" s="134" t="e">
        <f>BW64-T_i!S$25</f>
        <v>#VALUE!</v>
      </c>
      <c r="BY64" s="134" t="e">
        <f>T_i!T$25-BW64</f>
        <v>#VALUE!</v>
      </c>
      <c r="BZ64" s="134">
        <f>T_i!R$26</f>
        <v>26.309672293636272</v>
      </c>
      <c r="CA64" s="134">
        <f>BZ64-T_i!S$26</f>
        <v>5.74654638577395</v>
      </c>
      <c r="CB64" s="134">
        <f>T_i!T$26-BZ64</f>
        <v>6.6854290954295656</v>
      </c>
      <c r="CC64" s="134">
        <f>T_i!R$27</f>
        <v>26.372776148452697</v>
      </c>
      <c r="CD64" s="134">
        <f>CC64-T_i!S$27</f>
        <v>5.7479005592746617</v>
      </c>
      <c r="CE64" s="134">
        <f>T_i!T$27-CC64</f>
        <v>6.6826779405833072</v>
      </c>
      <c r="CF64" s="134" t="str">
        <f>T_i!R$28</f>
        <v>0</v>
      </c>
      <c r="CG64" s="134" t="e">
        <f>CF64-T_i!S$28</f>
        <v>#VALUE!</v>
      </c>
      <c r="CH64" s="134" t="e">
        <f>T_i!T$28-CF64</f>
        <v>#VALUE!</v>
      </c>
      <c r="CI64" s="134">
        <f>T_i!R$29</f>
        <v>4.1421131852726365</v>
      </c>
      <c r="CJ64" s="134">
        <f>CI64-T_i!S$29</f>
        <v>1.0589190484036202</v>
      </c>
      <c r="CK64" s="134">
        <f>T_i!T$29-CI64</f>
        <v>1.4017996637639252</v>
      </c>
      <c r="CL64" s="134">
        <f>T_i!R$30</f>
        <v>23.176003993856249</v>
      </c>
      <c r="CM64" s="134">
        <f>CL64-T_i!S$30</f>
        <v>4.6992266455891176</v>
      </c>
      <c r="CN64" s="134">
        <f>T_i!T$30-CL64</f>
        <v>5.4743627888856601</v>
      </c>
      <c r="CO64" s="134">
        <f>T_i!R$31</f>
        <v>8.3492031611832562</v>
      </c>
      <c r="CP64" s="134">
        <f>CO64-T_i!S$31</f>
        <v>2.256917009027184</v>
      </c>
      <c r="CQ64" s="134">
        <f>T_i!T$31-CO64</f>
        <v>2.992028814457198</v>
      </c>
      <c r="CR64" s="134">
        <f>T_i!R$32</f>
        <v>0.11981461150345706</v>
      </c>
      <c r="CS64" s="134">
        <f>CR64-T_i!S$32</f>
        <v>6.4530215206414776E-2</v>
      </c>
      <c r="CT64" s="134">
        <f>T_i!T$32-CR64</f>
        <v>0.13965698140478672</v>
      </c>
      <c r="CX64" s="168"/>
      <c r="CY64" s="168"/>
      <c r="CZ64" s="168"/>
      <c r="DA64" s="168"/>
      <c r="DB64" s="168"/>
      <c r="DC64" s="168"/>
    </row>
    <row r="65" spans="2:107" x14ac:dyDescent="0.25">
      <c r="B65" s="174"/>
      <c r="C65" s="174"/>
      <c r="D65" s="174"/>
      <c r="E65" s="174"/>
      <c r="F65" s="174"/>
      <c r="G65" s="174"/>
      <c r="I65" s="151"/>
      <c r="J65" s="130"/>
      <c r="K65" s="77" t="str">
        <f>T_i!V$2</f>
        <v>Informal TOTAL</v>
      </c>
      <c r="L65" s="152">
        <f>T_i!V$4</f>
        <v>77.33792992634929</v>
      </c>
      <c r="M65" s="152">
        <f>L65-T_i!W$4</f>
        <v>13.832551682456149</v>
      </c>
      <c r="N65" s="152">
        <f>T_i!X$4-L65</f>
        <v>9.662809390965819</v>
      </c>
      <c r="O65" s="152">
        <f>T_i!V$5</f>
        <v>66.214600246402412</v>
      </c>
      <c r="P65" s="134">
        <f>O65-T_i!W$5</f>
        <v>8.4482961900034823</v>
      </c>
      <c r="Q65" s="134">
        <f>T_i!X$5-O65</f>
        <v>7.5265364809566222</v>
      </c>
      <c r="R65" s="134">
        <f>T_i!V$6</f>
        <v>65.106864996271554</v>
      </c>
      <c r="S65" s="134">
        <f>R65-T_i!W$6</f>
        <v>8.3924757090631346</v>
      </c>
      <c r="T65" s="134">
        <f>T_i!X$6-R65</f>
        <v>7.549795402454933</v>
      </c>
      <c r="U65" s="134">
        <f>T_i!V$7</f>
        <v>0.89330566779706133</v>
      </c>
      <c r="V65" s="134">
        <f>U65-T_i!W$7</f>
        <v>0.63584618035939489</v>
      </c>
      <c r="W65" s="134">
        <f>T_i!X$7-U65</f>
        <v>2.1581496660178847</v>
      </c>
      <c r="X65" s="134">
        <f>T_i!V$8</f>
        <v>1.1543666678932192</v>
      </c>
      <c r="Y65" s="134">
        <f>X65-T_i!W$8</f>
        <v>0.93379278251833042</v>
      </c>
      <c r="Z65" s="134">
        <f>T_i!X$8-X65</f>
        <v>4.6567442182184013</v>
      </c>
      <c r="AA65" s="134">
        <f>T_i!V$9</f>
        <v>4.1970168650332251</v>
      </c>
      <c r="AB65" s="134">
        <f>AA65-T_i!W$9</f>
        <v>2.4999898773409077</v>
      </c>
      <c r="AC65" s="134">
        <f>T_i!X$9-AA65</f>
        <v>5.808036122583454</v>
      </c>
      <c r="AD65" s="134" t="str">
        <f>T_i!V$10</f>
        <v>0</v>
      </c>
      <c r="AE65" s="134" t="e">
        <f>AD65-T_i!W$10</f>
        <v>#VALUE!</v>
      </c>
      <c r="AF65" s="134" t="e">
        <f>T_i!X$10-AD65</f>
        <v>#VALUE!</v>
      </c>
      <c r="AG65" s="134" t="str">
        <f>T_i!V$11</f>
        <v>0</v>
      </c>
      <c r="AH65" s="134" t="e">
        <f>AG65-T_i!W$11</f>
        <v>#VALUE!</v>
      </c>
      <c r="AI65" s="134" t="e">
        <f>T_i!X$11-AG65</f>
        <v>#VALUE!</v>
      </c>
      <c r="AJ65" s="134">
        <f>T_i!V$12</f>
        <v>57.352045119624847</v>
      </c>
      <c r="AK65" s="134">
        <f>AJ65-T_i!W$12</f>
        <v>8.3252879007736951</v>
      </c>
      <c r="AL65" s="134">
        <f>T_i!X$12-AJ65</f>
        <v>7.9284800648438818</v>
      </c>
      <c r="AM65" s="134">
        <f>T_i!V$13</f>
        <v>8.4745204024546972</v>
      </c>
      <c r="AN65" s="134">
        <f>AM65-T_i!W$13</f>
        <v>2.9732211897708263</v>
      </c>
      <c r="AO65" s="134">
        <f>T_i!X$13-AM65</f>
        <v>4.3618466423475883</v>
      </c>
      <c r="AP65" s="134">
        <f>T_i!V$14</f>
        <v>2.1133271982034949</v>
      </c>
      <c r="AQ65" s="134">
        <f>AP65-T_i!W$14</f>
        <v>1.4155019922947734</v>
      </c>
      <c r="AR65" s="134">
        <f>T_i!X$14-AP65</f>
        <v>4.1069186268943305</v>
      </c>
      <c r="AS65" s="134">
        <f>T_i!V$15</f>
        <v>6.5857944229116328</v>
      </c>
      <c r="AT65" s="134">
        <f>AS65-T_i!W$15</f>
        <v>3.1771091834861975</v>
      </c>
      <c r="AU65" s="134">
        <f>T_i!X$15-AS65</f>
        <v>5.7598850048462715</v>
      </c>
      <c r="AV65" s="134">
        <f>T_i!V$16</f>
        <v>47.54051855936985</v>
      </c>
      <c r="AW65" s="134">
        <f>AV65-T_i!W$16</f>
        <v>9.0219737585500965</v>
      </c>
      <c r="AX65" s="134">
        <f>T_i!X$16-AV65</f>
        <v>9.185424321395665</v>
      </c>
      <c r="AY65" s="134">
        <f>T_i!V$17</f>
        <v>40.814974770490146</v>
      </c>
      <c r="AZ65" s="134">
        <f>AY65-T_i!W$17</f>
        <v>9.7233886678752413</v>
      </c>
      <c r="BA65" s="134">
        <f>T_i!X$17-AY65</f>
        <v>10.499772562050296</v>
      </c>
      <c r="BB65" s="134">
        <f>T_i!V$18</f>
        <v>4.9557354671693998</v>
      </c>
      <c r="BC65" s="134">
        <f>BB65-T_i!W$18</f>
        <v>2.9395229205011262</v>
      </c>
      <c r="BD65" s="134">
        <f>T_i!X$18-BB65</f>
        <v>6.7147318262700049</v>
      </c>
      <c r="BE65" s="134">
        <f>T_i!V$19</f>
        <v>32.218955017705078</v>
      </c>
      <c r="BF65" s="134">
        <f>BE65-T_i!W$19</f>
        <v>7.0206413329212864</v>
      </c>
      <c r="BG65" s="134">
        <f>T_i!X$19-BE65</f>
        <v>7.9268895360554765</v>
      </c>
      <c r="BH65" s="134" t="str">
        <f>T_i!V$20</f>
        <v>0</v>
      </c>
      <c r="BI65" s="134" t="e">
        <f>BH65-T_i!W$20</f>
        <v>#VALUE!</v>
      </c>
      <c r="BJ65" s="134" t="e">
        <f>T_i!X$20-BH65</f>
        <v>#VALUE!</v>
      </c>
      <c r="BK65" s="134">
        <f>T_i!V$21</f>
        <v>8.9670216397121205</v>
      </c>
      <c r="BL65" s="134">
        <f>BK65-T_i!W$21</f>
        <v>5.7308915099374822</v>
      </c>
      <c r="BM65" s="134">
        <f>T_i!X$21-BK65</f>
        <v>13.521150700017495</v>
      </c>
      <c r="BN65" s="134">
        <f>T_i!V$22</f>
        <v>23.448987375481789</v>
      </c>
      <c r="BO65" s="134">
        <f>BN65-T_i!W$22</f>
        <v>7.652349020706037</v>
      </c>
      <c r="BP65" s="134">
        <f>T_i!X$22-BN65</f>
        <v>9.8915639767430541</v>
      </c>
      <c r="BQ65" s="134">
        <f>T_i!V$23</f>
        <v>5.0070910597288014</v>
      </c>
      <c r="BR65" s="134">
        <f>BQ65-T_i!W$23</f>
        <v>3.0669034852303412</v>
      </c>
      <c r="BS65" s="134">
        <f>T_i!X$23-BQ65</f>
        <v>7.3060898458693222</v>
      </c>
      <c r="BT65" s="134" t="str">
        <f>T_i!V$24</f>
        <v>0</v>
      </c>
      <c r="BU65" s="134" t="e">
        <f>BT65-T_i!W$24</f>
        <v>#VALUE!</v>
      </c>
      <c r="BV65" s="134" t="e">
        <f>T_i!X$24-BT65</f>
        <v>#VALUE!</v>
      </c>
      <c r="BW65" s="134" t="str">
        <f>T_i!V$25</f>
        <v>0</v>
      </c>
      <c r="BX65" s="134" t="e">
        <f>BW65-T_i!W$25</f>
        <v>#VALUE!</v>
      </c>
      <c r="BY65" s="134" t="e">
        <f>T_i!X$25-BW65</f>
        <v>#VALUE!</v>
      </c>
      <c r="BZ65" s="134">
        <f>T_i!V$26</f>
        <v>6.9504413554806215</v>
      </c>
      <c r="CA65" s="134">
        <f>BZ65-T_i!W$26</f>
        <v>4.5465985058049885</v>
      </c>
      <c r="CB65" s="134">
        <f>T_i!X$26-BZ65</f>
        <v>11.518633697763352</v>
      </c>
      <c r="CC65" s="134">
        <f>T_i!V$27</f>
        <v>6.9504413554806215</v>
      </c>
      <c r="CD65" s="134">
        <f>CC65-T_i!W$27</f>
        <v>4.5465985058049885</v>
      </c>
      <c r="CE65" s="134">
        <f>T_i!X$27-CC65</f>
        <v>11.518633697763352</v>
      </c>
      <c r="CF65" s="134" t="str">
        <f>T_i!V$28</f>
        <v>0</v>
      </c>
      <c r="CG65" s="134" t="e">
        <f>CF65-T_i!W$28</f>
        <v>#VALUE!</v>
      </c>
      <c r="CH65" s="134" t="e">
        <f>T_i!X$28-CF65</f>
        <v>#VALUE!</v>
      </c>
      <c r="CI65" s="134">
        <f>T_i!V$29</f>
        <v>1.6820023654141787</v>
      </c>
      <c r="CJ65" s="134">
        <f>CI65-T_i!W$29</f>
        <v>1.2114489865408291</v>
      </c>
      <c r="CK65" s="134">
        <f>T_i!X$29-CI65</f>
        <v>4.1476672359402835</v>
      </c>
      <c r="CL65" s="134">
        <f>T_i!V$30</f>
        <v>5.3919705429771003</v>
      </c>
      <c r="CM65" s="134">
        <f>CL65-T_i!W$30</f>
        <v>3.5902588946346352</v>
      </c>
      <c r="CN65" s="134">
        <f>T_i!X$30-CL65</f>
        <v>9.6487452331287837</v>
      </c>
      <c r="CO65" s="134">
        <f>T_i!V$31</f>
        <v>2.4617289770594692</v>
      </c>
      <c r="CP65" s="134">
        <f>CO65-T_i!W$31</f>
        <v>1.6161368156979761</v>
      </c>
      <c r="CQ65" s="134">
        <f>T_i!X$31-CO65</f>
        <v>4.4884648929716953</v>
      </c>
      <c r="CR65" s="134" t="str">
        <f>T_i!V$32</f>
        <v>0</v>
      </c>
      <c r="CS65" s="134" t="e">
        <f>CR65-T_i!W$32</f>
        <v>#VALUE!</v>
      </c>
      <c r="CT65" s="134" t="e">
        <f>T_i!X$32-CR65</f>
        <v>#VALUE!</v>
      </c>
      <c r="CX65" s="168"/>
      <c r="CY65" s="168"/>
      <c r="CZ65" s="168"/>
      <c r="DA65" s="168"/>
      <c r="DB65" s="168"/>
      <c r="DC65" s="168"/>
    </row>
    <row r="66" spans="2:107" x14ac:dyDescent="0.25">
      <c r="B66" s="174"/>
      <c r="C66" s="174"/>
      <c r="D66" s="174"/>
      <c r="E66" s="174"/>
      <c r="F66" s="174"/>
      <c r="G66" s="174"/>
      <c r="I66" s="151"/>
      <c r="J66" s="130"/>
      <c r="K66" s="77" t="str">
        <f>T_i!Z$2</f>
        <v>Retail TOTAL</v>
      </c>
      <c r="L66" s="152">
        <f>T_i!Z$4</f>
        <v>85.38095789499144</v>
      </c>
      <c r="M66" s="152">
        <f>L66-T_i!AA$4</f>
        <v>3.9207050050685552</v>
      </c>
      <c r="N66" s="152">
        <f>T_i!AB$4-L66</f>
        <v>3.2077201807919522</v>
      </c>
      <c r="O66" s="152">
        <f>T_i!Z$5</f>
        <v>77.596713522123224</v>
      </c>
      <c r="P66" s="134">
        <f>O66-T_i!AA$5</f>
        <v>4.4320144003970796</v>
      </c>
      <c r="Q66" s="134">
        <f>T_i!AB$5-O66</f>
        <v>3.8853027497523271</v>
      </c>
      <c r="R66" s="134">
        <f>T_i!Z$6</f>
        <v>75.975595527043581</v>
      </c>
      <c r="S66" s="134">
        <f>R66-T_i!AA$6</f>
        <v>4.3797084163488194</v>
      </c>
      <c r="T66" s="134">
        <f>T_i!AB$6-R66</f>
        <v>3.8942641565526088</v>
      </c>
      <c r="U66" s="134">
        <f>T_i!Z$7</f>
        <v>6.0715838696047131</v>
      </c>
      <c r="V66" s="134">
        <f>U66-T_i!AA$7</f>
        <v>1.2111014550299757</v>
      </c>
      <c r="W66" s="134">
        <f>T_i!AB$7-U66</f>
        <v>1.4888942059956669</v>
      </c>
      <c r="X66" s="134">
        <f>T_i!Z$8</f>
        <v>2.7276547025152706</v>
      </c>
      <c r="Y66" s="134">
        <f>X66-T_i!AA$8</f>
        <v>0.94599675854795273</v>
      </c>
      <c r="Z66" s="134">
        <f>T_i!AB$8-X66</f>
        <v>1.427040073275005</v>
      </c>
      <c r="AA66" s="134">
        <f>T_i!Z$9</f>
        <v>15.205464838128705</v>
      </c>
      <c r="AB66" s="134">
        <f>AA66-T_i!AA$9</f>
        <v>2.0839713021699797</v>
      </c>
      <c r="AC66" s="134">
        <f>T_i!AB$9-AA66</f>
        <v>2.3480768406264794</v>
      </c>
      <c r="AD66" s="134">
        <f>T_i!Z$10</f>
        <v>0.80330136493545501</v>
      </c>
      <c r="AE66" s="134">
        <f>AD66-T_i!AA$10</f>
        <v>0.3430514622801018</v>
      </c>
      <c r="AF66" s="134">
        <f>T_i!AB$10-AD66</f>
        <v>0.59515565830732742</v>
      </c>
      <c r="AG66" s="134">
        <f>T_i!Z$11</f>
        <v>3.3647595837095236E-2</v>
      </c>
      <c r="AH66" s="134">
        <f>AG66-T_i!AA$11</f>
        <v>2.852290841135682E-2</v>
      </c>
      <c r="AI66" s="134">
        <f>T_i!AB$11-AG66</f>
        <v>0.18692510190151468</v>
      </c>
      <c r="AJ66" s="134">
        <f>T_i!Z$12</f>
        <v>72.377409515554518</v>
      </c>
      <c r="AK66" s="134">
        <f>AJ66-T_i!AA$12</f>
        <v>4.3078332542843754</v>
      </c>
      <c r="AL66" s="134">
        <f>T_i!AB$12-AJ66</f>
        <v>3.9289481373544959</v>
      </c>
      <c r="AM66" s="134">
        <f>T_i!Z$13</f>
        <v>10.057024900730891</v>
      </c>
      <c r="AN66" s="134">
        <f>AM66-T_i!AA$13</f>
        <v>1.5487914012606865</v>
      </c>
      <c r="AO66" s="134">
        <f>T_i!AB$13-AM66</f>
        <v>1.7942049989388238</v>
      </c>
      <c r="AP66" s="134">
        <f>T_i!Z$14</f>
        <v>2.7526306370941898</v>
      </c>
      <c r="AQ66" s="134">
        <f>AP66-T_i!AA$14</f>
        <v>0.69070954058687883</v>
      </c>
      <c r="AR66" s="134">
        <f>T_i!AB$14-AP66</f>
        <v>0.91342487249559712</v>
      </c>
      <c r="AS66" s="134">
        <f>T_i!Z$15</f>
        <v>7.7597909619667504</v>
      </c>
      <c r="AT66" s="134">
        <f>AS66-T_i!AA$15</f>
        <v>1.3294256075820075</v>
      </c>
      <c r="AU66" s="134">
        <f>T_i!AB$15-AS66</f>
        <v>1.5768484212776581</v>
      </c>
      <c r="AV66" s="134">
        <f>T_i!Z$16</f>
        <v>65.340289129478052</v>
      </c>
      <c r="AW66" s="134">
        <f>AV66-T_i!AA$16</f>
        <v>4.2943767499884657</v>
      </c>
      <c r="AX66" s="134">
        <f>T_i!AB$16-AV66</f>
        <v>4.0582750190760777</v>
      </c>
      <c r="AY66" s="134">
        <f>T_i!Z$17</f>
        <v>46.071017094736533</v>
      </c>
      <c r="AZ66" s="134">
        <f>AY66-T_i!AA$17</f>
        <v>3.7243917563276483</v>
      </c>
      <c r="BA66" s="134">
        <f>T_i!AB$17-AY66</f>
        <v>3.768784994399752</v>
      </c>
      <c r="BB66" s="134">
        <f>T_i!Z$18</f>
        <v>18.253783004145724</v>
      </c>
      <c r="BC66" s="134">
        <f>BB66-T_i!AA$18</f>
        <v>2.5518932315035165</v>
      </c>
      <c r="BD66" s="134">
        <f>T_i!AB$18-BB66</f>
        <v>2.8627395811266929</v>
      </c>
      <c r="BE66" s="134">
        <f>T_i!Z$19</f>
        <v>30.905715430315635</v>
      </c>
      <c r="BF66" s="134">
        <f>BE66-T_i!AA$19</f>
        <v>2.6299991860814025</v>
      </c>
      <c r="BG66" s="134">
        <f>T_i!AB$19-BE66</f>
        <v>2.7598025935146886</v>
      </c>
      <c r="BH66" s="134">
        <f>T_i!Z$20</f>
        <v>1.2737819789156575</v>
      </c>
      <c r="BI66" s="134">
        <f>BH66-T_i!AA$20</f>
        <v>0.45801509400970053</v>
      </c>
      <c r="BJ66" s="134">
        <f>T_i!AB$20-BH66</f>
        <v>0.71002582546781645</v>
      </c>
      <c r="BK66" s="134">
        <f>T_i!Z$21</f>
        <v>16.038669987516048</v>
      </c>
      <c r="BL66" s="134">
        <f>BK66-T_i!AA$21</f>
        <v>2.0155920886951417</v>
      </c>
      <c r="BM66" s="134">
        <f>T_i!AB$21-BK66</f>
        <v>2.2436965561740756</v>
      </c>
      <c r="BN66" s="134">
        <f>T_i!Z$22</f>
        <v>17.660728845991976</v>
      </c>
      <c r="BO66" s="134">
        <f>BN66-T_i!AA$22</f>
        <v>2.1179777207301509</v>
      </c>
      <c r="BP66" s="134">
        <f>T_i!AB$22-BN66</f>
        <v>2.3382483577497339</v>
      </c>
      <c r="BQ66" s="134">
        <f>T_i!Z$23</f>
        <v>0.81586538245383611</v>
      </c>
      <c r="BR66" s="134">
        <f>BQ66-T_i!AA$23</f>
        <v>0.34963184685917287</v>
      </c>
      <c r="BS66" s="134">
        <f>T_i!AB$23-BQ66</f>
        <v>0.60807232693703106</v>
      </c>
      <c r="BT66" s="134">
        <f>T_i!Z$24</f>
        <v>0.29411175550599344</v>
      </c>
      <c r="BU66" s="134">
        <f>BT66-T_i!AA$24</f>
        <v>0.14388212112344978</v>
      </c>
      <c r="BV66" s="134">
        <f>T_i!AB$24-BT66</f>
        <v>0.28089136199012665</v>
      </c>
      <c r="BW66" s="134" t="str">
        <f>T_i!Z$25</f>
        <v>0</v>
      </c>
      <c r="BX66" s="134" t="e">
        <f>BW66-T_i!AA$25</f>
        <v>#VALUE!</v>
      </c>
      <c r="BY66" s="134" t="e">
        <f>T_i!AB$25-BW66</f>
        <v>#VALUE!</v>
      </c>
      <c r="BZ66" s="134">
        <f>T_i!Z$26</f>
        <v>22.783121875495084</v>
      </c>
      <c r="CA66" s="134">
        <f>BZ66-T_i!AA$26</f>
        <v>4.6417264840550345</v>
      </c>
      <c r="CB66" s="134">
        <f>T_i!AB$26-BZ66</f>
        <v>5.4201871215626127</v>
      </c>
      <c r="CC66" s="134">
        <f>T_i!Z$27</f>
        <v>22.918385966848536</v>
      </c>
      <c r="CD66" s="134">
        <f>CC66-T_i!AA$27</f>
        <v>4.6509162220780134</v>
      </c>
      <c r="CE66" s="134">
        <f>T_i!AB$27-CC66</f>
        <v>5.4244181238752915</v>
      </c>
      <c r="CF66" s="134" t="str">
        <f>T_i!Z$28</f>
        <v>0</v>
      </c>
      <c r="CG66" s="134" t="e">
        <f>CF66-T_i!AA$28</f>
        <v>#VALUE!</v>
      </c>
      <c r="CH66" s="134" t="e">
        <f>T_i!AB$28-CF66</f>
        <v>#VALUE!</v>
      </c>
      <c r="CI66" s="134">
        <f>T_i!Z$29</f>
        <v>4.1103128297632141</v>
      </c>
      <c r="CJ66" s="134">
        <f>CI66-T_i!AA$29</f>
        <v>1.0157638189988552</v>
      </c>
      <c r="CK66" s="134">
        <f>T_i!AB$29-CI66</f>
        <v>1.3304613319107501</v>
      </c>
      <c r="CL66" s="134">
        <f>T_i!Z$30</f>
        <v>19.016237360585357</v>
      </c>
      <c r="CM66" s="134">
        <f>CL66-T_i!AA$30</f>
        <v>3.6139441692226821</v>
      </c>
      <c r="CN66" s="134">
        <f>T_i!AB$30-CL66</f>
        <v>4.228910841352949</v>
      </c>
      <c r="CO66" s="134">
        <f>T_i!Z$31</f>
        <v>8.176619418940458</v>
      </c>
      <c r="CP66" s="134">
        <f>CO66-T_i!AA$31</f>
        <v>2.0601613551717755</v>
      </c>
      <c r="CQ66" s="134">
        <f>T_i!AB$31-CO66</f>
        <v>2.6738724794960405</v>
      </c>
      <c r="CR66" s="134">
        <f>T_i!Z$32</f>
        <v>0.22540171249829022</v>
      </c>
      <c r="CS66" s="134">
        <f>CR66-T_i!AA$32</f>
        <v>9.5804348891144891E-2</v>
      </c>
      <c r="CT66" s="134">
        <f>T_i!AB$32-CR66</f>
        <v>0.16634953259839491</v>
      </c>
      <c r="CX66" s="168"/>
      <c r="CY66" s="168"/>
      <c r="CZ66" s="168"/>
      <c r="DA66" s="168"/>
      <c r="DB66" s="168"/>
      <c r="DC66" s="168"/>
    </row>
    <row r="67" spans="2:107" x14ac:dyDescent="0.25">
      <c r="B67" s="174"/>
      <c r="C67" s="174"/>
      <c r="D67" s="174"/>
      <c r="E67" s="174"/>
      <c r="F67" s="174"/>
      <c r="G67" s="174"/>
      <c r="I67" s="151"/>
      <c r="J67" s="130"/>
      <c r="K67" s="77" t="str">
        <f>T_i!AD$2</f>
        <v>Wholesale</v>
      </c>
      <c r="L67" s="152">
        <f>T_i!AD$4</f>
        <v>98.568781271124067</v>
      </c>
      <c r="M67" s="152">
        <f>L67-T_i!AE$4</f>
        <v>7.9014590289016695</v>
      </c>
      <c r="N67" s="152">
        <f>T_i!AF$4-L67</f>
        <v>1.2268148450697396</v>
      </c>
      <c r="O67" s="152">
        <f>T_i!AD$5</f>
        <v>98.568781271124067</v>
      </c>
      <c r="P67" s="134">
        <f>O67-T_i!AE$5</f>
        <v>7.9014590289016695</v>
      </c>
      <c r="Q67" s="134">
        <f>T_i!AF$5-O67</f>
        <v>1.2268148450697396</v>
      </c>
      <c r="R67" s="134">
        <f>T_i!AD$6</f>
        <v>98.568781271124067</v>
      </c>
      <c r="S67" s="134">
        <f>R67-T_i!AE$6</f>
        <v>7.9014590289016695</v>
      </c>
      <c r="T67" s="134">
        <f>T_i!AF$6-R67</f>
        <v>1.2268148450697396</v>
      </c>
      <c r="U67" s="134">
        <f>T_i!AD$7</f>
        <v>4.7335069984529294</v>
      </c>
      <c r="V67" s="134">
        <f>U67-T_i!AE$7</f>
        <v>2.4842048454402552</v>
      </c>
      <c r="W67" s="134">
        <f>T_i!AF$7-U67</f>
        <v>4.9558849682927963</v>
      </c>
      <c r="X67" s="134" t="str">
        <f>T_i!AD$8</f>
        <v>0</v>
      </c>
      <c r="Y67" s="134" t="e">
        <f>X67-T_i!AE$8</f>
        <v>#VALUE!</v>
      </c>
      <c r="Z67" s="134" t="e">
        <f>T_i!AF$8-X67</f>
        <v>#VALUE!</v>
      </c>
      <c r="AA67" s="134">
        <f>T_i!AD$9</f>
        <v>32.676936842812928</v>
      </c>
      <c r="AB67" s="134">
        <f>AA67-T_i!AE$9</f>
        <v>13.796242197200364</v>
      </c>
      <c r="AC67" s="134">
        <f>T_i!AF$9-AA67</f>
        <v>17.625918251466288</v>
      </c>
      <c r="AD67" s="134" t="str">
        <f>T_i!AD$10</f>
        <v>0</v>
      </c>
      <c r="AE67" s="134" t="e">
        <f>AD67-T_i!AE$10</f>
        <v>#VALUE!</v>
      </c>
      <c r="AF67" s="134" t="e">
        <f>T_i!AF$10-AD67</f>
        <v>#VALUE!</v>
      </c>
      <c r="AG67" s="134" t="str">
        <f>T_i!AD$11</f>
        <v>0</v>
      </c>
      <c r="AH67" s="134" t="e">
        <f>AG67-T_i!AE$11</f>
        <v>#VALUE!</v>
      </c>
      <c r="AI67" s="134" t="e">
        <f>T_i!AF$11-AG67</f>
        <v>#VALUE!</v>
      </c>
      <c r="AJ67" s="134">
        <f>T_i!AD$12</f>
        <v>94.305874284767697</v>
      </c>
      <c r="AK67" s="134">
        <f>AJ67-T_i!AE$12</f>
        <v>4.9820874084225437</v>
      </c>
      <c r="AL67" s="134">
        <f>T_i!AF$12-AJ67</f>
        <v>2.734221086540785</v>
      </c>
      <c r="AM67" s="134">
        <f>T_i!AD$13</f>
        <v>11.796344944575727</v>
      </c>
      <c r="AN67" s="134">
        <f>AM67-T_i!AE$13</f>
        <v>7.6438190667004253</v>
      </c>
      <c r="AO67" s="134">
        <f>T_i!AF$13-AM67</f>
        <v>17.42462818313799</v>
      </c>
      <c r="AP67" s="134">
        <f>T_i!AD$14</f>
        <v>3.4891712261847827</v>
      </c>
      <c r="AQ67" s="134">
        <f>AP67-T_i!AE$14</f>
        <v>2.4960439244795691</v>
      </c>
      <c r="AR67" s="134">
        <f>T_i!AF$14-AP67</f>
        <v>8.0389408763501464</v>
      </c>
      <c r="AS67" s="134">
        <f>T_i!AD$15</f>
        <v>8.3071737183909455</v>
      </c>
      <c r="AT67" s="134">
        <f>AS67-T_i!AE$15</f>
        <v>6.0911527455125851</v>
      </c>
      <c r="AU67" s="134">
        <f>T_i!AF$15-AS67</f>
        <v>18.281324769380472</v>
      </c>
      <c r="AV67" s="134">
        <f>T_i!AD$16</f>
        <v>94.305874284767697</v>
      </c>
      <c r="AW67" s="134">
        <f>AV67-T_i!AE$16</f>
        <v>4.9820874084225295</v>
      </c>
      <c r="AX67" s="134">
        <f>T_i!AF$16-AV67</f>
        <v>2.734221086540785</v>
      </c>
      <c r="AY67" s="134">
        <f>T_i!AD$17</f>
        <v>70.213574630160096</v>
      </c>
      <c r="AZ67" s="134">
        <f>AY67-T_i!AE$17</f>
        <v>15.28193770673694</v>
      </c>
      <c r="BA67" s="134">
        <f>T_i!AF$17-AY67</f>
        <v>11.797070419424813</v>
      </c>
      <c r="BB67" s="134">
        <f>T_i!AD$18</f>
        <v>32.676936842812928</v>
      </c>
      <c r="BC67" s="134">
        <f>BB67-T_i!AE$18</f>
        <v>13.796242197200364</v>
      </c>
      <c r="BD67" s="134">
        <f>T_i!AF$18-BB67</f>
        <v>17.625918251466288</v>
      </c>
      <c r="BE67" s="134">
        <f>T_i!AD$19</f>
        <v>44.8766132632311</v>
      </c>
      <c r="BF67" s="134">
        <f>BE67-T_i!AE$19</f>
        <v>15.239283631314631</v>
      </c>
      <c r="BG67" s="134">
        <f>T_i!AF$19-BE67</f>
        <v>16.266065617207154</v>
      </c>
      <c r="BH67" s="134">
        <f>T_i!AD$20</f>
        <v>0.40418651991905852</v>
      </c>
      <c r="BI67" s="134">
        <f>BH67-T_i!AE$20</f>
        <v>0.32209627954001352</v>
      </c>
      <c r="BJ67" s="134">
        <f>T_i!AF$20-BH67</f>
        <v>1.5610436838257424</v>
      </c>
      <c r="BK67" s="134">
        <f>T_i!AD$21</f>
        <v>27.935161662713075</v>
      </c>
      <c r="BL67" s="134">
        <f>BK67-T_i!AE$21</f>
        <v>9.6343105263674929</v>
      </c>
      <c r="BM67" s="134">
        <f>T_i!AF$21-BK67</f>
        <v>12.213753497691894</v>
      </c>
      <c r="BN67" s="134">
        <f>T_i!AD$22</f>
        <v>24.611661570994851</v>
      </c>
      <c r="BO67" s="134">
        <f>BN67-T_i!AE$22</f>
        <v>13.224320135358418</v>
      </c>
      <c r="BP67" s="134">
        <f>T_i!AF$22-BN67</f>
        <v>20.72463276939806</v>
      </c>
      <c r="BQ67" s="134" t="str">
        <f>T_i!AD$23</f>
        <v>0</v>
      </c>
      <c r="BR67" s="134" t="e">
        <f>BQ67-T_i!AE$23</f>
        <v>#VALUE!</v>
      </c>
      <c r="BS67" s="134" t="e">
        <f>T_i!AF$23-BQ67</f>
        <v>#VALUE!</v>
      </c>
      <c r="BT67" s="134" t="str">
        <f>T_i!AD$24</f>
        <v>0</v>
      </c>
      <c r="BU67" s="134" t="e">
        <f>BT67-T_i!AE$24</f>
        <v>#VALUE!</v>
      </c>
      <c r="BV67" s="134" t="e">
        <f>T_i!AF$24-BT67</f>
        <v>#VALUE!</v>
      </c>
      <c r="BW67" s="134" t="str">
        <f>T_i!AD$25</f>
        <v>0</v>
      </c>
      <c r="BX67" s="134" t="e">
        <f>BW67-T_i!AE$25</f>
        <v>#VALUE!</v>
      </c>
      <c r="BY67" s="134" t="e">
        <f>T_i!AF$25-BW67</f>
        <v>#VALUE!</v>
      </c>
      <c r="BZ67" s="134">
        <f>T_i!AD$26</f>
        <v>42.019302770055312</v>
      </c>
      <c r="CA67" s="134">
        <f>BZ67-T_i!AE$26</f>
        <v>21.264887400969979</v>
      </c>
      <c r="CB67" s="134">
        <f>T_i!AF$26-BZ67</f>
        <v>24.706968552093834</v>
      </c>
      <c r="CC67" s="134">
        <f>T_i!AD$27</f>
        <v>42.019302770055312</v>
      </c>
      <c r="CD67" s="134">
        <f>CC67-T_i!AE$27</f>
        <v>21.264887400969979</v>
      </c>
      <c r="CE67" s="134">
        <f>T_i!AF$27-CC67</f>
        <v>24.706968552093834</v>
      </c>
      <c r="CF67" s="134" t="str">
        <f>T_i!AD$28</f>
        <v>0</v>
      </c>
      <c r="CG67" s="134" t="e">
        <f>CF67-T_i!AE$28</f>
        <v>#VALUE!</v>
      </c>
      <c r="CH67" s="134" t="e">
        <f>T_i!AF$28-CF67</f>
        <v>#VALUE!</v>
      </c>
      <c r="CI67" s="134">
        <f>T_i!AD$29</f>
        <v>21.178308693063062</v>
      </c>
      <c r="CJ67" s="134">
        <f>CI67-T_i!AE$29</f>
        <v>13.739495678657303</v>
      </c>
      <c r="CK67" s="134">
        <f>T_i!AF$29-CI67</f>
        <v>26.142687357511871</v>
      </c>
      <c r="CL67" s="134">
        <f>T_i!AD$30</f>
        <v>26.007745248065756</v>
      </c>
      <c r="CM67" s="134">
        <f>CL67-T_i!AE$30</f>
        <v>13.630625239568772</v>
      </c>
      <c r="CN67" s="134">
        <f>T_i!AF$30-CL67</f>
        <v>20.648763584758843</v>
      </c>
      <c r="CO67" s="134">
        <f>T_i!AD$31</f>
        <v>18.886132428044753</v>
      </c>
      <c r="CP67" s="134">
        <f>CO67-T_i!AE$31</f>
        <v>10.599859973470867</v>
      </c>
      <c r="CQ67" s="134">
        <f>T_i!AF$31-CO67</f>
        <v>18.614932240140135</v>
      </c>
      <c r="CR67" s="134" t="str">
        <f>T_i!AD$32</f>
        <v>0</v>
      </c>
      <c r="CS67" s="134" t="e">
        <f>CR67-T_i!AE$32</f>
        <v>#VALUE!</v>
      </c>
      <c r="CT67" s="134" t="e">
        <f>T_i!AF$32-CR67</f>
        <v>#VALUE!</v>
      </c>
      <c r="CX67" s="168"/>
      <c r="CY67" s="168"/>
      <c r="CZ67" s="168"/>
      <c r="DA67" s="168"/>
      <c r="DB67" s="168"/>
      <c r="DC67" s="168"/>
    </row>
    <row r="68" spans="2:107" x14ac:dyDescent="0.25">
      <c r="B68" s="174"/>
      <c r="C68" s="174"/>
      <c r="D68" s="174"/>
      <c r="E68" s="174"/>
      <c r="F68" s="174"/>
      <c r="G68" s="174"/>
      <c r="I68" s="151"/>
      <c r="J68" s="130"/>
      <c r="K68" s="130"/>
      <c r="L68" s="152"/>
      <c r="M68" s="152"/>
      <c r="N68" s="152"/>
      <c r="O68" s="152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X68" s="168"/>
      <c r="CY68" s="168"/>
      <c r="CZ68" s="168"/>
      <c r="DA68" s="168"/>
      <c r="DB68" s="168"/>
      <c r="DC68" s="168"/>
    </row>
    <row r="69" spans="2:107" x14ac:dyDescent="0.25">
      <c r="B69" s="174"/>
      <c r="C69" s="174"/>
      <c r="D69" s="174"/>
      <c r="E69" s="174"/>
      <c r="F69" s="174"/>
      <c r="G69" s="174"/>
      <c r="I69" s="151"/>
      <c r="J69" s="130"/>
      <c r="K69" s="130"/>
      <c r="L69" s="152"/>
      <c r="M69" s="152"/>
      <c r="N69" s="152"/>
      <c r="O69" s="152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X69" s="168"/>
      <c r="CY69" s="168"/>
      <c r="CZ69" s="168"/>
      <c r="DA69" s="168"/>
      <c r="DB69" s="168"/>
      <c r="DC69" s="168"/>
    </row>
    <row r="70" spans="2:107" x14ac:dyDescent="0.25">
      <c r="B70" s="174"/>
      <c r="C70" s="174"/>
      <c r="D70" s="174"/>
      <c r="E70" s="174"/>
      <c r="F70" s="174"/>
      <c r="G70" s="174"/>
      <c r="I70" s="151"/>
      <c r="J70" s="130"/>
      <c r="K70" s="130"/>
      <c r="L70" s="152"/>
      <c r="M70" s="152"/>
      <c r="N70" s="152"/>
      <c r="O70" s="152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X70" s="168"/>
      <c r="CY70" s="168"/>
      <c r="CZ70" s="168"/>
      <c r="DA70" s="168"/>
      <c r="DB70" s="168"/>
      <c r="DC70" s="168"/>
    </row>
    <row r="71" spans="2:107" x14ac:dyDescent="0.25">
      <c r="B71" s="174"/>
      <c r="C71" s="174"/>
      <c r="D71" s="174"/>
      <c r="E71" s="174"/>
      <c r="F71" s="174"/>
      <c r="G71" s="174"/>
      <c r="I71" s="151"/>
      <c r="J71" s="130"/>
      <c r="K71" s="130"/>
      <c r="L71" s="152"/>
      <c r="M71" s="152"/>
      <c r="N71" s="152"/>
      <c r="O71" s="152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X71" s="168"/>
      <c r="CY71" s="168"/>
      <c r="CZ71" s="168"/>
      <c r="DA71" s="168"/>
      <c r="DB71" s="168"/>
      <c r="DC71" s="168"/>
    </row>
    <row r="72" spans="2:107" x14ac:dyDescent="0.25">
      <c r="B72" s="174"/>
      <c r="C72" s="174"/>
      <c r="D72" s="174"/>
      <c r="E72" s="174"/>
      <c r="F72" s="174"/>
      <c r="G72" s="174"/>
      <c r="I72" s="151"/>
      <c r="J72" s="130"/>
      <c r="K72" s="1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X72" s="168"/>
      <c r="CY72" s="168"/>
      <c r="CZ72" s="168"/>
      <c r="DA72" s="168"/>
      <c r="DB72" s="168"/>
      <c r="DC72" s="168"/>
    </row>
    <row r="73" spans="2:107" x14ac:dyDescent="0.25">
      <c r="B73" s="174"/>
      <c r="C73" s="174"/>
      <c r="D73" s="174"/>
      <c r="E73" s="174"/>
      <c r="F73" s="174"/>
      <c r="G73" s="174"/>
      <c r="I73" s="151"/>
      <c r="K73" s="1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X73" s="168"/>
      <c r="CY73" s="168"/>
      <c r="CZ73" s="168"/>
      <c r="DA73" s="168"/>
      <c r="DB73" s="168"/>
      <c r="DC73" s="168"/>
    </row>
    <row r="74" spans="2:107" x14ac:dyDescent="0.25">
      <c r="B74" s="174"/>
      <c r="C74" s="174"/>
      <c r="D74" s="174"/>
      <c r="E74" s="174"/>
      <c r="F74" s="174"/>
      <c r="G74" s="174"/>
      <c r="I74" s="151"/>
      <c r="K74" s="1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X74" s="168"/>
      <c r="CY74" s="168"/>
      <c r="CZ74" s="168"/>
      <c r="DA74" s="168"/>
      <c r="DB74" s="168"/>
      <c r="DC74" s="168"/>
    </row>
    <row r="75" spans="2:107" x14ac:dyDescent="0.25">
      <c r="B75" s="169" t="str">
        <f>T_iii_strat1!C1</f>
        <v xml:space="preserve">strat1 Footnote - N screened outlets: Private not for profit=15; private not for profit=16; pharmacy=52; PPMV=1321; informal=11; labs = 3; wholesalers= 29. Outlets that met screening criteria for a full interview but did not complete the interview (were not interviewed or completed a partial interview) = 0 </v>
      </c>
      <c r="C75" s="169"/>
      <c r="D75" s="169"/>
      <c r="E75" s="169"/>
      <c r="F75" s="169"/>
      <c r="G75" s="169"/>
      <c r="I75" s="151"/>
      <c r="K75" s="1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X75" s="168"/>
      <c r="CY75" s="168"/>
      <c r="CZ75" s="168"/>
      <c r="DA75" s="168"/>
      <c r="DB75" s="168"/>
      <c r="DC75" s="168"/>
    </row>
    <row r="76" spans="2:107" ht="77.25" customHeight="1" thickBot="1" x14ac:dyDescent="0.3">
      <c r="B76" s="170" t="s">
        <v>103</v>
      </c>
      <c r="C76" s="170"/>
      <c r="D76" s="170"/>
      <c r="E76" s="170"/>
      <c r="F76" s="170"/>
      <c r="G76" s="170"/>
      <c r="I76" s="151"/>
      <c r="K76" s="1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X76" s="168"/>
      <c r="CY76" s="168"/>
      <c r="CZ76" s="168"/>
      <c r="DA76" s="168"/>
      <c r="DB76" s="168"/>
      <c r="DC76" s="168"/>
    </row>
    <row r="77" spans="2:107" ht="15.75" thickTop="1" x14ac:dyDescent="0.25">
      <c r="I77" s="151"/>
      <c r="K77" s="1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</row>
    <row r="83" spans="1:92" s="161" customFormat="1" x14ac:dyDescent="0.25">
      <c r="A83" s="160" t="str">
        <f>UPPER(RIGHT(T_iii_strat2!A1,LEN(T_iii_strat2!A1)-6))</f>
        <v>STRAT2</v>
      </c>
      <c r="I83" s="162"/>
      <c r="J83" s="163"/>
      <c r="K83" s="164"/>
      <c r="L83" s="165"/>
      <c r="M83" s="165"/>
    </row>
    <row r="84" spans="1:92" x14ac:dyDescent="0.25">
      <c r="A84" s="15" t="s">
        <v>7</v>
      </c>
      <c r="J84" s="137"/>
    </row>
    <row r="85" spans="1:92" x14ac:dyDescent="0.25">
      <c r="J85" s="137"/>
    </row>
    <row r="86" spans="1:92" s="144" customFormat="1" ht="37.5" customHeight="1" thickBot="1" x14ac:dyDescent="0.25">
      <c r="A86" s="143"/>
      <c r="B86" s="167" t="s">
        <v>122</v>
      </c>
      <c r="C86" s="167"/>
      <c r="D86" s="167"/>
      <c r="E86" s="167"/>
      <c r="F86" s="167"/>
      <c r="G86" s="167"/>
      <c r="I86" s="145"/>
      <c r="J86" s="146"/>
      <c r="K86" s="147"/>
      <c r="L86" s="148"/>
      <c r="M86" s="148"/>
      <c r="N86" s="146"/>
      <c r="O86" s="146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3"/>
      <c r="BH86" s="143"/>
      <c r="BI86" s="14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3"/>
      <c r="BW86" s="143"/>
      <c r="BX86" s="143"/>
      <c r="BY86" s="143"/>
      <c r="BZ86" s="143"/>
      <c r="CA86" s="143"/>
      <c r="CB86" s="143"/>
      <c r="CC86" s="143"/>
      <c r="CD86" s="143"/>
      <c r="CE86" s="143"/>
      <c r="CF86" s="143"/>
      <c r="CG86" s="143"/>
      <c r="CH86" s="143"/>
      <c r="CI86" s="143"/>
      <c r="CJ86" s="143"/>
      <c r="CK86" s="143"/>
      <c r="CL86" s="143"/>
      <c r="CM86" s="143"/>
      <c r="CN86" s="143"/>
    </row>
    <row r="87" spans="1:92" ht="15.75" thickTop="1" x14ac:dyDescent="0.25">
      <c r="B87" s="168"/>
      <c r="C87" s="168"/>
      <c r="D87" s="168"/>
      <c r="E87" s="168"/>
      <c r="F87" s="168"/>
      <c r="G87" s="168"/>
    </row>
    <row r="88" spans="1:92" x14ac:dyDescent="0.25">
      <c r="B88" s="168"/>
      <c r="C88" s="168"/>
      <c r="D88" s="168"/>
      <c r="E88" s="168"/>
      <c r="F88" s="168"/>
      <c r="G88" s="168"/>
      <c r="J88" s="138" t="s">
        <v>104</v>
      </c>
      <c r="K88" s="139" t="s">
        <v>25</v>
      </c>
      <c r="L88" s="140" t="s">
        <v>15</v>
      </c>
      <c r="M88" s="140" t="s">
        <v>16</v>
      </c>
    </row>
    <row r="89" spans="1:92" x14ac:dyDescent="0.25">
      <c r="B89" s="168"/>
      <c r="C89" s="168"/>
      <c r="D89" s="168"/>
      <c r="E89" s="168"/>
      <c r="F89" s="168"/>
      <c r="G89" s="168"/>
      <c r="J89" s="141" t="str">
        <f>T_iii_strat2!A5</f>
        <v>ACT</v>
      </c>
      <c r="K89" s="134">
        <f>T_iii_strat2!Z5</f>
        <v>63.121160671467806</v>
      </c>
      <c r="L89" s="135">
        <f>K89-T_iii_strat2!AA5</f>
        <v>9.2378616559553706</v>
      </c>
      <c r="M89" s="135">
        <f>T_iii_strat2!AB5-K89</f>
        <v>8.3665602299643496</v>
      </c>
    </row>
    <row r="90" spans="1:92" x14ac:dyDescent="0.25">
      <c r="B90" s="168"/>
      <c r="C90" s="168"/>
      <c r="D90" s="168"/>
      <c r="E90" s="168"/>
      <c r="F90" s="168"/>
      <c r="G90" s="168"/>
      <c r="J90" s="141" t="str">
        <f>T_iii_strat2!A6</f>
        <v>AL</v>
      </c>
      <c r="K90" s="134">
        <f>T_iii_strat2!Z6</f>
        <v>61.965766451112678</v>
      </c>
      <c r="L90" s="135">
        <f>K90-T_iii_strat2!AA6</f>
        <v>8.8915302118694015</v>
      </c>
      <c r="M90" s="135">
        <f>T_iii_strat2!AB6-K90</f>
        <v>8.1552271702534185</v>
      </c>
    </row>
    <row r="91" spans="1:92" x14ac:dyDescent="0.25">
      <c r="B91" s="168"/>
      <c r="C91" s="168"/>
      <c r="D91" s="168"/>
      <c r="E91" s="168"/>
      <c r="F91" s="168"/>
      <c r="G91" s="168"/>
      <c r="J91" s="141" t="str">
        <f>T_iii_strat2!A7</f>
        <v>ASAQ</v>
      </c>
      <c r="K91" s="134">
        <f>T_iii_strat2!Z7</f>
        <v>3.3942688822232969</v>
      </c>
      <c r="L91" s="135">
        <f>K91-T_iii_strat2!AA7</f>
        <v>1.0863005026147268</v>
      </c>
      <c r="M91" s="135">
        <f>T_iii_strat2!AB7-K91</f>
        <v>1.5716037922962127</v>
      </c>
    </row>
    <row r="92" spans="1:92" x14ac:dyDescent="0.25">
      <c r="B92" s="168"/>
      <c r="C92" s="168"/>
      <c r="D92" s="168"/>
      <c r="E92" s="168"/>
      <c r="F92" s="168"/>
      <c r="G92" s="168"/>
      <c r="J92" s="141" t="str">
        <f>T_iii_strat2!A8</f>
        <v>APPQ</v>
      </c>
      <c r="K92" s="134">
        <f>T_iii_strat2!Z8</f>
        <v>3.1208371812081146</v>
      </c>
      <c r="L92" s="135">
        <f>K92-T_iii_strat2!AA8</f>
        <v>1.8416814897508114</v>
      </c>
      <c r="M92" s="135">
        <f>T_iii_strat2!AB8-K92</f>
        <v>4.2941058726810173</v>
      </c>
    </row>
    <row r="93" spans="1:92" x14ac:dyDescent="0.25">
      <c r="B93" s="168"/>
      <c r="C93" s="168"/>
      <c r="D93" s="168"/>
      <c r="E93" s="168"/>
      <c r="F93" s="168"/>
      <c r="G93" s="168"/>
      <c r="J93" s="141" t="str">
        <f>T_iii_strat2!A9</f>
        <v>DHAPPQ</v>
      </c>
      <c r="K93" s="134">
        <f>T_iii_strat2!Z9</f>
        <v>14.15711176017501</v>
      </c>
      <c r="L93" s="135">
        <f>K93-T_iii_strat2!AA9</f>
        <v>3.2589076788461249</v>
      </c>
      <c r="M93" s="135">
        <f>T_iii_strat2!AB9-K93</f>
        <v>4.034460843341428</v>
      </c>
    </row>
    <row r="94" spans="1:92" x14ac:dyDescent="0.25">
      <c r="B94" s="168"/>
      <c r="C94" s="168"/>
      <c r="D94" s="168"/>
      <c r="E94" s="168"/>
      <c r="F94" s="168"/>
      <c r="G94" s="168"/>
      <c r="J94" s="141" t="str">
        <f>T_iii_strat2!A10</f>
        <v>ARPPQ</v>
      </c>
      <c r="K94" s="134">
        <f>T_iii_strat2!Z10</f>
        <v>0.1803592484863078</v>
      </c>
      <c r="L94" s="135">
        <f>K94-T_iii_strat2!AA10</f>
        <v>9.6417242415483065E-2</v>
      </c>
      <c r="M94" s="135">
        <f>T_iii_strat2!AB10-K94</f>
        <v>0.20673470420379092</v>
      </c>
    </row>
    <row r="95" spans="1:92" x14ac:dyDescent="0.25">
      <c r="B95" s="168"/>
      <c r="C95" s="168"/>
      <c r="D95" s="168"/>
      <c r="E95" s="168"/>
      <c r="F95" s="168"/>
      <c r="G95" s="168"/>
      <c r="J95" s="141" t="str">
        <f>T_iii_strat2!A11</f>
        <v>any other ACT</v>
      </c>
      <c r="K95" s="134" t="str">
        <f>T_iii_strat2!Z11</f>
        <v>0</v>
      </c>
      <c r="L95" s="135" t="e">
        <f>K95-T_iii_strat2!AA11</f>
        <v>#VALUE!</v>
      </c>
      <c r="M95" s="135" t="e">
        <f>T_iii_strat2!AB11-K95</f>
        <v>#VALUE!</v>
      </c>
    </row>
    <row r="96" spans="1:92" x14ac:dyDescent="0.25">
      <c r="B96" s="168"/>
      <c r="C96" s="168"/>
      <c r="D96" s="168"/>
      <c r="E96" s="168"/>
      <c r="F96" s="168"/>
      <c r="G96" s="168"/>
      <c r="J96" s="141" t="str">
        <f>T_iii_strat2!A12</f>
        <v>Nationally regd ACT</v>
      </c>
      <c r="K96" s="134">
        <f>T_iii_strat2!Z12</f>
        <v>65.180704910023536</v>
      </c>
      <c r="L96" s="135">
        <f>K96-T_iii_strat2!AA12</f>
        <v>9.6511165958849574</v>
      </c>
      <c r="M96" s="135">
        <f>T_iii_strat2!AB12-K96</f>
        <v>8.5475419600902569</v>
      </c>
    </row>
    <row r="97" spans="2:13" x14ac:dyDescent="0.25">
      <c r="B97" s="168"/>
      <c r="C97" s="168"/>
      <c r="D97" s="168"/>
      <c r="E97" s="168"/>
      <c r="F97" s="168"/>
      <c r="G97" s="168"/>
      <c r="J97" s="141" t="str">
        <f>T_iii_strat2!A13</f>
        <v>QAACT</v>
      </c>
      <c r="K97" s="134">
        <f>T_iii_strat2!Z13</f>
        <v>17.109268187477163</v>
      </c>
      <c r="L97" s="135">
        <f>K97-T_iii_strat2!AA13</f>
        <v>2.300944482711019</v>
      </c>
      <c r="M97" s="135">
        <f>T_iii_strat2!AB13-K97</f>
        <v>2.5758566451674589</v>
      </c>
    </row>
    <row r="98" spans="2:13" x14ac:dyDescent="0.25">
      <c r="B98" s="168"/>
      <c r="C98" s="168"/>
      <c r="D98" s="168"/>
      <c r="E98" s="168"/>
      <c r="F98" s="168"/>
      <c r="G98" s="168"/>
      <c r="J98" s="141" t="str">
        <f>T_iii_strat2!A14</f>
        <v>ACT: WHO PQ &amp; NAT</v>
      </c>
      <c r="K98" s="134">
        <f>T_iii_strat2!Z14</f>
        <v>6.5638392485394226</v>
      </c>
      <c r="L98" s="135">
        <f>K98-T_iii_strat2!AA14</f>
        <v>1.7294104091903204</v>
      </c>
      <c r="M98" s="135">
        <f>T_iii_strat2!AB14-K98</f>
        <v>2.2905079715929064</v>
      </c>
    </row>
    <row r="99" spans="2:13" x14ac:dyDescent="0.25">
      <c r="B99" s="168"/>
      <c r="C99" s="168"/>
      <c r="D99" s="168"/>
      <c r="E99" s="168"/>
      <c r="F99" s="168"/>
      <c r="G99" s="168"/>
      <c r="J99" s="141" t="str">
        <f>T_iii_strat2!A15</f>
        <v>ACT: WHO PQ, not NAT</v>
      </c>
      <c r="K99" s="134">
        <f>T_iii_strat2!Z15</f>
        <v>11.808390693666714</v>
      </c>
      <c r="L99" s="135">
        <f>K99-T_iii_strat2!AA15</f>
        <v>1.8317665242858752</v>
      </c>
      <c r="M99" s="135">
        <f>T_iii_strat2!AB15-K99</f>
        <v>2.1160684513400057</v>
      </c>
    </row>
    <row r="100" spans="2:13" x14ac:dyDescent="0.25">
      <c r="B100" s="168"/>
      <c r="C100" s="168"/>
      <c r="D100" s="168"/>
      <c r="E100" s="168"/>
      <c r="F100" s="168"/>
      <c r="G100" s="168"/>
      <c r="J100" s="141" t="str">
        <f>T_iii_strat2!A16</f>
        <v>ACT: NAT, not WHO PQ</v>
      </c>
      <c r="K100" s="134">
        <f>T_iii_strat2!Z16</f>
        <v>50.838250869789668</v>
      </c>
      <c r="L100" s="135">
        <f>K100-T_iii_strat2!AA16</f>
        <v>8.4503148115206272</v>
      </c>
      <c r="M100" s="135">
        <f>T_iii_strat2!AB16-K100</f>
        <v>8.4026851972856846</v>
      </c>
    </row>
    <row r="101" spans="2:13" x14ac:dyDescent="0.25">
      <c r="B101" s="168"/>
      <c r="C101" s="168"/>
      <c r="D101" s="168"/>
      <c r="E101" s="168"/>
      <c r="F101" s="168"/>
      <c r="G101" s="168"/>
      <c r="J101" s="141" t="str">
        <f>T_iii_strat2!A17</f>
        <v>ACT: not WHO PQ or NAT</v>
      </c>
      <c r="K101" s="134">
        <f>T_iii_strat2!Z17</f>
        <v>34.865841926494866</v>
      </c>
      <c r="L101" s="135">
        <f>K101-T_iii_strat2!AA17</f>
        <v>7.1939485691373797</v>
      </c>
      <c r="M101" s="135">
        <f>T_iii_strat2!AB17-K101</f>
        <v>7.9568876375007136</v>
      </c>
    </row>
    <row r="102" spans="2:13" x14ac:dyDescent="0.25">
      <c r="B102" s="168"/>
      <c r="C102" s="168"/>
      <c r="D102" s="168"/>
      <c r="E102" s="168"/>
      <c r="F102" s="168"/>
      <c r="G102" s="168"/>
      <c r="J102" s="141" t="str">
        <f>T_iii_strat2!A18</f>
        <v>Stocks 2 or more ACTs</v>
      </c>
      <c r="K102" s="134">
        <f>T_iii_strat2!Z18</f>
        <v>15.02456012112566</v>
      </c>
      <c r="L102" s="135">
        <f>K102-T_iii_strat2!AA18</f>
        <v>3.4609479927528177</v>
      </c>
      <c r="M102" s="135">
        <f>T_iii_strat2!AB18-K102</f>
        <v>4.2707922636747604</v>
      </c>
    </row>
    <row r="103" spans="2:13" x14ac:dyDescent="0.25">
      <c r="B103" s="168"/>
      <c r="C103" s="168"/>
      <c r="D103" s="168"/>
      <c r="E103" s="168"/>
      <c r="F103" s="168"/>
      <c r="G103" s="168"/>
      <c r="J103" s="141" t="str">
        <f>T_iii_strat2!A19</f>
        <v>Non-artemisinin therapy</v>
      </c>
      <c r="K103" s="134">
        <f>T_iii_strat2!Z19</f>
        <v>41.386028501591873</v>
      </c>
      <c r="L103" s="135">
        <f>K103-T_iii_strat2!AA19</f>
        <v>5.2858037095750134</v>
      </c>
      <c r="M103" s="135">
        <f>T_iii_strat2!AB19-K103</f>
        <v>5.491970027495725</v>
      </c>
    </row>
    <row r="104" spans="2:13" ht="20.25" customHeight="1" x14ac:dyDescent="0.25">
      <c r="B104" s="169" t="str">
        <f>T_iii_strat2!C1</f>
        <v xml:space="preserve">strat2 Footnote - N screened outlets: Private not for profit=12; private not for profit=99; pharmacy=127; PPMV=1370; informal=47; labs = 66; wholesalers= 19. Outlets that met screening criteria for a full interview but did not complete the interview (were not interviewed or completed a partial interview) = 0 </v>
      </c>
      <c r="C104" s="169"/>
      <c r="D104" s="169"/>
      <c r="E104" s="169"/>
      <c r="F104" s="169"/>
      <c r="G104" s="169"/>
      <c r="J104" s="141" t="str">
        <f>T_iii_strat2!A20</f>
        <v>Oral QN</v>
      </c>
      <c r="K104" s="134">
        <f>T_iii_strat2!Z20</f>
        <v>2.3707277742708825</v>
      </c>
      <c r="L104" s="135">
        <f>K104-T_iii_strat2!AA20</f>
        <v>0.98278935884780649</v>
      </c>
      <c r="M104" s="135">
        <f>T_iii_strat2!AB20-K104</f>
        <v>1.6503189789365651</v>
      </c>
    </row>
    <row r="105" spans="2:13" ht="15.75" thickBot="1" x14ac:dyDescent="0.3">
      <c r="B105" s="170" t="s">
        <v>103</v>
      </c>
      <c r="C105" s="170"/>
      <c r="D105" s="170"/>
      <c r="E105" s="170"/>
      <c r="F105" s="170"/>
      <c r="G105" s="170"/>
      <c r="J105" s="141" t="str">
        <f>T_iii_strat2!A21</f>
        <v>CQ - packaged alone</v>
      </c>
      <c r="K105" s="134">
        <f>T_iii_strat2!Z21</f>
        <v>24.324609402877897</v>
      </c>
      <c r="L105" s="135">
        <f>K105-T_iii_strat2!AA21</f>
        <v>4.0558013896148388</v>
      </c>
      <c r="M105" s="135">
        <f>T_iii_strat2!AB21-K105</f>
        <v>4.5732243484994299</v>
      </c>
    </row>
    <row r="106" spans="2:13" ht="15.75" thickTop="1" x14ac:dyDescent="0.25">
      <c r="J106" s="141" t="str">
        <f>T_iii_strat2!A22</f>
        <v>SP</v>
      </c>
      <c r="K106" s="134">
        <f>T_iii_strat2!Z22</f>
        <v>21.986171189251049</v>
      </c>
      <c r="L106" s="135">
        <f>K106-T_iii_strat2!AA22</f>
        <v>3.3735678630045065</v>
      </c>
      <c r="M106" s="135">
        <f>T_iii_strat2!AB22-K106</f>
        <v>3.7913659252182086</v>
      </c>
    </row>
    <row r="107" spans="2:13" x14ac:dyDescent="0.25">
      <c r="J107" s="141" t="str">
        <f>T_iii_strat2!A23</f>
        <v>SPAQ</v>
      </c>
      <c r="K107" s="134">
        <f>T_iii_strat2!Z23</f>
        <v>0.2840423124275413</v>
      </c>
      <c r="L107" s="135">
        <f>K107-T_iii_strat2!AA23</f>
        <v>0.13232235506504453</v>
      </c>
      <c r="M107" s="135">
        <f>T_iii_strat2!AB23-K107</f>
        <v>0.24711320740102694</v>
      </c>
    </row>
    <row r="108" spans="2:13" x14ac:dyDescent="0.25">
      <c r="J108" s="141" t="str">
        <f>T_iii_strat2!A24</f>
        <v>Other non-artemisinins</v>
      </c>
      <c r="K108" s="134" t="str">
        <f>T_iii_strat2!Z24</f>
        <v>0</v>
      </c>
      <c r="L108" s="135" t="e">
        <f>K108-T_iii_strat2!AA24</f>
        <v>#VALUE!</v>
      </c>
      <c r="M108" s="135" t="e">
        <f>T_iii_strat2!AB24-K108</f>
        <v>#VALUE!</v>
      </c>
    </row>
    <row r="109" spans="2:13" x14ac:dyDescent="0.25">
      <c r="J109" s="141" t="str">
        <f>T_iii_strat2!A25</f>
        <v>Oral artemisinin monotherapy</v>
      </c>
      <c r="K109" s="134" t="str">
        <f>T_iii_strat2!Z25</f>
        <v>0</v>
      </c>
      <c r="L109" s="135" t="e">
        <f>K109-T_iii_strat2!AA25</f>
        <v>#VALUE!</v>
      </c>
      <c r="M109" s="135" t="e">
        <f>T_iii_strat2!AB25-K109</f>
        <v>#VALUE!</v>
      </c>
    </row>
    <row r="110" spans="2:13" x14ac:dyDescent="0.25">
      <c r="J110" s="141" t="str">
        <f>T_iii_strat2!A26</f>
        <v>Non-oral art. monotherapy</v>
      </c>
      <c r="K110" s="134">
        <f>T_iii_strat2!Z26</f>
        <v>56.345756732849509</v>
      </c>
      <c r="L110" s="135">
        <f>K110-T_iii_strat2!AA26</f>
        <v>7.9923487863798428</v>
      </c>
      <c r="M110" s="135">
        <f>T_iii_strat2!AB26-K110</f>
        <v>7.6758117876892555</v>
      </c>
    </row>
    <row r="111" spans="2:13" x14ac:dyDescent="0.25">
      <c r="J111" s="141" t="str">
        <f>T_iii_strat2!A27</f>
        <v>Severe malaria treatment</v>
      </c>
      <c r="K111" s="134">
        <f>T_iii_strat2!Z27</f>
        <v>56.390148707559604</v>
      </c>
      <c r="L111" s="135">
        <f>K111-T_iii_strat2!AA27</f>
        <v>7.9987506227666074</v>
      </c>
      <c r="M111" s="135">
        <f>T_iii_strat2!AB27-K111</f>
        <v>7.6795166107212367</v>
      </c>
    </row>
    <row r="112" spans="2:13" x14ac:dyDescent="0.25">
      <c r="J112" s="141" t="str">
        <f>T_iii_strat2!A28</f>
        <v>Rectal artesunate</v>
      </c>
      <c r="K112" s="134" t="str">
        <f>T_iii_strat2!Z28</f>
        <v>0</v>
      </c>
      <c r="L112" s="135" t="e">
        <f>K112-T_iii_strat2!AA28</f>
        <v>#VALUE!</v>
      </c>
      <c r="M112" s="135" t="e">
        <f>T_iii_strat2!AB28-K112</f>
        <v>#VALUE!</v>
      </c>
    </row>
    <row r="113" spans="1:107" x14ac:dyDescent="0.25">
      <c r="J113" s="141" t="str">
        <f>T_iii_strat2!A29</f>
        <v>Injectable artesunate</v>
      </c>
      <c r="K113" s="134">
        <f>T_iii_strat2!Z29</f>
        <v>10.232962824483108</v>
      </c>
      <c r="L113" s="135">
        <f>K113-T_iii_strat2!AA29</f>
        <v>2.1821073483068378</v>
      </c>
      <c r="M113" s="135">
        <f>T_iii_strat2!AB29-K113</f>
        <v>2.6904203155652091</v>
      </c>
    </row>
    <row r="114" spans="1:107" x14ac:dyDescent="0.25">
      <c r="J114" s="141" t="str">
        <f>T_iii_strat2!A30</f>
        <v>Injectable artemether</v>
      </c>
      <c r="K114" s="134">
        <f>T_iii_strat2!Z30</f>
        <v>48.028607328953811</v>
      </c>
      <c r="L114" s="135">
        <f>K114-T_iii_strat2!AA30</f>
        <v>6.4065266234771201</v>
      </c>
      <c r="M114" s="135">
        <f>T_iii_strat2!AB30-K114</f>
        <v>6.4720205925836893</v>
      </c>
    </row>
    <row r="115" spans="1:107" x14ac:dyDescent="0.25">
      <c r="J115" s="141" t="str">
        <f>T_iii_strat2!A31</f>
        <v>injAE</v>
      </c>
      <c r="K115" s="134">
        <f>T_iii_strat2!Z31</f>
        <v>20.131802056220263</v>
      </c>
      <c r="L115" s="135">
        <f>K115-T_iii_strat2!AA31</f>
        <v>4.4131553224134077</v>
      </c>
      <c r="M115" s="135">
        <f>T_iii_strat2!AB31-K115</f>
        <v>5.2786265393668756</v>
      </c>
    </row>
    <row r="116" spans="1:107" x14ac:dyDescent="0.25">
      <c r="J116" s="141" t="str">
        <f>T_iii_strat2!A32</f>
        <v>Injectable QN</v>
      </c>
      <c r="K116" s="134">
        <f>T_iii_strat2!Z32</f>
        <v>0.19530968418223266</v>
      </c>
      <c r="L116" s="135">
        <f>K116-T_iii_strat2!AA32</f>
        <v>0.11004955849768866</v>
      </c>
      <c r="M116" s="135">
        <f>T_iii_strat2!AB32-K116</f>
        <v>0.2514609285949313</v>
      </c>
    </row>
    <row r="120" spans="1:107" x14ac:dyDescent="0.25">
      <c r="A120" s="15" t="s">
        <v>4</v>
      </c>
    </row>
    <row r="123" spans="1:107" ht="42" customHeight="1" thickBot="1" x14ac:dyDescent="0.3">
      <c r="B123" s="167" t="s">
        <v>123</v>
      </c>
      <c r="C123" s="167"/>
      <c r="D123" s="167"/>
      <c r="E123" s="167"/>
      <c r="F123" s="167"/>
      <c r="G123" s="167"/>
      <c r="I123" s="151"/>
      <c r="J123" s="130"/>
      <c r="K123" s="130"/>
      <c r="L123" s="152"/>
      <c r="M123" s="152"/>
      <c r="N123" s="152"/>
      <c r="O123" s="153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X123" s="171" t="s">
        <v>111</v>
      </c>
      <c r="CY123" s="172"/>
      <c r="CZ123" s="172"/>
      <c r="DA123" s="172"/>
      <c r="DB123" s="172"/>
      <c r="DC123" s="172"/>
    </row>
    <row r="124" spans="1:107" ht="16.5" thickTop="1" thickBot="1" x14ac:dyDescent="0.3">
      <c r="A124" s="130"/>
      <c r="B124" s="173"/>
      <c r="C124" s="173"/>
      <c r="D124" s="173"/>
      <c r="E124" s="173"/>
      <c r="F124" s="173"/>
      <c r="G124" s="173"/>
      <c r="I124" s="151"/>
      <c r="J124" s="130"/>
      <c r="K124" s="130"/>
      <c r="L124" s="152"/>
      <c r="M124" s="152"/>
      <c r="N124" s="152"/>
      <c r="O124" s="152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X124" s="154">
        <f>$K$124</f>
        <v>0</v>
      </c>
      <c r="CY124" s="154"/>
      <c r="CZ124" s="154"/>
      <c r="DA124" s="154"/>
      <c r="DB124" s="154"/>
      <c r="DC124" s="154"/>
    </row>
    <row r="125" spans="1:107" s="155" customFormat="1" ht="60.75" thickBot="1" x14ac:dyDescent="0.3">
      <c r="B125" s="174"/>
      <c r="C125" s="174"/>
      <c r="D125" s="174"/>
      <c r="E125" s="174"/>
      <c r="F125" s="174"/>
      <c r="G125" s="174"/>
      <c r="I125" s="156"/>
      <c r="J125" s="15" t="s">
        <v>124</v>
      </c>
      <c r="K125" s="157" t="s">
        <v>13</v>
      </c>
      <c r="L125" s="158" t="str">
        <f>T_i!$A4</f>
        <v>Any antimalarial</v>
      </c>
      <c r="M125" s="159" t="s">
        <v>15</v>
      </c>
      <c r="N125" s="159" t="s">
        <v>16</v>
      </c>
      <c r="O125" s="158" t="str">
        <f>T_i!$A5</f>
        <v>ACT</v>
      </c>
      <c r="P125" s="159" t="s">
        <v>15</v>
      </c>
      <c r="Q125" s="159" t="s">
        <v>16</v>
      </c>
      <c r="R125" s="158" t="str">
        <f>T_i!$A6</f>
        <v>AL</v>
      </c>
      <c r="S125" s="159" t="s">
        <v>15</v>
      </c>
      <c r="T125" s="159" t="s">
        <v>16</v>
      </c>
      <c r="U125" s="158" t="str">
        <f>T_i!$A7</f>
        <v>ASAQ</v>
      </c>
      <c r="V125" s="159" t="s">
        <v>15</v>
      </c>
      <c r="W125" s="159" t="s">
        <v>16</v>
      </c>
      <c r="X125" s="158" t="str">
        <f>T_i!$A8</f>
        <v>APPQ</v>
      </c>
      <c r="Y125" s="159" t="s">
        <v>15</v>
      </c>
      <c r="Z125" s="159" t="s">
        <v>16</v>
      </c>
      <c r="AA125" s="158" t="str">
        <f>T_i!$A9</f>
        <v>DHAPPQ</v>
      </c>
      <c r="AB125" s="159" t="s">
        <v>15</v>
      </c>
      <c r="AC125" s="159" t="s">
        <v>16</v>
      </c>
      <c r="AD125" s="158" t="str">
        <f>T_i!$A10</f>
        <v>ARPPQ</v>
      </c>
      <c r="AE125" s="159" t="s">
        <v>15</v>
      </c>
      <c r="AF125" s="159" t="s">
        <v>16</v>
      </c>
      <c r="AG125" s="158" t="str">
        <f>T_i!$A11</f>
        <v>any other ACT</v>
      </c>
      <c r="AH125" s="159" t="s">
        <v>15</v>
      </c>
      <c r="AI125" s="159" t="s">
        <v>16</v>
      </c>
      <c r="AJ125" s="158" t="str">
        <f>T_i!$A12</f>
        <v>Nationally regd ACT</v>
      </c>
      <c r="AK125" s="159" t="s">
        <v>15</v>
      </c>
      <c r="AL125" s="159" t="s">
        <v>16</v>
      </c>
      <c r="AM125" s="158" t="str">
        <f>T_i!$A13</f>
        <v>QAACT</v>
      </c>
      <c r="AN125" s="159" t="s">
        <v>15</v>
      </c>
      <c r="AO125" s="159" t="s">
        <v>16</v>
      </c>
      <c r="AP125" s="158" t="str">
        <f>T_i!$A14</f>
        <v>ACT: WHO PQ &amp; NAT</v>
      </c>
      <c r="AQ125" s="159" t="s">
        <v>15</v>
      </c>
      <c r="AR125" s="159" t="s">
        <v>16</v>
      </c>
      <c r="AS125" s="158" t="str">
        <f>T_i!$A15</f>
        <v>ACT: WHO PQ, not NAT</v>
      </c>
      <c r="AT125" s="159" t="s">
        <v>15</v>
      </c>
      <c r="AU125" s="159" t="s">
        <v>16</v>
      </c>
      <c r="AV125" s="158" t="str">
        <f>T_i!$A16</f>
        <v>ACT: NAT, not WHO PQ</v>
      </c>
      <c r="AW125" s="159" t="s">
        <v>15</v>
      </c>
      <c r="AX125" s="159" t="s">
        <v>16</v>
      </c>
      <c r="AY125" s="158" t="str">
        <f>T_i!$A17</f>
        <v>ACT: not WHO PQ or NAT</v>
      </c>
      <c r="AZ125" s="159" t="s">
        <v>15</v>
      </c>
      <c r="BA125" s="159" t="s">
        <v>16</v>
      </c>
      <c r="BB125" s="158" t="str">
        <f>T_i!$A18</f>
        <v>Stocks 2 or more ACTs</v>
      </c>
      <c r="BC125" s="159" t="s">
        <v>15</v>
      </c>
      <c r="BD125" s="159" t="s">
        <v>16</v>
      </c>
      <c r="BE125" s="158" t="str">
        <f>T_i!$A19</f>
        <v>Non-artemisinin therapy</v>
      </c>
      <c r="BF125" s="159" t="s">
        <v>15</v>
      </c>
      <c r="BG125" s="159" t="s">
        <v>16</v>
      </c>
      <c r="BH125" s="158" t="str">
        <f>T_i!$A20</f>
        <v>Oral QN</v>
      </c>
      <c r="BI125" s="159" t="s">
        <v>15</v>
      </c>
      <c r="BJ125" s="159" t="s">
        <v>16</v>
      </c>
      <c r="BK125" s="158" t="str">
        <f>T_i!$A21</f>
        <v>CQ - packaged alone</v>
      </c>
      <c r="BL125" s="159" t="s">
        <v>15</v>
      </c>
      <c r="BM125" s="159" t="s">
        <v>16</v>
      </c>
      <c r="BN125" s="158" t="str">
        <f>T_i!$A22</f>
        <v>SP</v>
      </c>
      <c r="BO125" s="159" t="s">
        <v>15</v>
      </c>
      <c r="BP125" s="159" t="s">
        <v>16</v>
      </c>
      <c r="BQ125" s="158" t="str">
        <f>T_i!$A23</f>
        <v>SPAQ</v>
      </c>
      <c r="BR125" s="159" t="s">
        <v>15</v>
      </c>
      <c r="BS125" s="159" t="s">
        <v>16</v>
      </c>
      <c r="BT125" s="158" t="str">
        <f>T_i!$A24</f>
        <v>Other non-artemisinins</v>
      </c>
      <c r="BU125" s="159" t="s">
        <v>15</v>
      </c>
      <c r="BV125" s="159" t="s">
        <v>16</v>
      </c>
      <c r="BW125" s="158" t="str">
        <f>T_i!$A25</f>
        <v>Oral artemisinin monotherapy</v>
      </c>
      <c r="BX125" s="159" t="s">
        <v>15</v>
      </c>
      <c r="BY125" s="159" t="s">
        <v>16</v>
      </c>
      <c r="BZ125" s="158" t="str">
        <f>T_i!$A26</f>
        <v>Non-oral art. monotherapy</v>
      </c>
      <c r="CA125" s="159" t="s">
        <v>15</v>
      </c>
      <c r="CB125" s="159" t="s">
        <v>16</v>
      </c>
      <c r="CC125" s="158" t="str">
        <f>T_i!$A27</f>
        <v>Severe malaria treatment</v>
      </c>
      <c r="CD125" s="159" t="s">
        <v>15</v>
      </c>
      <c r="CE125" s="159" t="s">
        <v>16</v>
      </c>
      <c r="CF125" s="158" t="str">
        <f>T_i!$A28</f>
        <v>Rectal artesunate</v>
      </c>
      <c r="CG125" s="159" t="s">
        <v>15</v>
      </c>
      <c r="CH125" s="159" t="s">
        <v>16</v>
      </c>
      <c r="CI125" s="158" t="str">
        <f>T_i!$A29</f>
        <v>Injectable artesunate</v>
      </c>
      <c r="CJ125" s="159" t="s">
        <v>15</v>
      </c>
      <c r="CK125" s="159" t="s">
        <v>16</v>
      </c>
      <c r="CL125" s="158" t="str">
        <f>T_i!$A30</f>
        <v>Injectable artemether</v>
      </c>
      <c r="CM125" s="159" t="s">
        <v>15</v>
      </c>
      <c r="CN125" s="159" t="s">
        <v>16</v>
      </c>
      <c r="CO125" s="158" t="str">
        <f>T_i!$A31</f>
        <v>injAE</v>
      </c>
      <c r="CP125" s="159" t="s">
        <v>15</v>
      </c>
      <c r="CQ125" s="159" t="s">
        <v>16</v>
      </c>
      <c r="CR125" s="158" t="str">
        <f>T_i!$A32</f>
        <v>Injectable QN</v>
      </c>
      <c r="CS125" s="159" t="s">
        <v>15</v>
      </c>
      <c r="CT125" s="159" t="s">
        <v>16</v>
      </c>
      <c r="CX125" s="168"/>
      <c r="CY125" s="168"/>
      <c r="CZ125" s="168"/>
      <c r="DA125" s="168"/>
      <c r="DB125" s="168"/>
      <c r="DC125" s="168"/>
    </row>
    <row r="126" spans="1:107" x14ac:dyDescent="0.25">
      <c r="B126" s="174"/>
      <c r="C126" s="174"/>
      <c r="D126" s="174"/>
      <c r="E126" s="174"/>
      <c r="F126" s="174"/>
      <c r="G126" s="174"/>
      <c r="I126" s="151"/>
      <c r="J126" s="130"/>
      <c r="K126" s="77" t="str">
        <f>T_i!B$2</f>
        <v>Private Not For-Profit Facility</v>
      </c>
      <c r="L126" s="152">
        <f>T_i!B$4</f>
        <v>88.578394993004551</v>
      </c>
      <c r="M126" s="152">
        <f>L126-T_i!C$4</f>
        <v>17.554280156591247</v>
      </c>
      <c r="N126" s="152">
        <f>T_i!D$4-L126</f>
        <v>7.5058114626368138</v>
      </c>
      <c r="O126" s="152">
        <f>T_i!B$5</f>
        <v>71.700602282769282</v>
      </c>
      <c r="P126" s="134">
        <f>O126-T_i!C$5</f>
        <v>17.896082286587969</v>
      </c>
      <c r="Q126" s="134">
        <f>T_i!D$5-O126</f>
        <v>12.942017040843496</v>
      </c>
      <c r="R126" s="134">
        <f>T_i!B$6</f>
        <v>71.700602282769282</v>
      </c>
      <c r="S126" s="134">
        <f>R126-T_i!C$6</f>
        <v>17.896082286587969</v>
      </c>
      <c r="T126" s="134">
        <f>T_i!D$6-R126</f>
        <v>12.942017040843496</v>
      </c>
      <c r="U126" s="134">
        <f>T_i!B$7</f>
        <v>1.9510694704235636</v>
      </c>
      <c r="V126" s="134">
        <f>U126-T_i!C$7</f>
        <v>1.4373215053292343</v>
      </c>
      <c r="W126" s="134">
        <f>T_i!D$7-U126</f>
        <v>5.170680522818885</v>
      </c>
      <c r="X126" s="134">
        <f>T_i!B$8</f>
        <v>1.6385208683670871</v>
      </c>
      <c r="Y126" s="134">
        <f>X126-T_i!C$8</f>
        <v>1.2892682144539449</v>
      </c>
      <c r="Z126" s="134">
        <f>T_i!D$8-X126</f>
        <v>5.6982057259779442</v>
      </c>
      <c r="AA126" s="134">
        <f>T_i!B$9</f>
        <v>1.9510694704235636</v>
      </c>
      <c r="AB126" s="134">
        <f>AA126-T_i!C$9</f>
        <v>1.4373215053292343</v>
      </c>
      <c r="AC126" s="134">
        <f>T_i!D$9-AA126</f>
        <v>5.170680522818885</v>
      </c>
      <c r="AD126" s="134" t="str">
        <f>T_i!B$10</f>
        <v>0</v>
      </c>
      <c r="AE126" s="134" t="e">
        <f>AD126-T_i!C$10</f>
        <v>#VALUE!</v>
      </c>
      <c r="AF126" s="134" t="e">
        <f>T_i!D$10-AD126</f>
        <v>#VALUE!</v>
      </c>
      <c r="AG126" s="134" t="str">
        <f>T_i!B$11</f>
        <v>0</v>
      </c>
      <c r="AH126" s="134" t="e">
        <f>AG126-T_i!C$11</f>
        <v>#VALUE!</v>
      </c>
      <c r="AI126" s="134" t="e">
        <f>T_i!D$11-AG126</f>
        <v>#VALUE!</v>
      </c>
      <c r="AJ126" s="134">
        <f>T_i!B$12</f>
        <v>57.356335312210085</v>
      </c>
      <c r="AK126" s="134">
        <f>AJ126-T_i!C$12</f>
        <v>20.258375821669276</v>
      </c>
      <c r="AL126" s="134">
        <f>T_i!D$12-AJ126</f>
        <v>18.057850933176191</v>
      </c>
      <c r="AM126" s="134">
        <f>T_i!B$13</f>
        <v>16.974516670495927</v>
      </c>
      <c r="AN126" s="134">
        <f>AM126-T_i!C$13</f>
        <v>10.629309148561084</v>
      </c>
      <c r="AO126" s="134">
        <f>T_i!D$13-AM126</f>
        <v>21.180989758713746</v>
      </c>
      <c r="AP126" s="134">
        <f>T_i!B$14</f>
        <v>10.143343306752305</v>
      </c>
      <c r="AQ126" s="134">
        <f>AP126-T_i!C$14</f>
        <v>7.6807057403539769</v>
      </c>
      <c r="AR126" s="134">
        <f>T_i!D$14-AP126</f>
        <v>23.398172055026386</v>
      </c>
      <c r="AS126" s="134">
        <f>T_i!B$15</f>
        <v>6.8311733637436225</v>
      </c>
      <c r="AT126" s="134">
        <f>AS126-T_i!C$15</f>
        <v>5.3151869408606807</v>
      </c>
      <c r="AU126" s="134">
        <f>T_i!D$15-AS126</f>
        <v>19.052843035668218</v>
      </c>
      <c r="AV126" s="134">
        <f>T_i!B$16</f>
        <v>34.509821590092656</v>
      </c>
      <c r="AW126" s="134">
        <f>AV126-T_i!C$16</f>
        <v>16.636088330825327</v>
      </c>
      <c r="AX126" s="134">
        <f>T_i!D$16-AV126</f>
        <v>21.550566884666793</v>
      </c>
      <c r="AY126" s="134">
        <f>T_i!B$17</f>
        <v>46.661246735540978</v>
      </c>
      <c r="AZ126" s="134">
        <f>AY126-T_i!C$17</f>
        <v>18.220864553611609</v>
      </c>
      <c r="BA126" s="134">
        <f>T_i!D$17-AY126</f>
        <v>19.157391951572983</v>
      </c>
      <c r="BB126" s="134">
        <f>T_i!B$18</f>
        <v>1.9510694704235636</v>
      </c>
      <c r="BC126" s="134">
        <f>BB126-T_i!C$18</f>
        <v>1.4373215053292343</v>
      </c>
      <c r="BD126" s="134">
        <f>T_i!D$18-BB126</f>
        <v>5.170680522818885</v>
      </c>
      <c r="BE126" s="134">
        <f>T_i!B$19</f>
        <v>15.283017688795727</v>
      </c>
      <c r="BF126" s="134">
        <f>BE126-T_i!C$19</f>
        <v>7.2725267283156594</v>
      </c>
      <c r="BG126" s="134">
        <f>T_i!D$19-BE126</f>
        <v>11.922404710759004</v>
      </c>
      <c r="BH126" s="134">
        <f>T_i!B$20</f>
        <v>5.0196353039511887</v>
      </c>
      <c r="BI126" s="134">
        <f>BH126-T_i!C$20</f>
        <v>3.1979717071010176</v>
      </c>
      <c r="BJ126" s="134">
        <f>T_i!D$20-BH126</f>
        <v>8.0639287066468288</v>
      </c>
      <c r="BK126" s="134">
        <f>T_i!B$21</f>
        <v>2.7421921507689078</v>
      </c>
      <c r="BL126" s="134">
        <f>BK126-T_i!C$21</f>
        <v>1.6741222218616205</v>
      </c>
      <c r="BM126" s="134">
        <f>T_i!D$21-BK126</f>
        <v>4.1162739080121815</v>
      </c>
      <c r="BN126" s="134">
        <f>T_i!B$22</f>
        <v>8.3443338133196221</v>
      </c>
      <c r="BO126" s="134">
        <f>BN126-T_i!C$22</f>
        <v>4.2825771079602912</v>
      </c>
      <c r="BP126" s="134">
        <f>T_i!D$22-BN126</f>
        <v>8.0274307810494747</v>
      </c>
      <c r="BQ126" s="134" t="str">
        <f>T_i!B$23</f>
        <v>0</v>
      </c>
      <c r="BR126" s="134" t="e">
        <f>BQ126-T_i!C$23</f>
        <v>#VALUE!</v>
      </c>
      <c r="BS126" s="134" t="e">
        <f>T_i!D$23-BQ126</f>
        <v>#VALUE!</v>
      </c>
      <c r="BT126" s="134">
        <f>T_i!B$24</f>
        <v>1.0352462879114277</v>
      </c>
      <c r="BU126" s="134">
        <f>BT126-T_i!C$24</f>
        <v>0.78837397108467189</v>
      </c>
      <c r="BV126" s="134">
        <f>T_i!D$24-BT126</f>
        <v>3.1991354972982728</v>
      </c>
      <c r="BW126" s="134" t="str">
        <f>T_i!B$25</f>
        <v>0</v>
      </c>
      <c r="BX126" s="134" t="e">
        <f>BW126-T_i!C$25</f>
        <v>#VALUE!</v>
      </c>
      <c r="BY126" s="134" t="e">
        <f>T_i!D$25-BW126</f>
        <v>#VALUE!</v>
      </c>
      <c r="BZ126" s="134">
        <f>T_i!B$26</f>
        <v>28.851397727255311</v>
      </c>
      <c r="CA126" s="134">
        <f>BZ126-T_i!C$26</f>
        <v>12.1998858994783</v>
      </c>
      <c r="CB126" s="134">
        <f>T_i!D$26-BZ126</f>
        <v>16.296543967950299</v>
      </c>
      <c r="CC126" s="134">
        <f>T_i!B$27</f>
        <v>34.395684341930412</v>
      </c>
      <c r="CD126" s="134">
        <f>CC126-T_i!C$27</f>
        <v>13.948898087273179</v>
      </c>
      <c r="CE126" s="134">
        <f>T_i!D$27-CC126</f>
        <v>17.283176158993882</v>
      </c>
      <c r="CF126" s="134" t="str">
        <f>T_i!B$28</f>
        <v>0</v>
      </c>
      <c r="CG126" s="134" t="e">
        <f>CF126-T_i!C$28</f>
        <v>#VALUE!</v>
      </c>
      <c r="CH126" s="134" t="e">
        <f>T_i!D$28-CF126</f>
        <v>#VALUE!</v>
      </c>
      <c r="CI126" s="134">
        <f>T_i!B$29</f>
        <v>7.628590885979726</v>
      </c>
      <c r="CJ126" s="134">
        <f>CI126-T_i!C$29</f>
        <v>4.2682298234412723</v>
      </c>
      <c r="CK126" s="134">
        <f>T_i!D$29-CI126</f>
        <v>8.7696822225432101</v>
      </c>
      <c r="CL126" s="134">
        <f>T_i!B$30</f>
        <v>21.632226051731461</v>
      </c>
      <c r="CM126" s="134">
        <f>CL126-T_i!C$30</f>
        <v>9.9453559989849083</v>
      </c>
      <c r="CN126" s="134">
        <f>T_i!D$30-CL126</f>
        <v>14.907025936146102</v>
      </c>
      <c r="CO126" s="134">
        <f>T_i!B$31</f>
        <v>17.791415833931307</v>
      </c>
      <c r="CP126" s="134">
        <f>CO126-T_i!C$31</f>
        <v>9.6672889400611766</v>
      </c>
      <c r="CQ126" s="134">
        <f>T_i!D$31-CO126</f>
        <v>16.835324235306519</v>
      </c>
      <c r="CR126" s="134">
        <f>T_i!B$32</f>
        <v>5.5442866146750998</v>
      </c>
      <c r="CS126" s="134">
        <f>CR126-T_i!C$32</f>
        <v>4.1794826891898751</v>
      </c>
      <c r="CT126" s="134">
        <f>T_i!D$32-CR126</f>
        <v>14.391558643590718</v>
      </c>
      <c r="CX126" s="168"/>
      <c r="CY126" s="168"/>
      <c r="CZ126" s="168"/>
      <c r="DA126" s="168"/>
      <c r="DB126" s="168"/>
      <c r="DC126" s="168"/>
    </row>
    <row r="127" spans="1:107" x14ac:dyDescent="0.25">
      <c r="B127" s="174"/>
      <c r="C127" s="174"/>
      <c r="D127" s="174"/>
      <c r="E127" s="174"/>
      <c r="F127" s="174"/>
      <c r="G127" s="174"/>
      <c r="I127" s="151"/>
      <c r="J127" s="130"/>
      <c r="K127" s="77" t="str">
        <f>T_i!F$2</f>
        <v>Private For-Profit Facility</v>
      </c>
      <c r="L127" s="152">
        <f>T_i!F$4</f>
        <v>61.444611322315154</v>
      </c>
      <c r="M127" s="152">
        <f>L127-T_i!G$4</f>
        <v>17.602389061442999</v>
      </c>
      <c r="N127" s="152">
        <f>T_i!H$4-L127</f>
        <v>15.043846399127119</v>
      </c>
      <c r="O127" s="152">
        <f>T_i!F$5</f>
        <v>47.638311392841729</v>
      </c>
      <c r="P127" s="134">
        <f>O127-T_i!G$5</f>
        <v>14.026582509900216</v>
      </c>
      <c r="Q127" s="134">
        <f>T_i!H$5-O127</f>
        <v>14.409299159914632</v>
      </c>
      <c r="R127" s="134">
        <f>T_i!F$6</f>
        <v>45.213982453370839</v>
      </c>
      <c r="S127" s="134">
        <f>R127-T_i!G$6</f>
        <v>13.587515398674789</v>
      </c>
      <c r="T127" s="134">
        <f>T_i!H$6-R127</f>
        <v>14.340463470197747</v>
      </c>
      <c r="U127" s="134">
        <f>T_i!F$7</f>
        <v>4.3086808839732633</v>
      </c>
      <c r="V127" s="134">
        <f>U127-T_i!G$7</f>
        <v>2.2425278284865229</v>
      </c>
      <c r="W127" s="134">
        <f>T_i!H$7-U127</f>
        <v>4.4585926287195825</v>
      </c>
      <c r="X127" s="134">
        <f>T_i!F$8</f>
        <v>7.1024087340658806E-2</v>
      </c>
      <c r="Y127" s="134">
        <f>X127-T_i!G$8</f>
        <v>5.5599259673905721E-2</v>
      </c>
      <c r="Z127" s="134">
        <f>T_i!H$8-X127</f>
        <v>0.25535428608747751</v>
      </c>
      <c r="AA127" s="134">
        <f>T_i!F$9</f>
        <v>4.0946592969890858</v>
      </c>
      <c r="AB127" s="134">
        <f>AA127-T_i!G$9</f>
        <v>1.8073396182626027</v>
      </c>
      <c r="AC127" s="134">
        <f>T_i!H$9-AA127</f>
        <v>3.1298333876479907</v>
      </c>
      <c r="AD127" s="134" t="str">
        <f>T_i!F$10</f>
        <v>0</v>
      </c>
      <c r="AE127" s="134" t="e">
        <f>AD127-T_i!G$10</f>
        <v>#VALUE!</v>
      </c>
      <c r="AF127" s="134" t="e">
        <f>T_i!H$10-AD127</f>
        <v>#VALUE!</v>
      </c>
      <c r="AG127" s="134" t="str">
        <f>T_i!F$11</f>
        <v>0</v>
      </c>
      <c r="AH127" s="134" t="e">
        <f>AG127-T_i!G$11</f>
        <v>#VALUE!</v>
      </c>
      <c r="AI127" s="134" t="e">
        <f>T_i!H$11-AG127</f>
        <v>#VALUE!</v>
      </c>
      <c r="AJ127" s="134">
        <f>T_i!F$12</f>
        <v>43.062060430250476</v>
      </c>
      <c r="AK127" s="134">
        <f>AJ127-T_i!G$12</f>
        <v>12.974249082444938</v>
      </c>
      <c r="AL127" s="134">
        <f>T_i!H$12-AJ127</f>
        <v>14.002379046346611</v>
      </c>
      <c r="AM127" s="134">
        <f>T_i!F$13</f>
        <v>6.5318491940428904</v>
      </c>
      <c r="AN127" s="134">
        <f>AM127-T_i!G$13</f>
        <v>3.6491117110772864</v>
      </c>
      <c r="AO127" s="134">
        <f>T_i!H$13-AM127</f>
        <v>7.5963526725572139</v>
      </c>
      <c r="AP127" s="134">
        <f>T_i!F$14</f>
        <v>1.0246796882304297</v>
      </c>
      <c r="AQ127" s="134">
        <f>AP127-T_i!G$14</f>
        <v>0.57607148592390089</v>
      </c>
      <c r="AR127" s="134">
        <f>T_i!H$14-AP127</f>
        <v>1.2985588392418805</v>
      </c>
      <c r="AS127" s="134">
        <f>T_i!F$15</f>
        <v>5.5071695058124615</v>
      </c>
      <c r="AT127" s="134">
        <f>AS127-T_i!G$15</f>
        <v>3.349816272366319</v>
      </c>
      <c r="AU127" s="134">
        <f>T_i!H$15-AS127</f>
        <v>7.8415894472692091</v>
      </c>
      <c r="AV127" s="134">
        <f>T_i!F$16</f>
        <v>34.273700969210118</v>
      </c>
      <c r="AW127" s="134">
        <f>AV127-T_i!G$16</f>
        <v>12.062097942468004</v>
      </c>
      <c r="AX127" s="134">
        <f>T_i!H$16-AV127</f>
        <v>14.504938255905429</v>
      </c>
      <c r="AY127" s="134">
        <f>T_i!F$17</f>
        <v>18.638077901344328</v>
      </c>
      <c r="AZ127" s="134">
        <f>AY127-T_i!G$17</f>
        <v>6.4632924356811259</v>
      </c>
      <c r="BA127" s="134">
        <f>T_i!H$17-AY127</f>
        <v>8.8216820387737407</v>
      </c>
      <c r="BB127" s="134">
        <f>T_i!F$18</f>
        <v>5.4810694687245736</v>
      </c>
      <c r="BC127" s="134">
        <f>BB127-T_i!G$18</f>
        <v>2.4928508968913112</v>
      </c>
      <c r="BD127" s="134">
        <f>T_i!H$18-BB127</f>
        <v>4.361462632626818</v>
      </c>
      <c r="BE127" s="134">
        <f>T_i!F$19</f>
        <v>11.92474380840795</v>
      </c>
      <c r="BF127" s="134">
        <f>BE127-T_i!G$19</f>
        <v>4.9373322465460081</v>
      </c>
      <c r="BG127" s="134">
        <f>T_i!H$19-BE127</f>
        <v>7.6903431280871644</v>
      </c>
      <c r="BH127" s="134">
        <f>T_i!F$20</f>
        <v>1.3966151057213396</v>
      </c>
      <c r="BI127" s="134">
        <f>BH127-T_i!G$20</f>
        <v>0.84614908088083973</v>
      </c>
      <c r="BJ127" s="134">
        <f>T_i!H$20-BH127</f>
        <v>2.1010628439999239</v>
      </c>
      <c r="BK127" s="134">
        <f>T_i!F$21</f>
        <v>1.3825170576459844</v>
      </c>
      <c r="BL127" s="134">
        <f>BK127-T_i!G$21</f>
        <v>0.67456319554444899</v>
      </c>
      <c r="BM127" s="134">
        <f>T_i!H$21-BK127</f>
        <v>1.2999462016073942</v>
      </c>
      <c r="BN127" s="134">
        <f>T_i!F$22</f>
        <v>8.4078353681156273</v>
      </c>
      <c r="BO127" s="134">
        <f>BN127-T_i!G$22</f>
        <v>4.0571269653110296</v>
      </c>
      <c r="BP127" s="134">
        <f>T_i!H$22-BN127</f>
        <v>7.222243730521928</v>
      </c>
      <c r="BQ127" s="134">
        <f>T_i!F$23</f>
        <v>0.66049253907148009</v>
      </c>
      <c r="BR127" s="134">
        <f>BQ127-T_i!G$23</f>
        <v>0.38445274813597552</v>
      </c>
      <c r="BS127" s="134">
        <f>T_i!H$23-BQ127</f>
        <v>0.91145677588749685</v>
      </c>
      <c r="BT127" s="134">
        <f>T_i!F$24</f>
        <v>0.28076166945762893</v>
      </c>
      <c r="BU127" s="134">
        <f>BT127-T_i!G$24</f>
        <v>0.21076654755328492</v>
      </c>
      <c r="BV127" s="134">
        <f>T_i!H$24-BT127</f>
        <v>0.83831126174631621</v>
      </c>
      <c r="BW127" s="134" t="str">
        <f>T_i!F$25</f>
        <v>0</v>
      </c>
      <c r="BX127" s="134" t="e">
        <f>BW127-T_i!G$25</f>
        <v>#VALUE!</v>
      </c>
      <c r="BY127" s="134" t="e">
        <f>T_i!H$25-BW127</f>
        <v>#VALUE!</v>
      </c>
      <c r="BZ127" s="134">
        <f>T_i!F$26</f>
        <v>29.237854201287579</v>
      </c>
      <c r="CA127" s="134">
        <f>BZ127-T_i!G$26</f>
        <v>9.6817817311838965</v>
      </c>
      <c r="CB127" s="134">
        <f>T_i!H$26-BZ127</f>
        <v>12.016863930528228</v>
      </c>
      <c r="CC127" s="134">
        <f>T_i!F$27</f>
        <v>29.747058995436703</v>
      </c>
      <c r="CD127" s="134">
        <f>CC127-T_i!G$27</f>
        <v>9.8114315821903944</v>
      </c>
      <c r="CE127" s="134">
        <f>T_i!H$27-CC127</f>
        <v>12.115420727823818</v>
      </c>
      <c r="CF127" s="134" t="str">
        <f>T_i!F$28</f>
        <v>0</v>
      </c>
      <c r="CG127" s="134" t="e">
        <f>CF127-T_i!G$28</f>
        <v>#VALUE!</v>
      </c>
      <c r="CH127" s="134" t="e">
        <f>T_i!H$28-CF127</f>
        <v>#VALUE!</v>
      </c>
      <c r="CI127" s="134">
        <f>T_i!F$29</f>
        <v>8.2664467801498063</v>
      </c>
      <c r="CJ127" s="134">
        <f>CI127-T_i!G$29</f>
        <v>3.2270142356211986</v>
      </c>
      <c r="CK127" s="134">
        <f>T_i!H$29-CI127</f>
        <v>5.0046505115538054</v>
      </c>
      <c r="CL127" s="134">
        <f>T_i!F$30</f>
        <v>23.301790372067082</v>
      </c>
      <c r="CM127" s="134">
        <f>CL127-T_i!G$30</f>
        <v>8.7169134706682758</v>
      </c>
      <c r="CN127" s="134">
        <f>T_i!H$30-CL127</f>
        <v>11.786550960841922</v>
      </c>
      <c r="CO127" s="134">
        <f>T_i!F$31</f>
        <v>9.8516963336507981</v>
      </c>
      <c r="CP127" s="134">
        <f>CO127-T_i!G$31</f>
        <v>3.5096638711440971</v>
      </c>
      <c r="CQ127" s="134">
        <f>T_i!H$31-CO127</f>
        <v>5.1409906167108801</v>
      </c>
      <c r="CR127" s="134">
        <f>T_i!F$32</f>
        <v>1.3226529561090434</v>
      </c>
      <c r="CS127" s="134">
        <f>CR127-T_i!G$32</f>
        <v>0.87702009904998568</v>
      </c>
      <c r="CT127" s="134">
        <f>T_i!H$32-CR127</f>
        <v>2.5361236740643607</v>
      </c>
      <c r="CX127" s="168"/>
      <c r="CY127" s="168"/>
      <c r="CZ127" s="168"/>
      <c r="DA127" s="168"/>
      <c r="DB127" s="168"/>
      <c r="DC127" s="168"/>
    </row>
    <row r="128" spans="1:107" x14ac:dyDescent="0.25">
      <c r="B128" s="174"/>
      <c r="C128" s="174"/>
      <c r="D128" s="174"/>
      <c r="E128" s="174"/>
      <c r="F128" s="174"/>
      <c r="G128" s="174"/>
      <c r="I128" s="151"/>
      <c r="J128" s="130"/>
      <c r="K128" s="77" t="str">
        <f>T_i!J$2</f>
        <v>Pharmacy</v>
      </c>
      <c r="L128" s="152">
        <f>T_i!J$4</f>
        <v>95.325649672982976</v>
      </c>
      <c r="M128" s="152">
        <f>L128-T_i!K$4</f>
        <v>5.3252151791310354</v>
      </c>
      <c r="N128" s="152">
        <f>T_i!L$4-L128</f>
        <v>2.5560480237469108</v>
      </c>
      <c r="O128" s="152">
        <f>T_i!J$5</f>
        <v>93.373323525293685</v>
      </c>
      <c r="P128" s="134">
        <f>O128-T_i!K$5</f>
        <v>5.614249963926909</v>
      </c>
      <c r="Q128" s="134">
        <f>T_i!L$5-O128</f>
        <v>3.1415550641978598</v>
      </c>
      <c r="R128" s="134">
        <f>T_i!J$6</f>
        <v>88.052744825010677</v>
      </c>
      <c r="S128" s="134">
        <f>R128-T_i!K$6</f>
        <v>5.334988528926246</v>
      </c>
      <c r="T128" s="134">
        <f>T_i!L$6-R128</f>
        <v>3.8493186951596812</v>
      </c>
      <c r="U128" s="134">
        <f>T_i!J$7</f>
        <v>20.758356187255558</v>
      </c>
      <c r="V128" s="134">
        <f>U128-T_i!K$7</f>
        <v>4.4927868417685488</v>
      </c>
      <c r="W128" s="134">
        <f>T_i!L$7-U128</f>
        <v>5.3468714602496235</v>
      </c>
      <c r="X128" s="134">
        <f>T_i!J$8</f>
        <v>11.627749399296674</v>
      </c>
      <c r="Y128" s="134">
        <f>X128-T_i!K$8</f>
        <v>2.6330179143013428</v>
      </c>
      <c r="Z128" s="134">
        <f>T_i!L$8-X128</f>
        <v>3.2775394453738596</v>
      </c>
      <c r="AA128" s="134">
        <f>T_i!J$9</f>
        <v>41.224607520290711</v>
      </c>
      <c r="AB128" s="134">
        <f>AA128-T_i!K$9</f>
        <v>7.2451578938259331</v>
      </c>
      <c r="AC128" s="134">
        <f>T_i!L$9-AA128</f>
        <v>7.6464417776049984</v>
      </c>
      <c r="AD128" s="134">
        <f>T_i!J$10</f>
        <v>4.4509326954106596</v>
      </c>
      <c r="AE128" s="134">
        <f>AD128-T_i!K$10</f>
        <v>2.0054678368420071</v>
      </c>
      <c r="AF128" s="134">
        <f>T_i!L$10-AD128</f>
        <v>3.5157963236559322</v>
      </c>
      <c r="AG128" s="134">
        <f>T_i!J$11</f>
        <v>0.22732563732445807</v>
      </c>
      <c r="AH128" s="134">
        <f>AG128-T_i!K$11</f>
        <v>0.19257186523962427</v>
      </c>
      <c r="AI128" s="134">
        <f>T_i!L$11-AG128</f>
        <v>1.243915004665797</v>
      </c>
      <c r="AJ128" s="134">
        <f>T_i!J$12</f>
        <v>84.865514342888574</v>
      </c>
      <c r="AK128" s="134">
        <f>AJ128-T_i!K$12</f>
        <v>5.1174639453775654</v>
      </c>
      <c r="AL128" s="134">
        <f>T_i!L$12-AJ128</f>
        <v>4.0048024728796463</v>
      </c>
      <c r="AM128" s="134">
        <f>T_i!J$13</f>
        <v>18.293357498044184</v>
      </c>
      <c r="AN128" s="134">
        <f>AM128-T_i!K$13</f>
        <v>4.8411012265735973</v>
      </c>
      <c r="AO128" s="134">
        <f>T_i!L$13-AM128</f>
        <v>6.09240369653714</v>
      </c>
      <c r="AP128" s="134">
        <f>T_i!J$14</f>
        <v>2.2293564705429434</v>
      </c>
      <c r="AQ128" s="134">
        <f>AP128-T_i!K$14</f>
        <v>1.2912527464979688</v>
      </c>
      <c r="AR128" s="134">
        <f>T_i!L$14-AP128</f>
        <v>2.9752181936416253</v>
      </c>
      <c r="AS128" s="134">
        <f>T_i!J$15</f>
        <v>16.191063569114306</v>
      </c>
      <c r="AT128" s="134">
        <f>AS128-T_i!K$15</f>
        <v>4.1413590179035786</v>
      </c>
      <c r="AU128" s="134">
        <f>T_i!L$15-AS128</f>
        <v>5.2182244437580891</v>
      </c>
      <c r="AV128" s="134">
        <f>T_i!J$16</f>
        <v>82.879377113673996</v>
      </c>
      <c r="AW128" s="134">
        <f>AV128-T_i!K$16</f>
        <v>5.612981723144614</v>
      </c>
      <c r="AX128" s="134">
        <f>T_i!L$16-AV128</f>
        <v>4.4543074681227921</v>
      </c>
      <c r="AY128" s="134">
        <f>T_i!J$17</f>
        <v>65.885914257128903</v>
      </c>
      <c r="AZ128" s="134">
        <f>AY128-T_i!K$17</f>
        <v>6.8413602172882264</v>
      </c>
      <c r="BA128" s="134">
        <f>T_i!L$17-AY128</f>
        <v>6.2380923998647688</v>
      </c>
      <c r="BB128" s="134">
        <f>T_i!J$18</f>
        <v>51.068417334788322</v>
      </c>
      <c r="BC128" s="134">
        <f>BB128-T_i!K$18</f>
        <v>6.5281332343516354</v>
      </c>
      <c r="BD128" s="134">
        <f>T_i!L$18-BB128</f>
        <v>6.4918931141234992</v>
      </c>
      <c r="BE128" s="134">
        <f>T_i!J$19</f>
        <v>24.545551730228389</v>
      </c>
      <c r="BF128" s="134">
        <f>BE128-T_i!K$19</f>
        <v>4.6675208420213004</v>
      </c>
      <c r="BG128" s="134">
        <f>T_i!L$19-BE128</f>
        <v>5.3544957624207221</v>
      </c>
      <c r="BH128" s="134">
        <f>T_i!J$20</f>
        <v>2.9992034248014945</v>
      </c>
      <c r="BI128" s="134">
        <f>BH128-T_i!K$20</f>
        <v>1.556410202171326</v>
      </c>
      <c r="BJ128" s="134">
        <f>T_i!L$20-BH128</f>
        <v>3.1309540031340126</v>
      </c>
      <c r="BK128" s="134">
        <f>T_i!J$21</f>
        <v>9.8950394104088826</v>
      </c>
      <c r="BL128" s="134">
        <f>BK128-T_i!K$21</f>
        <v>2.3200343431443136</v>
      </c>
      <c r="BM128" s="134">
        <f>T_i!L$21-BK128</f>
        <v>2.9319878720283654</v>
      </c>
      <c r="BN128" s="134">
        <f>T_i!J$22</f>
        <v>17.556619595226465</v>
      </c>
      <c r="BO128" s="134">
        <f>BN128-T_i!K$22</f>
        <v>3.3331155784160664</v>
      </c>
      <c r="BP128" s="134">
        <f>T_i!L$22-BN128</f>
        <v>3.9186402083112206</v>
      </c>
      <c r="BQ128" s="134">
        <f>T_i!J$23</f>
        <v>0.28717187312234632</v>
      </c>
      <c r="BR128" s="134">
        <f>BQ128-T_i!K$23</f>
        <v>0.20620489410249035</v>
      </c>
      <c r="BS128" s="134">
        <f>T_i!L$23-BQ128</f>
        <v>0.72603765088775929</v>
      </c>
      <c r="BT128" s="134">
        <f>T_i!J$24</f>
        <v>0.69473548661733742</v>
      </c>
      <c r="BU128" s="134">
        <f>BT128-T_i!K$24</f>
        <v>0.40143368234756377</v>
      </c>
      <c r="BV128" s="134">
        <f>T_i!L$24-BT128</f>
        <v>0.94184600230418924</v>
      </c>
      <c r="BW128" s="134" t="str">
        <f>T_i!J$25</f>
        <v>0</v>
      </c>
      <c r="BX128" s="134" t="e">
        <f>BW128-T_i!K$25</f>
        <v>#VALUE!</v>
      </c>
      <c r="BY128" s="134" t="e">
        <f>T_i!L$25-BW128</f>
        <v>#VALUE!</v>
      </c>
      <c r="BZ128" s="134">
        <f>T_i!J$26</f>
        <v>15.532785988173456</v>
      </c>
      <c r="CA128" s="134">
        <f>BZ128-T_i!K$26</f>
        <v>4.0079680174996462</v>
      </c>
      <c r="CB128" s="134">
        <f>T_i!L$26-BZ128</f>
        <v>5.0771227375175361</v>
      </c>
      <c r="CC128" s="134">
        <f>T_i!J$27</f>
        <v>15.760111625497913</v>
      </c>
      <c r="CD128" s="134">
        <f>CC128-T_i!K$27</f>
        <v>4.0203481478472067</v>
      </c>
      <c r="CE128" s="134">
        <f>T_i!L$27-CC128</f>
        <v>5.0721716462726008</v>
      </c>
      <c r="CF128" s="134" t="str">
        <f>T_i!J$28</f>
        <v>0</v>
      </c>
      <c r="CG128" s="134" t="e">
        <f>CF128-T_i!K$28</f>
        <v>#VALUE!</v>
      </c>
      <c r="CH128" s="134" t="e">
        <f>T_i!L$28-CF128</f>
        <v>#VALUE!</v>
      </c>
      <c r="CI128" s="134">
        <f>T_i!J$29</f>
        <v>4.5408733565857888</v>
      </c>
      <c r="CJ128" s="134">
        <f>CI128-T_i!K$29</f>
        <v>1.9429169537706241</v>
      </c>
      <c r="CK128" s="134">
        <f>T_i!L$29-CI128</f>
        <v>3.2792930748688605</v>
      </c>
      <c r="CL128" s="134">
        <f>T_i!J$30</f>
        <v>7.7325033057430765</v>
      </c>
      <c r="CM128" s="134">
        <f>CL128-T_i!K$30</f>
        <v>1.7671398289982259</v>
      </c>
      <c r="CN128" s="134">
        <f>T_i!L$30-CL128</f>
        <v>2.2351363269267726</v>
      </c>
      <c r="CO128" s="134">
        <f>T_i!J$31</f>
        <v>10.69268831773735</v>
      </c>
      <c r="CP128" s="134">
        <f>CO128-T_i!K$31</f>
        <v>3.843647555464365</v>
      </c>
      <c r="CQ128" s="134">
        <f>T_i!L$31-CO128</f>
        <v>5.6228745924152825</v>
      </c>
      <c r="CR128" s="134">
        <f>T_i!J$32</f>
        <v>0.32369542236884591</v>
      </c>
      <c r="CS128" s="134">
        <f>CR128-T_i!K$32</f>
        <v>0.24218676031158165</v>
      </c>
      <c r="CT128" s="134">
        <f>T_i!L$32-CR128</f>
        <v>0.95260462576837868</v>
      </c>
      <c r="CX128" s="168"/>
      <c r="CY128" s="168"/>
      <c r="CZ128" s="168"/>
      <c r="DA128" s="168"/>
      <c r="DB128" s="168"/>
      <c r="DC128" s="168"/>
    </row>
    <row r="129" spans="2:107" x14ac:dyDescent="0.25">
      <c r="B129" s="174"/>
      <c r="C129" s="174"/>
      <c r="D129" s="174"/>
      <c r="E129" s="174"/>
      <c r="F129" s="174"/>
      <c r="G129" s="174"/>
      <c r="I129" s="151"/>
      <c r="J129" s="130"/>
      <c r="K129" s="77" t="str">
        <f>T_i!N$2</f>
        <v>Laboratory</v>
      </c>
      <c r="L129" s="152">
        <f>T_i!N$4</f>
        <v>0.72930197715769163</v>
      </c>
      <c r="M129" s="152">
        <f>L129-T_i!O$4</f>
        <v>0.44707221584255663</v>
      </c>
      <c r="N129" s="152">
        <f>T_i!P$4-L129</f>
        <v>1.1419769189849225</v>
      </c>
      <c r="O129" s="152">
        <f>T_i!N$5</f>
        <v>0.72930197715769163</v>
      </c>
      <c r="P129" s="134">
        <f>O129-T_i!O$5</f>
        <v>0.44707221584255663</v>
      </c>
      <c r="Q129" s="134">
        <f>T_i!P$5-O129</f>
        <v>1.1419769189849225</v>
      </c>
      <c r="R129" s="134">
        <f>T_i!N$6</f>
        <v>0.72930197715769163</v>
      </c>
      <c r="S129" s="134">
        <f>R129-T_i!O$6</f>
        <v>0.44707221584255663</v>
      </c>
      <c r="T129" s="134">
        <f>T_i!P$6-R129</f>
        <v>1.1419769189849225</v>
      </c>
      <c r="U129" s="134" t="str">
        <f>T_i!N$7</f>
        <v>0</v>
      </c>
      <c r="V129" s="134" t="e">
        <f>U129-T_i!O$7</f>
        <v>#VALUE!</v>
      </c>
      <c r="W129" s="134" t="e">
        <f>T_i!P$7-U129</f>
        <v>#VALUE!</v>
      </c>
      <c r="X129" s="134" t="str">
        <f>T_i!N$8</f>
        <v>0</v>
      </c>
      <c r="Y129" s="134" t="e">
        <f>X129-T_i!O$8</f>
        <v>#VALUE!</v>
      </c>
      <c r="Z129" s="134" t="e">
        <f>T_i!P$8-X129</f>
        <v>#VALUE!</v>
      </c>
      <c r="AA129" s="134" t="str">
        <f>T_i!N$9</f>
        <v>0</v>
      </c>
      <c r="AB129" s="134" t="e">
        <f>AA129-T_i!O$9</f>
        <v>#VALUE!</v>
      </c>
      <c r="AC129" s="134" t="e">
        <f>T_i!P$9-AA129</f>
        <v>#VALUE!</v>
      </c>
      <c r="AD129" s="134" t="str">
        <f>T_i!N$10</f>
        <v>0</v>
      </c>
      <c r="AE129" s="134" t="e">
        <f>AD129-T_i!O$10</f>
        <v>#VALUE!</v>
      </c>
      <c r="AF129" s="134" t="e">
        <f>T_i!P$10-AD129</f>
        <v>#VALUE!</v>
      </c>
      <c r="AG129" s="134" t="str">
        <f>T_i!N$11</f>
        <v>0</v>
      </c>
      <c r="AH129" s="134" t="e">
        <f>AG129-T_i!O$11</f>
        <v>#VALUE!</v>
      </c>
      <c r="AI129" s="134" t="e">
        <f>T_i!P$11-AG129</f>
        <v>#VALUE!</v>
      </c>
      <c r="AJ129" s="134">
        <f>T_i!N$12</f>
        <v>0.72930197715769163</v>
      </c>
      <c r="AK129" s="134">
        <f>AJ129-T_i!O$12</f>
        <v>0.44707221584255663</v>
      </c>
      <c r="AL129" s="134">
        <f>T_i!P$12-AJ129</f>
        <v>1.1419769189849225</v>
      </c>
      <c r="AM129" s="134" t="str">
        <f>T_i!N$13</f>
        <v>0</v>
      </c>
      <c r="AN129" s="134" t="e">
        <f>AM129-T_i!O$13</f>
        <v>#VALUE!</v>
      </c>
      <c r="AO129" s="134" t="e">
        <f>T_i!P$13-AM129</f>
        <v>#VALUE!</v>
      </c>
      <c r="AP129" s="134" t="str">
        <f>T_i!N$14</f>
        <v>0</v>
      </c>
      <c r="AQ129" s="134" t="e">
        <f>AP129-T_i!O$14</f>
        <v>#VALUE!</v>
      </c>
      <c r="AR129" s="134" t="e">
        <f>T_i!P$14-AP129</f>
        <v>#VALUE!</v>
      </c>
      <c r="AS129" s="134" t="str">
        <f>T_i!N$15</f>
        <v>0</v>
      </c>
      <c r="AT129" s="134" t="e">
        <f>AS129-T_i!O$15</f>
        <v>#VALUE!</v>
      </c>
      <c r="AU129" s="134" t="e">
        <f>T_i!P$15-AS129</f>
        <v>#VALUE!</v>
      </c>
      <c r="AV129" s="134">
        <f>T_i!N$16</f>
        <v>0.72930197715769163</v>
      </c>
      <c r="AW129" s="134">
        <f>AV129-T_i!O$16</f>
        <v>0.44707221584255663</v>
      </c>
      <c r="AX129" s="134">
        <f>T_i!P$16-AV129</f>
        <v>1.1419769189849225</v>
      </c>
      <c r="AY129" s="134" t="str">
        <f>T_i!N$17</f>
        <v>0</v>
      </c>
      <c r="AZ129" s="134" t="e">
        <f>AY129-T_i!O$17</f>
        <v>#VALUE!</v>
      </c>
      <c r="BA129" s="134" t="e">
        <f>T_i!P$17-AY129</f>
        <v>#VALUE!</v>
      </c>
      <c r="BB129" s="134" t="str">
        <f>T_i!N$18</f>
        <v>0</v>
      </c>
      <c r="BC129" s="134" t="e">
        <f>BB129-T_i!O$18</f>
        <v>#VALUE!</v>
      </c>
      <c r="BD129" s="134" t="e">
        <f>T_i!P$18-BB129</f>
        <v>#VALUE!</v>
      </c>
      <c r="BE129" s="134">
        <f>T_i!N$19</f>
        <v>0.20481000972463803</v>
      </c>
      <c r="BF129" s="134">
        <f>BE129-T_i!O$19</f>
        <v>0.16229860693865017</v>
      </c>
      <c r="BG129" s="134">
        <f>T_i!P$19-BE129</f>
        <v>0.77583792497156989</v>
      </c>
      <c r="BH129" s="134" t="str">
        <f>T_i!N$20</f>
        <v>0</v>
      </c>
      <c r="BI129" s="134" t="e">
        <f>BH129-T_i!O$20</f>
        <v>#VALUE!</v>
      </c>
      <c r="BJ129" s="134" t="e">
        <f>T_i!P$20-BH129</f>
        <v>#VALUE!</v>
      </c>
      <c r="BK129" s="134" t="str">
        <f>T_i!N$21</f>
        <v>0</v>
      </c>
      <c r="BL129" s="134" t="e">
        <f>BK129-T_i!O$21</f>
        <v>#VALUE!</v>
      </c>
      <c r="BM129" s="134" t="e">
        <f>T_i!P$21-BK129</f>
        <v>#VALUE!</v>
      </c>
      <c r="BN129" s="134">
        <f>T_i!N$22</f>
        <v>0.20481000972463803</v>
      </c>
      <c r="BO129" s="134">
        <f>BN129-T_i!O$22</f>
        <v>0.16229860693865017</v>
      </c>
      <c r="BP129" s="134">
        <f>T_i!P$22-BN129</f>
        <v>0.77583792497156989</v>
      </c>
      <c r="BQ129" s="134" t="str">
        <f>T_i!N$23</f>
        <v>0</v>
      </c>
      <c r="BR129" s="134" t="e">
        <f>BQ129-T_i!O$23</f>
        <v>#VALUE!</v>
      </c>
      <c r="BS129" s="134" t="e">
        <f>T_i!P$23-BQ129</f>
        <v>#VALUE!</v>
      </c>
      <c r="BT129" s="134" t="str">
        <f>T_i!N$24</f>
        <v>0</v>
      </c>
      <c r="BU129" s="134" t="e">
        <f>BT129-T_i!O$24</f>
        <v>#VALUE!</v>
      </c>
      <c r="BV129" s="134" t="e">
        <f>T_i!P$24-BT129</f>
        <v>#VALUE!</v>
      </c>
      <c r="BW129" s="134" t="str">
        <f>T_i!N$25</f>
        <v>0</v>
      </c>
      <c r="BX129" s="134" t="e">
        <f>BW129-T_i!O$25</f>
        <v>#VALUE!</v>
      </c>
      <c r="BY129" s="134" t="e">
        <f>T_i!P$25-BW129</f>
        <v>#VALUE!</v>
      </c>
      <c r="BZ129" s="134" t="str">
        <f>T_i!N$26</f>
        <v>0</v>
      </c>
      <c r="CA129" s="134" t="e">
        <f>BZ129-T_i!O$26</f>
        <v>#VALUE!</v>
      </c>
      <c r="CB129" s="134" t="e">
        <f>T_i!P$26-BZ129</f>
        <v>#VALUE!</v>
      </c>
      <c r="CC129" s="134" t="str">
        <f>T_i!N$27</f>
        <v>0</v>
      </c>
      <c r="CD129" s="134" t="e">
        <f>CC129-T_i!O$27</f>
        <v>#VALUE!</v>
      </c>
      <c r="CE129" s="134" t="e">
        <f>T_i!P$27-CC129</f>
        <v>#VALUE!</v>
      </c>
      <c r="CF129" s="134" t="str">
        <f>T_i!N$28</f>
        <v>0</v>
      </c>
      <c r="CG129" s="134" t="e">
        <f>CF129-T_i!O$28</f>
        <v>#VALUE!</v>
      </c>
      <c r="CH129" s="134" t="e">
        <f>T_i!P$28-CF129</f>
        <v>#VALUE!</v>
      </c>
      <c r="CI129" s="134" t="str">
        <f>T_i!N$29</f>
        <v>0</v>
      </c>
      <c r="CJ129" s="134" t="e">
        <f>CI129-T_i!O$29</f>
        <v>#VALUE!</v>
      </c>
      <c r="CK129" s="134" t="e">
        <f>T_i!P$29-CI129</f>
        <v>#VALUE!</v>
      </c>
      <c r="CL129" s="134" t="str">
        <f>T_i!N$30</f>
        <v>0</v>
      </c>
      <c r="CM129" s="134" t="e">
        <f>CL129-T_i!O$30</f>
        <v>#VALUE!</v>
      </c>
      <c r="CN129" s="134" t="e">
        <f>T_i!P$30-CL129</f>
        <v>#VALUE!</v>
      </c>
      <c r="CO129" s="134" t="str">
        <f>T_i!N$31</f>
        <v>0</v>
      </c>
      <c r="CP129" s="134" t="e">
        <f>CO129-T_i!O$31</f>
        <v>#VALUE!</v>
      </c>
      <c r="CQ129" s="134" t="e">
        <f>T_i!P$31-CO129</f>
        <v>#VALUE!</v>
      </c>
      <c r="CR129" s="134" t="str">
        <f>T_i!N$32</f>
        <v>0</v>
      </c>
      <c r="CS129" s="134" t="e">
        <f>CR129-T_i!O$32</f>
        <v>#VALUE!</v>
      </c>
      <c r="CT129" s="134" t="e">
        <f>T_i!P$32-CR129</f>
        <v>#VALUE!</v>
      </c>
      <c r="CX129" s="168"/>
      <c r="CY129" s="168"/>
      <c r="CZ129" s="168"/>
      <c r="DA129" s="168"/>
      <c r="DB129" s="168"/>
      <c r="DC129" s="168"/>
    </row>
    <row r="130" spans="2:107" x14ac:dyDescent="0.25">
      <c r="B130" s="174"/>
      <c r="C130" s="174"/>
      <c r="D130" s="174"/>
      <c r="E130" s="174"/>
      <c r="F130" s="174"/>
      <c r="G130" s="174"/>
      <c r="I130" s="151"/>
      <c r="J130" s="130"/>
      <c r="K130" s="77" t="str">
        <f>T_i!R$2</f>
        <v>Drug store</v>
      </c>
      <c r="L130" s="152">
        <f>T_i!R$4</f>
        <v>89.871469046331541</v>
      </c>
      <c r="M130" s="152">
        <f>L130-T_i!S$4</f>
        <v>5.5533280637702944</v>
      </c>
      <c r="N130" s="152">
        <f>T_i!T$4-L130</f>
        <v>3.7358569949826688</v>
      </c>
      <c r="O130" s="152">
        <f>T_i!R$5</f>
        <v>81.176286469312771</v>
      </c>
      <c r="P130" s="134">
        <f>O130-T_i!S$5</f>
        <v>6.0814945366413582</v>
      </c>
      <c r="Q130" s="134">
        <f>T_i!T$5-O130</f>
        <v>4.8723712462905979</v>
      </c>
      <c r="R130" s="134">
        <f>T_i!R$6</f>
        <v>80.237535030986081</v>
      </c>
      <c r="S130" s="134">
        <f>R130-T_i!S$6</f>
        <v>5.8979463927495317</v>
      </c>
      <c r="T130" s="134">
        <f>T_i!T$6-R130</f>
        <v>4.8149026035117402</v>
      </c>
      <c r="U130" s="134">
        <f>T_i!R$7</f>
        <v>3.8801412536702449</v>
      </c>
      <c r="V130" s="134">
        <f>U130-T_i!S$7</f>
        <v>0.97778354728075589</v>
      </c>
      <c r="W130" s="134">
        <f>T_i!T$7-U130</f>
        <v>1.2896530606936949</v>
      </c>
      <c r="X130" s="134">
        <f>T_i!R$8</f>
        <v>1.3108645079504238</v>
      </c>
      <c r="Y130" s="134">
        <f>X130-T_i!S$8</f>
        <v>0.77842532126923047</v>
      </c>
      <c r="Z130" s="134">
        <f>T_i!T$8-X130</f>
        <v>1.879974081003408</v>
      </c>
      <c r="AA130" s="134">
        <f>T_i!R$9</f>
        <v>12.252095322024797</v>
      </c>
      <c r="AB130" s="134">
        <f>AA130-T_i!S$9</f>
        <v>1.8258001280143503</v>
      </c>
      <c r="AC130" s="134">
        <f>T_i!T$9-AA130</f>
        <v>2.0943168549050846</v>
      </c>
      <c r="AD130" s="134">
        <f>T_i!R$10</f>
        <v>0.20407984906889673</v>
      </c>
      <c r="AE130" s="134">
        <f>AD130-T_i!S$10</f>
        <v>0.11812083283444139</v>
      </c>
      <c r="AF130" s="134">
        <f>T_i!T$10-AD130</f>
        <v>0.27965107113229959</v>
      </c>
      <c r="AG130" s="134" t="str">
        <f>T_i!R$11</f>
        <v>0</v>
      </c>
      <c r="AH130" s="134" t="e">
        <f>AG130-T_i!S$11</f>
        <v>#VALUE!</v>
      </c>
      <c r="AI130" s="134" t="e">
        <f>T_i!T$11-AG130</f>
        <v>#VALUE!</v>
      </c>
      <c r="AJ130" s="134">
        <f>T_i!R$12</f>
        <v>76.699314645075461</v>
      </c>
      <c r="AK130" s="134">
        <f>AJ130-T_i!S$12</f>
        <v>5.8109568285062778</v>
      </c>
      <c r="AL130" s="134">
        <f>T_i!T$12-AJ130</f>
        <v>4.9512802610879874</v>
      </c>
      <c r="AM130" s="134">
        <f>T_i!R$13</f>
        <v>9.150317795037699</v>
      </c>
      <c r="AN130" s="134">
        <f>AM130-T_i!S$13</f>
        <v>1.6931656135072553</v>
      </c>
      <c r="AO130" s="134">
        <f>T_i!T$13-AM130</f>
        <v>2.0311536285892888</v>
      </c>
      <c r="AP130" s="134">
        <f>T_i!R$14</f>
        <v>3.100437055652101</v>
      </c>
      <c r="AQ130" s="134">
        <f>AP130-T_i!S$14</f>
        <v>0.89139167709753631</v>
      </c>
      <c r="AR130" s="134">
        <f>T_i!T$14-AP130</f>
        <v>1.23513805607283</v>
      </c>
      <c r="AS130" s="134">
        <f>T_i!R$15</f>
        <v>6.6486106868521038</v>
      </c>
      <c r="AT130" s="134">
        <f>AS130-T_i!S$15</f>
        <v>1.3720148765939948</v>
      </c>
      <c r="AU130" s="134">
        <f>T_i!T$15-AS130</f>
        <v>1.6973320211408804</v>
      </c>
      <c r="AV130" s="134">
        <f>T_i!R$16</f>
        <v>68.703295534557398</v>
      </c>
      <c r="AW130" s="134">
        <f>AV130-T_i!S$16</f>
        <v>5.6975038967949203</v>
      </c>
      <c r="AX130" s="134">
        <f>T_i!T$16-AV130</f>
        <v>5.1837010225974751</v>
      </c>
      <c r="AY130" s="134">
        <f>T_i!R$17</f>
        <v>46.477636301141175</v>
      </c>
      <c r="AZ130" s="134">
        <f>AY130-T_i!S$17</f>
        <v>4.6515251897593757</v>
      </c>
      <c r="BA130" s="134">
        <f>T_i!T$17-AY130</f>
        <v>4.7136170320774582</v>
      </c>
      <c r="BB130" s="134">
        <f>T_i!R$18</f>
        <v>14.353141483899833</v>
      </c>
      <c r="BC130" s="134">
        <f>BB130-T_i!S$18</f>
        <v>2.0458879458658199</v>
      </c>
      <c r="BD130" s="134">
        <f>T_i!T$18-BB130</f>
        <v>2.3213165676100509</v>
      </c>
      <c r="BE130" s="134">
        <f>T_i!R$19</f>
        <v>35.067574629692331</v>
      </c>
      <c r="BF130" s="134">
        <f>BE130-T_i!S$19</f>
        <v>3.0440693141813995</v>
      </c>
      <c r="BG130" s="134">
        <f>T_i!T$19-BE130</f>
        <v>3.1706586191510269</v>
      </c>
      <c r="BH130" s="134">
        <f>T_i!R$20</f>
        <v>1.0412159950271391</v>
      </c>
      <c r="BI130" s="134">
        <f>BH130-T_i!S$20</f>
        <v>0.35422695269122162</v>
      </c>
      <c r="BJ130" s="134">
        <f>T_i!T$20-BH130</f>
        <v>0.53397736056165335</v>
      </c>
      <c r="BK130" s="134">
        <f>T_i!R$21</f>
        <v>19.759639411046852</v>
      </c>
      <c r="BL130" s="134">
        <f>BK130-T_i!S$21</f>
        <v>2.3600861886863029</v>
      </c>
      <c r="BM130" s="134">
        <f>T_i!T$21-BK130</f>
        <v>2.5935783528511749</v>
      </c>
      <c r="BN130" s="134">
        <f>T_i!R$22</f>
        <v>18.799715412045241</v>
      </c>
      <c r="BO130" s="134">
        <f>BN130-T_i!S$22</f>
        <v>2.2860133370145483</v>
      </c>
      <c r="BP130" s="134">
        <f>T_i!T$22-BN130</f>
        <v>2.5216502561301652</v>
      </c>
      <c r="BQ130" s="134">
        <f>T_i!R$23</f>
        <v>0.65253203617550348</v>
      </c>
      <c r="BR130" s="134">
        <f>BQ130-T_i!S$23</f>
        <v>0.20657828370753589</v>
      </c>
      <c r="BS130" s="134">
        <f>T_i!T$23-BQ130</f>
        <v>0.30135424773556374</v>
      </c>
      <c r="BT130" s="134">
        <f>T_i!R$24</f>
        <v>0.24362398461003509</v>
      </c>
      <c r="BU130" s="134">
        <f>BT130-T_i!S$24</f>
        <v>0.12691514305201895</v>
      </c>
      <c r="BV130" s="134">
        <f>T_i!T$24-BT130</f>
        <v>0.26422741359080804</v>
      </c>
      <c r="BW130" s="134" t="str">
        <f>T_i!R$25</f>
        <v>0</v>
      </c>
      <c r="BX130" s="134" t="e">
        <f>BW130-T_i!S$25</f>
        <v>#VALUE!</v>
      </c>
      <c r="BY130" s="134" t="e">
        <f>T_i!T$25-BW130</f>
        <v>#VALUE!</v>
      </c>
      <c r="BZ130" s="134">
        <f>T_i!R$26</f>
        <v>26.309672293636272</v>
      </c>
      <c r="CA130" s="134">
        <f>BZ130-T_i!S$26</f>
        <v>5.74654638577395</v>
      </c>
      <c r="CB130" s="134">
        <f>T_i!T$26-BZ130</f>
        <v>6.6854290954295656</v>
      </c>
      <c r="CC130" s="134">
        <f>T_i!R$27</f>
        <v>26.372776148452697</v>
      </c>
      <c r="CD130" s="134">
        <f>CC130-T_i!S$27</f>
        <v>5.7479005592746617</v>
      </c>
      <c r="CE130" s="134">
        <f>T_i!T$27-CC130</f>
        <v>6.6826779405833072</v>
      </c>
      <c r="CF130" s="134" t="str">
        <f>T_i!R$28</f>
        <v>0</v>
      </c>
      <c r="CG130" s="134" t="e">
        <f>CF130-T_i!S$28</f>
        <v>#VALUE!</v>
      </c>
      <c r="CH130" s="134" t="e">
        <f>T_i!T$28-CF130</f>
        <v>#VALUE!</v>
      </c>
      <c r="CI130" s="134">
        <f>T_i!R$29</f>
        <v>4.1421131852726365</v>
      </c>
      <c r="CJ130" s="134">
        <f>CI130-T_i!S$29</f>
        <v>1.0589190484036202</v>
      </c>
      <c r="CK130" s="134">
        <f>T_i!T$29-CI130</f>
        <v>1.4017996637639252</v>
      </c>
      <c r="CL130" s="134">
        <f>T_i!R$30</f>
        <v>23.176003993856249</v>
      </c>
      <c r="CM130" s="134">
        <f>CL130-T_i!S$30</f>
        <v>4.6992266455891176</v>
      </c>
      <c r="CN130" s="134">
        <f>T_i!T$30-CL130</f>
        <v>5.4743627888856601</v>
      </c>
      <c r="CO130" s="134">
        <f>T_i!R$31</f>
        <v>8.3492031611832562</v>
      </c>
      <c r="CP130" s="134">
        <f>CO130-T_i!S$31</f>
        <v>2.256917009027184</v>
      </c>
      <c r="CQ130" s="134">
        <f>T_i!T$31-CO130</f>
        <v>2.992028814457198</v>
      </c>
      <c r="CR130" s="134">
        <f>T_i!R$32</f>
        <v>0.11981461150345706</v>
      </c>
      <c r="CS130" s="134">
        <f>CR130-T_i!S$32</f>
        <v>6.4530215206414776E-2</v>
      </c>
      <c r="CT130" s="134">
        <f>T_i!T$32-CR130</f>
        <v>0.13965698140478672</v>
      </c>
      <c r="CX130" s="168"/>
      <c r="CY130" s="168"/>
      <c r="CZ130" s="168"/>
      <c r="DA130" s="168"/>
      <c r="DB130" s="168"/>
      <c r="DC130" s="168"/>
    </row>
    <row r="131" spans="2:107" x14ac:dyDescent="0.25">
      <c r="B131" s="174"/>
      <c r="C131" s="174"/>
      <c r="D131" s="174"/>
      <c r="E131" s="174"/>
      <c r="F131" s="174"/>
      <c r="G131" s="174"/>
      <c r="I131" s="151"/>
      <c r="J131" s="130"/>
      <c r="K131" s="77" t="str">
        <f>T_i!V$2</f>
        <v>Informal TOTAL</v>
      </c>
      <c r="L131" s="152">
        <f>T_i!V$4</f>
        <v>77.33792992634929</v>
      </c>
      <c r="M131" s="152">
        <f>L131-T_i!W$4</f>
        <v>13.832551682456149</v>
      </c>
      <c r="N131" s="152">
        <f>T_i!X$4-L131</f>
        <v>9.662809390965819</v>
      </c>
      <c r="O131" s="152">
        <f>T_i!V$5</f>
        <v>66.214600246402412</v>
      </c>
      <c r="P131" s="134">
        <f>O131-T_i!W$5</f>
        <v>8.4482961900034823</v>
      </c>
      <c r="Q131" s="134">
        <f>T_i!X$5-O131</f>
        <v>7.5265364809566222</v>
      </c>
      <c r="R131" s="134">
        <f>T_i!V$6</f>
        <v>65.106864996271554</v>
      </c>
      <c r="S131" s="134">
        <f>R131-T_i!W$6</f>
        <v>8.3924757090631346</v>
      </c>
      <c r="T131" s="134">
        <f>T_i!X$6-R131</f>
        <v>7.549795402454933</v>
      </c>
      <c r="U131" s="134">
        <f>T_i!V$7</f>
        <v>0.89330566779706133</v>
      </c>
      <c r="V131" s="134">
        <f>U131-T_i!W$7</f>
        <v>0.63584618035939489</v>
      </c>
      <c r="W131" s="134">
        <f>T_i!X$7-U131</f>
        <v>2.1581496660178847</v>
      </c>
      <c r="X131" s="134">
        <f>T_i!V$8</f>
        <v>1.1543666678932192</v>
      </c>
      <c r="Y131" s="134">
        <f>X131-T_i!W$8</f>
        <v>0.93379278251833042</v>
      </c>
      <c r="Z131" s="134">
        <f>T_i!X$8-X131</f>
        <v>4.6567442182184013</v>
      </c>
      <c r="AA131" s="134">
        <f>T_i!V$9</f>
        <v>4.1970168650332251</v>
      </c>
      <c r="AB131" s="134">
        <f>AA131-T_i!W$9</f>
        <v>2.4999898773409077</v>
      </c>
      <c r="AC131" s="134">
        <f>T_i!X$9-AA131</f>
        <v>5.808036122583454</v>
      </c>
      <c r="AD131" s="134" t="str">
        <f>T_i!V$10</f>
        <v>0</v>
      </c>
      <c r="AE131" s="134" t="e">
        <f>AD131-T_i!W$10</f>
        <v>#VALUE!</v>
      </c>
      <c r="AF131" s="134" t="e">
        <f>T_i!X$10-AD131</f>
        <v>#VALUE!</v>
      </c>
      <c r="AG131" s="134" t="str">
        <f>T_i!V$11</f>
        <v>0</v>
      </c>
      <c r="AH131" s="134" t="e">
        <f>AG131-T_i!W$11</f>
        <v>#VALUE!</v>
      </c>
      <c r="AI131" s="134" t="e">
        <f>T_i!X$11-AG131</f>
        <v>#VALUE!</v>
      </c>
      <c r="AJ131" s="134">
        <f>T_i!V$12</f>
        <v>57.352045119624847</v>
      </c>
      <c r="AK131" s="134">
        <f>AJ131-T_i!W$12</f>
        <v>8.3252879007736951</v>
      </c>
      <c r="AL131" s="134">
        <f>T_i!X$12-AJ131</f>
        <v>7.9284800648438818</v>
      </c>
      <c r="AM131" s="134">
        <f>T_i!V$13</f>
        <v>8.4745204024546972</v>
      </c>
      <c r="AN131" s="134">
        <f>AM131-T_i!W$13</f>
        <v>2.9732211897708263</v>
      </c>
      <c r="AO131" s="134">
        <f>T_i!X$13-AM131</f>
        <v>4.3618466423475883</v>
      </c>
      <c r="AP131" s="134">
        <f>T_i!V$14</f>
        <v>2.1133271982034949</v>
      </c>
      <c r="AQ131" s="134">
        <f>AP131-T_i!W$14</f>
        <v>1.4155019922947734</v>
      </c>
      <c r="AR131" s="134">
        <f>T_i!X$14-AP131</f>
        <v>4.1069186268943305</v>
      </c>
      <c r="AS131" s="134">
        <f>T_i!V$15</f>
        <v>6.5857944229116328</v>
      </c>
      <c r="AT131" s="134">
        <f>AS131-T_i!W$15</f>
        <v>3.1771091834861975</v>
      </c>
      <c r="AU131" s="134">
        <f>T_i!X$15-AS131</f>
        <v>5.7598850048462715</v>
      </c>
      <c r="AV131" s="134">
        <f>T_i!V$16</f>
        <v>47.54051855936985</v>
      </c>
      <c r="AW131" s="134">
        <f>AV131-T_i!W$16</f>
        <v>9.0219737585500965</v>
      </c>
      <c r="AX131" s="134">
        <f>T_i!X$16-AV131</f>
        <v>9.185424321395665</v>
      </c>
      <c r="AY131" s="134">
        <f>T_i!V$17</f>
        <v>40.814974770490146</v>
      </c>
      <c r="AZ131" s="134">
        <f>AY131-T_i!W$17</f>
        <v>9.7233886678752413</v>
      </c>
      <c r="BA131" s="134">
        <f>T_i!X$17-AY131</f>
        <v>10.499772562050296</v>
      </c>
      <c r="BB131" s="134">
        <f>T_i!V$18</f>
        <v>4.9557354671693998</v>
      </c>
      <c r="BC131" s="134">
        <f>BB131-T_i!W$18</f>
        <v>2.9395229205011262</v>
      </c>
      <c r="BD131" s="134">
        <f>T_i!X$18-BB131</f>
        <v>6.7147318262700049</v>
      </c>
      <c r="BE131" s="134">
        <f>T_i!V$19</f>
        <v>32.218955017705078</v>
      </c>
      <c r="BF131" s="134">
        <f>BE131-T_i!W$19</f>
        <v>7.0206413329212864</v>
      </c>
      <c r="BG131" s="134">
        <f>T_i!X$19-BE131</f>
        <v>7.9268895360554765</v>
      </c>
      <c r="BH131" s="134" t="str">
        <f>T_i!V$20</f>
        <v>0</v>
      </c>
      <c r="BI131" s="134" t="e">
        <f>BH131-T_i!W$20</f>
        <v>#VALUE!</v>
      </c>
      <c r="BJ131" s="134" t="e">
        <f>T_i!X$20-BH131</f>
        <v>#VALUE!</v>
      </c>
      <c r="BK131" s="134">
        <f>T_i!V$21</f>
        <v>8.9670216397121205</v>
      </c>
      <c r="BL131" s="134">
        <f>BK131-T_i!W$21</f>
        <v>5.7308915099374822</v>
      </c>
      <c r="BM131" s="134">
        <f>T_i!X$21-BK131</f>
        <v>13.521150700017495</v>
      </c>
      <c r="BN131" s="134">
        <f>T_i!V$22</f>
        <v>23.448987375481789</v>
      </c>
      <c r="BO131" s="134">
        <f>BN131-T_i!W$22</f>
        <v>7.652349020706037</v>
      </c>
      <c r="BP131" s="134">
        <f>T_i!X$22-BN131</f>
        <v>9.8915639767430541</v>
      </c>
      <c r="BQ131" s="134">
        <f>T_i!V$23</f>
        <v>5.0070910597288014</v>
      </c>
      <c r="BR131" s="134">
        <f>BQ131-T_i!W$23</f>
        <v>3.0669034852303412</v>
      </c>
      <c r="BS131" s="134">
        <f>T_i!X$23-BQ131</f>
        <v>7.3060898458693222</v>
      </c>
      <c r="BT131" s="134" t="str">
        <f>T_i!V$24</f>
        <v>0</v>
      </c>
      <c r="BU131" s="134" t="e">
        <f>BT131-T_i!W$24</f>
        <v>#VALUE!</v>
      </c>
      <c r="BV131" s="134" t="e">
        <f>T_i!X$24-BT131</f>
        <v>#VALUE!</v>
      </c>
      <c r="BW131" s="134" t="str">
        <f>T_i!V$25</f>
        <v>0</v>
      </c>
      <c r="BX131" s="134" t="e">
        <f>BW131-T_i!W$25</f>
        <v>#VALUE!</v>
      </c>
      <c r="BY131" s="134" t="e">
        <f>T_i!X$25-BW131</f>
        <v>#VALUE!</v>
      </c>
      <c r="BZ131" s="134">
        <f>T_i!V$26</f>
        <v>6.9504413554806215</v>
      </c>
      <c r="CA131" s="134">
        <f>BZ131-T_i!W$26</f>
        <v>4.5465985058049885</v>
      </c>
      <c r="CB131" s="134">
        <f>T_i!X$26-BZ131</f>
        <v>11.518633697763352</v>
      </c>
      <c r="CC131" s="134">
        <f>T_i!V$27</f>
        <v>6.9504413554806215</v>
      </c>
      <c r="CD131" s="134">
        <f>CC131-T_i!W$27</f>
        <v>4.5465985058049885</v>
      </c>
      <c r="CE131" s="134">
        <f>T_i!X$27-CC131</f>
        <v>11.518633697763352</v>
      </c>
      <c r="CF131" s="134" t="str">
        <f>T_i!V$28</f>
        <v>0</v>
      </c>
      <c r="CG131" s="134" t="e">
        <f>CF131-T_i!W$28</f>
        <v>#VALUE!</v>
      </c>
      <c r="CH131" s="134" t="e">
        <f>T_i!X$28-CF131</f>
        <v>#VALUE!</v>
      </c>
      <c r="CI131" s="134">
        <f>T_i!V$29</f>
        <v>1.6820023654141787</v>
      </c>
      <c r="CJ131" s="134">
        <f>CI131-T_i!W$29</f>
        <v>1.2114489865408291</v>
      </c>
      <c r="CK131" s="134">
        <f>T_i!X$29-CI131</f>
        <v>4.1476672359402835</v>
      </c>
      <c r="CL131" s="134">
        <f>T_i!V$30</f>
        <v>5.3919705429771003</v>
      </c>
      <c r="CM131" s="134">
        <f>CL131-T_i!W$30</f>
        <v>3.5902588946346352</v>
      </c>
      <c r="CN131" s="134">
        <f>T_i!X$30-CL131</f>
        <v>9.6487452331287837</v>
      </c>
      <c r="CO131" s="134">
        <f>T_i!V$31</f>
        <v>2.4617289770594692</v>
      </c>
      <c r="CP131" s="134">
        <f>CO131-T_i!W$31</f>
        <v>1.6161368156979761</v>
      </c>
      <c r="CQ131" s="134">
        <f>T_i!X$31-CO131</f>
        <v>4.4884648929716953</v>
      </c>
      <c r="CR131" s="134" t="str">
        <f>T_i!V$32</f>
        <v>0</v>
      </c>
      <c r="CS131" s="134" t="e">
        <f>CR131-T_i!W$32</f>
        <v>#VALUE!</v>
      </c>
      <c r="CT131" s="134" t="e">
        <f>T_i!X$32-CR131</f>
        <v>#VALUE!</v>
      </c>
      <c r="CX131" s="168"/>
      <c r="CY131" s="168"/>
      <c r="CZ131" s="168"/>
      <c r="DA131" s="168"/>
      <c r="DB131" s="168"/>
      <c r="DC131" s="168"/>
    </row>
    <row r="132" spans="2:107" x14ac:dyDescent="0.25">
      <c r="B132" s="174"/>
      <c r="C132" s="174"/>
      <c r="D132" s="174"/>
      <c r="E132" s="174"/>
      <c r="F132" s="174"/>
      <c r="G132" s="174"/>
      <c r="I132" s="151"/>
      <c r="J132" s="130"/>
      <c r="K132" s="77" t="str">
        <f>T_i!Z$2</f>
        <v>Retail TOTAL</v>
      </c>
      <c r="L132" s="152">
        <f>T_i!Z$4</f>
        <v>85.38095789499144</v>
      </c>
      <c r="M132" s="152">
        <f>L132-T_i!AA$4</f>
        <v>3.9207050050685552</v>
      </c>
      <c r="N132" s="152">
        <f>T_i!AB$4-L132</f>
        <v>3.2077201807919522</v>
      </c>
      <c r="O132" s="152">
        <f>T_i!Z$5</f>
        <v>77.596713522123224</v>
      </c>
      <c r="P132" s="134">
        <f>O132-T_i!AA$5</f>
        <v>4.4320144003970796</v>
      </c>
      <c r="Q132" s="134">
        <f>T_i!AB$5-O132</f>
        <v>3.8853027497523271</v>
      </c>
      <c r="R132" s="134">
        <f>T_i!Z$6</f>
        <v>75.975595527043581</v>
      </c>
      <c r="S132" s="134">
        <f>R132-T_i!AA$6</f>
        <v>4.3797084163488194</v>
      </c>
      <c r="T132" s="134">
        <f>T_i!AB$6-R132</f>
        <v>3.8942641565526088</v>
      </c>
      <c r="U132" s="134">
        <f>T_i!Z$7</f>
        <v>6.0715838696047131</v>
      </c>
      <c r="V132" s="134">
        <f>U132-T_i!AA$7</f>
        <v>1.2111014550299757</v>
      </c>
      <c r="W132" s="134">
        <f>T_i!AB$7-U132</f>
        <v>1.4888942059956669</v>
      </c>
      <c r="X132" s="134">
        <f>T_i!Z$8</f>
        <v>2.7276547025152706</v>
      </c>
      <c r="Y132" s="134">
        <f>X132-T_i!AA$8</f>
        <v>0.94599675854795273</v>
      </c>
      <c r="Z132" s="134">
        <f>T_i!AB$8-X132</f>
        <v>1.427040073275005</v>
      </c>
      <c r="AA132" s="134">
        <f>T_i!Z$9</f>
        <v>15.205464838128705</v>
      </c>
      <c r="AB132" s="134">
        <f>AA132-T_i!AA$9</f>
        <v>2.0839713021699797</v>
      </c>
      <c r="AC132" s="134">
        <f>T_i!AB$9-AA132</f>
        <v>2.3480768406264794</v>
      </c>
      <c r="AD132" s="134">
        <f>T_i!Z$10</f>
        <v>0.80330136493545501</v>
      </c>
      <c r="AE132" s="134">
        <f>AD132-T_i!AA$10</f>
        <v>0.3430514622801018</v>
      </c>
      <c r="AF132" s="134">
        <f>T_i!AB$10-AD132</f>
        <v>0.59515565830732742</v>
      </c>
      <c r="AG132" s="134">
        <f>T_i!Z$11</f>
        <v>3.3647595837095236E-2</v>
      </c>
      <c r="AH132" s="134">
        <f>AG132-T_i!AA$11</f>
        <v>2.852290841135682E-2</v>
      </c>
      <c r="AI132" s="134">
        <f>T_i!AB$11-AG132</f>
        <v>0.18692510190151468</v>
      </c>
      <c r="AJ132" s="134">
        <f>T_i!Z$12</f>
        <v>72.377409515554518</v>
      </c>
      <c r="AK132" s="134">
        <f>AJ132-T_i!AA$12</f>
        <v>4.3078332542843754</v>
      </c>
      <c r="AL132" s="134">
        <f>T_i!AB$12-AJ132</f>
        <v>3.9289481373544959</v>
      </c>
      <c r="AM132" s="134">
        <f>T_i!Z$13</f>
        <v>10.057024900730891</v>
      </c>
      <c r="AN132" s="134">
        <f>AM132-T_i!AA$13</f>
        <v>1.5487914012606865</v>
      </c>
      <c r="AO132" s="134">
        <f>T_i!AB$13-AM132</f>
        <v>1.7942049989388238</v>
      </c>
      <c r="AP132" s="134">
        <f>T_i!Z$14</f>
        <v>2.7526306370941898</v>
      </c>
      <c r="AQ132" s="134">
        <f>AP132-T_i!AA$14</f>
        <v>0.69070954058687883</v>
      </c>
      <c r="AR132" s="134">
        <f>T_i!AB$14-AP132</f>
        <v>0.91342487249559712</v>
      </c>
      <c r="AS132" s="134">
        <f>T_i!Z$15</f>
        <v>7.7597909619667504</v>
      </c>
      <c r="AT132" s="134">
        <f>AS132-T_i!AA$15</f>
        <v>1.3294256075820075</v>
      </c>
      <c r="AU132" s="134">
        <f>T_i!AB$15-AS132</f>
        <v>1.5768484212776581</v>
      </c>
      <c r="AV132" s="134">
        <f>T_i!Z$16</f>
        <v>65.340289129478052</v>
      </c>
      <c r="AW132" s="134">
        <f>AV132-T_i!AA$16</f>
        <v>4.2943767499884657</v>
      </c>
      <c r="AX132" s="134">
        <f>T_i!AB$16-AV132</f>
        <v>4.0582750190760777</v>
      </c>
      <c r="AY132" s="134">
        <f>T_i!Z$17</f>
        <v>46.071017094736533</v>
      </c>
      <c r="AZ132" s="134">
        <f>AY132-T_i!AA$17</f>
        <v>3.7243917563276483</v>
      </c>
      <c r="BA132" s="134">
        <f>T_i!AB$17-AY132</f>
        <v>3.768784994399752</v>
      </c>
      <c r="BB132" s="134">
        <f>T_i!Z$18</f>
        <v>18.253783004145724</v>
      </c>
      <c r="BC132" s="134">
        <f>BB132-T_i!AA$18</f>
        <v>2.5518932315035165</v>
      </c>
      <c r="BD132" s="134">
        <f>T_i!AB$18-BB132</f>
        <v>2.8627395811266929</v>
      </c>
      <c r="BE132" s="134">
        <f>T_i!Z$19</f>
        <v>30.905715430315635</v>
      </c>
      <c r="BF132" s="134">
        <f>BE132-T_i!AA$19</f>
        <v>2.6299991860814025</v>
      </c>
      <c r="BG132" s="134">
        <f>T_i!AB$19-BE132</f>
        <v>2.7598025935146886</v>
      </c>
      <c r="BH132" s="134">
        <f>T_i!Z$20</f>
        <v>1.2737819789156575</v>
      </c>
      <c r="BI132" s="134">
        <f>BH132-T_i!AA$20</f>
        <v>0.45801509400970053</v>
      </c>
      <c r="BJ132" s="134">
        <f>T_i!AB$20-BH132</f>
        <v>0.71002582546781645</v>
      </c>
      <c r="BK132" s="134">
        <f>T_i!Z$21</f>
        <v>16.038669987516048</v>
      </c>
      <c r="BL132" s="134">
        <f>BK132-T_i!AA$21</f>
        <v>2.0155920886951417</v>
      </c>
      <c r="BM132" s="134">
        <f>T_i!AB$21-BK132</f>
        <v>2.2436965561740756</v>
      </c>
      <c r="BN132" s="134">
        <f>T_i!Z$22</f>
        <v>17.660728845991976</v>
      </c>
      <c r="BO132" s="134">
        <f>BN132-T_i!AA$22</f>
        <v>2.1179777207301509</v>
      </c>
      <c r="BP132" s="134">
        <f>T_i!AB$22-BN132</f>
        <v>2.3382483577497339</v>
      </c>
      <c r="BQ132" s="134">
        <f>T_i!Z$23</f>
        <v>0.81586538245383611</v>
      </c>
      <c r="BR132" s="134">
        <f>BQ132-T_i!AA$23</f>
        <v>0.34963184685917287</v>
      </c>
      <c r="BS132" s="134">
        <f>T_i!AB$23-BQ132</f>
        <v>0.60807232693703106</v>
      </c>
      <c r="BT132" s="134">
        <f>T_i!Z$24</f>
        <v>0.29411175550599344</v>
      </c>
      <c r="BU132" s="134">
        <f>BT132-T_i!AA$24</f>
        <v>0.14388212112344978</v>
      </c>
      <c r="BV132" s="134">
        <f>T_i!AB$24-BT132</f>
        <v>0.28089136199012665</v>
      </c>
      <c r="BW132" s="134" t="str">
        <f>T_i!Z$25</f>
        <v>0</v>
      </c>
      <c r="BX132" s="134" t="e">
        <f>BW132-T_i!AA$25</f>
        <v>#VALUE!</v>
      </c>
      <c r="BY132" s="134" t="e">
        <f>T_i!AB$25-BW132</f>
        <v>#VALUE!</v>
      </c>
      <c r="BZ132" s="134">
        <f>T_i!Z$26</f>
        <v>22.783121875495084</v>
      </c>
      <c r="CA132" s="134">
        <f>BZ132-T_i!AA$26</f>
        <v>4.6417264840550345</v>
      </c>
      <c r="CB132" s="134">
        <f>T_i!AB$26-BZ132</f>
        <v>5.4201871215626127</v>
      </c>
      <c r="CC132" s="134">
        <f>T_i!Z$27</f>
        <v>22.918385966848536</v>
      </c>
      <c r="CD132" s="134">
        <f>CC132-T_i!AA$27</f>
        <v>4.6509162220780134</v>
      </c>
      <c r="CE132" s="134">
        <f>T_i!AB$27-CC132</f>
        <v>5.4244181238752915</v>
      </c>
      <c r="CF132" s="134" t="str">
        <f>T_i!Z$28</f>
        <v>0</v>
      </c>
      <c r="CG132" s="134" t="e">
        <f>CF132-T_i!AA$28</f>
        <v>#VALUE!</v>
      </c>
      <c r="CH132" s="134" t="e">
        <f>T_i!AB$28-CF132</f>
        <v>#VALUE!</v>
      </c>
      <c r="CI132" s="134">
        <f>T_i!Z$29</f>
        <v>4.1103128297632141</v>
      </c>
      <c r="CJ132" s="134">
        <f>CI132-T_i!AA$29</f>
        <v>1.0157638189988552</v>
      </c>
      <c r="CK132" s="134">
        <f>T_i!AB$29-CI132</f>
        <v>1.3304613319107501</v>
      </c>
      <c r="CL132" s="134">
        <f>T_i!Z$30</f>
        <v>19.016237360585357</v>
      </c>
      <c r="CM132" s="134">
        <f>CL132-T_i!AA$30</f>
        <v>3.6139441692226821</v>
      </c>
      <c r="CN132" s="134">
        <f>T_i!AB$30-CL132</f>
        <v>4.228910841352949</v>
      </c>
      <c r="CO132" s="134">
        <f>T_i!Z$31</f>
        <v>8.176619418940458</v>
      </c>
      <c r="CP132" s="134">
        <f>CO132-T_i!AA$31</f>
        <v>2.0601613551717755</v>
      </c>
      <c r="CQ132" s="134">
        <f>T_i!AB$31-CO132</f>
        <v>2.6738724794960405</v>
      </c>
      <c r="CR132" s="134">
        <f>T_i!Z$32</f>
        <v>0.22540171249829022</v>
      </c>
      <c r="CS132" s="134">
        <f>CR132-T_i!AA$32</f>
        <v>9.5804348891144891E-2</v>
      </c>
      <c r="CT132" s="134">
        <f>T_i!AB$32-CR132</f>
        <v>0.16634953259839491</v>
      </c>
      <c r="CX132" s="168"/>
      <c r="CY132" s="168"/>
      <c r="CZ132" s="168"/>
      <c r="DA132" s="168"/>
      <c r="DB132" s="168"/>
      <c r="DC132" s="168"/>
    </row>
    <row r="133" spans="2:107" x14ac:dyDescent="0.25">
      <c r="B133" s="174"/>
      <c r="C133" s="174"/>
      <c r="D133" s="174"/>
      <c r="E133" s="174"/>
      <c r="F133" s="174"/>
      <c r="G133" s="174"/>
      <c r="I133" s="151"/>
      <c r="J133" s="130"/>
      <c r="K133" s="77" t="str">
        <f>T_i!AD$2</f>
        <v>Wholesale</v>
      </c>
      <c r="L133" s="152">
        <f>T_i!AD$4</f>
        <v>98.568781271124067</v>
      </c>
      <c r="M133" s="152">
        <f>L133-T_i!AE$4</f>
        <v>7.9014590289016695</v>
      </c>
      <c r="N133" s="152">
        <f>T_i!AF$4-L133</f>
        <v>1.2268148450697396</v>
      </c>
      <c r="O133" s="152">
        <f>T_i!AD$5</f>
        <v>98.568781271124067</v>
      </c>
      <c r="P133" s="134">
        <f>O133-T_i!AE$5</f>
        <v>7.9014590289016695</v>
      </c>
      <c r="Q133" s="134">
        <f>T_i!AF$5-O133</f>
        <v>1.2268148450697396</v>
      </c>
      <c r="R133" s="134">
        <f>T_i!AD$6</f>
        <v>98.568781271124067</v>
      </c>
      <c r="S133" s="134">
        <f>R133-T_i!AE$6</f>
        <v>7.9014590289016695</v>
      </c>
      <c r="T133" s="134">
        <f>T_i!AF$6-R133</f>
        <v>1.2268148450697396</v>
      </c>
      <c r="U133" s="134">
        <f>T_i!AD$7</f>
        <v>4.7335069984529294</v>
      </c>
      <c r="V133" s="134">
        <f>U133-T_i!AE$7</f>
        <v>2.4842048454402552</v>
      </c>
      <c r="W133" s="134">
        <f>T_i!AF$7-U133</f>
        <v>4.9558849682927963</v>
      </c>
      <c r="X133" s="134" t="str">
        <f>T_i!AD$8</f>
        <v>0</v>
      </c>
      <c r="Y133" s="134" t="e">
        <f>X133-T_i!AE$8</f>
        <v>#VALUE!</v>
      </c>
      <c r="Z133" s="134" t="e">
        <f>T_i!AF$8-X133</f>
        <v>#VALUE!</v>
      </c>
      <c r="AA133" s="134">
        <f>T_i!AD$9</f>
        <v>32.676936842812928</v>
      </c>
      <c r="AB133" s="134">
        <f>AA133-T_i!AE$9</f>
        <v>13.796242197200364</v>
      </c>
      <c r="AC133" s="134">
        <f>T_i!AF$9-AA133</f>
        <v>17.625918251466288</v>
      </c>
      <c r="AD133" s="134" t="str">
        <f>T_i!AD$10</f>
        <v>0</v>
      </c>
      <c r="AE133" s="134" t="e">
        <f>AD133-T_i!AE$10</f>
        <v>#VALUE!</v>
      </c>
      <c r="AF133" s="134" t="e">
        <f>T_i!AF$10-AD133</f>
        <v>#VALUE!</v>
      </c>
      <c r="AG133" s="134" t="str">
        <f>T_i!AD$11</f>
        <v>0</v>
      </c>
      <c r="AH133" s="134" t="e">
        <f>AG133-T_i!AE$11</f>
        <v>#VALUE!</v>
      </c>
      <c r="AI133" s="134" t="e">
        <f>T_i!AF$11-AG133</f>
        <v>#VALUE!</v>
      </c>
      <c r="AJ133" s="134">
        <f>T_i!AD$12</f>
        <v>94.305874284767697</v>
      </c>
      <c r="AK133" s="134">
        <f>AJ133-T_i!AE$12</f>
        <v>4.9820874084225437</v>
      </c>
      <c r="AL133" s="134">
        <f>T_i!AF$12-AJ133</f>
        <v>2.734221086540785</v>
      </c>
      <c r="AM133" s="134">
        <f>T_i!AD$13</f>
        <v>11.796344944575727</v>
      </c>
      <c r="AN133" s="134">
        <f>AM133-T_i!AE$13</f>
        <v>7.6438190667004253</v>
      </c>
      <c r="AO133" s="134">
        <f>T_i!AF$13-AM133</f>
        <v>17.42462818313799</v>
      </c>
      <c r="AP133" s="134">
        <f>T_i!AD$14</f>
        <v>3.4891712261847827</v>
      </c>
      <c r="AQ133" s="134">
        <f>AP133-T_i!AE$14</f>
        <v>2.4960439244795691</v>
      </c>
      <c r="AR133" s="134">
        <f>T_i!AF$14-AP133</f>
        <v>8.0389408763501464</v>
      </c>
      <c r="AS133" s="134">
        <f>T_i!AD$15</f>
        <v>8.3071737183909455</v>
      </c>
      <c r="AT133" s="134">
        <f>AS133-T_i!AE$15</f>
        <v>6.0911527455125851</v>
      </c>
      <c r="AU133" s="134">
        <f>T_i!AF$15-AS133</f>
        <v>18.281324769380472</v>
      </c>
      <c r="AV133" s="134">
        <f>T_i!AD$16</f>
        <v>94.305874284767697</v>
      </c>
      <c r="AW133" s="134">
        <f>AV133-T_i!AE$16</f>
        <v>4.9820874084225295</v>
      </c>
      <c r="AX133" s="134">
        <f>T_i!AF$16-AV133</f>
        <v>2.734221086540785</v>
      </c>
      <c r="AY133" s="134">
        <f>T_i!AD$17</f>
        <v>70.213574630160096</v>
      </c>
      <c r="AZ133" s="134">
        <f>AY133-T_i!AE$17</f>
        <v>15.28193770673694</v>
      </c>
      <c r="BA133" s="134">
        <f>T_i!AF$17-AY133</f>
        <v>11.797070419424813</v>
      </c>
      <c r="BB133" s="134">
        <f>T_i!AD$18</f>
        <v>32.676936842812928</v>
      </c>
      <c r="BC133" s="134">
        <f>BB133-T_i!AE$18</f>
        <v>13.796242197200364</v>
      </c>
      <c r="BD133" s="134">
        <f>T_i!AF$18-BB133</f>
        <v>17.625918251466288</v>
      </c>
      <c r="BE133" s="134">
        <f>T_i!AD$19</f>
        <v>44.8766132632311</v>
      </c>
      <c r="BF133" s="134">
        <f>BE133-T_i!AE$19</f>
        <v>15.239283631314631</v>
      </c>
      <c r="BG133" s="134">
        <f>T_i!AF$19-BE133</f>
        <v>16.266065617207154</v>
      </c>
      <c r="BH133" s="134">
        <f>T_i!AD$20</f>
        <v>0.40418651991905852</v>
      </c>
      <c r="BI133" s="134">
        <f>BH133-T_i!AE$20</f>
        <v>0.32209627954001352</v>
      </c>
      <c r="BJ133" s="134">
        <f>T_i!AF$20-BH133</f>
        <v>1.5610436838257424</v>
      </c>
      <c r="BK133" s="134">
        <f>T_i!AD$21</f>
        <v>27.935161662713075</v>
      </c>
      <c r="BL133" s="134">
        <f>BK133-T_i!AE$21</f>
        <v>9.6343105263674929</v>
      </c>
      <c r="BM133" s="134">
        <f>T_i!AF$21-BK133</f>
        <v>12.213753497691894</v>
      </c>
      <c r="BN133" s="134">
        <f>T_i!AD$22</f>
        <v>24.611661570994851</v>
      </c>
      <c r="BO133" s="134">
        <f>BN133-T_i!AE$22</f>
        <v>13.224320135358418</v>
      </c>
      <c r="BP133" s="134">
        <f>T_i!AF$22-BN133</f>
        <v>20.72463276939806</v>
      </c>
      <c r="BQ133" s="134" t="str">
        <f>T_i!AD$23</f>
        <v>0</v>
      </c>
      <c r="BR133" s="134" t="e">
        <f>BQ133-T_i!AE$23</f>
        <v>#VALUE!</v>
      </c>
      <c r="BS133" s="134" t="e">
        <f>T_i!AF$23-BQ133</f>
        <v>#VALUE!</v>
      </c>
      <c r="BT133" s="134" t="str">
        <f>T_i!AD$24</f>
        <v>0</v>
      </c>
      <c r="BU133" s="134" t="e">
        <f>BT133-T_i!AE$24</f>
        <v>#VALUE!</v>
      </c>
      <c r="BV133" s="134" t="e">
        <f>T_i!AF$24-BT133</f>
        <v>#VALUE!</v>
      </c>
      <c r="BW133" s="134" t="str">
        <f>T_i!AD$25</f>
        <v>0</v>
      </c>
      <c r="BX133" s="134" t="e">
        <f>BW133-T_i!AE$25</f>
        <v>#VALUE!</v>
      </c>
      <c r="BY133" s="134" t="e">
        <f>T_i!AF$25-BW133</f>
        <v>#VALUE!</v>
      </c>
      <c r="BZ133" s="134">
        <f>T_i!AD$26</f>
        <v>42.019302770055312</v>
      </c>
      <c r="CA133" s="134">
        <f>BZ133-T_i!AE$26</f>
        <v>21.264887400969979</v>
      </c>
      <c r="CB133" s="134">
        <f>T_i!AF$26-BZ133</f>
        <v>24.706968552093834</v>
      </c>
      <c r="CC133" s="134">
        <f>T_i!AD$27</f>
        <v>42.019302770055312</v>
      </c>
      <c r="CD133" s="134">
        <f>CC133-T_i!AE$27</f>
        <v>21.264887400969979</v>
      </c>
      <c r="CE133" s="134">
        <f>T_i!AF$27-CC133</f>
        <v>24.706968552093834</v>
      </c>
      <c r="CF133" s="134" t="str">
        <f>T_i!AD$28</f>
        <v>0</v>
      </c>
      <c r="CG133" s="134" t="e">
        <f>CF133-T_i!AE$28</f>
        <v>#VALUE!</v>
      </c>
      <c r="CH133" s="134" t="e">
        <f>T_i!AF$28-CF133</f>
        <v>#VALUE!</v>
      </c>
      <c r="CI133" s="134">
        <f>T_i!AD$29</f>
        <v>21.178308693063062</v>
      </c>
      <c r="CJ133" s="134">
        <f>CI133-T_i!AE$29</f>
        <v>13.739495678657303</v>
      </c>
      <c r="CK133" s="134">
        <f>T_i!AF$29-CI133</f>
        <v>26.142687357511871</v>
      </c>
      <c r="CL133" s="134">
        <f>T_i!AD$30</f>
        <v>26.007745248065756</v>
      </c>
      <c r="CM133" s="134">
        <f>CL133-T_i!AE$30</f>
        <v>13.630625239568772</v>
      </c>
      <c r="CN133" s="134">
        <f>T_i!AF$30-CL133</f>
        <v>20.648763584758843</v>
      </c>
      <c r="CO133" s="134">
        <f>T_i!AD$31</f>
        <v>18.886132428044753</v>
      </c>
      <c r="CP133" s="134">
        <f>CO133-T_i!AE$31</f>
        <v>10.599859973470867</v>
      </c>
      <c r="CQ133" s="134">
        <f>T_i!AF$31-CO133</f>
        <v>18.614932240140135</v>
      </c>
      <c r="CR133" s="134" t="str">
        <f>T_i!AD$32</f>
        <v>0</v>
      </c>
      <c r="CS133" s="134" t="e">
        <f>CR133-T_i!AE$32</f>
        <v>#VALUE!</v>
      </c>
      <c r="CT133" s="134" t="e">
        <f>T_i!AF$32-CR133</f>
        <v>#VALUE!</v>
      </c>
      <c r="CX133" s="168"/>
      <c r="CY133" s="168"/>
      <c r="CZ133" s="168"/>
      <c r="DA133" s="168"/>
      <c r="DB133" s="168"/>
      <c r="DC133" s="168"/>
    </row>
    <row r="134" spans="2:107" x14ac:dyDescent="0.25">
      <c r="B134" s="174"/>
      <c r="C134" s="174"/>
      <c r="D134" s="174"/>
      <c r="E134" s="174"/>
      <c r="F134" s="174"/>
      <c r="G134" s="174"/>
      <c r="I134" s="151"/>
      <c r="J134" s="130"/>
      <c r="K134" s="130"/>
      <c r="L134" s="152"/>
      <c r="M134" s="152"/>
      <c r="N134" s="152"/>
      <c r="O134" s="152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X134" s="168"/>
      <c r="CY134" s="168"/>
      <c r="CZ134" s="168"/>
      <c r="DA134" s="168"/>
      <c r="DB134" s="168"/>
      <c r="DC134" s="168"/>
    </row>
    <row r="135" spans="2:107" x14ac:dyDescent="0.25">
      <c r="B135" s="174"/>
      <c r="C135" s="174"/>
      <c r="D135" s="174"/>
      <c r="E135" s="174"/>
      <c r="F135" s="174"/>
      <c r="G135" s="174"/>
      <c r="I135" s="151"/>
      <c r="J135" s="130"/>
      <c r="K135" s="130"/>
      <c r="L135" s="152"/>
      <c r="M135" s="152"/>
      <c r="N135" s="152"/>
      <c r="O135" s="152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X135" s="168"/>
      <c r="CY135" s="168"/>
      <c r="CZ135" s="168"/>
      <c r="DA135" s="168"/>
      <c r="DB135" s="168"/>
      <c r="DC135" s="168"/>
    </row>
    <row r="136" spans="2:107" x14ac:dyDescent="0.25">
      <c r="B136" s="174"/>
      <c r="C136" s="174"/>
      <c r="D136" s="174"/>
      <c r="E136" s="174"/>
      <c r="F136" s="174"/>
      <c r="G136" s="174"/>
      <c r="I136" s="151"/>
      <c r="J136" s="130"/>
      <c r="K136" s="130"/>
      <c r="L136" s="152"/>
      <c r="M136" s="152"/>
      <c r="N136" s="152"/>
      <c r="O136" s="152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X136" s="168"/>
      <c r="CY136" s="168"/>
      <c r="CZ136" s="168"/>
      <c r="DA136" s="168"/>
      <c r="DB136" s="168"/>
      <c r="DC136" s="168"/>
    </row>
    <row r="137" spans="2:107" x14ac:dyDescent="0.25">
      <c r="B137" s="174"/>
      <c r="C137" s="174"/>
      <c r="D137" s="174"/>
      <c r="E137" s="174"/>
      <c r="F137" s="174"/>
      <c r="G137" s="174"/>
      <c r="I137" s="151"/>
      <c r="J137" s="130"/>
      <c r="K137" s="130"/>
      <c r="L137" s="152"/>
      <c r="M137" s="152"/>
      <c r="N137" s="152"/>
      <c r="O137" s="152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X137" s="168"/>
      <c r="CY137" s="168"/>
      <c r="CZ137" s="168"/>
      <c r="DA137" s="168"/>
      <c r="DB137" s="168"/>
      <c r="DC137" s="168"/>
    </row>
    <row r="138" spans="2:107" x14ac:dyDescent="0.25">
      <c r="B138" s="174"/>
      <c r="C138" s="174"/>
      <c r="D138" s="174"/>
      <c r="E138" s="174"/>
      <c r="F138" s="174"/>
      <c r="G138" s="174"/>
      <c r="I138" s="151"/>
      <c r="J138" s="130"/>
      <c r="K138" s="1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X138" s="168"/>
      <c r="CY138" s="168"/>
      <c r="CZ138" s="168"/>
      <c r="DA138" s="168"/>
      <c r="DB138" s="168"/>
      <c r="DC138" s="168"/>
    </row>
    <row r="139" spans="2:107" x14ac:dyDescent="0.25">
      <c r="B139" s="174"/>
      <c r="C139" s="174"/>
      <c r="D139" s="174"/>
      <c r="E139" s="174"/>
      <c r="F139" s="174"/>
      <c r="G139" s="174"/>
      <c r="I139" s="151"/>
      <c r="K139" s="15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X139" s="168"/>
      <c r="CY139" s="168"/>
      <c r="CZ139" s="168"/>
      <c r="DA139" s="168"/>
      <c r="DB139" s="168"/>
      <c r="DC139" s="168"/>
    </row>
    <row r="140" spans="2:107" x14ac:dyDescent="0.25">
      <c r="B140" s="174"/>
      <c r="C140" s="174"/>
      <c r="D140" s="174"/>
      <c r="E140" s="174"/>
      <c r="F140" s="174"/>
      <c r="G140" s="174"/>
      <c r="I140" s="151"/>
      <c r="K140" s="1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X140" s="168"/>
      <c r="CY140" s="168"/>
      <c r="CZ140" s="168"/>
      <c r="DA140" s="168"/>
      <c r="DB140" s="168"/>
      <c r="DC140" s="168"/>
    </row>
    <row r="141" spans="2:107" x14ac:dyDescent="0.25">
      <c r="B141" s="169" t="str">
        <f>T_iii_strat2!C1</f>
        <v xml:space="preserve">strat2 Footnote - N screened outlets: Private not for profit=12; private not for profit=99; pharmacy=127; PPMV=1370; informal=47; labs = 66; wholesalers= 19. Outlets that met screening criteria for a full interview but did not complete the interview (were not interviewed or completed a partial interview) = 0 </v>
      </c>
      <c r="C141" s="169"/>
      <c r="D141" s="169"/>
      <c r="E141" s="169"/>
      <c r="F141" s="169"/>
      <c r="G141" s="169"/>
      <c r="I141" s="151"/>
      <c r="K141" s="1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X141" s="168"/>
      <c r="CY141" s="168"/>
      <c r="CZ141" s="168"/>
      <c r="DA141" s="168"/>
      <c r="DB141" s="168"/>
      <c r="DC141" s="168"/>
    </row>
    <row r="142" spans="2:107" ht="15.75" thickBot="1" x14ac:dyDescent="0.3">
      <c r="B142" s="170" t="s">
        <v>103</v>
      </c>
      <c r="C142" s="170"/>
      <c r="D142" s="170"/>
      <c r="E142" s="170"/>
      <c r="F142" s="170"/>
      <c r="G142" s="170"/>
      <c r="I142" s="151"/>
      <c r="K142" s="15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X142" s="168"/>
      <c r="CY142" s="168"/>
      <c r="CZ142" s="168"/>
      <c r="DA142" s="168"/>
      <c r="DB142" s="168"/>
      <c r="DC142" s="168"/>
    </row>
    <row r="143" spans="2:107" ht="15.75" thickTop="1" x14ac:dyDescent="0.25"/>
    <row r="149" spans="1:92" s="161" customFormat="1" x14ac:dyDescent="0.25">
      <c r="A149" s="160" t="str">
        <f>UPPER(RIGHT(T_iii_strat3!A1,LEN(T_iii_strat3!A1)-6))</f>
        <v>STRAT3</v>
      </c>
      <c r="I149" s="162"/>
      <c r="J149" s="163"/>
      <c r="K149" s="164"/>
      <c r="L149" s="165"/>
      <c r="M149" s="165"/>
    </row>
    <row r="150" spans="1:92" x14ac:dyDescent="0.25">
      <c r="A150" s="15" t="s">
        <v>7</v>
      </c>
      <c r="J150" s="137"/>
    </row>
    <row r="151" spans="1:92" x14ac:dyDescent="0.25">
      <c r="J151" s="137"/>
    </row>
    <row r="152" spans="1:92" s="144" customFormat="1" ht="37.5" customHeight="1" thickBot="1" x14ac:dyDescent="0.25">
      <c r="A152" s="143"/>
      <c r="B152" s="167" t="s">
        <v>122</v>
      </c>
      <c r="C152" s="167"/>
      <c r="D152" s="167"/>
      <c r="E152" s="167"/>
      <c r="F152" s="167"/>
      <c r="G152" s="167"/>
      <c r="I152" s="145"/>
      <c r="J152" s="146"/>
      <c r="K152" s="147"/>
      <c r="L152" s="148"/>
      <c r="M152" s="148"/>
      <c r="N152" s="146"/>
      <c r="O152" s="146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143"/>
      <c r="AS152" s="143"/>
      <c r="AT152" s="143"/>
      <c r="AU152" s="143"/>
      <c r="AV152" s="143"/>
      <c r="AW152" s="143"/>
      <c r="AX152" s="143"/>
      <c r="AY152" s="143"/>
      <c r="AZ152" s="143"/>
      <c r="BA152" s="143"/>
      <c r="BB152" s="143"/>
      <c r="BC152" s="143"/>
      <c r="BD152" s="143"/>
      <c r="BE152" s="143"/>
      <c r="BF152" s="143"/>
      <c r="BG152" s="143"/>
      <c r="BH152" s="143"/>
      <c r="BI152" s="143"/>
      <c r="BJ152" s="143"/>
      <c r="BK152" s="143"/>
      <c r="BL152" s="143"/>
      <c r="BM152" s="143"/>
      <c r="BN152" s="143"/>
      <c r="BO152" s="143"/>
      <c r="BP152" s="143"/>
      <c r="BQ152" s="143"/>
      <c r="BR152" s="143"/>
      <c r="BS152" s="143"/>
      <c r="BT152" s="143"/>
      <c r="BU152" s="143"/>
      <c r="BV152" s="143"/>
      <c r="BW152" s="143"/>
      <c r="BX152" s="143"/>
      <c r="BY152" s="143"/>
      <c r="BZ152" s="143"/>
      <c r="CA152" s="143"/>
      <c r="CB152" s="143"/>
      <c r="CC152" s="143"/>
      <c r="CD152" s="143"/>
      <c r="CE152" s="143"/>
      <c r="CF152" s="143"/>
      <c r="CG152" s="143"/>
      <c r="CH152" s="143"/>
      <c r="CI152" s="143"/>
      <c r="CJ152" s="143"/>
      <c r="CK152" s="143"/>
      <c r="CL152" s="143"/>
      <c r="CM152" s="143"/>
      <c r="CN152" s="143"/>
    </row>
    <row r="153" spans="1:92" ht="15.75" thickTop="1" x14ac:dyDescent="0.25">
      <c r="B153" s="168"/>
      <c r="C153" s="168"/>
      <c r="D153" s="168"/>
      <c r="E153" s="168"/>
      <c r="F153" s="168"/>
      <c r="G153" s="168"/>
    </row>
    <row r="154" spans="1:92" x14ac:dyDescent="0.25">
      <c r="B154" s="168"/>
      <c r="C154" s="168"/>
      <c r="D154" s="168"/>
      <c r="E154" s="168"/>
      <c r="F154" s="168"/>
      <c r="G154" s="168"/>
      <c r="J154" s="138" t="s">
        <v>104</v>
      </c>
      <c r="K154" s="139" t="s">
        <v>25</v>
      </c>
      <c r="L154" s="140" t="s">
        <v>15</v>
      </c>
      <c r="M154" s="140" t="s">
        <v>16</v>
      </c>
    </row>
    <row r="155" spans="1:92" x14ac:dyDescent="0.25">
      <c r="B155" s="168"/>
      <c r="C155" s="168"/>
      <c r="D155" s="168"/>
      <c r="E155" s="168"/>
      <c r="F155" s="168"/>
      <c r="G155" s="168"/>
      <c r="J155" s="141" t="str">
        <f>T_iii_strat3!A5</f>
        <v>ACT</v>
      </c>
      <c r="K155" s="134">
        <f>T_iii_strat3!Z5</f>
        <v>81.846816887793423</v>
      </c>
      <c r="L155" s="135">
        <f>K155-T_iii_strat3!AA5</f>
        <v>3.452566126706202</v>
      </c>
      <c r="M155" s="135">
        <f>T_iii_strat3!AB5-K155</f>
        <v>3.007442379123944</v>
      </c>
    </row>
    <row r="156" spans="1:92" x14ac:dyDescent="0.25">
      <c r="B156" s="168"/>
      <c r="C156" s="168"/>
      <c r="D156" s="168"/>
      <c r="E156" s="168"/>
      <c r="F156" s="168"/>
      <c r="G156" s="168"/>
      <c r="J156" s="141" t="str">
        <f>T_iii_strat3!A6</f>
        <v>AL</v>
      </c>
      <c r="K156" s="134">
        <f>T_iii_strat3!Z6</f>
        <v>79.430398445474822</v>
      </c>
      <c r="L156" s="135">
        <f>K156-T_iii_strat3!AA6</f>
        <v>3.7569085549756238</v>
      </c>
      <c r="M156" s="135">
        <f>T_iii_strat3!AB6-K156</f>
        <v>3.3090440084806545</v>
      </c>
    </row>
    <row r="157" spans="1:92" x14ac:dyDescent="0.25">
      <c r="B157" s="168"/>
      <c r="C157" s="168"/>
      <c r="D157" s="168"/>
      <c r="E157" s="168"/>
      <c r="F157" s="168"/>
      <c r="G157" s="168"/>
      <c r="J157" s="141" t="str">
        <f>T_iii_strat3!A7</f>
        <v>ASAQ</v>
      </c>
      <c r="K157" s="134">
        <f>T_iii_strat3!Z7</f>
        <v>7.7720622878211243</v>
      </c>
      <c r="L157" s="135">
        <f>K157-T_iii_strat3!AA7</f>
        <v>2.4562970728290869</v>
      </c>
      <c r="M157" s="135">
        <f>T_iii_strat3!AB7-K157</f>
        <v>3.4566958647763348</v>
      </c>
    </row>
    <row r="158" spans="1:92" x14ac:dyDescent="0.25">
      <c r="B158" s="168"/>
      <c r="C158" s="168"/>
      <c r="D158" s="168"/>
      <c r="E158" s="168"/>
      <c r="F158" s="168"/>
      <c r="G158" s="168"/>
      <c r="J158" s="141" t="str">
        <f>T_iii_strat3!A8</f>
        <v>APPQ</v>
      </c>
      <c r="K158" s="134">
        <f>T_iii_strat3!Z8</f>
        <v>3.3490045588426556</v>
      </c>
      <c r="L158" s="135">
        <f>K158-T_iii_strat3!AA8</f>
        <v>1.2238968411426341</v>
      </c>
      <c r="M158" s="135">
        <f>T_iii_strat3!AB8-K158</f>
        <v>1.8910289229816017</v>
      </c>
    </row>
    <row r="159" spans="1:92" x14ac:dyDescent="0.25">
      <c r="B159" s="168"/>
      <c r="C159" s="168"/>
      <c r="D159" s="168"/>
      <c r="E159" s="168"/>
      <c r="F159" s="168"/>
      <c r="G159" s="168"/>
      <c r="J159" s="141" t="str">
        <f>T_iii_strat3!A9</f>
        <v>DHAPPQ</v>
      </c>
      <c r="K159" s="134">
        <f>T_iii_strat3!Z9</f>
        <v>16.231811189745887</v>
      </c>
      <c r="L159" s="135">
        <f>K159-T_iii_strat3!AA9</f>
        <v>3.8213074772526809</v>
      </c>
      <c r="M159" s="135">
        <f>T_iii_strat3!AB9-K159</f>
        <v>4.7165178911557923</v>
      </c>
    </row>
    <row r="160" spans="1:92" x14ac:dyDescent="0.25">
      <c r="B160" s="168"/>
      <c r="C160" s="168"/>
      <c r="D160" s="168"/>
      <c r="E160" s="168"/>
      <c r="F160" s="168"/>
      <c r="G160" s="168"/>
      <c r="J160" s="141" t="str">
        <f>T_iii_strat3!A10</f>
        <v>ARPPQ</v>
      </c>
      <c r="K160" s="134">
        <f>T_iii_strat3!Z10</f>
        <v>1.4184602329495253</v>
      </c>
      <c r="L160" s="135">
        <f>K160-T_iii_strat3!AA10</f>
        <v>0.74827799882611479</v>
      </c>
      <c r="M160" s="135">
        <f>T_iii_strat3!AB10-K160</f>
        <v>1.5587108764000106</v>
      </c>
    </row>
    <row r="161" spans="2:13" x14ac:dyDescent="0.25">
      <c r="B161" s="168"/>
      <c r="C161" s="168"/>
      <c r="D161" s="168"/>
      <c r="E161" s="168"/>
      <c r="F161" s="168"/>
      <c r="G161" s="168"/>
      <c r="J161" s="141" t="str">
        <f>T_iii_strat3!A11</f>
        <v>any other ACT</v>
      </c>
      <c r="K161" s="134">
        <f>T_iii_strat3!Z11</f>
        <v>8.5859920883195343E-2</v>
      </c>
      <c r="L161" s="135">
        <f>K161-T_iii_strat3!AA11</f>
        <v>7.3684553737049741E-2</v>
      </c>
      <c r="M161" s="135">
        <f>T_iii_strat3!AB11-K161</f>
        <v>0.51693044751737982</v>
      </c>
    </row>
    <row r="162" spans="2:13" x14ac:dyDescent="0.25">
      <c r="B162" s="168"/>
      <c r="C162" s="168"/>
      <c r="D162" s="168"/>
      <c r="E162" s="168"/>
      <c r="F162" s="168"/>
      <c r="G162" s="168"/>
      <c r="J162" s="141" t="str">
        <f>T_iii_strat3!A12</f>
        <v>Nationally regd ACT</v>
      </c>
      <c r="K162" s="134">
        <f>T_iii_strat3!Z12</f>
        <v>73.465461227667262</v>
      </c>
      <c r="L162" s="135">
        <f>K162-T_iii_strat3!AA12</f>
        <v>5.0435517719808303</v>
      </c>
      <c r="M162" s="135">
        <f>T_iii_strat3!AB12-K162</f>
        <v>4.4974571993893306</v>
      </c>
    </row>
    <row r="163" spans="2:13" x14ac:dyDescent="0.25">
      <c r="B163" s="168"/>
      <c r="C163" s="168"/>
      <c r="D163" s="168"/>
      <c r="E163" s="168"/>
      <c r="F163" s="168"/>
      <c r="G163" s="168"/>
      <c r="J163" s="141" t="str">
        <f>T_iii_strat3!A13</f>
        <v>QAACT</v>
      </c>
      <c r="K163" s="134">
        <f>T_iii_strat3!Z13</f>
        <v>7.1873526932504648</v>
      </c>
      <c r="L163" s="135">
        <f>K163-T_iii_strat3!AA13</f>
        <v>2.3409171553250756</v>
      </c>
      <c r="M163" s="135">
        <f>T_iii_strat3!AB13-K163</f>
        <v>3.3464502834169734</v>
      </c>
    </row>
    <row r="164" spans="2:13" x14ac:dyDescent="0.25">
      <c r="B164" s="168"/>
      <c r="C164" s="168"/>
      <c r="D164" s="168"/>
      <c r="E164" s="168"/>
      <c r="F164" s="168"/>
      <c r="G164" s="168"/>
      <c r="J164" s="141" t="str">
        <f>T_iii_strat3!A14</f>
        <v>ACT: WHO PQ &amp; NAT</v>
      </c>
      <c r="K164" s="134">
        <f>T_iii_strat3!Z14</f>
        <v>0.9659868855905297</v>
      </c>
      <c r="L164" s="135">
        <f>K164-T_iii_strat3!AA14</f>
        <v>0.56100864315739907</v>
      </c>
      <c r="M164" s="135">
        <f>T_iii_strat3!AB14-K164</f>
        <v>1.3203228171281074</v>
      </c>
    </row>
    <row r="165" spans="2:13" x14ac:dyDescent="0.25">
      <c r="B165" s="168"/>
      <c r="C165" s="168"/>
      <c r="D165" s="168"/>
      <c r="E165" s="168"/>
      <c r="F165" s="168"/>
      <c r="G165" s="168"/>
      <c r="J165" s="141" t="str">
        <f>T_iii_strat3!A15</f>
        <v>ACT: WHO PQ, not NAT</v>
      </c>
      <c r="K165" s="134">
        <f>T_iii_strat3!Z15</f>
        <v>6.221365807659935</v>
      </c>
      <c r="L165" s="135">
        <f>K165-T_iii_strat3!AA15</f>
        <v>2.1327671329395406</v>
      </c>
      <c r="M165" s="135">
        <f>T_iii_strat3!AB15-K165</f>
        <v>3.1367486640894873</v>
      </c>
    </row>
    <row r="166" spans="2:13" x14ac:dyDescent="0.25">
      <c r="B166" s="168"/>
      <c r="C166" s="168"/>
      <c r="D166" s="168"/>
      <c r="E166" s="168"/>
      <c r="F166" s="168"/>
      <c r="G166" s="168"/>
      <c r="J166" s="141" t="str">
        <f>T_iii_strat3!A16</f>
        <v>ACT: NAT, not WHO PQ</v>
      </c>
      <c r="K166" s="134">
        <f>T_iii_strat3!Z16</f>
        <v>69.515346435801732</v>
      </c>
      <c r="L166" s="135">
        <f>K166-T_iii_strat3!AA16</f>
        <v>4.5677130659219074</v>
      </c>
      <c r="M166" s="135">
        <f>T_iii_strat3!AB16-K166</f>
        <v>4.2132580101473422</v>
      </c>
    </row>
    <row r="167" spans="2:13" x14ac:dyDescent="0.25">
      <c r="B167" s="168"/>
      <c r="C167" s="168"/>
      <c r="D167" s="168"/>
      <c r="E167" s="168"/>
      <c r="F167" s="168"/>
      <c r="G167" s="168"/>
      <c r="J167" s="141" t="str">
        <f>T_iii_strat3!A17</f>
        <v>ACT: not WHO PQ or NAT</v>
      </c>
      <c r="K167" s="134">
        <f>T_iii_strat3!Z17</f>
        <v>49.372671038386777</v>
      </c>
      <c r="L167" s="135">
        <f>K167-T_iii_strat3!AA17</f>
        <v>4.4620816729584831</v>
      </c>
      <c r="M167" s="135">
        <f>T_iii_strat3!AB17-K167</f>
        <v>4.4720978619214478</v>
      </c>
    </row>
    <row r="168" spans="2:13" x14ac:dyDescent="0.25">
      <c r="B168" s="168"/>
      <c r="C168" s="168"/>
      <c r="D168" s="168"/>
      <c r="E168" s="168"/>
      <c r="F168" s="168"/>
      <c r="G168" s="168"/>
      <c r="J168" s="141" t="str">
        <f>T_iii_strat3!A18</f>
        <v>Stocks 2 or more ACTs</v>
      </c>
      <c r="K168" s="134">
        <f>T_iii_strat3!Z18</f>
        <v>20.761259222302638</v>
      </c>
      <c r="L168" s="135">
        <f>K168-T_iii_strat3!AA18</f>
        <v>4.9774581365984822</v>
      </c>
      <c r="M168" s="135">
        <f>T_iii_strat3!AB18-K168</f>
        <v>6.0474405154619042</v>
      </c>
    </row>
    <row r="169" spans="2:13" x14ac:dyDescent="0.25">
      <c r="B169" s="168"/>
      <c r="C169" s="168"/>
      <c r="D169" s="168"/>
      <c r="E169" s="168"/>
      <c r="F169" s="168"/>
      <c r="G169" s="168"/>
      <c r="J169" s="141" t="str">
        <f>T_iii_strat3!A19</f>
        <v>Non-artemisinin therapy</v>
      </c>
      <c r="K169" s="134">
        <f>T_iii_strat3!Z19</f>
        <v>22.851601757422465</v>
      </c>
      <c r="L169" s="135">
        <f>K169-T_iii_strat3!AA19</f>
        <v>3.9710992498888409</v>
      </c>
      <c r="M169" s="135">
        <f>T_iii_strat3!AB19-K169</f>
        <v>4.524459694600278</v>
      </c>
    </row>
    <row r="170" spans="2:13" ht="20.25" customHeight="1" x14ac:dyDescent="0.25">
      <c r="B170" s="169" t="str">
        <f>T_iii_strat3!C1</f>
        <v xml:space="preserve">strat3 Footnote - N screened outlets: Private not for profit=3; private not for profit=80; pharmacy=316; PPMV=511; informal=56; labs = 66; wholesalers= 3. Outlets that met screening criteria for a full interview but did not complete the interview (were not interviewed or completed a partial interview) = 0 </v>
      </c>
      <c r="C170" s="169"/>
      <c r="D170" s="169"/>
      <c r="E170" s="169"/>
      <c r="F170" s="169"/>
      <c r="G170" s="169"/>
      <c r="J170" s="141" t="str">
        <f>T_iii_strat3!A20</f>
        <v>Oral QN</v>
      </c>
      <c r="K170" s="134">
        <f>T_iii_strat3!Z20</f>
        <v>0.39544935957280875</v>
      </c>
      <c r="L170" s="135">
        <f>K170-T_iii_strat3!AA20</f>
        <v>0.27153074270386018</v>
      </c>
      <c r="M170" s="135">
        <f>T_iii_strat3!AB20-K170</f>
        <v>0.85903631258708923</v>
      </c>
    </row>
    <row r="171" spans="2:13" ht="15.75" thickBot="1" x14ac:dyDescent="0.3">
      <c r="B171" s="170" t="s">
        <v>103</v>
      </c>
      <c r="C171" s="170"/>
      <c r="D171" s="170"/>
      <c r="E171" s="170"/>
      <c r="F171" s="170"/>
      <c r="G171" s="170"/>
      <c r="J171" s="141" t="str">
        <f>T_iii_strat3!A21</f>
        <v>CQ - packaged alone</v>
      </c>
      <c r="K171" s="134">
        <f>T_iii_strat3!Z21</f>
        <v>8.662052493606339</v>
      </c>
      <c r="L171" s="135">
        <f>K171-T_iii_strat3!AA21</f>
        <v>2.4714963815038846</v>
      </c>
      <c r="M171" s="135">
        <f>T_iii_strat3!AB21-K171</f>
        <v>3.3320510664326957</v>
      </c>
    </row>
    <row r="172" spans="2:13" ht="15.75" thickTop="1" x14ac:dyDescent="0.25">
      <c r="J172" s="141" t="str">
        <f>T_iii_strat3!A22</f>
        <v>SP</v>
      </c>
      <c r="K172" s="134">
        <f>T_iii_strat3!Z22</f>
        <v>17.060719361367092</v>
      </c>
      <c r="L172" s="135">
        <f>K172-T_iii_strat3!AA22</f>
        <v>4.0700493643493569</v>
      </c>
      <c r="M172" s="135">
        <f>T_iii_strat3!AB22-K172</f>
        <v>5.0215902446144653</v>
      </c>
    </row>
    <row r="173" spans="2:13" x14ac:dyDescent="0.25">
      <c r="J173" s="141" t="str">
        <f>T_iii_strat3!A23</f>
        <v>SPAQ</v>
      </c>
      <c r="K173" s="134">
        <f>T_iii_strat3!Z23</f>
        <v>1.1439541207395008</v>
      </c>
      <c r="L173" s="135">
        <f>K173-T_iii_strat3!AA23</f>
        <v>0.7090016379835784</v>
      </c>
      <c r="M173" s="135">
        <f>T_iii_strat3!AB23-K173</f>
        <v>1.8301986879727858</v>
      </c>
    </row>
    <row r="174" spans="2:13" x14ac:dyDescent="0.25">
      <c r="J174" s="141" t="str">
        <f>T_iii_strat3!A24</f>
        <v>Other non-artemisinins</v>
      </c>
      <c r="K174" s="134">
        <f>T_iii_strat3!Z24</f>
        <v>6.597164931125872E-2</v>
      </c>
      <c r="L174" s="135">
        <f>K174-T_iii_strat3!AA24</f>
        <v>5.6483058029905969E-2</v>
      </c>
      <c r="M174" s="135">
        <f>T_iii_strat3!AB24-K174</f>
        <v>0.39117446478455303</v>
      </c>
    </row>
    <row r="175" spans="2:13" x14ac:dyDescent="0.25">
      <c r="J175" s="141" t="str">
        <f>T_iii_strat3!A25</f>
        <v>Oral artemisinin monotherapy</v>
      </c>
      <c r="K175" s="134" t="str">
        <f>T_iii_strat3!Z25</f>
        <v>0</v>
      </c>
      <c r="L175" s="135" t="e">
        <f>K175-T_iii_strat3!AA25</f>
        <v>#VALUE!</v>
      </c>
      <c r="M175" s="135" t="e">
        <f>T_iii_strat3!AB25-K175</f>
        <v>#VALUE!</v>
      </c>
    </row>
    <row r="176" spans="2:13" x14ac:dyDescent="0.25">
      <c r="J176" s="141" t="str">
        <f>T_iii_strat3!A26</f>
        <v>Non-oral art. monotherapy</v>
      </c>
      <c r="K176" s="134">
        <f>T_iii_strat3!Z26</f>
        <v>4.3515317397463065</v>
      </c>
      <c r="L176" s="135">
        <f>K176-T_iii_strat3!AA26</f>
        <v>1.5724142920020872</v>
      </c>
      <c r="M176" s="135">
        <f>T_iii_strat3!AB26-K176</f>
        <v>2.40029462317242</v>
      </c>
    </row>
    <row r="177" spans="1:107" x14ac:dyDescent="0.25">
      <c r="J177" s="141" t="str">
        <f>T_iii_strat3!A27</f>
        <v>Severe malaria treatment</v>
      </c>
      <c r="K177" s="134">
        <f>T_iii_strat3!Z27</f>
        <v>4.494448799920165</v>
      </c>
      <c r="L177" s="135">
        <f>K177-T_iii_strat3!AA27</f>
        <v>1.646883372321148</v>
      </c>
      <c r="M177" s="135">
        <f>T_iii_strat3!AB27-K177</f>
        <v>2.5304832085240658</v>
      </c>
    </row>
    <row r="178" spans="1:107" x14ac:dyDescent="0.25">
      <c r="J178" s="141" t="str">
        <f>T_iii_strat3!A28</f>
        <v>Rectal artesunate</v>
      </c>
      <c r="K178" s="134" t="str">
        <f>T_iii_strat3!Z28</f>
        <v>0</v>
      </c>
      <c r="L178" s="135" t="e">
        <f>K178-T_iii_strat3!AA28</f>
        <v>#VALUE!</v>
      </c>
      <c r="M178" s="135" t="e">
        <f>T_iii_strat3!AB28-K178</f>
        <v>#VALUE!</v>
      </c>
    </row>
    <row r="179" spans="1:107" x14ac:dyDescent="0.25">
      <c r="J179" s="141" t="str">
        <f>T_iii_strat3!A29</f>
        <v>Injectable artesunate</v>
      </c>
      <c r="K179" s="134">
        <f>T_iii_strat3!Z29</f>
        <v>0.84413408987485461</v>
      </c>
      <c r="L179" s="135">
        <f>K179-T_iii_strat3!AA29</f>
        <v>0.48632028938630628</v>
      </c>
      <c r="M179" s="135">
        <f>T_iii_strat3!AB29-K179</f>
        <v>1.1341761609317791</v>
      </c>
    </row>
    <row r="180" spans="1:107" x14ac:dyDescent="0.25">
      <c r="J180" s="141" t="str">
        <f>T_iii_strat3!A30</f>
        <v>Injectable artemether</v>
      </c>
      <c r="K180" s="134">
        <f>T_iii_strat3!Z30</f>
        <v>3.0262674004004673</v>
      </c>
      <c r="L180" s="135">
        <f>K180-T_iii_strat3!AA30</f>
        <v>1.2758193361240053</v>
      </c>
      <c r="M180" s="135">
        <f>T_iii_strat3!AB30-K180</f>
        <v>2.1566502730103698</v>
      </c>
    </row>
    <row r="181" spans="1:107" x14ac:dyDescent="0.25">
      <c r="J181" s="141" t="str">
        <f>T_iii_strat3!A31</f>
        <v>injAE</v>
      </c>
      <c r="K181" s="134">
        <f>T_iii_strat3!Z31</f>
        <v>1.4986301480847986</v>
      </c>
      <c r="L181" s="135">
        <f>K181-T_iii_strat3!AA31</f>
        <v>0.69838067801489134</v>
      </c>
      <c r="M181" s="135">
        <f>T_iii_strat3!AB31-K181</f>
        <v>1.2907224101717252</v>
      </c>
    </row>
    <row r="182" spans="1:107" x14ac:dyDescent="0.25">
      <c r="J182" s="141" t="str">
        <f>T_iii_strat3!A32</f>
        <v>Injectable QN</v>
      </c>
      <c r="K182" s="134">
        <f>T_iii_strat3!Z32</f>
        <v>0.23406511222674051</v>
      </c>
      <c r="L182" s="135">
        <f>K182-T_iii_strat3!AA32</f>
        <v>0.15085391115326932</v>
      </c>
      <c r="M182" s="135">
        <f>T_iii_strat3!AB32-K182</f>
        <v>0.4225403513571212</v>
      </c>
    </row>
    <row r="186" spans="1:107" x14ac:dyDescent="0.25">
      <c r="A186" s="15" t="s">
        <v>4</v>
      </c>
    </row>
    <row r="189" spans="1:107" ht="42" customHeight="1" thickBot="1" x14ac:dyDescent="0.3">
      <c r="B189" s="167" t="s">
        <v>123</v>
      </c>
      <c r="C189" s="167"/>
      <c r="D189" s="167"/>
      <c r="E189" s="167"/>
      <c r="F189" s="167"/>
      <c r="G189" s="167"/>
      <c r="I189" s="151"/>
      <c r="J189" s="130"/>
      <c r="K189" s="130"/>
      <c r="L189" s="152"/>
      <c r="M189" s="152"/>
      <c r="N189" s="152"/>
      <c r="O189" s="153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X189" s="171" t="s">
        <v>111</v>
      </c>
      <c r="CY189" s="172"/>
      <c r="CZ189" s="172"/>
      <c r="DA189" s="172"/>
      <c r="DB189" s="172"/>
      <c r="DC189" s="172"/>
    </row>
    <row r="190" spans="1:107" ht="16.5" thickTop="1" thickBot="1" x14ac:dyDescent="0.3">
      <c r="A190" s="130"/>
      <c r="B190" s="173"/>
      <c r="C190" s="173"/>
      <c r="D190" s="173"/>
      <c r="E190" s="173"/>
      <c r="F190" s="173"/>
      <c r="G190" s="173"/>
      <c r="I190" s="151"/>
      <c r="J190" s="130"/>
      <c r="K190" s="130"/>
      <c r="L190" s="152"/>
      <c r="M190" s="152"/>
      <c r="N190" s="152"/>
      <c r="O190" s="152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X190" s="154">
        <f>$K$190</f>
        <v>0</v>
      </c>
      <c r="CY190" s="154"/>
      <c r="CZ190" s="154"/>
      <c r="DA190" s="154"/>
      <c r="DB190" s="154"/>
      <c r="DC190" s="154"/>
    </row>
    <row r="191" spans="1:107" s="155" customFormat="1" ht="60.75" thickBot="1" x14ac:dyDescent="0.3">
      <c r="B191" s="174"/>
      <c r="C191" s="174"/>
      <c r="D191" s="174"/>
      <c r="E191" s="174"/>
      <c r="F191" s="174"/>
      <c r="G191" s="174"/>
      <c r="I191" s="156"/>
      <c r="J191" s="130"/>
      <c r="K191" s="157" t="s">
        <v>13</v>
      </c>
      <c r="L191" s="158" t="str">
        <f>T_i!$A4</f>
        <v>Any antimalarial</v>
      </c>
      <c r="M191" s="159" t="s">
        <v>15</v>
      </c>
      <c r="N191" s="159" t="s">
        <v>16</v>
      </c>
      <c r="O191" s="158" t="str">
        <f>T_i!$A5</f>
        <v>ACT</v>
      </c>
      <c r="P191" s="159" t="s">
        <v>15</v>
      </c>
      <c r="Q191" s="159" t="s">
        <v>16</v>
      </c>
      <c r="R191" s="158" t="str">
        <f>T_i!$A6</f>
        <v>AL</v>
      </c>
      <c r="S191" s="159" t="s">
        <v>15</v>
      </c>
      <c r="T191" s="159" t="s">
        <v>16</v>
      </c>
      <c r="U191" s="158" t="str">
        <f>T_i!$A7</f>
        <v>ASAQ</v>
      </c>
      <c r="V191" s="159" t="s">
        <v>15</v>
      </c>
      <c r="W191" s="159" t="s">
        <v>16</v>
      </c>
      <c r="X191" s="158" t="str">
        <f>T_i!$A8</f>
        <v>APPQ</v>
      </c>
      <c r="Y191" s="159" t="s">
        <v>15</v>
      </c>
      <c r="Z191" s="159" t="s">
        <v>16</v>
      </c>
      <c r="AA191" s="158" t="str">
        <f>T_i!$A9</f>
        <v>DHAPPQ</v>
      </c>
      <c r="AB191" s="159" t="s">
        <v>15</v>
      </c>
      <c r="AC191" s="159" t="s">
        <v>16</v>
      </c>
      <c r="AD191" s="158" t="str">
        <f>T_i!$A10</f>
        <v>ARPPQ</v>
      </c>
      <c r="AE191" s="159" t="s">
        <v>15</v>
      </c>
      <c r="AF191" s="159" t="s">
        <v>16</v>
      </c>
      <c r="AG191" s="158" t="str">
        <f>T_i!$A11</f>
        <v>any other ACT</v>
      </c>
      <c r="AH191" s="159" t="s">
        <v>15</v>
      </c>
      <c r="AI191" s="159" t="s">
        <v>16</v>
      </c>
      <c r="AJ191" s="158" t="str">
        <f>T_i!$A12</f>
        <v>Nationally regd ACT</v>
      </c>
      <c r="AK191" s="159" t="s">
        <v>15</v>
      </c>
      <c r="AL191" s="159" t="s">
        <v>16</v>
      </c>
      <c r="AM191" s="158" t="str">
        <f>T_i!$A13</f>
        <v>QAACT</v>
      </c>
      <c r="AN191" s="159" t="s">
        <v>15</v>
      </c>
      <c r="AO191" s="159" t="s">
        <v>16</v>
      </c>
      <c r="AP191" s="158" t="str">
        <f>T_i!$A14</f>
        <v>ACT: WHO PQ &amp; NAT</v>
      </c>
      <c r="AQ191" s="159" t="s">
        <v>15</v>
      </c>
      <c r="AR191" s="159" t="s">
        <v>16</v>
      </c>
      <c r="AS191" s="158" t="str">
        <f>T_i!$A15</f>
        <v>ACT: WHO PQ, not NAT</v>
      </c>
      <c r="AT191" s="159" t="s">
        <v>15</v>
      </c>
      <c r="AU191" s="159" t="s">
        <v>16</v>
      </c>
      <c r="AV191" s="158" t="str">
        <f>T_i!$A16</f>
        <v>ACT: NAT, not WHO PQ</v>
      </c>
      <c r="AW191" s="159" t="s">
        <v>15</v>
      </c>
      <c r="AX191" s="159" t="s">
        <v>16</v>
      </c>
      <c r="AY191" s="158" t="str">
        <f>T_i!$A17</f>
        <v>ACT: not WHO PQ or NAT</v>
      </c>
      <c r="AZ191" s="159" t="s">
        <v>15</v>
      </c>
      <c r="BA191" s="159" t="s">
        <v>16</v>
      </c>
      <c r="BB191" s="158" t="str">
        <f>T_i!$A18</f>
        <v>Stocks 2 or more ACTs</v>
      </c>
      <c r="BC191" s="159" t="s">
        <v>15</v>
      </c>
      <c r="BD191" s="159" t="s">
        <v>16</v>
      </c>
      <c r="BE191" s="158" t="str">
        <f>T_i!$A19</f>
        <v>Non-artemisinin therapy</v>
      </c>
      <c r="BF191" s="159" t="s">
        <v>15</v>
      </c>
      <c r="BG191" s="159" t="s">
        <v>16</v>
      </c>
      <c r="BH191" s="158" t="str">
        <f>T_i!$A20</f>
        <v>Oral QN</v>
      </c>
      <c r="BI191" s="159" t="s">
        <v>15</v>
      </c>
      <c r="BJ191" s="159" t="s">
        <v>16</v>
      </c>
      <c r="BK191" s="158" t="str">
        <f>T_i!$A21</f>
        <v>CQ - packaged alone</v>
      </c>
      <c r="BL191" s="159" t="s">
        <v>15</v>
      </c>
      <c r="BM191" s="159" t="s">
        <v>16</v>
      </c>
      <c r="BN191" s="158" t="str">
        <f>T_i!$A22</f>
        <v>SP</v>
      </c>
      <c r="BO191" s="159" t="s">
        <v>15</v>
      </c>
      <c r="BP191" s="159" t="s">
        <v>16</v>
      </c>
      <c r="BQ191" s="158" t="str">
        <f>T_i!$A23</f>
        <v>SPAQ</v>
      </c>
      <c r="BR191" s="159" t="s">
        <v>15</v>
      </c>
      <c r="BS191" s="159" t="s">
        <v>16</v>
      </c>
      <c r="BT191" s="158" t="str">
        <f>T_i!$A24</f>
        <v>Other non-artemisinins</v>
      </c>
      <c r="BU191" s="159" t="s">
        <v>15</v>
      </c>
      <c r="BV191" s="159" t="s">
        <v>16</v>
      </c>
      <c r="BW191" s="158" t="str">
        <f>T_i!$A25</f>
        <v>Oral artemisinin monotherapy</v>
      </c>
      <c r="BX191" s="159" t="s">
        <v>15</v>
      </c>
      <c r="BY191" s="159" t="s">
        <v>16</v>
      </c>
      <c r="BZ191" s="158" t="str">
        <f>T_i!$A26</f>
        <v>Non-oral art. monotherapy</v>
      </c>
      <c r="CA191" s="159" t="s">
        <v>15</v>
      </c>
      <c r="CB191" s="159" t="s">
        <v>16</v>
      </c>
      <c r="CC191" s="158" t="str">
        <f>T_i!$A27</f>
        <v>Severe malaria treatment</v>
      </c>
      <c r="CD191" s="159" t="s">
        <v>15</v>
      </c>
      <c r="CE191" s="159" t="s">
        <v>16</v>
      </c>
      <c r="CF191" s="158" t="str">
        <f>T_i!$A28</f>
        <v>Rectal artesunate</v>
      </c>
      <c r="CG191" s="159" t="s">
        <v>15</v>
      </c>
      <c r="CH191" s="159" t="s">
        <v>16</v>
      </c>
      <c r="CI191" s="158" t="str">
        <f>T_i!$A29</f>
        <v>Injectable artesunate</v>
      </c>
      <c r="CJ191" s="159" t="s">
        <v>15</v>
      </c>
      <c r="CK191" s="159" t="s">
        <v>16</v>
      </c>
      <c r="CL191" s="158" t="str">
        <f>T_i!$A30</f>
        <v>Injectable artemether</v>
      </c>
      <c r="CM191" s="159" t="s">
        <v>15</v>
      </c>
      <c r="CN191" s="159" t="s">
        <v>16</v>
      </c>
      <c r="CO191" s="158" t="str">
        <f>T_i!$A31</f>
        <v>injAE</v>
      </c>
      <c r="CP191" s="159" t="s">
        <v>15</v>
      </c>
      <c r="CQ191" s="159" t="s">
        <v>16</v>
      </c>
      <c r="CR191" s="158" t="str">
        <f>T_i!$A32</f>
        <v>Injectable QN</v>
      </c>
      <c r="CS191" s="159" t="s">
        <v>15</v>
      </c>
      <c r="CT191" s="159" t="s">
        <v>16</v>
      </c>
      <c r="CX191" s="168"/>
      <c r="CY191" s="168"/>
      <c r="CZ191" s="168"/>
      <c r="DA191" s="168"/>
      <c r="DB191" s="168"/>
      <c r="DC191" s="168"/>
    </row>
    <row r="192" spans="1:107" x14ac:dyDescent="0.25">
      <c r="B192" s="174"/>
      <c r="C192" s="174"/>
      <c r="D192" s="174"/>
      <c r="E192" s="174"/>
      <c r="F192" s="174"/>
      <c r="G192" s="174"/>
      <c r="I192" s="151"/>
      <c r="J192" s="130"/>
      <c r="K192" s="77" t="str">
        <f>T_i!B$2</f>
        <v>Private Not For-Profit Facility</v>
      </c>
      <c r="L192" s="152">
        <f>T_i!B$4</f>
        <v>88.578394993004551</v>
      </c>
      <c r="M192" s="152">
        <f>L192-T_i!C$4</f>
        <v>17.554280156591247</v>
      </c>
      <c r="N192" s="152">
        <f>T_i!D$4-L192</f>
        <v>7.5058114626368138</v>
      </c>
      <c r="O192" s="152">
        <f>T_i!B$5</f>
        <v>71.700602282769282</v>
      </c>
      <c r="P192" s="134">
        <f>O192-T_i!C$5</f>
        <v>17.896082286587969</v>
      </c>
      <c r="Q192" s="134">
        <f>T_i!D$5-O192</f>
        <v>12.942017040843496</v>
      </c>
      <c r="R192" s="134">
        <f>T_i!B$6</f>
        <v>71.700602282769282</v>
      </c>
      <c r="S192" s="134">
        <f>R192-T_i!C$6</f>
        <v>17.896082286587969</v>
      </c>
      <c r="T192" s="134">
        <f>T_i!D$6-R192</f>
        <v>12.942017040843496</v>
      </c>
      <c r="U192" s="134">
        <f>T_i!B$7</f>
        <v>1.9510694704235636</v>
      </c>
      <c r="V192" s="134">
        <f>U192-T_i!C$7</f>
        <v>1.4373215053292343</v>
      </c>
      <c r="W192" s="134">
        <f>T_i!D$7-U192</f>
        <v>5.170680522818885</v>
      </c>
      <c r="X192" s="134">
        <f>T_i!B$8</f>
        <v>1.6385208683670871</v>
      </c>
      <c r="Y192" s="134">
        <f>X192-T_i!C$8</f>
        <v>1.2892682144539449</v>
      </c>
      <c r="Z192" s="134">
        <f>T_i!D$8-X192</f>
        <v>5.6982057259779442</v>
      </c>
      <c r="AA192" s="134">
        <f>T_i!B$9</f>
        <v>1.9510694704235636</v>
      </c>
      <c r="AB192" s="134">
        <f>AA192-T_i!C$9</f>
        <v>1.4373215053292343</v>
      </c>
      <c r="AC192" s="134">
        <f>T_i!D$9-AA192</f>
        <v>5.170680522818885</v>
      </c>
      <c r="AD192" s="134" t="str">
        <f>T_i!B$10</f>
        <v>0</v>
      </c>
      <c r="AE192" s="134" t="e">
        <f>AD192-T_i!C$10</f>
        <v>#VALUE!</v>
      </c>
      <c r="AF192" s="134" t="e">
        <f>T_i!D$10-AD192</f>
        <v>#VALUE!</v>
      </c>
      <c r="AG192" s="134" t="str">
        <f>T_i!B$11</f>
        <v>0</v>
      </c>
      <c r="AH192" s="134" t="e">
        <f>AG192-T_i!C$11</f>
        <v>#VALUE!</v>
      </c>
      <c r="AI192" s="134" t="e">
        <f>T_i!D$11-AG192</f>
        <v>#VALUE!</v>
      </c>
      <c r="AJ192" s="134">
        <f>T_i!B$12</f>
        <v>57.356335312210085</v>
      </c>
      <c r="AK192" s="134">
        <f>AJ192-T_i!C$12</f>
        <v>20.258375821669276</v>
      </c>
      <c r="AL192" s="134">
        <f>T_i!D$12-AJ192</f>
        <v>18.057850933176191</v>
      </c>
      <c r="AM192" s="134">
        <f>T_i!B$13</f>
        <v>16.974516670495927</v>
      </c>
      <c r="AN192" s="134">
        <f>AM192-T_i!C$13</f>
        <v>10.629309148561084</v>
      </c>
      <c r="AO192" s="134">
        <f>T_i!D$13-AM192</f>
        <v>21.180989758713746</v>
      </c>
      <c r="AP192" s="134">
        <f>T_i!B$14</f>
        <v>10.143343306752305</v>
      </c>
      <c r="AQ192" s="134">
        <f>AP192-T_i!C$14</f>
        <v>7.6807057403539769</v>
      </c>
      <c r="AR192" s="134">
        <f>T_i!D$14-AP192</f>
        <v>23.398172055026386</v>
      </c>
      <c r="AS192" s="134">
        <f>T_i!B$15</f>
        <v>6.8311733637436225</v>
      </c>
      <c r="AT192" s="134">
        <f>AS192-T_i!C$15</f>
        <v>5.3151869408606807</v>
      </c>
      <c r="AU192" s="134">
        <f>T_i!D$15-AS192</f>
        <v>19.052843035668218</v>
      </c>
      <c r="AV192" s="134">
        <f>T_i!B$16</f>
        <v>34.509821590092656</v>
      </c>
      <c r="AW192" s="134">
        <f>AV192-T_i!C$16</f>
        <v>16.636088330825327</v>
      </c>
      <c r="AX192" s="134">
        <f>T_i!D$16-AV192</f>
        <v>21.550566884666793</v>
      </c>
      <c r="AY192" s="134">
        <f>T_i!B$17</f>
        <v>46.661246735540978</v>
      </c>
      <c r="AZ192" s="134">
        <f>AY192-T_i!C$17</f>
        <v>18.220864553611609</v>
      </c>
      <c r="BA192" s="134">
        <f>T_i!D$17-AY192</f>
        <v>19.157391951572983</v>
      </c>
      <c r="BB192" s="134">
        <f>T_i!B$18</f>
        <v>1.9510694704235636</v>
      </c>
      <c r="BC192" s="134">
        <f>BB192-T_i!C$18</f>
        <v>1.4373215053292343</v>
      </c>
      <c r="BD192" s="134">
        <f>T_i!D$18-BB192</f>
        <v>5.170680522818885</v>
      </c>
      <c r="BE192" s="134">
        <f>T_i!B$19</f>
        <v>15.283017688795727</v>
      </c>
      <c r="BF192" s="134">
        <f>BE192-T_i!C$19</f>
        <v>7.2725267283156594</v>
      </c>
      <c r="BG192" s="134">
        <f>T_i!D$19-BE192</f>
        <v>11.922404710759004</v>
      </c>
      <c r="BH192" s="134">
        <f>T_i!B$20</f>
        <v>5.0196353039511887</v>
      </c>
      <c r="BI192" s="134">
        <f>BH192-T_i!C$20</f>
        <v>3.1979717071010176</v>
      </c>
      <c r="BJ192" s="134">
        <f>T_i!D$20-BH192</f>
        <v>8.0639287066468288</v>
      </c>
      <c r="BK192" s="134">
        <f>T_i!B$21</f>
        <v>2.7421921507689078</v>
      </c>
      <c r="BL192" s="134">
        <f>BK192-T_i!C$21</f>
        <v>1.6741222218616205</v>
      </c>
      <c r="BM192" s="134">
        <f>T_i!D$21-BK192</f>
        <v>4.1162739080121815</v>
      </c>
      <c r="BN192" s="134">
        <f>T_i!B$22</f>
        <v>8.3443338133196221</v>
      </c>
      <c r="BO192" s="134">
        <f>BN192-T_i!C$22</f>
        <v>4.2825771079602912</v>
      </c>
      <c r="BP192" s="134">
        <f>T_i!D$22-BN192</f>
        <v>8.0274307810494747</v>
      </c>
      <c r="BQ192" s="134" t="str">
        <f>T_i!B$23</f>
        <v>0</v>
      </c>
      <c r="BR192" s="134" t="e">
        <f>BQ192-T_i!C$23</f>
        <v>#VALUE!</v>
      </c>
      <c r="BS192" s="134" t="e">
        <f>T_i!D$23-BQ192</f>
        <v>#VALUE!</v>
      </c>
      <c r="BT192" s="134">
        <f>T_i!B$24</f>
        <v>1.0352462879114277</v>
      </c>
      <c r="BU192" s="134">
        <f>BT192-T_i!C$24</f>
        <v>0.78837397108467189</v>
      </c>
      <c r="BV192" s="134">
        <f>T_i!D$24-BT192</f>
        <v>3.1991354972982728</v>
      </c>
      <c r="BW192" s="134" t="str">
        <f>T_i!B$25</f>
        <v>0</v>
      </c>
      <c r="BX192" s="134" t="e">
        <f>BW192-T_i!C$25</f>
        <v>#VALUE!</v>
      </c>
      <c r="BY192" s="134" t="e">
        <f>T_i!D$25-BW192</f>
        <v>#VALUE!</v>
      </c>
      <c r="BZ192" s="134">
        <f>T_i!B$26</f>
        <v>28.851397727255311</v>
      </c>
      <c r="CA192" s="134">
        <f>BZ192-T_i!C$26</f>
        <v>12.1998858994783</v>
      </c>
      <c r="CB192" s="134">
        <f>T_i!D$26-BZ192</f>
        <v>16.296543967950299</v>
      </c>
      <c r="CC192" s="134">
        <f>T_i!B$27</f>
        <v>34.395684341930412</v>
      </c>
      <c r="CD192" s="134">
        <f>CC192-T_i!C$27</f>
        <v>13.948898087273179</v>
      </c>
      <c r="CE192" s="134">
        <f>T_i!D$27-CC192</f>
        <v>17.283176158993882</v>
      </c>
      <c r="CF192" s="134" t="str">
        <f>T_i!B$28</f>
        <v>0</v>
      </c>
      <c r="CG192" s="134" t="e">
        <f>CF192-T_i!C$28</f>
        <v>#VALUE!</v>
      </c>
      <c r="CH192" s="134" t="e">
        <f>T_i!D$28-CF192</f>
        <v>#VALUE!</v>
      </c>
      <c r="CI192" s="134">
        <f>T_i!B$29</f>
        <v>7.628590885979726</v>
      </c>
      <c r="CJ192" s="134">
        <f>CI192-T_i!C$29</f>
        <v>4.2682298234412723</v>
      </c>
      <c r="CK192" s="134">
        <f>T_i!D$29-CI192</f>
        <v>8.7696822225432101</v>
      </c>
      <c r="CL192" s="134">
        <f>T_i!B$30</f>
        <v>21.632226051731461</v>
      </c>
      <c r="CM192" s="134">
        <f>CL192-T_i!C$30</f>
        <v>9.9453559989849083</v>
      </c>
      <c r="CN192" s="134">
        <f>T_i!D$30-CL192</f>
        <v>14.907025936146102</v>
      </c>
      <c r="CO192" s="134">
        <f>T_i!B$31</f>
        <v>17.791415833931307</v>
      </c>
      <c r="CP192" s="134">
        <f>CO192-T_i!C$31</f>
        <v>9.6672889400611766</v>
      </c>
      <c r="CQ192" s="134">
        <f>T_i!D$31-CO192</f>
        <v>16.835324235306519</v>
      </c>
      <c r="CR192" s="134">
        <f>T_i!B$32</f>
        <v>5.5442866146750998</v>
      </c>
      <c r="CS192" s="134">
        <f>CR192-T_i!C$32</f>
        <v>4.1794826891898751</v>
      </c>
      <c r="CT192" s="134">
        <f>T_i!D$32-CR192</f>
        <v>14.391558643590718</v>
      </c>
      <c r="CX192" s="168"/>
      <c r="CY192" s="168"/>
      <c r="CZ192" s="168"/>
      <c r="DA192" s="168"/>
      <c r="DB192" s="168"/>
      <c r="DC192" s="168"/>
    </row>
    <row r="193" spans="2:107" x14ac:dyDescent="0.25">
      <c r="B193" s="174"/>
      <c r="C193" s="174"/>
      <c r="D193" s="174"/>
      <c r="E193" s="174"/>
      <c r="F193" s="174"/>
      <c r="G193" s="174"/>
      <c r="I193" s="151"/>
      <c r="J193" s="130"/>
      <c r="K193" s="77" t="str">
        <f>T_i!F$2</f>
        <v>Private For-Profit Facility</v>
      </c>
      <c r="L193" s="152">
        <f>T_i!F$4</f>
        <v>61.444611322315154</v>
      </c>
      <c r="M193" s="152">
        <f>L193-T_i!G$4</f>
        <v>17.602389061442999</v>
      </c>
      <c r="N193" s="152">
        <f>T_i!H$4-L193</f>
        <v>15.043846399127119</v>
      </c>
      <c r="O193" s="152">
        <f>T_i!F$5</f>
        <v>47.638311392841729</v>
      </c>
      <c r="P193" s="134">
        <f>O193-T_i!G$5</f>
        <v>14.026582509900216</v>
      </c>
      <c r="Q193" s="134">
        <f>T_i!H$5-O193</f>
        <v>14.409299159914632</v>
      </c>
      <c r="R193" s="134">
        <f>T_i!F$6</f>
        <v>45.213982453370839</v>
      </c>
      <c r="S193" s="134">
        <f>R193-T_i!G$6</f>
        <v>13.587515398674789</v>
      </c>
      <c r="T193" s="134">
        <f>T_i!H$6-R193</f>
        <v>14.340463470197747</v>
      </c>
      <c r="U193" s="134">
        <f>T_i!F$7</f>
        <v>4.3086808839732633</v>
      </c>
      <c r="V193" s="134">
        <f>U193-T_i!G$7</f>
        <v>2.2425278284865229</v>
      </c>
      <c r="W193" s="134">
        <f>T_i!H$7-U193</f>
        <v>4.4585926287195825</v>
      </c>
      <c r="X193" s="134">
        <f>T_i!F$8</f>
        <v>7.1024087340658806E-2</v>
      </c>
      <c r="Y193" s="134">
        <f>X193-T_i!G$8</f>
        <v>5.5599259673905721E-2</v>
      </c>
      <c r="Z193" s="134">
        <f>T_i!H$8-X193</f>
        <v>0.25535428608747751</v>
      </c>
      <c r="AA193" s="134">
        <f>T_i!F$9</f>
        <v>4.0946592969890858</v>
      </c>
      <c r="AB193" s="134">
        <f>AA193-T_i!G$9</f>
        <v>1.8073396182626027</v>
      </c>
      <c r="AC193" s="134">
        <f>T_i!H$9-AA193</f>
        <v>3.1298333876479907</v>
      </c>
      <c r="AD193" s="134" t="str">
        <f>T_i!F$10</f>
        <v>0</v>
      </c>
      <c r="AE193" s="134" t="e">
        <f>AD193-T_i!G$10</f>
        <v>#VALUE!</v>
      </c>
      <c r="AF193" s="134" t="e">
        <f>T_i!H$10-AD193</f>
        <v>#VALUE!</v>
      </c>
      <c r="AG193" s="134" t="str">
        <f>T_i!F$11</f>
        <v>0</v>
      </c>
      <c r="AH193" s="134" t="e">
        <f>AG193-T_i!G$11</f>
        <v>#VALUE!</v>
      </c>
      <c r="AI193" s="134" t="e">
        <f>T_i!H$11-AG193</f>
        <v>#VALUE!</v>
      </c>
      <c r="AJ193" s="134">
        <f>T_i!F$12</f>
        <v>43.062060430250476</v>
      </c>
      <c r="AK193" s="134">
        <f>AJ193-T_i!G$12</f>
        <v>12.974249082444938</v>
      </c>
      <c r="AL193" s="134">
        <f>T_i!H$12-AJ193</f>
        <v>14.002379046346611</v>
      </c>
      <c r="AM193" s="134">
        <f>T_i!F$13</f>
        <v>6.5318491940428904</v>
      </c>
      <c r="AN193" s="134">
        <f>AM193-T_i!G$13</f>
        <v>3.6491117110772864</v>
      </c>
      <c r="AO193" s="134">
        <f>T_i!H$13-AM193</f>
        <v>7.5963526725572139</v>
      </c>
      <c r="AP193" s="134">
        <f>T_i!F$14</f>
        <v>1.0246796882304297</v>
      </c>
      <c r="AQ193" s="134">
        <f>AP193-T_i!G$14</f>
        <v>0.57607148592390089</v>
      </c>
      <c r="AR193" s="134">
        <f>T_i!H$14-AP193</f>
        <v>1.2985588392418805</v>
      </c>
      <c r="AS193" s="134">
        <f>T_i!F$15</f>
        <v>5.5071695058124615</v>
      </c>
      <c r="AT193" s="134">
        <f>AS193-T_i!G$15</f>
        <v>3.349816272366319</v>
      </c>
      <c r="AU193" s="134">
        <f>T_i!H$15-AS193</f>
        <v>7.8415894472692091</v>
      </c>
      <c r="AV193" s="134">
        <f>T_i!F$16</f>
        <v>34.273700969210118</v>
      </c>
      <c r="AW193" s="134">
        <f>AV193-T_i!G$16</f>
        <v>12.062097942468004</v>
      </c>
      <c r="AX193" s="134">
        <f>T_i!H$16-AV193</f>
        <v>14.504938255905429</v>
      </c>
      <c r="AY193" s="134">
        <f>T_i!F$17</f>
        <v>18.638077901344328</v>
      </c>
      <c r="AZ193" s="134">
        <f>AY193-T_i!G$17</f>
        <v>6.4632924356811259</v>
      </c>
      <c r="BA193" s="134">
        <f>T_i!H$17-AY193</f>
        <v>8.8216820387737407</v>
      </c>
      <c r="BB193" s="134">
        <f>T_i!F$18</f>
        <v>5.4810694687245736</v>
      </c>
      <c r="BC193" s="134">
        <f>BB193-T_i!G$18</f>
        <v>2.4928508968913112</v>
      </c>
      <c r="BD193" s="134">
        <f>T_i!H$18-BB193</f>
        <v>4.361462632626818</v>
      </c>
      <c r="BE193" s="134">
        <f>T_i!F$19</f>
        <v>11.92474380840795</v>
      </c>
      <c r="BF193" s="134">
        <f>BE193-T_i!G$19</f>
        <v>4.9373322465460081</v>
      </c>
      <c r="BG193" s="134">
        <f>T_i!H$19-BE193</f>
        <v>7.6903431280871644</v>
      </c>
      <c r="BH193" s="134">
        <f>T_i!F$20</f>
        <v>1.3966151057213396</v>
      </c>
      <c r="BI193" s="134">
        <f>BH193-T_i!G$20</f>
        <v>0.84614908088083973</v>
      </c>
      <c r="BJ193" s="134">
        <f>T_i!H$20-BH193</f>
        <v>2.1010628439999239</v>
      </c>
      <c r="BK193" s="134">
        <f>T_i!F$21</f>
        <v>1.3825170576459844</v>
      </c>
      <c r="BL193" s="134">
        <f>BK193-T_i!G$21</f>
        <v>0.67456319554444899</v>
      </c>
      <c r="BM193" s="134">
        <f>T_i!H$21-BK193</f>
        <v>1.2999462016073942</v>
      </c>
      <c r="BN193" s="134">
        <f>T_i!F$22</f>
        <v>8.4078353681156273</v>
      </c>
      <c r="BO193" s="134">
        <f>BN193-T_i!G$22</f>
        <v>4.0571269653110296</v>
      </c>
      <c r="BP193" s="134">
        <f>T_i!H$22-BN193</f>
        <v>7.222243730521928</v>
      </c>
      <c r="BQ193" s="134">
        <f>T_i!F$23</f>
        <v>0.66049253907148009</v>
      </c>
      <c r="BR193" s="134">
        <f>BQ193-T_i!G$23</f>
        <v>0.38445274813597552</v>
      </c>
      <c r="BS193" s="134">
        <f>T_i!H$23-BQ193</f>
        <v>0.91145677588749685</v>
      </c>
      <c r="BT193" s="134">
        <f>T_i!F$24</f>
        <v>0.28076166945762893</v>
      </c>
      <c r="BU193" s="134">
        <f>BT193-T_i!G$24</f>
        <v>0.21076654755328492</v>
      </c>
      <c r="BV193" s="134">
        <f>T_i!H$24-BT193</f>
        <v>0.83831126174631621</v>
      </c>
      <c r="BW193" s="134" t="str">
        <f>T_i!F$25</f>
        <v>0</v>
      </c>
      <c r="BX193" s="134" t="e">
        <f>BW193-T_i!G$25</f>
        <v>#VALUE!</v>
      </c>
      <c r="BY193" s="134" t="e">
        <f>T_i!H$25-BW193</f>
        <v>#VALUE!</v>
      </c>
      <c r="BZ193" s="134">
        <f>T_i!F$26</f>
        <v>29.237854201287579</v>
      </c>
      <c r="CA193" s="134">
        <f>BZ193-T_i!G$26</f>
        <v>9.6817817311838965</v>
      </c>
      <c r="CB193" s="134">
        <f>T_i!H$26-BZ193</f>
        <v>12.016863930528228</v>
      </c>
      <c r="CC193" s="134">
        <f>T_i!F$27</f>
        <v>29.747058995436703</v>
      </c>
      <c r="CD193" s="134">
        <f>CC193-T_i!G$27</f>
        <v>9.8114315821903944</v>
      </c>
      <c r="CE193" s="134">
        <f>T_i!H$27-CC193</f>
        <v>12.115420727823818</v>
      </c>
      <c r="CF193" s="134" t="str">
        <f>T_i!F$28</f>
        <v>0</v>
      </c>
      <c r="CG193" s="134" t="e">
        <f>CF193-T_i!G$28</f>
        <v>#VALUE!</v>
      </c>
      <c r="CH193" s="134" t="e">
        <f>T_i!H$28-CF193</f>
        <v>#VALUE!</v>
      </c>
      <c r="CI193" s="134">
        <f>T_i!F$29</f>
        <v>8.2664467801498063</v>
      </c>
      <c r="CJ193" s="134">
        <f>CI193-T_i!G$29</f>
        <v>3.2270142356211986</v>
      </c>
      <c r="CK193" s="134">
        <f>T_i!H$29-CI193</f>
        <v>5.0046505115538054</v>
      </c>
      <c r="CL193" s="134">
        <f>T_i!F$30</f>
        <v>23.301790372067082</v>
      </c>
      <c r="CM193" s="134">
        <f>CL193-T_i!G$30</f>
        <v>8.7169134706682758</v>
      </c>
      <c r="CN193" s="134">
        <f>T_i!H$30-CL193</f>
        <v>11.786550960841922</v>
      </c>
      <c r="CO193" s="134">
        <f>T_i!F$31</f>
        <v>9.8516963336507981</v>
      </c>
      <c r="CP193" s="134">
        <f>CO193-T_i!G$31</f>
        <v>3.5096638711440971</v>
      </c>
      <c r="CQ193" s="134">
        <f>T_i!H$31-CO193</f>
        <v>5.1409906167108801</v>
      </c>
      <c r="CR193" s="134">
        <f>T_i!F$32</f>
        <v>1.3226529561090434</v>
      </c>
      <c r="CS193" s="134">
        <f>CR193-T_i!G$32</f>
        <v>0.87702009904998568</v>
      </c>
      <c r="CT193" s="134">
        <f>T_i!H$32-CR193</f>
        <v>2.5361236740643607</v>
      </c>
      <c r="CX193" s="168"/>
      <c r="CY193" s="168"/>
      <c r="CZ193" s="168"/>
      <c r="DA193" s="168"/>
      <c r="DB193" s="168"/>
      <c r="DC193" s="168"/>
    </row>
    <row r="194" spans="2:107" x14ac:dyDescent="0.25">
      <c r="B194" s="174"/>
      <c r="C194" s="174"/>
      <c r="D194" s="174"/>
      <c r="E194" s="174"/>
      <c r="F194" s="174"/>
      <c r="G194" s="174"/>
      <c r="I194" s="151"/>
      <c r="J194" s="130"/>
      <c r="K194" s="77" t="str">
        <f>T_i!J$2</f>
        <v>Pharmacy</v>
      </c>
      <c r="L194" s="152">
        <f>T_i!J$4</f>
        <v>95.325649672982976</v>
      </c>
      <c r="M194" s="152">
        <f>L194-T_i!K$4</f>
        <v>5.3252151791310354</v>
      </c>
      <c r="N194" s="152">
        <f>T_i!L$4-L194</f>
        <v>2.5560480237469108</v>
      </c>
      <c r="O194" s="152">
        <f>T_i!J$5</f>
        <v>93.373323525293685</v>
      </c>
      <c r="P194" s="134">
        <f>O194-T_i!K$5</f>
        <v>5.614249963926909</v>
      </c>
      <c r="Q194" s="134">
        <f>T_i!L$5-O194</f>
        <v>3.1415550641978598</v>
      </c>
      <c r="R194" s="134">
        <f>T_i!J$6</f>
        <v>88.052744825010677</v>
      </c>
      <c r="S194" s="134">
        <f>R194-T_i!K$6</f>
        <v>5.334988528926246</v>
      </c>
      <c r="T194" s="134">
        <f>T_i!L$6-R194</f>
        <v>3.8493186951596812</v>
      </c>
      <c r="U194" s="134">
        <f>T_i!J$7</f>
        <v>20.758356187255558</v>
      </c>
      <c r="V194" s="134">
        <f>U194-T_i!K$7</f>
        <v>4.4927868417685488</v>
      </c>
      <c r="W194" s="134">
        <f>T_i!L$7-U194</f>
        <v>5.3468714602496235</v>
      </c>
      <c r="X194" s="134">
        <f>T_i!J$8</f>
        <v>11.627749399296674</v>
      </c>
      <c r="Y194" s="134">
        <f>X194-T_i!K$8</f>
        <v>2.6330179143013428</v>
      </c>
      <c r="Z194" s="134">
        <f>T_i!L$8-X194</f>
        <v>3.2775394453738596</v>
      </c>
      <c r="AA194" s="134">
        <f>T_i!J$9</f>
        <v>41.224607520290711</v>
      </c>
      <c r="AB194" s="134">
        <f>AA194-T_i!K$9</f>
        <v>7.2451578938259331</v>
      </c>
      <c r="AC194" s="134">
        <f>T_i!L$9-AA194</f>
        <v>7.6464417776049984</v>
      </c>
      <c r="AD194" s="134">
        <f>T_i!J$10</f>
        <v>4.4509326954106596</v>
      </c>
      <c r="AE194" s="134">
        <f>AD194-T_i!K$10</f>
        <v>2.0054678368420071</v>
      </c>
      <c r="AF194" s="134">
        <f>T_i!L$10-AD194</f>
        <v>3.5157963236559322</v>
      </c>
      <c r="AG194" s="134">
        <f>T_i!J$11</f>
        <v>0.22732563732445807</v>
      </c>
      <c r="AH194" s="134">
        <f>AG194-T_i!K$11</f>
        <v>0.19257186523962427</v>
      </c>
      <c r="AI194" s="134">
        <f>T_i!L$11-AG194</f>
        <v>1.243915004665797</v>
      </c>
      <c r="AJ194" s="134">
        <f>T_i!J$12</f>
        <v>84.865514342888574</v>
      </c>
      <c r="AK194" s="134">
        <f>AJ194-T_i!K$12</f>
        <v>5.1174639453775654</v>
      </c>
      <c r="AL194" s="134">
        <f>T_i!L$12-AJ194</f>
        <v>4.0048024728796463</v>
      </c>
      <c r="AM194" s="134">
        <f>T_i!J$13</f>
        <v>18.293357498044184</v>
      </c>
      <c r="AN194" s="134">
        <f>AM194-T_i!K$13</f>
        <v>4.8411012265735973</v>
      </c>
      <c r="AO194" s="134">
        <f>T_i!L$13-AM194</f>
        <v>6.09240369653714</v>
      </c>
      <c r="AP194" s="134">
        <f>T_i!J$14</f>
        <v>2.2293564705429434</v>
      </c>
      <c r="AQ194" s="134">
        <f>AP194-T_i!K$14</f>
        <v>1.2912527464979688</v>
      </c>
      <c r="AR194" s="134">
        <f>T_i!L$14-AP194</f>
        <v>2.9752181936416253</v>
      </c>
      <c r="AS194" s="134">
        <f>T_i!J$15</f>
        <v>16.191063569114306</v>
      </c>
      <c r="AT194" s="134">
        <f>AS194-T_i!K$15</f>
        <v>4.1413590179035786</v>
      </c>
      <c r="AU194" s="134">
        <f>T_i!L$15-AS194</f>
        <v>5.2182244437580891</v>
      </c>
      <c r="AV194" s="134">
        <f>T_i!J$16</f>
        <v>82.879377113673996</v>
      </c>
      <c r="AW194" s="134">
        <f>AV194-T_i!K$16</f>
        <v>5.612981723144614</v>
      </c>
      <c r="AX194" s="134">
        <f>T_i!L$16-AV194</f>
        <v>4.4543074681227921</v>
      </c>
      <c r="AY194" s="134">
        <f>T_i!J$17</f>
        <v>65.885914257128903</v>
      </c>
      <c r="AZ194" s="134">
        <f>AY194-T_i!K$17</f>
        <v>6.8413602172882264</v>
      </c>
      <c r="BA194" s="134">
        <f>T_i!L$17-AY194</f>
        <v>6.2380923998647688</v>
      </c>
      <c r="BB194" s="134">
        <f>T_i!J$18</f>
        <v>51.068417334788322</v>
      </c>
      <c r="BC194" s="134">
        <f>BB194-T_i!K$18</f>
        <v>6.5281332343516354</v>
      </c>
      <c r="BD194" s="134">
        <f>T_i!L$18-BB194</f>
        <v>6.4918931141234992</v>
      </c>
      <c r="BE194" s="134">
        <f>T_i!J$19</f>
        <v>24.545551730228389</v>
      </c>
      <c r="BF194" s="134">
        <f>BE194-T_i!K$19</f>
        <v>4.6675208420213004</v>
      </c>
      <c r="BG194" s="134">
        <f>T_i!L$19-BE194</f>
        <v>5.3544957624207221</v>
      </c>
      <c r="BH194" s="134">
        <f>T_i!J$20</f>
        <v>2.9992034248014945</v>
      </c>
      <c r="BI194" s="134">
        <f>BH194-T_i!K$20</f>
        <v>1.556410202171326</v>
      </c>
      <c r="BJ194" s="134">
        <f>T_i!L$20-BH194</f>
        <v>3.1309540031340126</v>
      </c>
      <c r="BK194" s="134">
        <f>T_i!J$21</f>
        <v>9.8950394104088826</v>
      </c>
      <c r="BL194" s="134">
        <f>BK194-T_i!K$21</f>
        <v>2.3200343431443136</v>
      </c>
      <c r="BM194" s="134">
        <f>T_i!L$21-BK194</f>
        <v>2.9319878720283654</v>
      </c>
      <c r="BN194" s="134">
        <f>T_i!J$22</f>
        <v>17.556619595226465</v>
      </c>
      <c r="BO194" s="134">
        <f>BN194-T_i!K$22</f>
        <v>3.3331155784160664</v>
      </c>
      <c r="BP194" s="134">
        <f>T_i!L$22-BN194</f>
        <v>3.9186402083112206</v>
      </c>
      <c r="BQ194" s="134">
        <f>T_i!J$23</f>
        <v>0.28717187312234632</v>
      </c>
      <c r="BR194" s="134">
        <f>BQ194-T_i!K$23</f>
        <v>0.20620489410249035</v>
      </c>
      <c r="BS194" s="134">
        <f>T_i!L$23-BQ194</f>
        <v>0.72603765088775929</v>
      </c>
      <c r="BT194" s="134">
        <f>T_i!J$24</f>
        <v>0.69473548661733742</v>
      </c>
      <c r="BU194" s="134">
        <f>BT194-T_i!K$24</f>
        <v>0.40143368234756377</v>
      </c>
      <c r="BV194" s="134">
        <f>T_i!L$24-BT194</f>
        <v>0.94184600230418924</v>
      </c>
      <c r="BW194" s="134" t="str">
        <f>T_i!J$25</f>
        <v>0</v>
      </c>
      <c r="BX194" s="134" t="e">
        <f>BW194-T_i!K$25</f>
        <v>#VALUE!</v>
      </c>
      <c r="BY194" s="134" t="e">
        <f>T_i!L$25-BW194</f>
        <v>#VALUE!</v>
      </c>
      <c r="BZ194" s="134">
        <f>T_i!J$26</f>
        <v>15.532785988173456</v>
      </c>
      <c r="CA194" s="134">
        <f>BZ194-T_i!K$26</f>
        <v>4.0079680174996462</v>
      </c>
      <c r="CB194" s="134">
        <f>T_i!L$26-BZ194</f>
        <v>5.0771227375175361</v>
      </c>
      <c r="CC194" s="134">
        <f>T_i!J$27</f>
        <v>15.760111625497913</v>
      </c>
      <c r="CD194" s="134">
        <f>CC194-T_i!K$27</f>
        <v>4.0203481478472067</v>
      </c>
      <c r="CE194" s="134">
        <f>T_i!L$27-CC194</f>
        <v>5.0721716462726008</v>
      </c>
      <c r="CF194" s="134" t="str">
        <f>T_i!J$28</f>
        <v>0</v>
      </c>
      <c r="CG194" s="134" t="e">
        <f>CF194-T_i!K$28</f>
        <v>#VALUE!</v>
      </c>
      <c r="CH194" s="134" t="e">
        <f>T_i!L$28-CF194</f>
        <v>#VALUE!</v>
      </c>
      <c r="CI194" s="134">
        <f>T_i!J$29</f>
        <v>4.5408733565857888</v>
      </c>
      <c r="CJ194" s="134">
        <f>CI194-T_i!K$29</f>
        <v>1.9429169537706241</v>
      </c>
      <c r="CK194" s="134">
        <f>T_i!L$29-CI194</f>
        <v>3.2792930748688605</v>
      </c>
      <c r="CL194" s="134">
        <f>T_i!J$30</f>
        <v>7.7325033057430765</v>
      </c>
      <c r="CM194" s="134">
        <f>CL194-T_i!K$30</f>
        <v>1.7671398289982259</v>
      </c>
      <c r="CN194" s="134">
        <f>T_i!L$30-CL194</f>
        <v>2.2351363269267726</v>
      </c>
      <c r="CO194" s="134">
        <f>T_i!J$31</f>
        <v>10.69268831773735</v>
      </c>
      <c r="CP194" s="134">
        <f>CO194-T_i!K$31</f>
        <v>3.843647555464365</v>
      </c>
      <c r="CQ194" s="134">
        <f>T_i!L$31-CO194</f>
        <v>5.6228745924152825</v>
      </c>
      <c r="CR194" s="134">
        <f>T_i!J$32</f>
        <v>0.32369542236884591</v>
      </c>
      <c r="CS194" s="134">
        <f>CR194-T_i!K$32</f>
        <v>0.24218676031158165</v>
      </c>
      <c r="CT194" s="134">
        <f>T_i!L$32-CR194</f>
        <v>0.95260462576837868</v>
      </c>
      <c r="CX194" s="168"/>
      <c r="CY194" s="168"/>
      <c r="CZ194" s="168"/>
      <c r="DA194" s="168"/>
      <c r="DB194" s="168"/>
      <c r="DC194" s="168"/>
    </row>
    <row r="195" spans="2:107" x14ac:dyDescent="0.25">
      <c r="B195" s="174"/>
      <c r="C195" s="174"/>
      <c r="D195" s="174"/>
      <c r="E195" s="174"/>
      <c r="F195" s="174"/>
      <c r="G195" s="174"/>
      <c r="I195" s="151"/>
      <c r="J195" s="130"/>
      <c r="K195" s="77" t="str">
        <f>T_i!N$2</f>
        <v>Laboratory</v>
      </c>
      <c r="L195" s="152">
        <f>T_i!N$4</f>
        <v>0.72930197715769163</v>
      </c>
      <c r="M195" s="152">
        <f>L195-T_i!O$4</f>
        <v>0.44707221584255663</v>
      </c>
      <c r="N195" s="152">
        <f>T_i!P$4-L195</f>
        <v>1.1419769189849225</v>
      </c>
      <c r="O195" s="152">
        <f>T_i!N$5</f>
        <v>0.72930197715769163</v>
      </c>
      <c r="P195" s="134">
        <f>O195-T_i!O$5</f>
        <v>0.44707221584255663</v>
      </c>
      <c r="Q195" s="134">
        <f>T_i!P$5-O195</f>
        <v>1.1419769189849225</v>
      </c>
      <c r="R195" s="134">
        <f>T_i!N$6</f>
        <v>0.72930197715769163</v>
      </c>
      <c r="S195" s="134">
        <f>R195-T_i!O$6</f>
        <v>0.44707221584255663</v>
      </c>
      <c r="T195" s="134">
        <f>T_i!P$6-R195</f>
        <v>1.1419769189849225</v>
      </c>
      <c r="U195" s="134" t="str">
        <f>T_i!N$7</f>
        <v>0</v>
      </c>
      <c r="V195" s="134" t="e">
        <f>U195-T_i!O$7</f>
        <v>#VALUE!</v>
      </c>
      <c r="W195" s="134" t="e">
        <f>T_i!P$7-U195</f>
        <v>#VALUE!</v>
      </c>
      <c r="X195" s="134" t="str">
        <f>T_i!N$8</f>
        <v>0</v>
      </c>
      <c r="Y195" s="134" t="e">
        <f>X195-T_i!O$8</f>
        <v>#VALUE!</v>
      </c>
      <c r="Z195" s="134" t="e">
        <f>T_i!P$8-X195</f>
        <v>#VALUE!</v>
      </c>
      <c r="AA195" s="134" t="str">
        <f>T_i!N$9</f>
        <v>0</v>
      </c>
      <c r="AB195" s="134" t="e">
        <f>AA195-T_i!O$9</f>
        <v>#VALUE!</v>
      </c>
      <c r="AC195" s="134" t="e">
        <f>T_i!P$9-AA195</f>
        <v>#VALUE!</v>
      </c>
      <c r="AD195" s="134" t="str">
        <f>T_i!N$10</f>
        <v>0</v>
      </c>
      <c r="AE195" s="134" t="e">
        <f>AD195-T_i!O$10</f>
        <v>#VALUE!</v>
      </c>
      <c r="AF195" s="134" t="e">
        <f>T_i!P$10-AD195</f>
        <v>#VALUE!</v>
      </c>
      <c r="AG195" s="134" t="str">
        <f>T_i!N$11</f>
        <v>0</v>
      </c>
      <c r="AH195" s="134" t="e">
        <f>AG195-T_i!O$11</f>
        <v>#VALUE!</v>
      </c>
      <c r="AI195" s="134" t="e">
        <f>T_i!P$11-AG195</f>
        <v>#VALUE!</v>
      </c>
      <c r="AJ195" s="134">
        <f>T_i!N$12</f>
        <v>0.72930197715769163</v>
      </c>
      <c r="AK195" s="134">
        <f>AJ195-T_i!O$12</f>
        <v>0.44707221584255663</v>
      </c>
      <c r="AL195" s="134">
        <f>T_i!P$12-AJ195</f>
        <v>1.1419769189849225</v>
      </c>
      <c r="AM195" s="134" t="str">
        <f>T_i!N$13</f>
        <v>0</v>
      </c>
      <c r="AN195" s="134" t="e">
        <f>AM195-T_i!O$13</f>
        <v>#VALUE!</v>
      </c>
      <c r="AO195" s="134" t="e">
        <f>T_i!P$13-AM195</f>
        <v>#VALUE!</v>
      </c>
      <c r="AP195" s="134" t="str">
        <f>T_i!N$14</f>
        <v>0</v>
      </c>
      <c r="AQ195" s="134" t="e">
        <f>AP195-T_i!O$14</f>
        <v>#VALUE!</v>
      </c>
      <c r="AR195" s="134" t="e">
        <f>T_i!P$14-AP195</f>
        <v>#VALUE!</v>
      </c>
      <c r="AS195" s="134" t="str">
        <f>T_i!N$15</f>
        <v>0</v>
      </c>
      <c r="AT195" s="134" t="e">
        <f>AS195-T_i!O$15</f>
        <v>#VALUE!</v>
      </c>
      <c r="AU195" s="134" t="e">
        <f>T_i!P$15-AS195</f>
        <v>#VALUE!</v>
      </c>
      <c r="AV195" s="134">
        <f>T_i!N$16</f>
        <v>0.72930197715769163</v>
      </c>
      <c r="AW195" s="134">
        <f>AV195-T_i!O$16</f>
        <v>0.44707221584255663</v>
      </c>
      <c r="AX195" s="134">
        <f>T_i!P$16-AV195</f>
        <v>1.1419769189849225</v>
      </c>
      <c r="AY195" s="134" t="str">
        <f>T_i!N$17</f>
        <v>0</v>
      </c>
      <c r="AZ195" s="134" t="e">
        <f>AY195-T_i!O$17</f>
        <v>#VALUE!</v>
      </c>
      <c r="BA195" s="134" t="e">
        <f>T_i!P$17-AY195</f>
        <v>#VALUE!</v>
      </c>
      <c r="BB195" s="134" t="str">
        <f>T_i!N$18</f>
        <v>0</v>
      </c>
      <c r="BC195" s="134" t="e">
        <f>BB195-T_i!O$18</f>
        <v>#VALUE!</v>
      </c>
      <c r="BD195" s="134" t="e">
        <f>T_i!P$18-BB195</f>
        <v>#VALUE!</v>
      </c>
      <c r="BE195" s="134">
        <f>T_i!N$19</f>
        <v>0.20481000972463803</v>
      </c>
      <c r="BF195" s="134">
        <f>BE195-T_i!O$19</f>
        <v>0.16229860693865017</v>
      </c>
      <c r="BG195" s="134">
        <f>T_i!P$19-BE195</f>
        <v>0.77583792497156989</v>
      </c>
      <c r="BH195" s="134" t="str">
        <f>T_i!N$20</f>
        <v>0</v>
      </c>
      <c r="BI195" s="134" t="e">
        <f>BH195-T_i!O$20</f>
        <v>#VALUE!</v>
      </c>
      <c r="BJ195" s="134" t="e">
        <f>T_i!P$20-BH195</f>
        <v>#VALUE!</v>
      </c>
      <c r="BK195" s="134" t="str">
        <f>T_i!N$21</f>
        <v>0</v>
      </c>
      <c r="BL195" s="134" t="e">
        <f>BK195-T_i!O$21</f>
        <v>#VALUE!</v>
      </c>
      <c r="BM195" s="134" t="e">
        <f>T_i!P$21-BK195</f>
        <v>#VALUE!</v>
      </c>
      <c r="BN195" s="134">
        <f>T_i!N$22</f>
        <v>0.20481000972463803</v>
      </c>
      <c r="BO195" s="134">
        <f>BN195-T_i!O$22</f>
        <v>0.16229860693865017</v>
      </c>
      <c r="BP195" s="134">
        <f>T_i!P$22-BN195</f>
        <v>0.77583792497156989</v>
      </c>
      <c r="BQ195" s="134" t="str">
        <f>T_i!N$23</f>
        <v>0</v>
      </c>
      <c r="BR195" s="134" t="e">
        <f>BQ195-T_i!O$23</f>
        <v>#VALUE!</v>
      </c>
      <c r="BS195" s="134" t="e">
        <f>T_i!P$23-BQ195</f>
        <v>#VALUE!</v>
      </c>
      <c r="BT195" s="134" t="str">
        <f>T_i!N$24</f>
        <v>0</v>
      </c>
      <c r="BU195" s="134" t="e">
        <f>BT195-T_i!O$24</f>
        <v>#VALUE!</v>
      </c>
      <c r="BV195" s="134" t="e">
        <f>T_i!P$24-BT195</f>
        <v>#VALUE!</v>
      </c>
      <c r="BW195" s="134" t="str">
        <f>T_i!N$25</f>
        <v>0</v>
      </c>
      <c r="BX195" s="134" t="e">
        <f>BW195-T_i!O$25</f>
        <v>#VALUE!</v>
      </c>
      <c r="BY195" s="134" t="e">
        <f>T_i!P$25-BW195</f>
        <v>#VALUE!</v>
      </c>
      <c r="BZ195" s="134" t="str">
        <f>T_i!N$26</f>
        <v>0</v>
      </c>
      <c r="CA195" s="134" t="e">
        <f>BZ195-T_i!O$26</f>
        <v>#VALUE!</v>
      </c>
      <c r="CB195" s="134" t="e">
        <f>T_i!P$26-BZ195</f>
        <v>#VALUE!</v>
      </c>
      <c r="CC195" s="134" t="str">
        <f>T_i!N$27</f>
        <v>0</v>
      </c>
      <c r="CD195" s="134" t="e">
        <f>CC195-T_i!O$27</f>
        <v>#VALUE!</v>
      </c>
      <c r="CE195" s="134" t="e">
        <f>T_i!P$27-CC195</f>
        <v>#VALUE!</v>
      </c>
      <c r="CF195" s="134" t="str">
        <f>T_i!N$28</f>
        <v>0</v>
      </c>
      <c r="CG195" s="134" t="e">
        <f>CF195-T_i!O$28</f>
        <v>#VALUE!</v>
      </c>
      <c r="CH195" s="134" t="e">
        <f>T_i!P$28-CF195</f>
        <v>#VALUE!</v>
      </c>
      <c r="CI195" s="134" t="str">
        <f>T_i!N$29</f>
        <v>0</v>
      </c>
      <c r="CJ195" s="134" t="e">
        <f>CI195-T_i!O$29</f>
        <v>#VALUE!</v>
      </c>
      <c r="CK195" s="134" t="e">
        <f>T_i!P$29-CI195</f>
        <v>#VALUE!</v>
      </c>
      <c r="CL195" s="134" t="str">
        <f>T_i!N$30</f>
        <v>0</v>
      </c>
      <c r="CM195" s="134" t="e">
        <f>CL195-T_i!O$30</f>
        <v>#VALUE!</v>
      </c>
      <c r="CN195" s="134" t="e">
        <f>T_i!P$30-CL195</f>
        <v>#VALUE!</v>
      </c>
      <c r="CO195" s="134" t="str">
        <f>T_i!N$31</f>
        <v>0</v>
      </c>
      <c r="CP195" s="134" t="e">
        <f>CO195-T_i!O$31</f>
        <v>#VALUE!</v>
      </c>
      <c r="CQ195" s="134" t="e">
        <f>T_i!P$31-CO195</f>
        <v>#VALUE!</v>
      </c>
      <c r="CR195" s="134" t="str">
        <f>T_i!N$32</f>
        <v>0</v>
      </c>
      <c r="CS195" s="134" t="e">
        <f>CR195-T_i!O$32</f>
        <v>#VALUE!</v>
      </c>
      <c r="CT195" s="134" t="e">
        <f>T_i!P$32-CR195</f>
        <v>#VALUE!</v>
      </c>
      <c r="CX195" s="168"/>
      <c r="CY195" s="168"/>
      <c r="CZ195" s="168"/>
      <c r="DA195" s="168"/>
      <c r="DB195" s="168"/>
      <c r="DC195" s="168"/>
    </row>
    <row r="196" spans="2:107" x14ac:dyDescent="0.25">
      <c r="B196" s="174"/>
      <c r="C196" s="174"/>
      <c r="D196" s="174"/>
      <c r="E196" s="174"/>
      <c r="F196" s="174"/>
      <c r="G196" s="174"/>
      <c r="I196" s="151"/>
      <c r="J196" s="130"/>
      <c r="K196" s="77" t="str">
        <f>T_i!R$2</f>
        <v>Drug store</v>
      </c>
      <c r="L196" s="152">
        <f>T_i!R$4</f>
        <v>89.871469046331541</v>
      </c>
      <c r="M196" s="152">
        <f>L196-T_i!S$4</f>
        <v>5.5533280637702944</v>
      </c>
      <c r="N196" s="152">
        <f>T_i!T$4-L196</f>
        <v>3.7358569949826688</v>
      </c>
      <c r="O196" s="152">
        <f>T_i!R$5</f>
        <v>81.176286469312771</v>
      </c>
      <c r="P196" s="134">
        <f>O196-T_i!S$5</f>
        <v>6.0814945366413582</v>
      </c>
      <c r="Q196" s="134">
        <f>T_i!T$5-O196</f>
        <v>4.8723712462905979</v>
      </c>
      <c r="R196" s="134">
        <f>T_i!R$6</f>
        <v>80.237535030986081</v>
      </c>
      <c r="S196" s="134">
        <f>R196-T_i!S$6</f>
        <v>5.8979463927495317</v>
      </c>
      <c r="T196" s="134">
        <f>T_i!T$6-R196</f>
        <v>4.8149026035117402</v>
      </c>
      <c r="U196" s="134">
        <f>T_i!R$7</f>
        <v>3.8801412536702449</v>
      </c>
      <c r="V196" s="134">
        <f>U196-T_i!S$7</f>
        <v>0.97778354728075589</v>
      </c>
      <c r="W196" s="134">
        <f>T_i!T$7-U196</f>
        <v>1.2896530606936949</v>
      </c>
      <c r="X196" s="134">
        <f>T_i!R$8</f>
        <v>1.3108645079504238</v>
      </c>
      <c r="Y196" s="134">
        <f>X196-T_i!S$8</f>
        <v>0.77842532126923047</v>
      </c>
      <c r="Z196" s="134">
        <f>T_i!T$8-X196</f>
        <v>1.879974081003408</v>
      </c>
      <c r="AA196" s="134">
        <f>T_i!R$9</f>
        <v>12.252095322024797</v>
      </c>
      <c r="AB196" s="134">
        <f>AA196-T_i!S$9</f>
        <v>1.8258001280143503</v>
      </c>
      <c r="AC196" s="134">
        <f>T_i!T$9-AA196</f>
        <v>2.0943168549050846</v>
      </c>
      <c r="AD196" s="134">
        <f>T_i!R$10</f>
        <v>0.20407984906889673</v>
      </c>
      <c r="AE196" s="134">
        <f>AD196-T_i!S$10</f>
        <v>0.11812083283444139</v>
      </c>
      <c r="AF196" s="134">
        <f>T_i!T$10-AD196</f>
        <v>0.27965107113229959</v>
      </c>
      <c r="AG196" s="134" t="str">
        <f>T_i!R$11</f>
        <v>0</v>
      </c>
      <c r="AH196" s="134" t="e">
        <f>AG196-T_i!S$11</f>
        <v>#VALUE!</v>
      </c>
      <c r="AI196" s="134" t="e">
        <f>T_i!T$11-AG196</f>
        <v>#VALUE!</v>
      </c>
      <c r="AJ196" s="134">
        <f>T_i!R$12</f>
        <v>76.699314645075461</v>
      </c>
      <c r="AK196" s="134">
        <f>AJ196-T_i!S$12</f>
        <v>5.8109568285062778</v>
      </c>
      <c r="AL196" s="134">
        <f>T_i!T$12-AJ196</f>
        <v>4.9512802610879874</v>
      </c>
      <c r="AM196" s="134">
        <f>T_i!R$13</f>
        <v>9.150317795037699</v>
      </c>
      <c r="AN196" s="134">
        <f>AM196-T_i!S$13</f>
        <v>1.6931656135072553</v>
      </c>
      <c r="AO196" s="134">
        <f>T_i!T$13-AM196</f>
        <v>2.0311536285892888</v>
      </c>
      <c r="AP196" s="134">
        <f>T_i!R$14</f>
        <v>3.100437055652101</v>
      </c>
      <c r="AQ196" s="134">
        <f>AP196-T_i!S$14</f>
        <v>0.89139167709753631</v>
      </c>
      <c r="AR196" s="134">
        <f>T_i!T$14-AP196</f>
        <v>1.23513805607283</v>
      </c>
      <c r="AS196" s="134">
        <f>T_i!R$15</f>
        <v>6.6486106868521038</v>
      </c>
      <c r="AT196" s="134">
        <f>AS196-T_i!S$15</f>
        <v>1.3720148765939948</v>
      </c>
      <c r="AU196" s="134">
        <f>T_i!T$15-AS196</f>
        <v>1.6973320211408804</v>
      </c>
      <c r="AV196" s="134">
        <f>T_i!R$16</f>
        <v>68.703295534557398</v>
      </c>
      <c r="AW196" s="134">
        <f>AV196-T_i!S$16</f>
        <v>5.6975038967949203</v>
      </c>
      <c r="AX196" s="134">
        <f>T_i!T$16-AV196</f>
        <v>5.1837010225974751</v>
      </c>
      <c r="AY196" s="134">
        <f>T_i!R$17</f>
        <v>46.477636301141175</v>
      </c>
      <c r="AZ196" s="134">
        <f>AY196-T_i!S$17</f>
        <v>4.6515251897593757</v>
      </c>
      <c r="BA196" s="134">
        <f>T_i!T$17-AY196</f>
        <v>4.7136170320774582</v>
      </c>
      <c r="BB196" s="134">
        <f>T_i!R$18</f>
        <v>14.353141483899833</v>
      </c>
      <c r="BC196" s="134">
        <f>BB196-T_i!S$18</f>
        <v>2.0458879458658199</v>
      </c>
      <c r="BD196" s="134">
        <f>T_i!T$18-BB196</f>
        <v>2.3213165676100509</v>
      </c>
      <c r="BE196" s="134">
        <f>T_i!R$19</f>
        <v>35.067574629692331</v>
      </c>
      <c r="BF196" s="134">
        <f>BE196-T_i!S$19</f>
        <v>3.0440693141813995</v>
      </c>
      <c r="BG196" s="134">
        <f>T_i!T$19-BE196</f>
        <v>3.1706586191510269</v>
      </c>
      <c r="BH196" s="134">
        <f>T_i!R$20</f>
        <v>1.0412159950271391</v>
      </c>
      <c r="BI196" s="134">
        <f>BH196-T_i!S$20</f>
        <v>0.35422695269122162</v>
      </c>
      <c r="BJ196" s="134">
        <f>T_i!T$20-BH196</f>
        <v>0.53397736056165335</v>
      </c>
      <c r="BK196" s="134">
        <f>T_i!R$21</f>
        <v>19.759639411046852</v>
      </c>
      <c r="BL196" s="134">
        <f>BK196-T_i!S$21</f>
        <v>2.3600861886863029</v>
      </c>
      <c r="BM196" s="134">
        <f>T_i!T$21-BK196</f>
        <v>2.5935783528511749</v>
      </c>
      <c r="BN196" s="134">
        <f>T_i!R$22</f>
        <v>18.799715412045241</v>
      </c>
      <c r="BO196" s="134">
        <f>BN196-T_i!S$22</f>
        <v>2.2860133370145483</v>
      </c>
      <c r="BP196" s="134">
        <f>T_i!T$22-BN196</f>
        <v>2.5216502561301652</v>
      </c>
      <c r="BQ196" s="134">
        <f>T_i!R$23</f>
        <v>0.65253203617550348</v>
      </c>
      <c r="BR196" s="134">
        <f>BQ196-T_i!S$23</f>
        <v>0.20657828370753589</v>
      </c>
      <c r="BS196" s="134">
        <f>T_i!T$23-BQ196</f>
        <v>0.30135424773556374</v>
      </c>
      <c r="BT196" s="134">
        <f>T_i!R$24</f>
        <v>0.24362398461003509</v>
      </c>
      <c r="BU196" s="134">
        <f>BT196-T_i!S$24</f>
        <v>0.12691514305201895</v>
      </c>
      <c r="BV196" s="134">
        <f>T_i!T$24-BT196</f>
        <v>0.26422741359080804</v>
      </c>
      <c r="BW196" s="134" t="str">
        <f>T_i!R$25</f>
        <v>0</v>
      </c>
      <c r="BX196" s="134" t="e">
        <f>BW196-T_i!S$25</f>
        <v>#VALUE!</v>
      </c>
      <c r="BY196" s="134" t="e">
        <f>T_i!T$25-BW196</f>
        <v>#VALUE!</v>
      </c>
      <c r="BZ196" s="134">
        <f>T_i!R$26</f>
        <v>26.309672293636272</v>
      </c>
      <c r="CA196" s="134">
        <f>BZ196-T_i!S$26</f>
        <v>5.74654638577395</v>
      </c>
      <c r="CB196" s="134">
        <f>T_i!T$26-BZ196</f>
        <v>6.6854290954295656</v>
      </c>
      <c r="CC196" s="134">
        <f>T_i!R$27</f>
        <v>26.372776148452697</v>
      </c>
      <c r="CD196" s="134">
        <f>CC196-T_i!S$27</f>
        <v>5.7479005592746617</v>
      </c>
      <c r="CE196" s="134">
        <f>T_i!T$27-CC196</f>
        <v>6.6826779405833072</v>
      </c>
      <c r="CF196" s="134" t="str">
        <f>T_i!R$28</f>
        <v>0</v>
      </c>
      <c r="CG196" s="134" t="e">
        <f>CF196-T_i!S$28</f>
        <v>#VALUE!</v>
      </c>
      <c r="CH196" s="134" t="e">
        <f>T_i!T$28-CF196</f>
        <v>#VALUE!</v>
      </c>
      <c r="CI196" s="134">
        <f>T_i!R$29</f>
        <v>4.1421131852726365</v>
      </c>
      <c r="CJ196" s="134">
        <f>CI196-T_i!S$29</f>
        <v>1.0589190484036202</v>
      </c>
      <c r="CK196" s="134">
        <f>T_i!T$29-CI196</f>
        <v>1.4017996637639252</v>
      </c>
      <c r="CL196" s="134">
        <f>T_i!R$30</f>
        <v>23.176003993856249</v>
      </c>
      <c r="CM196" s="134">
        <f>CL196-T_i!S$30</f>
        <v>4.6992266455891176</v>
      </c>
      <c r="CN196" s="134">
        <f>T_i!T$30-CL196</f>
        <v>5.4743627888856601</v>
      </c>
      <c r="CO196" s="134">
        <f>T_i!R$31</f>
        <v>8.3492031611832562</v>
      </c>
      <c r="CP196" s="134">
        <f>CO196-T_i!S$31</f>
        <v>2.256917009027184</v>
      </c>
      <c r="CQ196" s="134">
        <f>T_i!T$31-CO196</f>
        <v>2.992028814457198</v>
      </c>
      <c r="CR196" s="134">
        <f>T_i!R$32</f>
        <v>0.11981461150345706</v>
      </c>
      <c r="CS196" s="134">
        <f>CR196-T_i!S$32</f>
        <v>6.4530215206414776E-2</v>
      </c>
      <c r="CT196" s="134">
        <f>T_i!T$32-CR196</f>
        <v>0.13965698140478672</v>
      </c>
      <c r="CX196" s="168"/>
      <c r="CY196" s="168"/>
      <c r="CZ196" s="168"/>
      <c r="DA196" s="168"/>
      <c r="DB196" s="168"/>
      <c r="DC196" s="168"/>
    </row>
    <row r="197" spans="2:107" x14ac:dyDescent="0.25">
      <c r="B197" s="174"/>
      <c r="C197" s="174"/>
      <c r="D197" s="174"/>
      <c r="E197" s="174"/>
      <c r="F197" s="174"/>
      <c r="G197" s="174"/>
      <c r="I197" s="151"/>
      <c r="J197" s="130"/>
      <c r="K197" s="77" t="str">
        <f>T_i!V$2</f>
        <v>Informal TOTAL</v>
      </c>
      <c r="L197" s="152">
        <f>T_i!V$4</f>
        <v>77.33792992634929</v>
      </c>
      <c r="M197" s="152">
        <f>L197-T_i!W$4</f>
        <v>13.832551682456149</v>
      </c>
      <c r="N197" s="152">
        <f>T_i!X$4-L197</f>
        <v>9.662809390965819</v>
      </c>
      <c r="O197" s="152">
        <f>T_i!V$5</f>
        <v>66.214600246402412</v>
      </c>
      <c r="P197" s="134">
        <f>O197-T_i!W$5</f>
        <v>8.4482961900034823</v>
      </c>
      <c r="Q197" s="134">
        <f>T_i!X$5-O197</f>
        <v>7.5265364809566222</v>
      </c>
      <c r="R197" s="134">
        <f>T_i!V$6</f>
        <v>65.106864996271554</v>
      </c>
      <c r="S197" s="134">
        <f>R197-T_i!W$6</f>
        <v>8.3924757090631346</v>
      </c>
      <c r="T197" s="134">
        <f>T_i!X$6-R197</f>
        <v>7.549795402454933</v>
      </c>
      <c r="U197" s="134">
        <f>T_i!V$7</f>
        <v>0.89330566779706133</v>
      </c>
      <c r="V197" s="134">
        <f>U197-T_i!W$7</f>
        <v>0.63584618035939489</v>
      </c>
      <c r="W197" s="134">
        <f>T_i!X$7-U197</f>
        <v>2.1581496660178847</v>
      </c>
      <c r="X197" s="134">
        <f>T_i!V$8</f>
        <v>1.1543666678932192</v>
      </c>
      <c r="Y197" s="134">
        <f>X197-T_i!W$8</f>
        <v>0.93379278251833042</v>
      </c>
      <c r="Z197" s="134">
        <f>T_i!X$8-X197</f>
        <v>4.6567442182184013</v>
      </c>
      <c r="AA197" s="134">
        <f>T_i!V$9</f>
        <v>4.1970168650332251</v>
      </c>
      <c r="AB197" s="134">
        <f>AA197-T_i!W$9</f>
        <v>2.4999898773409077</v>
      </c>
      <c r="AC197" s="134">
        <f>T_i!X$9-AA197</f>
        <v>5.808036122583454</v>
      </c>
      <c r="AD197" s="134" t="str">
        <f>T_i!V$10</f>
        <v>0</v>
      </c>
      <c r="AE197" s="134" t="e">
        <f>AD197-T_i!W$10</f>
        <v>#VALUE!</v>
      </c>
      <c r="AF197" s="134" t="e">
        <f>T_i!X$10-AD197</f>
        <v>#VALUE!</v>
      </c>
      <c r="AG197" s="134" t="str">
        <f>T_i!V$11</f>
        <v>0</v>
      </c>
      <c r="AH197" s="134" t="e">
        <f>AG197-T_i!W$11</f>
        <v>#VALUE!</v>
      </c>
      <c r="AI197" s="134" t="e">
        <f>T_i!X$11-AG197</f>
        <v>#VALUE!</v>
      </c>
      <c r="AJ197" s="134">
        <f>T_i!V$12</f>
        <v>57.352045119624847</v>
      </c>
      <c r="AK197" s="134">
        <f>AJ197-T_i!W$12</f>
        <v>8.3252879007736951</v>
      </c>
      <c r="AL197" s="134">
        <f>T_i!X$12-AJ197</f>
        <v>7.9284800648438818</v>
      </c>
      <c r="AM197" s="134">
        <f>T_i!V$13</f>
        <v>8.4745204024546972</v>
      </c>
      <c r="AN197" s="134">
        <f>AM197-T_i!W$13</f>
        <v>2.9732211897708263</v>
      </c>
      <c r="AO197" s="134">
        <f>T_i!X$13-AM197</f>
        <v>4.3618466423475883</v>
      </c>
      <c r="AP197" s="134">
        <f>T_i!V$14</f>
        <v>2.1133271982034949</v>
      </c>
      <c r="AQ197" s="134">
        <f>AP197-T_i!W$14</f>
        <v>1.4155019922947734</v>
      </c>
      <c r="AR197" s="134">
        <f>T_i!X$14-AP197</f>
        <v>4.1069186268943305</v>
      </c>
      <c r="AS197" s="134">
        <f>T_i!V$15</f>
        <v>6.5857944229116328</v>
      </c>
      <c r="AT197" s="134">
        <f>AS197-T_i!W$15</f>
        <v>3.1771091834861975</v>
      </c>
      <c r="AU197" s="134">
        <f>T_i!X$15-AS197</f>
        <v>5.7598850048462715</v>
      </c>
      <c r="AV197" s="134">
        <f>T_i!V$16</f>
        <v>47.54051855936985</v>
      </c>
      <c r="AW197" s="134">
        <f>AV197-T_i!W$16</f>
        <v>9.0219737585500965</v>
      </c>
      <c r="AX197" s="134">
        <f>T_i!X$16-AV197</f>
        <v>9.185424321395665</v>
      </c>
      <c r="AY197" s="134">
        <f>T_i!V$17</f>
        <v>40.814974770490146</v>
      </c>
      <c r="AZ197" s="134">
        <f>AY197-T_i!W$17</f>
        <v>9.7233886678752413</v>
      </c>
      <c r="BA197" s="134">
        <f>T_i!X$17-AY197</f>
        <v>10.499772562050296</v>
      </c>
      <c r="BB197" s="134">
        <f>T_i!V$18</f>
        <v>4.9557354671693998</v>
      </c>
      <c r="BC197" s="134">
        <f>BB197-T_i!W$18</f>
        <v>2.9395229205011262</v>
      </c>
      <c r="BD197" s="134">
        <f>T_i!X$18-BB197</f>
        <v>6.7147318262700049</v>
      </c>
      <c r="BE197" s="134">
        <f>T_i!V$19</f>
        <v>32.218955017705078</v>
      </c>
      <c r="BF197" s="134">
        <f>BE197-T_i!W$19</f>
        <v>7.0206413329212864</v>
      </c>
      <c r="BG197" s="134">
        <f>T_i!X$19-BE197</f>
        <v>7.9268895360554765</v>
      </c>
      <c r="BH197" s="134" t="str">
        <f>T_i!V$20</f>
        <v>0</v>
      </c>
      <c r="BI197" s="134" t="e">
        <f>BH197-T_i!W$20</f>
        <v>#VALUE!</v>
      </c>
      <c r="BJ197" s="134" t="e">
        <f>T_i!X$20-BH197</f>
        <v>#VALUE!</v>
      </c>
      <c r="BK197" s="134">
        <f>T_i!V$21</f>
        <v>8.9670216397121205</v>
      </c>
      <c r="BL197" s="134">
        <f>BK197-T_i!W$21</f>
        <v>5.7308915099374822</v>
      </c>
      <c r="BM197" s="134">
        <f>T_i!X$21-BK197</f>
        <v>13.521150700017495</v>
      </c>
      <c r="BN197" s="134">
        <f>T_i!V$22</f>
        <v>23.448987375481789</v>
      </c>
      <c r="BO197" s="134">
        <f>BN197-T_i!W$22</f>
        <v>7.652349020706037</v>
      </c>
      <c r="BP197" s="134">
        <f>T_i!X$22-BN197</f>
        <v>9.8915639767430541</v>
      </c>
      <c r="BQ197" s="134">
        <f>T_i!V$23</f>
        <v>5.0070910597288014</v>
      </c>
      <c r="BR197" s="134">
        <f>BQ197-T_i!W$23</f>
        <v>3.0669034852303412</v>
      </c>
      <c r="BS197" s="134">
        <f>T_i!X$23-BQ197</f>
        <v>7.3060898458693222</v>
      </c>
      <c r="BT197" s="134" t="str">
        <f>T_i!V$24</f>
        <v>0</v>
      </c>
      <c r="BU197" s="134" t="e">
        <f>BT197-T_i!W$24</f>
        <v>#VALUE!</v>
      </c>
      <c r="BV197" s="134" t="e">
        <f>T_i!X$24-BT197</f>
        <v>#VALUE!</v>
      </c>
      <c r="BW197" s="134" t="str">
        <f>T_i!V$25</f>
        <v>0</v>
      </c>
      <c r="BX197" s="134" t="e">
        <f>BW197-T_i!W$25</f>
        <v>#VALUE!</v>
      </c>
      <c r="BY197" s="134" t="e">
        <f>T_i!X$25-BW197</f>
        <v>#VALUE!</v>
      </c>
      <c r="BZ197" s="134">
        <f>T_i!V$26</f>
        <v>6.9504413554806215</v>
      </c>
      <c r="CA197" s="134">
        <f>BZ197-T_i!W$26</f>
        <v>4.5465985058049885</v>
      </c>
      <c r="CB197" s="134">
        <f>T_i!X$26-BZ197</f>
        <v>11.518633697763352</v>
      </c>
      <c r="CC197" s="134">
        <f>T_i!V$27</f>
        <v>6.9504413554806215</v>
      </c>
      <c r="CD197" s="134">
        <f>CC197-T_i!W$27</f>
        <v>4.5465985058049885</v>
      </c>
      <c r="CE197" s="134">
        <f>T_i!X$27-CC197</f>
        <v>11.518633697763352</v>
      </c>
      <c r="CF197" s="134" t="str">
        <f>T_i!V$28</f>
        <v>0</v>
      </c>
      <c r="CG197" s="134" t="e">
        <f>CF197-T_i!W$28</f>
        <v>#VALUE!</v>
      </c>
      <c r="CH197" s="134" t="e">
        <f>T_i!X$28-CF197</f>
        <v>#VALUE!</v>
      </c>
      <c r="CI197" s="134">
        <f>T_i!V$29</f>
        <v>1.6820023654141787</v>
      </c>
      <c r="CJ197" s="134">
        <f>CI197-T_i!W$29</f>
        <v>1.2114489865408291</v>
      </c>
      <c r="CK197" s="134">
        <f>T_i!X$29-CI197</f>
        <v>4.1476672359402835</v>
      </c>
      <c r="CL197" s="134">
        <f>T_i!V$30</f>
        <v>5.3919705429771003</v>
      </c>
      <c r="CM197" s="134">
        <f>CL197-T_i!W$30</f>
        <v>3.5902588946346352</v>
      </c>
      <c r="CN197" s="134">
        <f>T_i!X$30-CL197</f>
        <v>9.6487452331287837</v>
      </c>
      <c r="CO197" s="134">
        <f>T_i!V$31</f>
        <v>2.4617289770594692</v>
      </c>
      <c r="CP197" s="134">
        <f>CO197-T_i!W$31</f>
        <v>1.6161368156979761</v>
      </c>
      <c r="CQ197" s="134">
        <f>T_i!X$31-CO197</f>
        <v>4.4884648929716953</v>
      </c>
      <c r="CR197" s="134" t="str">
        <f>T_i!V$32</f>
        <v>0</v>
      </c>
      <c r="CS197" s="134" t="e">
        <f>CR197-T_i!W$32</f>
        <v>#VALUE!</v>
      </c>
      <c r="CT197" s="134" t="e">
        <f>T_i!X$32-CR197</f>
        <v>#VALUE!</v>
      </c>
      <c r="CX197" s="168"/>
      <c r="CY197" s="168"/>
      <c r="CZ197" s="168"/>
      <c r="DA197" s="168"/>
      <c r="DB197" s="168"/>
      <c r="DC197" s="168"/>
    </row>
    <row r="198" spans="2:107" x14ac:dyDescent="0.25">
      <c r="B198" s="174"/>
      <c r="C198" s="174"/>
      <c r="D198" s="174"/>
      <c r="E198" s="174"/>
      <c r="F198" s="174"/>
      <c r="G198" s="174"/>
      <c r="I198" s="151"/>
      <c r="J198" s="130"/>
      <c r="K198" s="77" t="str">
        <f>T_i!Z$2</f>
        <v>Retail TOTAL</v>
      </c>
      <c r="L198" s="152">
        <f>T_i!Z$4</f>
        <v>85.38095789499144</v>
      </c>
      <c r="M198" s="152">
        <f>L198-T_i!AA$4</f>
        <v>3.9207050050685552</v>
      </c>
      <c r="N198" s="152">
        <f>T_i!AB$4-L198</f>
        <v>3.2077201807919522</v>
      </c>
      <c r="O198" s="152">
        <f>T_i!Z$5</f>
        <v>77.596713522123224</v>
      </c>
      <c r="P198" s="134">
        <f>O198-T_i!AA$5</f>
        <v>4.4320144003970796</v>
      </c>
      <c r="Q198" s="134">
        <f>T_i!AB$5-O198</f>
        <v>3.8853027497523271</v>
      </c>
      <c r="R198" s="134">
        <f>T_i!Z$6</f>
        <v>75.975595527043581</v>
      </c>
      <c r="S198" s="134">
        <f>R198-T_i!AA$6</f>
        <v>4.3797084163488194</v>
      </c>
      <c r="T198" s="134">
        <f>T_i!AB$6-R198</f>
        <v>3.8942641565526088</v>
      </c>
      <c r="U198" s="134">
        <f>T_i!Z$7</f>
        <v>6.0715838696047131</v>
      </c>
      <c r="V198" s="134">
        <f>U198-T_i!AA$7</f>
        <v>1.2111014550299757</v>
      </c>
      <c r="W198" s="134">
        <f>T_i!AB$7-U198</f>
        <v>1.4888942059956669</v>
      </c>
      <c r="X198" s="134">
        <f>T_i!Z$8</f>
        <v>2.7276547025152706</v>
      </c>
      <c r="Y198" s="134">
        <f>X198-T_i!AA$8</f>
        <v>0.94599675854795273</v>
      </c>
      <c r="Z198" s="134">
        <f>T_i!AB$8-X198</f>
        <v>1.427040073275005</v>
      </c>
      <c r="AA198" s="134">
        <f>T_i!Z$9</f>
        <v>15.205464838128705</v>
      </c>
      <c r="AB198" s="134">
        <f>AA198-T_i!AA$9</f>
        <v>2.0839713021699797</v>
      </c>
      <c r="AC198" s="134">
        <f>T_i!AB$9-AA198</f>
        <v>2.3480768406264794</v>
      </c>
      <c r="AD198" s="134">
        <f>T_i!Z$10</f>
        <v>0.80330136493545501</v>
      </c>
      <c r="AE198" s="134">
        <f>AD198-T_i!AA$10</f>
        <v>0.3430514622801018</v>
      </c>
      <c r="AF198" s="134">
        <f>T_i!AB$10-AD198</f>
        <v>0.59515565830732742</v>
      </c>
      <c r="AG198" s="134">
        <f>T_i!Z$11</f>
        <v>3.3647595837095236E-2</v>
      </c>
      <c r="AH198" s="134">
        <f>AG198-T_i!AA$11</f>
        <v>2.852290841135682E-2</v>
      </c>
      <c r="AI198" s="134">
        <f>T_i!AB$11-AG198</f>
        <v>0.18692510190151468</v>
      </c>
      <c r="AJ198" s="134">
        <f>T_i!Z$12</f>
        <v>72.377409515554518</v>
      </c>
      <c r="AK198" s="134">
        <f>AJ198-T_i!AA$12</f>
        <v>4.3078332542843754</v>
      </c>
      <c r="AL198" s="134">
        <f>T_i!AB$12-AJ198</f>
        <v>3.9289481373544959</v>
      </c>
      <c r="AM198" s="134">
        <f>T_i!Z$13</f>
        <v>10.057024900730891</v>
      </c>
      <c r="AN198" s="134">
        <f>AM198-T_i!AA$13</f>
        <v>1.5487914012606865</v>
      </c>
      <c r="AO198" s="134">
        <f>T_i!AB$13-AM198</f>
        <v>1.7942049989388238</v>
      </c>
      <c r="AP198" s="134">
        <f>T_i!Z$14</f>
        <v>2.7526306370941898</v>
      </c>
      <c r="AQ198" s="134">
        <f>AP198-T_i!AA$14</f>
        <v>0.69070954058687883</v>
      </c>
      <c r="AR198" s="134">
        <f>T_i!AB$14-AP198</f>
        <v>0.91342487249559712</v>
      </c>
      <c r="AS198" s="134">
        <f>T_i!Z$15</f>
        <v>7.7597909619667504</v>
      </c>
      <c r="AT198" s="134">
        <f>AS198-T_i!AA$15</f>
        <v>1.3294256075820075</v>
      </c>
      <c r="AU198" s="134">
        <f>T_i!AB$15-AS198</f>
        <v>1.5768484212776581</v>
      </c>
      <c r="AV198" s="134">
        <f>T_i!Z$16</f>
        <v>65.340289129478052</v>
      </c>
      <c r="AW198" s="134">
        <f>AV198-T_i!AA$16</f>
        <v>4.2943767499884657</v>
      </c>
      <c r="AX198" s="134">
        <f>T_i!AB$16-AV198</f>
        <v>4.0582750190760777</v>
      </c>
      <c r="AY198" s="134">
        <f>T_i!Z$17</f>
        <v>46.071017094736533</v>
      </c>
      <c r="AZ198" s="134">
        <f>AY198-T_i!AA$17</f>
        <v>3.7243917563276483</v>
      </c>
      <c r="BA198" s="134">
        <f>T_i!AB$17-AY198</f>
        <v>3.768784994399752</v>
      </c>
      <c r="BB198" s="134">
        <f>T_i!Z$18</f>
        <v>18.253783004145724</v>
      </c>
      <c r="BC198" s="134">
        <f>BB198-T_i!AA$18</f>
        <v>2.5518932315035165</v>
      </c>
      <c r="BD198" s="134">
        <f>T_i!AB$18-BB198</f>
        <v>2.8627395811266929</v>
      </c>
      <c r="BE198" s="134">
        <f>T_i!Z$19</f>
        <v>30.905715430315635</v>
      </c>
      <c r="BF198" s="134">
        <f>BE198-T_i!AA$19</f>
        <v>2.6299991860814025</v>
      </c>
      <c r="BG198" s="134">
        <f>T_i!AB$19-BE198</f>
        <v>2.7598025935146886</v>
      </c>
      <c r="BH198" s="134">
        <f>T_i!Z$20</f>
        <v>1.2737819789156575</v>
      </c>
      <c r="BI198" s="134">
        <f>BH198-T_i!AA$20</f>
        <v>0.45801509400970053</v>
      </c>
      <c r="BJ198" s="134">
        <f>T_i!AB$20-BH198</f>
        <v>0.71002582546781645</v>
      </c>
      <c r="BK198" s="134">
        <f>T_i!Z$21</f>
        <v>16.038669987516048</v>
      </c>
      <c r="BL198" s="134">
        <f>BK198-T_i!AA$21</f>
        <v>2.0155920886951417</v>
      </c>
      <c r="BM198" s="134">
        <f>T_i!AB$21-BK198</f>
        <v>2.2436965561740756</v>
      </c>
      <c r="BN198" s="134">
        <f>T_i!Z$22</f>
        <v>17.660728845991976</v>
      </c>
      <c r="BO198" s="134">
        <f>BN198-T_i!AA$22</f>
        <v>2.1179777207301509</v>
      </c>
      <c r="BP198" s="134">
        <f>T_i!AB$22-BN198</f>
        <v>2.3382483577497339</v>
      </c>
      <c r="BQ198" s="134">
        <f>T_i!Z$23</f>
        <v>0.81586538245383611</v>
      </c>
      <c r="BR198" s="134">
        <f>BQ198-T_i!AA$23</f>
        <v>0.34963184685917287</v>
      </c>
      <c r="BS198" s="134">
        <f>T_i!AB$23-BQ198</f>
        <v>0.60807232693703106</v>
      </c>
      <c r="BT198" s="134">
        <f>T_i!Z$24</f>
        <v>0.29411175550599344</v>
      </c>
      <c r="BU198" s="134">
        <f>BT198-T_i!AA$24</f>
        <v>0.14388212112344978</v>
      </c>
      <c r="BV198" s="134">
        <f>T_i!AB$24-BT198</f>
        <v>0.28089136199012665</v>
      </c>
      <c r="BW198" s="134" t="str">
        <f>T_i!Z$25</f>
        <v>0</v>
      </c>
      <c r="BX198" s="134" t="e">
        <f>BW198-T_i!AA$25</f>
        <v>#VALUE!</v>
      </c>
      <c r="BY198" s="134" t="e">
        <f>T_i!AB$25-BW198</f>
        <v>#VALUE!</v>
      </c>
      <c r="BZ198" s="134">
        <f>T_i!Z$26</f>
        <v>22.783121875495084</v>
      </c>
      <c r="CA198" s="134">
        <f>BZ198-T_i!AA$26</f>
        <v>4.6417264840550345</v>
      </c>
      <c r="CB198" s="134">
        <f>T_i!AB$26-BZ198</f>
        <v>5.4201871215626127</v>
      </c>
      <c r="CC198" s="134">
        <f>T_i!Z$27</f>
        <v>22.918385966848536</v>
      </c>
      <c r="CD198" s="134">
        <f>CC198-T_i!AA$27</f>
        <v>4.6509162220780134</v>
      </c>
      <c r="CE198" s="134">
        <f>T_i!AB$27-CC198</f>
        <v>5.4244181238752915</v>
      </c>
      <c r="CF198" s="134" t="str">
        <f>T_i!Z$28</f>
        <v>0</v>
      </c>
      <c r="CG198" s="134" t="e">
        <f>CF198-T_i!AA$28</f>
        <v>#VALUE!</v>
      </c>
      <c r="CH198" s="134" t="e">
        <f>T_i!AB$28-CF198</f>
        <v>#VALUE!</v>
      </c>
      <c r="CI198" s="134">
        <f>T_i!Z$29</f>
        <v>4.1103128297632141</v>
      </c>
      <c r="CJ198" s="134">
        <f>CI198-T_i!AA$29</f>
        <v>1.0157638189988552</v>
      </c>
      <c r="CK198" s="134">
        <f>T_i!AB$29-CI198</f>
        <v>1.3304613319107501</v>
      </c>
      <c r="CL198" s="134">
        <f>T_i!Z$30</f>
        <v>19.016237360585357</v>
      </c>
      <c r="CM198" s="134">
        <f>CL198-T_i!AA$30</f>
        <v>3.6139441692226821</v>
      </c>
      <c r="CN198" s="134">
        <f>T_i!AB$30-CL198</f>
        <v>4.228910841352949</v>
      </c>
      <c r="CO198" s="134">
        <f>T_i!Z$31</f>
        <v>8.176619418940458</v>
      </c>
      <c r="CP198" s="134">
        <f>CO198-T_i!AA$31</f>
        <v>2.0601613551717755</v>
      </c>
      <c r="CQ198" s="134">
        <f>T_i!AB$31-CO198</f>
        <v>2.6738724794960405</v>
      </c>
      <c r="CR198" s="134">
        <f>T_i!Z$32</f>
        <v>0.22540171249829022</v>
      </c>
      <c r="CS198" s="134">
        <f>CR198-T_i!AA$32</f>
        <v>9.5804348891144891E-2</v>
      </c>
      <c r="CT198" s="134">
        <f>T_i!AB$32-CR198</f>
        <v>0.16634953259839491</v>
      </c>
      <c r="CX198" s="168"/>
      <c r="CY198" s="168"/>
      <c r="CZ198" s="168"/>
      <c r="DA198" s="168"/>
      <c r="DB198" s="168"/>
      <c r="DC198" s="168"/>
    </row>
    <row r="199" spans="2:107" x14ac:dyDescent="0.25">
      <c r="B199" s="174"/>
      <c r="C199" s="174"/>
      <c r="D199" s="174"/>
      <c r="E199" s="174"/>
      <c r="F199" s="174"/>
      <c r="G199" s="174"/>
      <c r="I199" s="151"/>
      <c r="J199" s="130"/>
      <c r="K199" s="77" t="str">
        <f>T_i!AD$2</f>
        <v>Wholesale</v>
      </c>
      <c r="L199" s="152">
        <f>T_i!AD$4</f>
        <v>98.568781271124067</v>
      </c>
      <c r="M199" s="152">
        <f>L199-T_i!AE$4</f>
        <v>7.9014590289016695</v>
      </c>
      <c r="N199" s="152">
        <f>T_i!AF$4-L199</f>
        <v>1.2268148450697396</v>
      </c>
      <c r="O199" s="152">
        <f>T_i!AD$5</f>
        <v>98.568781271124067</v>
      </c>
      <c r="P199" s="134">
        <f>O199-T_i!AE$5</f>
        <v>7.9014590289016695</v>
      </c>
      <c r="Q199" s="134">
        <f>T_i!AF$5-O199</f>
        <v>1.2268148450697396</v>
      </c>
      <c r="R199" s="134">
        <f>T_i!AD$6</f>
        <v>98.568781271124067</v>
      </c>
      <c r="S199" s="134">
        <f>R199-T_i!AE$6</f>
        <v>7.9014590289016695</v>
      </c>
      <c r="T199" s="134">
        <f>T_i!AF$6-R199</f>
        <v>1.2268148450697396</v>
      </c>
      <c r="U199" s="134">
        <f>T_i!AD$7</f>
        <v>4.7335069984529294</v>
      </c>
      <c r="V199" s="134">
        <f>U199-T_i!AE$7</f>
        <v>2.4842048454402552</v>
      </c>
      <c r="W199" s="134">
        <f>T_i!AF$7-U199</f>
        <v>4.9558849682927963</v>
      </c>
      <c r="X199" s="134" t="str">
        <f>T_i!AD$8</f>
        <v>0</v>
      </c>
      <c r="Y199" s="134" t="e">
        <f>X199-T_i!AE$8</f>
        <v>#VALUE!</v>
      </c>
      <c r="Z199" s="134" t="e">
        <f>T_i!AF$8-X199</f>
        <v>#VALUE!</v>
      </c>
      <c r="AA199" s="134">
        <f>T_i!AD$9</f>
        <v>32.676936842812928</v>
      </c>
      <c r="AB199" s="134">
        <f>AA199-T_i!AE$9</f>
        <v>13.796242197200364</v>
      </c>
      <c r="AC199" s="134">
        <f>T_i!AF$9-AA199</f>
        <v>17.625918251466288</v>
      </c>
      <c r="AD199" s="134" t="str">
        <f>T_i!AD$10</f>
        <v>0</v>
      </c>
      <c r="AE199" s="134" t="e">
        <f>AD199-T_i!AE$10</f>
        <v>#VALUE!</v>
      </c>
      <c r="AF199" s="134" t="e">
        <f>T_i!AF$10-AD199</f>
        <v>#VALUE!</v>
      </c>
      <c r="AG199" s="134" t="str">
        <f>T_i!AD$11</f>
        <v>0</v>
      </c>
      <c r="AH199" s="134" t="e">
        <f>AG199-T_i!AE$11</f>
        <v>#VALUE!</v>
      </c>
      <c r="AI199" s="134" t="e">
        <f>T_i!AF$11-AG199</f>
        <v>#VALUE!</v>
      </c>
      <c r="AJ199" s="134">
        <f>T_i!AD$12</f>
        <v>94.305874284767697</v>
      </c>
      <c r="AK199" s="134">
        <f>AJ199-T_i!AE$12</f>
        <v>4.9820874084225437</v>
      </c>
      <c r="AL199" s="134">
        <f>T_i!AF$12-AJ199</f>
        <v>2.734221086540785</v>
      </c>
      <c r="AM199" s="134">
        <f>T_i!AD$13</f>
        <v>11.796344944575727</v>
      </c>
      <c r="AN199" s="134">
        <f>AM199-T_i!AE$13</f>
        <v>7.6438190667004253</v>
      </c>
      <c r="AO199" s="134">
        <f>T_i!AF$13-AM199</f>
        <v>17.42462818313799</v>
      </c>
      <c r="AP199" s="134">
        <f>T_i!AD$14</f>
        <v>3.4891712261847827</v>
      </c>
      <c r="AQ199" s="134">
        <f>AP199-T_i!AE$14</f>
        <v>2.4960439244795691</v>
      </c>
      <c r="AR199" s="134">
        <f>T_i!AF$14-AP199</f>
        <v>8.0389408763501464</v>
      </c>
      <c r="AS199" s="134">
        <f>T_i!AD$15</f>
        <v>8.3071737183909455</v>
      </c>
      <c r="AT199" s="134">
        <f>AS199-T_i!AE$15</f>
        <v>6.0911527455125851</v>
      </c>
      <c r="AU199" s="134">
        <f>T_i!AF$15-AS199</f>
        <v>18.281324769380472</v>
      </c>
      <c r="AV199" s="134">
        <f>T_i!AD$16</f>
        <v>94.305874284767697</v>
      </c>
      <c r="AW199" s="134">
        <f>AV199-T_i!AE$16</f>
        <v>4.9820874084225295</v>
      </c>
      <c r="AX199" s="134">
        <f>T_i!AF$16-AV199</f>
        <v>2.734221086540785</v>
      </c>
      <c r="AY199" s="134">
        <f>T_i!AD$17</f>
        <v>70.213574630160096</v>
      </c>
      <c r="AZ199" s="134">
        <f>AY199-T_i!AE$17</f>
        <v>15.28193770673694</v>
      </c>
      <c r="BA199" s="134">
        <f>T_i!AF$17-AY199</f>
        <v>11.797070419424813</v>
      </c>
      <c r="BB199" s="134">
        <f>T_i!AD$18</f>
        <v>32.676936842812928</v>
      </c>
      <c r="BC199" s="134">
        <f>BB199-T_i!AE$18</f>
        <v>13.796242197200364</v>
      </c>
      <c r="BD199" s="134">
        <f>T_i!AF$18-BB199</f>
        <v>17.625918251466288</v>
      </c>
      <c r="BE199" s="134">
        <f>T_i!AD$19</f>
        <v>44.8766132632311</v>
      </c>
      <c r="BF199" s="134">
        <f>BE199-T_i!AE$19</f>
        <v>15.239283631314631</v>
      </c>
      <c r="BG199" s="134">
        <f>T_i!AF$19-BE199</f>
        <v>16.266065617207154</v>
      </c>
      <c r="BH199" s="134">
        <f>T_i!AD$20</f>
        <v>0.40418651991905852</v>
      </c>
      <c r="BI199" s="134">
        <f>BH199-T_i!AE$20</f>
        <v>0.32209627954001352</v>
      </c>
      <c r="BJ199" s="134">
        <f>T_i!AF$20-BH199</f>
        <v>1.5610436838257424</v>
      </c>
      <c r="BK199" s="134">
        <f>T_i!AD$21</f>
        <v>27.935161662713075</v>
      </c>
      <c r="BL199" s="134">
        <f>BK199-T_i!AE$21</f>
        <v>9.6343105263674929</v>
      </c>
      <c r="BM199" s="134">
        <f>T_i!AF$21-BK199</f>
        <v>12.213753497691894</v>
      </c>
      <c r="BN199" s="134">
        <f>T_i!AD$22</f>
        <v>24.611661570994851</v>
      </c>
      <c r="BO199" s="134">
        <f>BN199-T_i!AE$22</f>
        <v>13.224320135358418</v>
      </c>
      <c r="BP199" s="134">
        <f>T_i!AF$22-BN199</f>
        <v>20.72463276939806</v>
      </c>
      <c r="BQ199" s="134" t="str">
        <f>T_i!AD$23</f>
        <v>0</v>
      </c>
      <c r="BR199" s="134" t="e">
        <f>BQ199-T_i!AE$23</f>
        <v>#VALUE!</v>
      </c>
      <c r="BS199" s="134" t="e">
        <f>T_i!AF$23-BQ199</f>
        <v>#VALUE!</v>
      </c>
      <c r="BT199" s="134" t="str">
        <f>T_i!AD$24</f>
        <v>0</v>
      </c>
      <c r="BU199" s="134" t="e">
        <f>BT199-T_i!AE$24</f>
        <v>#VALUE!</v>
      </c>
      <c r="BV199" s="134" t="e">
        <f>T_i!AF$24-BT199</f>
        <v>#VALUE!</v>
      </c>
      <c r="BW199" s="134" t="str">
        <f>T_i!AD$25</f>
        <v>0</v>
      </c>
      <c r="BX199" s="134" t="e">
        <f>BW199-T_i!AE$25</f>
        <v>#VALUE!</v>
      </c>
      <c r="BY199" s="134" t="e">
        <f>T_i!AF$25-BW199</f>
        <v>#VALUE!</v>
      </c>
      <c r="BZ199" s="134">
        <f>T_i!AD$26</f>
        <v>42.019302770055312</v>
      </c>
      <c r="CA199" s="134">
        <f>BZ199-T_i!AE$26</f>
        <v>21.264887400969979</v>
      </c>
      <c r="CB199" s="134">
        <f>T_i!AF$26-BZ199</f>
        <v>24.706968552093834</v>
      </c>
      <c r="CC199" s="134">
        <f>T_i!AD$27</f>
        <v>42.019302770055312</v>
      </c>
      <c r="CD199" s="134">
        <f>CC199-T_i!AE$27</f>
        <v>21.264887400969979</v>
      </c>
      <c r="CE199" s="134">
        <f>T_i!AF$27-CC199</f>
        <v>24.706968552093834</v>
      </c>
      <c r="CF199" s="134" t="str">
        <f>T_i!AD$28</f>
        <v>0</v>
      </c>
      <c r="CG199" s="134" t="e">
        <f>CF199-T_i!AE$28</f>
        <v>#VALUE!</v>
      </c>
      <c r="CH199" s="134" t="e">
        <f>T_i!AF$28-CF199</f>
        <v>#VALUE!</v>
      </c>
      <c r="CI199" s="134">
        <f>T_i!AD$29</f>
        <v>21.178308693063062</v>
      </c>
      <c r="CJ199" s="134">
        <f>CI199-T_i!AE$29</f>
        <v>13.739495678657303</v>
      </c>
      <c r="CK199" s="134">
        <f>T_i!AF$29-CI199</f>
        <v>26.142687357511871</v>
      </c>
      <c r="CL199" s="134">
        <f>T_i!AD$30</f>
        <v>26.007745248065756</v>
      </c>
      <c r="CM199" s="134">
        <f>CL199-T_i!AE$30</f>
        <v>13.630625239568772</v>
      </c>
      <c r="CN199" s="134">
        <f>T_i!AF$30-CL199</f>
        <v>20.648763584758843</v>
      </c>
      <c r="CO199" s="134">
        <f>T_i!AD$31</f>
        <v>18.886132428044753</v>
      </c>
      <c r="CP199" s="134">
        <f>CO199-T_i!AE$31</f>
        <v>10.599859973470867</v>
      </c>
      <c r="CQ199" s="134">
        <f>T_i!AF$31-CO199</f>
        <v>18.614932240140135</v>
      </c>
      <c r="CR199" s="134" t="str">
        <f>T_i!AD$32</f>
        <v>0</v>
      </c>
      <c r="CS199" s="134" t="e">
        <f>CR199-T_i!AE$32</f>
        <v>#VALUE!</v>
      </c>
      <c r="CT199" s="134" t="e">
        <f>T_i!AF$32-CR199</f>
        <v>#VALUE!</v>
      </c>
      <c r="CX199" s="168"/>
      <c r="CY199" s="168"/>
      <c r="CZ199" s="168"/>
      <c r="DA199" s="168"/>
      <c r="DB199" s="168"/>
      <c r="DC199" s="168"/>
    </row>
    <row r="200" spans="2:107" x14ac:dyDescent="0.25">
      <c r="B200" s="174"/>
      <c r="C200" s="174"/>
      <c r="D200" s="174"/>
      <c r="E200" s="174"/>
      <c r="F200" s="174"/>
      <c r="G200" s="174"/>
      <c r="I200" s="151"/>
      <c r="J200" s="130"/>
      <c r="K200" s="130"/>
      <c r="L200" s="152"/>
      <c r="M200" s="152"/>
      <c r="N200" s="152"/>
      <c r="O200" s="152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X200" s="168"/>
      <c r="CY200" s="168"/>
      <c r="CZ200" s="168"/>
      <c r="DA200" s="168"/>
      <c r="DB200" s="168"/>
      <c r="DC200" s="168"/>
    </row>
    <row r="201" spans="2:107" x14ac:dyDescent="0.25">
      <c r="B201" s="174"/>
      <c r="C201" s="174"/>
      <c r="D201" s="174"/>
      <c r="E201" s="174"/>
      <c r="F201" s="174"/>
      <c r="G201" s="174"/>
      <c r="I201" s="151"/>
      <c r="J201" s="130"/>
      <c r="K201" s="130"/>
      <c r="L201" s="152"/>
      <c r="M201" s="152"/>
      <c r="N201" s="152"/>
      <c r="O201" s="152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X201" s="168"/>
      <c r="CY201" s="168"/>
      <c r="CZ201" s="168"/>
      <c r="DA201" s="168"/>
      <c r="DB201" s="168"/>
      <c r="DC201" s="168"/>
    </row>
    <row r="202" spans="2:107" x14ac:dyDescent="0.25">
      <c r="B202" s="174"/>
      <c r="C202" s="174"/>
      <c r="D202" s="174"/>
      <c r="E202" s="174"/>
      <c r="F202" s="174"/>
      <c r="G202" s="174"/>
      <c r="I202" s="151"/>
      <c r="J202" s="130"/>
      <c r="K202" s="130"/>
      <c r="L202" s="152"/>
      <c r="M202" s="152"/>
      <c r="N202" s="152"/>
      <c r="O202" s="152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X202" s="168"/>
      <c r="CY202" s="168"/>
      <c r="CZ202" s="168"/>
      <c r="DA202" s="168"/>
      <c r="DB202" s="168"/>
      <c r="DC202" s="168"/>
    </row>
    <row r="203" spans="2:107" x14ac:dyDescent="0.25">
      <c r="B203" s="174"/>
      <c r="C203" s="174"/>
      <c r="D203" s="174"/>
      <c r="E203" s="174"/>
      <c r="F203" s="174"/>
      <c r="G203" s="174"/>
      <c r="I203" s="151"/>
      <c r="J203" s="130"/>
      <c r="K203" s="130"/>
      <c r="L203" s="152"/>
      <c r="M203" s="152"/>
      <c r="N203" s="152"/>
      <c r="O203" s="152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X203" s="168"/>
      <c r="CY203" s="168"/>
      <c r="CZ203" s="168"/>
      <c r="DA203" s="168"/>
      <c r="DB203" s="168"/>
      <c r="DC203" s="168"/>
    </row>
    <row r="204" spans="2:107" x14ac:dyDescent="0.25">
      <c r="B204" s="174"/>
      <c r="C204" s="174"/>
      <c r="D204" s="174"/>
      <c r="E204" s="174"/>
      <c r="F204" s="174"/>
      <c r="G204" s="174"/>
      <c r="I204" s="151"/>
      <c r="J204" s="130"/>
      <c r="K204" s="15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X204" s="168"/>
      <c r="CY204" s="168"/>
      <c r="CZ204" s="168"/>
      <c r="DA204" s="168"/>
      <c r="DB204" s="168"/>
      <c r="DC204" s="168"/>
    </row>
    <row r="205" spans="2:107" x14ac:dyDescent="0.25">
      <c r="B205" s="174"/>
      <c r="C205" s="174"/>
      <c r="D205" s="174"/>
      <c r="E205" s="174"/>
      <c r="F205" s="174"/>
      <c r="G205" s="174"/>
      <c r="I205" s="151"/>
      <c r="J205" s="130"/>
      <c r="K205" s="15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X205" s="168"/>
      <c r="CY205" s="168"/>
      <c r="CZ205" s="168"/>
      <c r="DA205" s="168"/>
      <c r="DB205" s="168"/>
      <c r="DC205" s="168"/>
    </row>
    <row r="206" spans="2:107" x14ac:dyDescent="0.25">
      <c r="B206" s="174"/>
      <c r="C206" s="174"/>
      <c r="D206" s="174"/>
      <c r="E206" s="174"/>
      <c r="F206" s="174"/>
      <c r="G206" s="174"/>
      <c r="I206" s="151"/>
      <c r="K206" s="15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X206" s="168"/>
      <c r="CY206" s="168"/>
      <c r="CZ206" s="168"/>
      <c r="DA206" s="168"/>
      <c r="DB206" s="168"/>
      <c r="DC206" s="168"/>
    </row>
    <row r="207" spans="2:107" x14ac:dyDescent="0.25">
      <c r="B207" s="169" t="str">
        <f>T_iii_strat3!C1</f>
        <v xml:space="preserve">strat3 Footnote - N screened outlets: Private not for profit=3; private not for profit=80; pharmacy=316; PPMV=511; informal=56; labs = 66; wholesalers= 3. Outlets that met screening criteria for a full interview but did not complete the interview (were not interviewed or completed a partial interview) = 0 </v>
      </c>
      <c r="C207" s="169"/>
      <c r="D207" s="169"/>
      <c r="E207" s="169"/>
      <c r="F207" s="169"/>
      <c r="G207" s="169"/>
      <c r="I207" s="151"/>
      <c r="K207" s="15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X207" s="168"/>
      <c r="CY207" s="168"/>
      <c r="CZ207" s="168"/>
      <c r="DA207" s="168"/>
      <c r="DB207" s="168"/>
      <c r="DC207" s="168"/>
    </row>
    <row r="208" spans="2:107" ht="15.75" thickBot="1" x14ac:dyDescent="0.3">
      <c r="B208" s="170" t="s">
        <v>103</v>
      </c>
      <c r="C208" s="170"/>
      <c r="D208" s="170"/>
      <c r="E208" s="170"/>
      <c r="F208" s="170"/>
      <c r="G208" s="170"/>
      <c r="I208" s="151"/>
      <c r="K208" s="15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X208" s="168"/>
      <c r="CY208" s="168"/>
      <c r="CZ208" s="168"/>
      <c r="DA208" s="168"/>
      <c r="DB208" s="168"/>
      <c r="DC208" s="168"/>
    </row>
    <row r="209" spans="9:98" ht="15.75" thickTop="1" x14ac:dyDescent="0.25">
      <c r="I209" s="151"/>
      <c r="K209" s="15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</row>
  </sheetData>
  <mergeCells count="36">
    <mergeCell ref="CX57:DC57"/>
    <mergeCell ref="B20:G20"/>
    <mergeCell ref="B21:G37"/>
    <mergeCell ref="B38:G38"/>
    <mergeCell ref="B39:G39"/>
    <mergeCell ref="B57:G57"/>
    <mergeCell ref="B58:G58"/>
    <mergeCell ref="B59:G74"/>
    <mergeCell ref="CX59:DC74"/>
    <mergeCell ref="B75:G75"/>
    <mergeCell ref="CX75:DC76"/>
    <mergeCell ref="B76:G76"/>
    <mergeCell ref="CX125:DC140"/>
    <mergeCell ref="B141:G141"/>
    <mergeCell ref="CX141:DC142"/>
    <mergeCell ref="B124:G124"/>
    <mergeCell ref="CX123:DC123"/>
    <mergeCell ref="B142:G142"/>
    <mergeCell ref="B125:G140"/>
    <mergeCell ref="B86:G86"/>
    <mergeCell ref="B87:G103"/>
    <mergeCell ref="B104:G104"/>
    <mergeCell ref="B105:G105"/>
    <mergeCell ref="B123:G123"/>
    <mergeCell ref="CX189:DC189"/>
    <mergeCell ref="B190:G190"/>
    <mergeCell ref="B191:G206"/>
    <mergeCell ref="CX191:DC206"/>
    <mergeCell ref="B207:G207"/>
    <mergeCell ref="CX207:DC208"/>
    <mergeCell ref="B208:G208"/>
    <mergeCell ref="B152:G152"/>
    <mergeCell ref="B153:G169"/>
    <mergeCell ref="B170:G170"/>
    <mergeCell ref="B171:G171"/>
    <mergeCell ref="B189:G189"/>
  </mergeCells>
  <conditionalFormatting sqref="J125:J138">
    <cfRule type="cellIs" dxfId="35" priority="1" operator="equal">
      <formula>-100</formula>
    </cfRule>
  </conditionalFormatting>
  <conditionalFormatting sqref="J3:M56 K59:CT68 K69:Q72 J73:Q77 K125:CT134 K191:CT200">
    <cfRule type="cellIs" dxfId="34" priority="16" operator="equal">
      <formula>-100</formula>
    </cfRule>
  </conditionalFormatting>
  <conditionalFormatting sqref="J78:M122 K135:Q138 J139:Q142">
    <cfRule type="cellIs" dxfId="33" priority="11" operator="equal">
      <formula>-100</formula>
    </cfRule>
  </conditionalFormatting>
  <conditionalFormatting sqref="J143:M188 K201:Q205 J206:Q209 J210:M1048576">
    <cfRule type="cellIs" dxfId="32" priority="6" operator="equal">
      <formula>-100</formula>
    </cfRule>
  </conditionalFormatting>
  <conditionalFormatting sqref="J57:Q58 J59:J72">
    <cfRule type="cellIs" dxfId="31" priority="14" operator="equal">
      <formula>-100</formula>
    </cfRule>
  </conditionalFormatting>
  <conditionalFormatting sqref="J123:Q124">
    <cfRule type="cellIs" dxfId="30" priority="9" operator="equal">
      <formula>-100</formula>
    </cfRule>
  </conditionalFormatting>
  <conditionalFormatting sqref="J189:Q190 J191:J205">
    <cfRule type="cellIs" dxfId="29" priority="4" operator="equal">
      <formula>-100</formula>
    </cfRule>
  </conditionalFormatting>
  <conditionalFormatting sqref="L57:Q58 L59:CT68 L69:Q77">
    <cfRule type="cellIs" dxfId="28" priority="15" operator="equal">
      <formula>#VALUE!</formula>
    </cfRule>
  </conditionalFormatting>
  <conditionalFormatting sqref="L123:Q124 L125:CT134 L135:Q142">
    <cfRule type="cellIs" dxfId="27" priority="10" operator="equal">
      <formula>#VALUE!</formula>
    </cfRule>
  </conditionalFormatting>
  <conditionalFormatting sqref="L189:Q190 L191:CT200 L201:Q209">
    <cfRule type="cellIs" dxfId="26" priority="5" operator="equal">
      <formula>#VALUE!</formula>
    </cfRule>
  </conditionalFormatting>
  <conditionalFormatting sqref="L57:CT77">
    <cfRule type="cellIs" dxfId="25" priority="13" operator="lessThan">
      <formula>0</formula>
    </cfRule>
  </conditionalFormatting>
  <conditionalFormatting sqref="L123:CT142">
    <cfRule type="cellIs" dxfId="24" priority="8" operator="lessThan">
      <formula>0</formula>
    </cfRule>
  </conditionalFormatting>
  <conditionalFormatting sqref="L189:CT209">
    <cfRule type="cellIs" dxfId="23" priority="3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C4B5-8718-4C0F-B9D1-DE09F8B57C18}">
  <sheetPr>
    <tabColor rgb="FFFFFF00"/>
  </sheetPr>
  <dimension ref="A1:CT196"/>
  <sheetViews>
    <sheetView topLeftCell="A36" zoomScale="74" zoomScaleNormal="40" workbookViewId="0">
      <selection activeCell="C68" sqref="C68"/>
    </sheetView>
  </sheetViews>
  <sheetFormatPr defaultColWidth="15.140625" defaultRowHeight="15" x14ac:dyDescent="0.25"/>
  <cols>
    <col min="1" max="1" width="16.42578125" style="27" customWidth="1"/>
    <col min="2" max="2" width="25" style="27" customWidth="1"/>
    <col min="3" max="3" width="35" style="27" customWidth="1"/>
    <col min="4" max="7" width="15.140625" style="27"/>
    <col min="8" max="8" width="11.140625" style="27" customWidth="1"/>
    <col min="9" max="9" width="11.140625" style="66" customWidth="1"/>
    <col min="10" max="10" width="39.42578125" style="102" bestFit="1" customWidth="1"/>
    <col min="11" max="28" width="17.140625" style="30" customWidth="1"/>
    <col min="29" max="29" width="9.42578125" style="30" bestFit="1" customWidth="1"/>
    <col min="30" max="30" width="15.140625" style="30"/>
    <col min="31" max="31" width="13.140625" style="30" bestFit="1" customWidth="1"/>
    <col min="32" max="16384" width="15.140625" style="30"/>
  </cols>
  <sheetData>
    <row r="1" spans="1:18" x14ac:dyDescent="0.25">
      <c r="A1" s="80" t="str">
        <f>'[1]Quantitative Indicators '!$B$7</f>
        <v>Availability of antimalarial types in all screened outlets</v>
      </c>
    </row>
    <row r="2" spans="1:18" x14ac:dyDescent="0.25">
      <c r="A2" s="27" t="str">
        <f>'[1]Quantitative Indicators '!$C$7</f>
        <v>Proportion of all outlets enumerated that had an antimalarial in stock at the time of the survey visit, among all outlets surveyed</v>
      </c>
    </row>
    <row r="4" spans="1:18" x14ac:dyDescent="0.25">
      <c r="A4" s="27" t="s">
        <v>0</v>
      </c>
    </row>
    <row r="5" spans="1:18" x14ac:dyDescent="0.25">
      <c r="A5" s="27" t="s">
        <v>1</v>
      </c>
      <c r="B5" s="27" t="s">
        <v>2</v>
      </c>
      <c r="C5" s="27" t="s">
        <v>3</v>
      </c>
      <c r="D5" s="27" t="s">
        <v>4</v>
      </c>
    </row>
    <row r="6" spans="1:18" x14ac:dyDescent="0.25">
      <c r="A6" s="27" t="s">
        <v>5</v>
      </c>
      <c r="B6" s="27" t="s">
        <v>6</v>
      </c>
      <c r="C6" s="27" t="s">
        <v>3</v>
      </c>
      <c r="D6" s="27" t="s">
        <v>7</v>
      </c>
    </row>
    <row r="7" spans="1:18" x14ac:dyDescent="0.25">
      <c r="A7" s="27" t="s">
        <v>8</v>
      </c>
      <c r="B7" s="27" t="s">
        <v>9</v>
      </c>
      <c r="C7" s="27" t="s">
        <v>3</v>
      </c>
      <c r="D7" s="27" t="s">
        <v>4</v>
      </c>
    </row>
    <row r="8" spans="1:18" x14ac:dyDescent="0.25">
      <c r="A8" s="27" t="s">
        <v>10</v>
      </c>
      <c r="B8" s="27" t="s">
        <v>11</v>
      </c>
      <c r="C8" s="27" t="s">
        <v>3</v>
      </c>
      <c r="D8" s="27" t="s">
        <v>7</v>
      </c>
    </row>
    <row r="12" spans="1:18" s="69" customFormat="1" x14ac:dyDescent="0.25">
      <c r="A12" s="28" t="s">
        <v>2</v>
      </c>
      <c r="B12" s="28"/>
      <c r="C12" s="28"/>
      <c r="D12" s="28"/>
      <c r="E12" s="28"/>
      <c r="F12" s="28"/>
      <c r="G12" s="28"/>
      <c r="H12" s="28"/>
      <c r="I12" s="68"/>
      <c r="J12" s="103"/>
    </row>
    <row r="13" spans="1:18" x14ac:dyDescent="0.25">
      <c r="A13" s="27" t="s">
        <v>12</v>
      </c>
    </row>
    <row r="14" spans="1:18" ht="35.25" customHeight="1" thickBot="1" x14ac:dyDescent="0.3">
      <c r="B14" s="179" t="str">
        <f>_xlfn.CONCAT($A$2, ", ", A13)</f>
        <v xml:space="preserve">Proportion of all outlets enumerated that had an antimalarial in stock at the time of the survey visit, among all outlets surveyed, by outlet type </v>
      </c>
      <c r="C14" s="179"/>
      <c r="D14" s="179"/>
      <c r="E14" s="179"/>
      <c r="F14" s="179"/>
      <c r="G14" s="179"/>
      <c r="J14" s="30"/>
    </row>
    <row r="15" spans="1:18" ht="15.75" thickTop="1" x14ac:dyDescent="0.25">
      <c r="B15" s="180"/>
      <c r="C15" s="180"/>
      <c r="D15" s="180"/>
      <c r="E15" s="180"/>
      <c r="F15" s="180"/>
      <c r="G15" s="180"/>
      <c r="J15" s="104" t="s">
        <v>13</v>
      </c>
      <c r="K15" s="70" t="s">
        <v>14</v>
      </c>
      <c r="L15" s="70" t="s">
        <v>15</v>
      </c>
      <c r="M15" s="70" t="s">
        <v>16</v>
      </c>
      <c r="N15" s="70" t="s">
        <v>17</v>
      </c>
      <c r="O15" s="97" t="s">
        <v>18</v>
      </c>
      <c r="P15" s="97" t="s">
        <v>15</v>
      </c>
      <c r="Q15" s="97" t="s">
        <v>16</v>
      </c>
      <c r="R15" s="97" t="s">
        <v>17</v>
      </c>
    </row>
    <row r="16" spans="1:18" x14ac:dyDescent="0.25">
      <c r="B16" s="180"/>
      <c r="C16" s="180"/>
      <c r="D16" s="180"/>
      <c r="E16" s="180"/>
      <c r="F16" s="180"/>
      <c r="G16" s="180"/>
      <c r="J16" s="102" t="str">
        <f>T_i!B$2</f>
        <v>Private Not For-Profit Facility</v>
      </c>
      <c r="K16" s="30">
        <f>T_i!B$4</f>
        <v>88.578394993004551</v>
      </c>
      <c r="L16" s="30">
        <f>K16-T_i!C$4</f>
        <v>17.554280156591247</v>
      </c>
      <c r="M16" s="30">
        <f>T_i!D$4-K16</f>
        <v>7.5058114626368138</v>
      </c>
      <c r="N16" s="30">
        <f>T_i!E$4</f>
        <v>30</v>
      </c>
      <c r="O16" s="30">
        <f>T_i!B$5</f>
        <v>71.700602282769282</v>
      </c>
      <c r="P16" s="30">
        <f>O16-T_i!C$5</f>
        <v>17.896082286587969</v>
      </c>
      <c r="Q16" s="30">
        <f>T_i!D$5-O16</f>
        <v>12.942017040843496</v>
      </c>
      <c r="R16" s="30">
        <f>T_i!E$5</f>
        <v>30</v>
      </c>
    </row>
    <row r="17" spans="2:18" x14ac:dyDescent="0.25">
      <c r="B17" s="180"/>
      <c r="C17" s="180"/>
      <c r="D17" s="180"/>
      <c r="E17" s="180"/>
      <c r="F17" s="180"/>
      <c r="G17" s="180"/>
      <c r="J17" s="102" t="str">
        <f>T_i!F$2</f>
        <v>Private For-Profit Facility</v>
      </c>
      <c r="K17" s="30">
        <f>T_i!F$4</f>
        <v>61.444611322315154</v>
      </c>
      <c r="L17" s="30">
        <f>K17-T_i!G$4</f>
        <v>17.602389061442999</v>
      </c>
      <c r="M17" s="30">
        <f>T_i!H$4-K17</f>
        <v>15.043846399127119</v>
      </c>
      <c r="N17" s="30">
        <f>T_i!I$4</f>
        <v>195</v>
      </c>
      <c r="O17" s="30">
        <f>T_i!F$5</f>
        <v>47.638311392841729</v>
      </c>
      <c r="P17" s="30">
        <f>O17-T_i!G$5</f>
        <v>14.026582509900216</v>
      </c>
      <c r="Q17" s="30">
        <f>T_i!H$5-O17</f>
        <v>14.409299159914632</v>
      </c>
      <c r="R17" s="30">
        <f>T_i!I$5</f>
        <v>195</v>
      </c>
    </row>
    <row r="18" spans="2:18" x14ac:dyDescent="0.25">
      <c r="B18" s="180"/>
      <c r="C18" s="180"/>
      <c r="D18" s="180"/>
      <c r="E18" s="180"/>
      <c r="F18" s="180"/>
      <c r="G18" s="180"/>
      <c r="J18" s="102" t="str">
        <f>T_i!J$2</f>
        <v>Pharmacy</v>
      </c>
      <c r="K18" s="30">
        <f>T_i!J$4</f>
        <v>95.325649672982976</v>
      </c>
      <c r="L18" s="30">
        <v>0</v>
      </c>
      <c r="M18" s="30">
        <v>0</v>
      </c>
      <c r="N18" s="30">
        <f>T_i!M$4</f>
        <v>495</v>
      </c>
      <c r="O18" s="30">
        <f>T_i!J$5</f>
        <v>93.373323525293685</v>
      </c>
      <c r="P18" s="30">
        <f>O18-T_i!K$5</f>
        <v>5.614249963926909</v>
      </c>
      <c r="Q18" s="30">
        <f>T_i!L$5-O18</f>
        <v>3.1415550641978598</v>
      </c>
      <c r="R18" s="30">
        <f>T_i!M$5</f>
        <v>495</v>
      </c>
    </row>
    <row r="19" spans="2:18" x14ac:dyDescent="0.25">
      <c r="B19" s="180"/>
      <c r="C19" s="180"/>
      <c r="D19" s="180"/>
      <c r="E19" s="180"/>
      <c r="F19" s="180"/>
      <c r="G19" s="180"/>
      <c r="J19" s="102" t="str">
        <f>T_i!R$2</f>
        <v>Drug store</v>
      </c>
      <c r="K19" s="30">
        <f>T_i!R$4</f>
        <v>89.871469046331541</v>
      </c>
      <c r="L19" s="30">
        <f>K19-T_i!S$4</f>
        <v>5.5533280637702944</v>
      </c>
      <c r="M19" s="30">
        <f>T_i!T$4-K19</f>
        <v>3.7358569949826688</v>
      </c>
      <c r="N19" s="30">
        <f>T_i!U$4</f>
        <v>3202</v>
      </c>
      <c r="O19" s="30">
        <f>T_i!R$5</f>
        <v>81.176286469312771</v>
      </c>
      <c r="P19" s="30">
        <f>O19-T_i!S$5</f>
        <v>6.0814945366413582</v>
      </c>
      <c r="Q19" s="30">
        <f>T_i!T$5-O19</f>
        <v>4.8723712462905979</v>
      </c>
      <c r="R19" s="30">
        <f>T_i!U$5</f>
        <v>3202</v>
      </c>
    </row>
    <row r="20" spans="2:18" x14ac:dyDescent="0.25">
      <c r="B20" s="180"/>
      <c r="C20" s="180"/>
      <c r="D20" s="180"/>
      <c r="E20" s="180"/>
      <c r="F20" s="180"/>
      <c r="G20" s="180"/>
      <c r="J20" s="102" t="str">
        <f>T_i!V$2</f>
        <v>Informal TOTAL</v>
      </c>
      <c r="K20" s="30">
        <f>T_i!V$4</f>
        <v>77.33792992634929</v>
      </c>
      <c r="L20" s="30">
        <f>K20-T_i!W$4</f>
        <v>13.832551682456149</v>
      </c>
      <c r="M20" s="30">
        <f>T_i!X$4-K20</f>
        <v>9.662809390965819</v>
      </c>
      <c r="N20" s="30">
        <f>T_i!Y$4</f>
        <v>114</v>
      </c>
      <c r="O20" s="30">
        <f>T_i!V$5</f>
        <v>66.214600246402412</v>
      </c>
      <c r="P20" s="30">
        <f>O20-T_i!W$5</f>
        <v>8.4482961900034823</v>
      </c>
      <c r="Q20" s="30">
        <f>T_i!X$5-O20</f>
        <v>7.5265364809566222</v>
      </c>
      <c r="R20" s="30">
        <f>T_i!Y$5</f>
        <v>114</v>
      </c>
    </row>
    <row r="21" spans="2:18" x14ac:dyDescent="0.25">
      <c r="B21" s="180"/>
      <c r="C21" s="180"/>
      <c r="D21" s="180"/>
      <c r="E21" s="180"/>
      <c r="F21" s="180"/>
      <c r="G21" s="180"/>
      <c r="J21" s="102" t="str">
        <f>T_i!Z$2</f>
        <v>Retail TOTAL</v>
      </c>
      <c r="K21" s="30">
        <f>T_i!Z$4</f>
        <v>85.38095789499144</v>
      </c>
      <c r="L21" s="30">
        <f>K21-T_i!AA$4</f>
        <v>3.9207050050685552</v>
      </c>
      <c r="M21" s="30">
        <f>T_i!AB$4-K21</f>
        <v>3.2077201807919522</v>
      </c>
      <c r="N21" s="30">
        <f>T_i!AC$4</f>
        <v>4171</v>
      </c>
      <c r="O21" s="30">
        <f>T_i!Z$5</f>
        <v>77.596713522123224</v>
      </c>
      <c r="P21" s="30">
        <f>O21-T_i!AA$5</f>
        <v>4.4320144003970796</v>
      </c>
      <c r="Q21" s="30">
        <f>T_i!AB$5-O21</f>
        <v>3.8853027497523271</v>
      </c>
      <c r="R21" s="30">
        <f>T_i!AC$5</f>
        <v>4171</v>
      </c>
    </row>
    <row r="22" spans="2:18" x14ac:dyDescent="0.25">
      <c r="B22" s="180"/>
      <c r="C22" s="180"/>
      <c r="D22" s="180"/>
      <c r="E22" s="180"/>
      <c r="F22" s="180"/>
      <c r="G22" s="180"/>
      <c r="J22" s="102" t="str">
        <f>T_i!AD$2</f>
        <v>Wholesale</v>
      </c>
      <c r="K22" s="30">
        <f>T_i!AD$4</f>
        <v>98.568781271124067</v>
      </c>
      <c r="L22" s="30">
        <f>K22-T_i!AE$4</f>
        <v>7.9014590289016695</v>
      </c>
      <c r="M22" s="30">
        <f>T_i!AF$4-K22</f>
        <v>1.2268148450697396</v>
      </c>
      <c r="N22" s="30">
        <f>T_i!AG$4</f>
        <v>51</v>
      </c>
      <c r="O22" s="30">
        <f>T_i!AD$5</f>
        <v>98.568781271124067</v>
      </c>
      <c r="P22" s="30">
        <f>O22-T_i!AE$5</f>
        <v>7.9014590289016695</v>
      </c>
      <c r="Q22" s="30">
        <f>T_i!AF$5-O22</f>
        <v>1.2268148450697396</v>
      </c>
      <c r="R22" s="30">
        <f>T_i!AG$5</f>
        <v>51</v>
      </c>
    </row>
    <row r="23" spans="2:18" x14ac:dyDescent="0.25">
      <c r="B23" s="180"/>
      <c r="C23" s="180"/>
      <c r="D23" s="180"/>
      <c r="E23" s="180"/>
      <c r="F23" s="180"/>
      <c r="G23" s="180"/>
    </row>
    <row r="24" spans="2:18" x14ac:dyDescent="0.25">
      <c r="B24" s="180"/>
      <c r="C24" s="180"/>
      <c r="D24" s="180"/>
      <c r="E24" s="180"/>
      <c r="F24" s="180"/>
      <c r="G24" s="180"/>
    </row>
    <row r="25" spans="2:18" x14ac:dyDescent="0.25">
      <c r="B25" s="180"/>
      <c r="C25" s="180"/>
      <c r="D25" s="180"/>
      <c r="E25" s="180"/>
      <c r="F25" s="180"/>
      <c r="G25" s="180"/>
    </row>
    <row r="26" spans="2:18" x14ac:dyDescent="0.25">
      <c r="B26" s="180"/>
      <c r="C26" s="180"/>
      <c r="D26" s="180"/>
      <c r="E26" s="180"/>
      <c r="F26" s="180"/>
      <c r="G26" s="180"/>
    </row>
    <row r="27" spans="2:18" x14ac:dyDescent="0.25">
      <c r="B27" s="180"/>
      <c r="C27" s="180"/>
      <c r="D27" s="180"/>
      <c r="E27" s="180"/>
      <c r="F27" s="180"/>
      <c r="G27" s="180"/>
    </row>
    <row r="28" spans="2:18" x14ac:dyDescent="0.25">
      <c r="B28" s="180"/>
      <c r="C28" s="180"/>
      <c r="D28" s="180"/>
      <c r="E28" s="180"/>
      <c r="F28" s="180"/>
      <c r="G28" s="180"/>
    </row>
    <row r="29" spans="2:18" x14ac:dyDescent="0.25">
      <c r="B29" s="180"/>
      <c r="C29" s="180"/>
      <c r="D29" s="180"/>
      <c r="E29" s="180"/>
      <c r="F29" s="180"/>
      <c r="G29" s="180"/>
    </row>
    <row r="30" spans="2:18" x14ac:dyDescent="0.25">
      <c r="B30" s="180"/>
      <c r="C30" s="180"/>
      <c r="D30" s="180"/>
      <c r="E30" s="180"/>
      <c r="F30" s="180"/>
      <c r="G30" s="180"/>
    </row>
    <row r="31" spans="2:18" ht="29.25" customHeight="1" x14ac:dyDescent="0.25">
      <c r="B31" s="175" t="str">
        <f>T_i!C1</f>
        <v xml:space="preserve"> Footnote - N screened outlets: Private not for profit=30; private not for profit=195; pharmacy=495; PPMV=3202; informal=114; labs = 135; wholesalers= 51. Outlets that met screening criteria for a full interview but did not complete the interview (were not interviewed or completed a partial interview) = 0 </v>
      </c>
      <c r="C31" s="175"/>
      <c r="D31" s="175"/>
      <c r="E31" s="175"/>
      <c r="F31" s="175"/>
      <c r="G31" s="175"/>
    </row>
    <row r="32" spans="2:18" ht="48" customHeight="1" thickBot="1" x14ac:dyDescent="0.3">
      <c r="B32" s="176" t="s">
        <v>19</v>
      </c>
      <c r="C32" s="176"/>
      <c r="D32" s="176"/>
      <c r="E32" s="176"/>
      <c r="F32" s="176"/>
      <c r="G32" s="176"/>
    </row>
    <row r="33" spans="1:98" ht="15.75" thickTop="1" x14ac:dyDescent="0.25">
      <c r="B33" s="30"/>
      <c r="C33" s="30"/>
      <c r="D33" s="30"/>
      <c r="E33" s="30"/>
      <c r="F33" s="30"/>
      <c r="G33" s="30"/>
    </row>
    <row r="36" spans="1:98" s="82" customFormat="1" x14ac:dyDescent="0.25">
      <c r="A36" s="76" t="s">
        <v>20</v>
      </c>
      <c r="B36" s="76"/>
      <c r="C36" s="76"/>
      <c r="D36" s="76"/>
      <c r="E36" s="76"/>
      <c r="F36" s="76"/>
      <c r="G36" s="76"/>
      <c r="H36" s="76"/>
      <c r="I36" s="81"/>
      <c r="J36" s="105"/>
      <c r="K36" s="84"/>
      <c r="L36" s="85"/>
      <c r="M36" s="83"/>
      <c r="N36" s="83"/>
      <c r="O36" s="85"/>
      <c r="P36" s="85"/>
      <c r="Q36" s="83"/>
      <c r="R36" s="85"/>
      <c r="S36" s="85"/>
      <c r="T36" s="83"/>
      <c r="U36" s="84"/>
      <c r="V36" s="85"/>
      <c r="W36" s="83"/>
      <c r="X36" s="85"/>
      <c r="Y36" s="85"/>
      <c r="Z36" s="83"/>
      <c r="AA36" s="85"/>
      <c r="AB36" s="85"/>
    </row>
    <row r="37" spans="1:98" s="89" customFormat="1" x14ac:dyDescent="0.25">
      <c r="A37" s="77" t="s">
        <v>7</v>
      </c>
      <c r="B37" s="77"/>
      <c r="C37" s="77"/>
      <c r="D37" s="77"/>
      <c r="E37" s="77"/>
      <c r="F37" s="77"/>
      <c r="G37" s="77"/>
      <c r="H37" s="77"/>
      <c r="I37" s="86"/>
      <c r="J37" s="106"/>
      <c r="AB37" s="88"/>
    </row>
    <row r="38" spans="1:98" s="89" customFormat="1" x14ac:dyDescent="0.25">
      <c r="A38" s="77"/>
      <c r="B38" s="77"/>
      <c r="C38" s="77"/>
      <c r="D38" s="77"/>
      <c r="E38" s="77"/>
      <c r="F38" s="77"/>
      <c r="G38" s="77"/>
      <c r="H38" s="77"/>
      <c r="I38" s="86"/>
      <c r="J38" s="106"/>
      <c r="K38" s="88" t="str">
        <f>UPPER(RIGHT(T_iii_strat1!A1, LEN(T_iii_strat1!A1)-6))</f>
        <v>STRAT1</v>
      </c>
      <c r="L38" s="88"/>
      <c r="M38" s="87"/>
      <c r="N38" s="87" t="str">
        <f>UPPER(RIGHT(T_iii_strat2!A1, LEN(T_iii_strat2!A1)-6))</f>
        <v>STRAT2</v>
      </c>
      <c r="O38" s="88"/>
      <c r="P38" s="88"/>
      <c r="Q38" s="87" t="str">
        <f>UPPER(RIGHT(T_iii_strat3!A1, LEN(T_iii_strat3!A1)-6))</f>
        <v>STRAT3</v>
      </c>
      <c r="R38" s="88"/>
      <c r="S38" s="88"/>
      <c r="T38" s="88" t="str">
        <f>UPPER(RIGHT(T_iii_strat1!A1, LEN(T_iii_strat1!A1)-6))</f>
        <v>STRAT1</v>
      </c>
      <c r="U38" s="88"/>
      <c r="V38" s="87"/>
      <c r="W38" s="87" t="str">
        <f>UPPER(RIGHT(T_iii_strat2!A1, LEN(T_iii_strat2!A1)-6))</f>
        <v>STRAT2</v>
      </c>
      <c r="X38" s="88"/>
      <c r="Y38" s="88"/>
      <c r="Z38" s="87" t="str">
        <f>UPPER(RIGHT(T_iii_strat3!A1, LEN(T_iii_strat3!A1)-6))</f>
        <v>STRAT3</v>
      </c>
      <c r="AA38" s="88"/>
      <c r="AB38" s="88"/>
    </row>
    <row r="39" spans="1:98" s="91" customFormat="1" ht="29.25" customHeight="1" thickBot="1" x14ac:dyDescent="0.3">
      <c r="A39" s="78"/>
      <c r="B39" s="177" t="str">
        <f>_xlfn.CONCAT(A2, ", ", A$36)</f>
        <v>Proportion of all outlets enumerated that had an antimalarial in stock at the time of the survey visit, among all outlets surveyed, disaggregated by urban and rural study areas</v>
      </c>
      <c r="C39" s="177"/>
      <c r="D39" s="177"/>
      <c r="E39" s="177"/>
      <c r="F39" s="177"/>
      <c r="G39" s="177"/>
      <c r="H39" s="78"/>
      <c r="I39" s="90"/>
      <c r="J39" s="107"/>
      <c r="K39" s="88" t="s">
        <v>21</v>
      </c>
      <c r="L39" s="88" t="s">
        <v>21</v>
      </c>
      <c r="M39" s="88" t="s">
        <v>21</v>
      </c>
      <c r="N39" s="88" t="s">
        <v>21</v>
      </c>
      <c r="O39" s="88" t="s">
        <v>21</v>
      </c>
      <c r="P39" s="88" t="s">
        <v>21</v>
      </c>
      <c r="Q39" s="88" t="s">
        <v>21</v>
      </c>
      <c r="R39" s="88" t="s">
        <v>21</v>
      </c>
      <c r="S39" s="88" t="s">
        <v>21</v>
      </c>
      <c r="T39" s="88" t="s">
        <v>22</v>
      </c>
      <c r="U39" s="88" t="s">
        <v>22</v>
      </c>
      <c r="V39" s="88" t="s">
        <v>22</v>
      </c>
      <c r="W39" s="88" t="s">
        <v>22</v>
      </c>
      <c r="X39" s="88" t="s">
        <v>22</v>
      </c>
      <c r="Y39" s="88" t="s">
        <v>22</v>
      </c>
      <c r="Z39" s="88" t="s">
        <v>22</v>
      </c>
      <c r="AA39" s="88" t="s">
        <v>22</v>
      </c>
      <c r="AB39" s="88" t="s">
        <v>22</v>
      </c>
      <c r="AD39" s="89"/>
      <c r="AE39" s="89" t="s">
        <v>23</v>
      </c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</row>
    <row r="40" spans="1:98" s="89" customFormat="1" ht="15.75" thickTop="1" x14ac:dyDescent="0.25">
      <c r="A40" s="77"/>
      <c r="B40" s="178"/>
      <c r="C40" s="178"/>
      <c r="D40" s="178"/>
      <c r="E40" s="178"/>
      <c r="F40" s="178"/>
      <c r="G40" s="178"/>
      <c r="H40" s="77"/>
      <c r="I40" s="86"/>
      <c r="J40" s="107"/>
      <c r="K40" s="87" t="str">
        <f t="shared" ref="K40:AA40" si="0">IF(K38="","",_xlfn.CONCAT(K38,"-",K39))</f>
        <v>STRAT1-Rural</v>
      </c>
      <c r="L40" s="87" t="str">
        <f t="shared" si="0"/>
        <v/>
      </c>
      <c r="M40" s="87" t="str">
        <f t="shared" si="0"/>
        <v/>
      </c>
      <c r="N40" s="87" t="str">
        <f t="shared" si="0"/>
        <v>STRAT2-Rural</v>
      </c>
      <c r="O40" s="87" t="str">
        <f t="shared" si="0"/>
        <v/>
      </c>
      <c r="P40" s="87" t="str">
        <f t="shared" si="0"/>
        <v/>
      </c>
      <c r="Q40" s="87" t="str">
        <f t="shared" si="0"/>
        <v>STRAT3-Rural</v>
      </c>
      <c r="R40" s="87" t="str">
        <f t="shared" si="0"/>
        <v/>
      </c>
      <c r="S40" s="87" t="str">
        <f t="shared" si="0"/>
        <v/>
      </c>
      <c r="T40" s="87" t="str">
        <f t="shared" si="0"/>
        <v>STRAT1-Urban</v>
      </c>
      <c r="U40" s="87" t="str">
        <f t="shared" si="0"/>
        <v/>
      </c>
      <c r="V40" s="87" t="str">
        <f t="shared" si="0"/>
        <v/>
      </c>
      <c r="W40" s="87" t="str">
        <f t="shared" si="0"/>
        <v>STRAT2-Urban</v>
      </c>
      <c r="X40" s="87" t="str">
        <f t="shared" si="0"/>
        <v/>
      </c>
      <c r="Y40" s="87" t="str">
        <f t="shared" si="0"/>
        <v/>
      </c>
      <c r="Z40" s="87" t="str">
        <f t="shared" si="0"/>
        <v>STRAT3-Urban</v>
      </c>
      <c r="AA40" s="87" t="str">
        <f t="shared" si="0"/>
        <v/>
      </c>
      <c r="AB40" s="87" t="str">
        <f t="shared" ref="AB40" si="1">IF(AB37="","",_xlfn.CONCAT(AB37,"-",AB39))</f>
        <v/>
      </c>
    </row>
    <row r="41" spans="1:98" s="89" customFormat="1" x14ac:dyDescent="0.25">
      <c r="A41" s="77"/>
      <c r="B41" s="178"/>
      <c r="C41" s="178"/>
      <c r="D41" s="178"/>
      <c r="E41" s="178"/>
      <c r="F41" s="178"/>
      <c r="G41" s="178"/>
      <c r="H41" s="77"/>
      <c r="I41" s="86"/>
      <c r="J41" s="108" t="s">
        <v>24</v>
      </c>
      <c r="K41" s="92" t="s">
        <v>25</v>
      </c>
      <c r="L41" s="93" t="s">
        <v>15</v>
      </c>
      <c r="M41" s="93" t="s">
        <v>16</v>
      </c>
      <c r="N41" s="92" t="s">
        <v>25</v>
      </c>
      <c r="O41" s="93" t="s">
        <v>15</v>
      </c>
      <c r="P41" s="93" t="s">
        <v>16</v>
      </c>
      <c r="Q41" s="92" t="s">
        <v>25</v>
      </c>
      <c r="R41" s="93" t="s">
        <v>15</v>
      </c>
      <c r="S41" s="93" t="s">
        <v>16</v>
      </c>
      <c r="T41" s="92" t="s">
        <v>25</v>
      </c>
      <c r="U41" s="93" t="s">
        <v>15</v>
      </c>
      <c r="V41" s="93" t="s">
        <v>16</v>
      </c>
      <c r="W41" s="92" t="s">
        <v>25</v>
      </c>
      <c r="X41" s="93" t="s">
        <v>15</v>
      </c>
      <c r="Y41" s="93" t="s">
        <v>16</v>
      </c>
      <c r="Z41" s="92" t="s">
        <v>25</v>
      </c>
      <c r="AA41" s="93" t="s">
        <v>15</v>
      </c>
      <c r="AB41" s="93" t="s">
        <v>16</v>
      </c>
    </row>
    <row r="42" spans="1:98" s="89" customFormat="1" x14ac:dyDescent="0.25">
      <c r="A42" s="79"/>
      <c r="B42" s="178"/>
      <c r="C42" s="178"/>
      <c r="D42" s="178"/>
      <c r="E42" s="178"/>
      <c r="F42" s="178"/>
      <c r="G42" s="178"/>
      <c r="H42" s="77"/>
      <c r="I42" s="86"/>
      <c r="J42" s="109" t="str">
        <f>T_ii!A4</f>
        <v>Any antimalarial</v>
      </c>
      <c r="K42" s="87">
        <f>T_ii!Z4</f>
        <v>80.03779426097681</v>
      </c>
      <c r="L42" s="88">
        <f>K42-T_ii!AA4</f>
        <v>8.6959017773652363</v>
      </c>
      <c r="M42" s="88">
        <f>T_ii!AB4-K42</f>
        <v>6.5531973470710909</v>
      </c>
      <c r="N42" s="87">
        <f>T_iv_strat2!Z4</f>
        <v>72.347223166944673</v>
      </c>
      <c r="O42" s="88">
        <f>N42-T_iv_strat2!AA4</f>
        <v>11.054819830602909</v>
      </c>
      <c r="P42" s="88">
        <f>T_iv_strat2!AB4-N42</f>
        <v>8.8653437903467704</v>
      </c>
      <c r="Q42" s="87">
        <f>T_iv_strat3!Z4</f>
        <v>94.028595352348773</v>
      </c>
      <c r="R42" s="88">
        <f>Q42-T_iv_strat3!AA4</f>
        <v>8.7808750258802064</v>
      </c>
      <c r="S42" s="88">
        <f>T_iv_strat3!AB4-Q42</f>
        <v>3.6939408952861612</v>
      </c>
      <c r="T42" s="87">
        <f>T_ii!BF4</f>
        <v>89.145880216289811</v>
      </c>
      <c r="U42" s="88">
        <f>T42-T_ii!BG4</f>
        <v>2.282018164089763</v>
      </c>
      <c r="V42" s="88">
        <f>T_ii!BH4-T42</f>
        <v>1.9263296250606601</v>
      </c>
      <c r="W42" s="87">
        <f>T_iv_strat2!BF4</f>
        <v>89.315744016268312</v>
      </c>
      <c r="X42" s="88">
        <f>W42-T_iv_strat2!BG4</f>
        <v>2.5419211976988407</v>
      </c>
      <c r="Y42" s="88">
        <f>T_iv_strat2!BH4-W42</f>
        <v>2.1017116952420736</v>
      </c>
      <c r="Z42" s="87">
        <f>T_iv_strat3!BF4</f>
        <v>86.255478452448074</v>
      </c>
      <c r="AA42" s="88">
        <f>Z42-T_iv_strat3!BG4</f>
        <v>3.1647278666723508</v>
      </c>
      <c r="AB42" s="88">
        <f>T_iv_strat3!BH4-Z42</f>
        <v>2.6514949554887295</v>
      </c>
    </row>
    <row r="43" spans="1:98" s="89" customFormat="1" x14ac:dyDescent="0.25">
      <c r="A43" s="77"/>
      <c r="B43" s="178"/>
      <c r="C43" s="178"/>
      <c r="D43" s="178"/>
      <c r="E43" s="178"/>
      <c r="F43" s="178"/>
      <c r="G43" s="178"/>
      <c r="H43" s="77"/>
      <c r="I43" s="86"/>
      <c r="J43" s="109" t="str">
        <f>T_ii!A5</f>
        <v>ACT</v>
      </c>
      <c r="K43" s="87">
        <f>T_ii!Z5</f>
        <v>68.637860359175022</v>
      </c>
      <c r="L43" s="88">
        <f>K43-T_ii!AA5</f>
        <v>9.0933910755979639</v>
      </c>
      <c r="M43" s="88">
        <f>T_ii!AB5-K43</f>
        <v>7.856302750633219</v>
      </c>
      <c r="N43" s="87">
        <f>T_iv_strat2!Z5</f>
        <v>57.081793938774759</v>
      </c>
      <c r="O43" s="88">
        <f>N43-T_iv_strat2!AA5</f>
        <v>11.122125113007485</v>
      </c>
      <c r="P43" s="88">
        <f>T_iv_strat2!AB5-N43</f>
        <v>10.450162765862665</v>
      </c>
      <c r="Q43" s="87">
        <f>T_iv_strat3!Z5</f>
        <v>88.528129693567877</v>
      </c>
      <c r="R43" s="88">
        <f>Q43-T_iv_strat3!AA5</f>
        <v>2.7703032189313035</v>
      </c>
      <c r="S43" s="88">
        <f>T_iv_strat3!AB5-Q43</f>
        <v>2.2891403254763389</v>
      </c>
      <c r="T43" s="87">
        <f>T_ii!BF5</f>
        <v>83.909338131202531</v>
      </c>
      <c r="U43" s="88">
        <f>T43-T_ii!BG5</f>
        <v>2.6107960932964858</v>
      </c>
      <c r="V43" s="88">
        <f>T_ii!BH5-T43</f>
        <v>2.3081087102018643</v>
      </c>
      <c r="W43" s="87">
        <f>T_iv_strat2!BF5</f>
        <v>82.389529051614232</v>
      </c>
      <c r="X43" s="88">
        <f>W43-T_iv_strat2!BG5</f>
        <v>3.1861415238600728</v>
      </c>
      <c r="Y43" s="88">
        <f>T_iv_strat2!BH5-W43</f>
        <v>2.7893521384576161</v>
      </c>
      <c r="Z43" s="87">
        <f>T_iv_strat3!BF5</f>
        <v>80.676337442112199</v>
      </c>
      <c r="AA43" s="88">
        <f>Z43-T_iv_strat3!BG5</f>
        <v>3.6616488762192176</v>
      </c>
      <c r="AB43" s="88">
        <f>T_iv_strat3!BH5-Z43</f>
        <v>3.2004524262312941</v>
      </c>
    </row>
    <row r="44" spans="1:98" s="89" customFormat="1" x14ac:dyDescent="0.25">
      <c r="A44" s="77"/>
      <c r="B44" s="178"/>
      <c r="C44" s="178"/>
      <c r="D44" s="178"/>
      <c r="E44" s="178"/>
      <c r="F44" s="178"/>
      <c r="G44" s="178"/>
      <c r="H44" s="77"/>
      <c r="I44" s="86"/>
      <c r="J44" s="109" t="str">
        <f>T_ii!A6</f>
        <v>AL</v>
      </c>
      <c r="K44" s="87">
        <f>T_ii!Z6</f>
        <v>67.467602973006493</v>
      </c>
      <c r="L44" s="88">
        <f>K44-T_ii!AA6</f>
        <v>8.8706174094722599</v>
      </c>
      <c r="M44" s="88">
        <f>T_ii!AB6-K44</f>
        <v>7.7731251365334373</v>
      </c>
      <c r="N44" s="87">
        <f>T_iv_strat2!Z6</f>
        <v>55.64435817956889</v>
      </c>
      <c r="O44" s="88">
        <f>N44-T_iv_strat2!AA6</f>
        <v>10.54604104700369</v>
      </c>
      <c r="P44" s="88">
        <f>T_iv_strat2!AB6-N44</f>
        <v>10.060758430697284</v>
      </c>
      <c r="Q44" s="87">
        <f>T_iv_strat3!Z6</f>
        <v>87.558679808651533</v>
      </c>
      <c r="R44" s="88">
        <f>Q44-T_iv_strat3!AA6</f>
        <v>4.1080275467785299</v>
      </c>
      <c r="S44" s="88">
        <f>T_iv_strat3!AB6-Q44</f>
        <v>3.2012063569688678</v>
      </c>
      <c r="T44" s="87">
        <f>T_ii!BF6</f>
        <v>81.970532846989968</v>
      </c>
      <c r="U44" s="88">
        <f>T44-T_ii!BG6</f>
        <v>2.6938394555491385</v>
      </c>
      <c r="V44" s="88">
        <f>T_ii!BH6-T44</f>
        <v>2.4126463913539169</v>
      </c>
      <c r="W44" s="87">
        <f>T_iv_strat2!BF6</f>
        <v>82.133977564713447</v>
      </c>
      <c r="X44" s="88">
        <f>W44-T_iv_strat2!BG6</f>
        <v>3.1960432359926898</v>
      </c>
      <c r="Y44" s="88">
        <f>T_iv_strat2!BH6-W44</f>
        <v>2.8036034873618974</v>
      </c>
      <c r="Z44" s="87">
        <f>T_iv_strat3!BF6</f>
        <v>78.006428854335581</v>
      </c>
      <c r="AA44" s="88">
        <f>Z44-T_iv_strat3!BG6</f>
        <v>3.9361944043394033</v>
      </c>
      <c r="AB44" s="88">
        <f>T_iv_strat3!BH6-Z44</f>
        <v>3.4879559491636627</v>
      </c>
    </row>
    <row r="45" spans="1:98" s="89" customFormat="1" x14ac:dyDescent="0.25">
      <c r="A45" s="77"/>
      <c r="B45" s="178"/>
      <c r="C45" s="178"/>
      <c r="D45" s="178"/>
      <c r="E45" s="178"/>
      <c r="F45" s="178"/>
      <c r="G45" s="178"/>
      <c r="H45" s="77"/>
      <c r="I45" s="86"/>
      <c r="J45" s="109" t="str">
        <f>T_ii!A7</f>
        <v>ASAQ</v>
      </c>
      <c r="K45" s="87">
        <f>T_ii!Z7</f>
        <v>2.5640226659348628</v>
      </c>
      <c r="L45" s="88">
        <f>K45-T_ii!AA7</f>
        <v>0.8505785306570699</v>
      </c>
      <c r="M45" s="88">
        <f>T_ii!AB7-K45</f>
        <v>1.2564054771085913</v>
      </c>
      <c r="N45" s="87">
        <f>T_iv_strat2!Z7</f>
        <v>1.6920229273286458</v>
      </c>
      <c r="O45" s="88">
        <f>N45-T_iv_strat2!AA7</f>
        <v>0.82013218266499244</v>
      </c>
      <c r="P45" s="88">
        <f>T_iv_strat2!AB7-N45</f>
        <v>1.5662216905065771</v>
      </c>
      <c r="Q45" s="87">
        <f>T_iv_strat3!Z7</f>
        <v>2.6949643641562138</v>
      </c>
      <c r="R45" s="88">
        <f>Q45-T_iv_strat3!AA7</f>
        <v>2.0848429567908875</v>
      </c>
      <c r="S45" s="88">
        <f>T_iv_strat3!AB7-Q45</f>
        <v>8.4127656447206149</v>
      </c>
      <c r="T45" s="87">
        <f>T_ii!BF7</f>
        <v>8.543096324313991</v>
      </c>
      <c r="U45" s="88">
        <f>T45-T_ii!BG7</f>
        <v>1.7753461154727317</v>
      </c>
      <c r="V45" s="88">
        <f>T_ii!BH7-T45</f>
        <v>2.1874611328447866</v>
      </c>
      <c r="W45" s="87">
        <f>T_iv_strat2!BF7</f>
        <v>8.8252194411568929</v>
      </c>
      <c r="X45" s="88">
        <f>W45-T_iv_strat2!BG7</f>
        <v>2.1946828634508879</v>
      </c>
      <c r="Y45" s="88">
        <f>T_iv_strat2!BH7-W45</f>
        <v>2.8304315627089469</v>
      </c>
      <c r="Z45" s="87">
        <f>T_iv_strat3!BF7</f>
        <v>8.6615040691166332</v>
      </c>
      <c r="AA45" s="88">
        <f>Z45-T_iv_strat3!BG7</f>
        <v>2.7112670116341695</v>
      </c>
      <c r="AB45" s="88">
        <f>T_iv_strat3!BH7-Z45</f>
        <v>3.7832050001283122</v>
      </c>
    </row>
    <row r="46" spans="1:98" s="89" customFormat="1" x14ac:dyDescent="0.25">
      <c r="A46" s="77"/>
      <c r="B46" s="178"/>
      <c r="C46" s="178"/>
      <c r="D46" s="178"/>
      <c r="E46" s="178"/>
      <c r="F46" s="178"/>
      <c r="G46" s="178"/>
      <c r="H46" s="77"/>
      <c r="I46" s="86"/>
      <c r="J46" s="109" t="str">
        <f>T_ii!A8</f>
        <v>APPQ</v>
      </c>
      <c r="K46" s="87">
        <f>T_ii!Z8</f>
        <v>2.6273991043732772</v>
      </c>
      <c r="L46" s="88">
        <f>K46-T_ii!AA8</f>
        <v>1.6048723928165292</v>
      </c>
      <c r="M46" s="88">
        <f>T_ii!AB8-K46</f>
        <v>3.9562001205740862</v>
      </c>
      <c r="N46" s="87">
        <f>T_iv_strat2!Z8</f>
        <v>3.347546882355402</v>
      </c>
      <c r="O46" s="88">
        <f>N46-T_iv_strat2!AA8</f>
        <v>2.2079728390867022</v>
      </c>
      <c r="P46" s="88">
        <f>T_iv_strat2!AB8-N46</f>
        <v>6.0781310164805529</v>
      </c>
      <c r="Q46" s="87">
        <f>T_iv_strat3!Z8</f>
        <v>2.1267716250160693</v>
      </c>
      <c r="R46" s="88">
        <f>Q46-T_iv_strat3!AA8</f>
        <v>1.3622477164284736</v>
      </c>
      <c r="S46" s="88">
        <f>T_iv_strat3!AB8-Q46</f>
        <v>3.6482776258541612</v>
      </c>
      <c r="T46" s="87">
        <f>T_ii!BF8</f>
        <v>2.7982972216545003</v>
      </c>
      <c r="U46" s="88">
        <f>T46-T_ii!BG8</f>
        <v>0.81748147050647191</v>
      </c>
      <c r="V46" s="88">
        <f>T_ii!BH8-T46</f>
        <v>1.1412958213591531</v>
      </c>
      <c r="W46" s="87">
        <f>T_iv_strat2!BF8</f>
        <v>2.397528557903013</v>
      </c>
      <c r="X46" s="88">
        <f>W46-T_iv_strat2!BG8</f>
        <v>0.69484239307218409</v>
      </c>
      <c r="Y46" s="88">
        <f>T_iv_strat2!BH8-W46</f>
        <v>0.96868742151431064</v>
      </c>
      <c r="Z46" s="87">
        <f>T_iv_strat3!BF8</f>
        <v>3.5631239345501124</v>
      </c>
      <c r="AA46" s="88">
        <f>Z46-T_iv_strat3!BG8</f>
        <v>1.3871659377254058</v>
      </c>
      <c r="AB46" s="88">
        <f>T_iv_strat3!BH8-Z46</f>
        <v>2.2192082239344271</v>
      </c>
    </row>
    <row r="47" spans="1:98" s="89" customFormat="1" x14ac:dyDescent="0.25">
      <c r="A47" s="77"/>
      <c r="B47" s="178"/>
      <c r="C47" s="178"/>
      <c r="D47" s="178"/>
      <c r="E47" s="178"/>
      <c r="F47" s="178"/>
      <c r="G47" s="178"/>
      <c r="H47" s="77"/>
      <c r="I47" s="86"/>
      <c r="J47" s="109" t="str">
        <f>T_ii!A9</f>
        <v>DHAPPQ</v>
      </c>
      <c r="K47" s="87">
        <f>T_ii!Z9</f>
        <v>11.933658614239743</v>
      </c>
      <c r="L47" s="88">
        <f>K47-T_ii!AA9</f>
        <v>2.7139525986625426</v>
      </c>
      <c r="M47" s="88">
        <f>T_ii!AB9-K47</f>
        <v>3.3780959103499786</v>
      </c>
      <c r="N47" s="87">
        <f>T_iv_strat2!Z9</f>
        <v>11.344184386435646</v>
      </c>
      <c r="O47" s="88">
        <f>N47-T_iv_strat2!AA9</f>
        <v>3.7806957638575325</v>
      </c>
      <c r="P47" s="88">
        <f>T_iv_strat2!AB9-N47</f>
        <v>5.3296307131252263</v>
      </c>
      <c r="Q47" s="87">
        <f>T_iv_strat3!Z9</f>
        <v>13.40780511879826</v>
      </c>
      <c r="R47" s="88">
        <f>Q47-T_iv_strat3!AA9</f>
        <v>2.7755321783649265</v>
      </c>
      <c r="S47" s="88">
        <f>T_iv_strat3!AB9-Q47</f>
        <v>3.364101097565813</v>
      </c>
      <c r="T47" s="87">
        <f>T_ii!BF9</f>
        <v>17.510858632334333</v>
      </c>
      <c r="U47" s="88">
        <f>T47-T_ii!BG9</f>
        <v>2.8725310974905245</v>
      </c>
      <c r="V47" s="88">
        <f>T_ii!BH9-T47</f>
        <v>3.2988012157511477</v>
      </c>
      <c r="W47" s="87">
        <f>T_iv_strat2!BF9</f>
        <v>23.13164887023374</v>
      </c>
      <c r="X47" s="88">
        <f>W47-T_iv_strat2!BG9</f>
        <v>4.0177740019136685</v>
      </c>
      <c r="Y47" s="88">
        <f>T_iv_strat2!BH9-W47</f>
        <v>4.5730491369965058</v>
      </c>
      <c r="Z47" s="87">
        <f>T_iv_strat3!BF9</f>
        <v>16.726540467750407</v>
      </c>
      <c r="AA47" s="88">
        <f>Z47-T_iv_strat3!BG9</f>
        <v>4.3722163137022392</v>
      </c>
      <c r="AB47" s="88">
        <f>T_iv_strat3!BH9-Z47</f>
        <v>5.5266830358780261</v>
      </c>
    </row>
    <row r="48" spans="1:98" s="89" customFormat="1" x14ac:dyDescent="0.25">
      <c r="A48" s="77"/>
      <c r="B48" s="178"/>
      <c r="C48" s="178"/>
      <c r="D48" s="178"/>
      <c r="E48" s="178"/>
      <c r="F48" s="178"/>
      <c r="G48" s="178"/>
      <c r="H48" s="77"/>
      <c r="I48" s="86"/>
      <c r="J48" s="109" t="str">
        <f>T_ii!A10</f>
        <v>ARPPQ</v>
      </c>
      <c r="K48" s="87">
        <f>T_ii!Z10</f>
        <v>0.13701086557635919</v>
      </c>
      <c r="L48" s="88">
        <f>K48-T_ii!AA10</f>
        <v>0.10725010623728617</v>
      </c>
      <c r="M48" s="88">
        <f>T_ii!AB10-K48</f>
        <v>0.49132260413840034</v>
      </c>
      <c r="N48" s="87" t="str">
        <f>T_iv_strat2!Z10</f>
        <v>0</v>
      </c>
      <c r="O48" s="88" t="e">
        <f>N48-T_iv_strat2!AA10</f>
        <v>#VALUE!</v>
      </c>
      <c r="P48" s="88" t="e">
        <f>T_iv_strat2!AB10-N48</f>
        <v>#VALUE!</v>
      </c>
      <c r="Q48" s="87">
        <f>T_iv_strat3!Z10</f>
        <v>0.96944988491635198</v>
      </c>
      <c r="R48" s="88">
        <f>Q48-T_iv_strat3!AA10</f>
        <v>0.78904982181143801</v>
      </c>
      <c r="S48" s="88">
        <f>T_iv_strat3!AB10-Q48</f>
        <v>4.0661620874660294</v>
      </c>
      <c r="T48" s="87">
        <f>T_ii!BF10</f>
        <v>1.2727857650643908</v>
      </c>
      <c r="U48" s="88">
        <f>T48-T_ii!BG10</f>
        <v>0.54723084703203895</v>
      </c>
      <c r="V48" s="88">
        <f>T_ii!BH10-T48</f>
        <v>0.95072116694218911</v>
      </c>
      <c r="W48" s="87">
        <f>T_iv_strat2!BF10</f>
        <v>0.7557885268223975</v>
      </c>
      <c r="X48" s="88">
        <f>W48-T_iv_strat2!BG10</f>
        <v>0.34917004505827864</v>
      </c>
      <c r="Y48" s="88">
        <f>T_iv_strat2!BH10-W48</f>
        <v>0.64479154470152633</v>
      </c>
      <c r="Z48" s="87">
        <f>T_iv_strat3!BF10</f>
        <v>1.49712102889621</v>
      </c>
      <c r="AA48" s="88">
        <f>Z48-T_iv_strat3!BG10</f>
        <v>0.82934813022656062</v>
      </c>
      <c r="AB48" s="88">
        <f>T_iv_strat3!BH10-Z48</f>
        <v>1.8249188020159994</v>
      </c>
    </row>
    <row r="49" spans="1:28" s="89" customFormat="1" x14ac:dyDescent="0.25">
      <c r="A49" s="77"/>
      <c r="B49" s="178"/>
      <c r="C49" s="178"/>
      <c r="D49" s="178"/>
      <c r="E49" s="178"/>
      <c r="F49" s="178"/>
      <c r="G49" s="178"/>
      <c r="H49" s="77"/>
      <c r="I49" s="86"/>
      <c r="J49" s="109" t="str">
        <f>T_ii!A11</f>
        <v>any other ACT</v>
      </c>
      <c r="K49" s="87" t="str">
        <f>T_ii!Z11</f>
        <v>0</v>
      </c>
      <c r="L49" s="88" t="e">
        <f>K49-T_ii!AA11</f>
        <v>#VALUE!</v>
      </c>
      <c r="M49" s="88" t="e">
        <f>T_ii!AB11-K49</f>
        <v>#VALUE!</v>
      </c>
      <c r="N49" s="87" t="str">
        <f>T_iv_strat2!Z11</f>
        <v>0</v>
      </c>
      <c r="O49" s="88" t="e">
        <f>N49-T_iv_strat2!AA11</f>
        <v>#VALUE!</v>
      </c>
      <c r="P49" s="88" t="e">
        <f>T_iv_strat2!AB11-N49</f>
        <v>#VALUE!</v>
      </c>
      <c r="Q49" s="87" t="str">
        <f>T_iv_strat3!Z11</f>
        <v>0</v>
      </c>
      <c r="R49" s="88" t="e">
        <f>Q49-T_iv_strat3!AA11</f>
        <v>#VALUE!</v>
      </c>
      <c r="S49" s="88" t="e">
        <f>T_iv_strat3!AB11-Q49</f>
        <v>#VALUE!</v>
      </c>
      <c r="T49" s="87">
        <f>T_ii!BF11</f>
        <v>5.735650563327975E-2</v>
      </c>
      <c r="U49" s="88">
        <f>T49-T_ii!BG11</f>
        <v>4.8636934288441659E-2</v>
      </c>
      <c r="V49" s="88">
        <f>T_ii!BH11-T49</f>
        <v>0.31890823225899362</v>
      </c>
      <c r="W49" s="87" t="str">
        <f>T_iv_strat2!BF11</f>
        <v>0</v>
      </c>
      <c r="X49" s="88" t="e">
        <f>W49-T_iv_strat2!BG11</f>
        <v>#VALUE!</v>
      </c>
      <c r="Y49" s="88" t="e">
        <f>T_iv_strat2!BH11-W49</f>
        <v>#VALUE!</v>
      </c>
      <c r="Z49" s="87">
        <f>T_iv_strat3!BF11</f>
        <v>0.10090146668759747</v>
      </c>
      <c r="AA49" s="88">
        <f>Z49-T_iv_strat3!BG11</f>
        <v>8.6628616518757889E-2</v>
      </c>
      <c r="AB49" s="88">
        <f>T_iv_strat3!BH11-Z49</f>
        <v>0.60868681342649456</v>
      </c>
    </row>
    <row r="50" spans="1:28" s="89" customFormat="1" x14ac:dyDescent="0.25">
      <c r="A50" s="77"/>
      <c r="B50" s="178"/>
      <c r="C50" s="178"/>
      <c r="D50" s="178"/>
      <c r="E50" s="178"/>
      <c r="F50" s="178"/>
      <c r="G50" s="178"/>
      <c r="H50" s="77"/>
      <c r="I50" s="86"/>
      <c r="J50" s="109" t="str">
        <f>T_ii!A12</f>
        <v>Nationally regd ACT</v>
      </c>
      <c r="K50" s="87">
        <f>T_ii!Z12</f>
        <v>67.164843809267396</v>
      </c>
      <c r="L50" s="88">
        <f>K50-T_ii!AA12</f>
        <v>9.0193655107557333</v>
      </c>
      <c r="M50" s="88">
        <f>T_ii!AB12-K50</f>
        <v>7.9089543641698299</v>
      </c>
      <c r="N50" s="87">
        <f>T_iv_strat2!Z12</f>
        <v>58.931583884391294</v>
      </c>
      <c r="O50" s="88">
        <f>N50-T_iv_strat2!AA12</f>
        <v>11.430828427145201</v>
      </c>
      <c r="P50" s="88">
        <f>T_iv_strat2!AB12-N50</f>
        <v>10.541461561357615</v>
      </c>
      <c r="Q50" s="87">
        <f>T_iv_strat3!Z12</f>
        <v>83.484864079821747</v>
      </c>
      <c r="R50" s="88">
        <f>Q50-T_iv_strat3!AA12</f>
        <v>12.865744749895114</v>
      </c>
      <c r="S50" s="88">
        <f>T_iv_strat3!AB12-Q50</f>
        <v>7.9177771689300158</v>
      </c>
      <c r="T50" s="87">
        <f>T_ii!BF12</f>
        <v>76.050309378456447</v>
      </c>
      <c r="U50" s="88">
        <f>T50-T_ii!BG12</f>
        <v>3.2557932978649404</v>
      </c>
      <c r="V50" s="88">
        <f>T_ii!BH12-T50</f>
        <v>2.9784082546008221</v>
      </c>
      <c r="W50" s="87">
        <f>T_iv_strat2!BF12</f>
        <v>85.118286332622063</v>
      </c>
      <c r="X50" s="88">
        <f>W50-T_iv_strat2!BG12</f>
        <v>3.0914896751698109</v>
      </c>
      <c r="Y50" s="88">
        <f>T_iv_strat2!BH12-W50</f>
        <v>2.639101371183898</v>
      </c>
      <c r="Z50" s="87">
        <f>T_iv_strat3!BF12</f>
        <v>71.710191651557793</v>
      </c>
      <c r="AA50" s="88">
        <f>Z50-T_iv_strat3!BG12</f>
        <v>4.8264632063480946</v>
      </c>
      <c r="AB50" s="88">
        <f>T_iv_strat3!BH12-Z50</f>
        <v>4.3745593218613124</v>
      </c>
    </row>
    <row r="51" spans="1:28" s="89" customFormat="1" x14ac:dyDescent="0.25">
      <c r="A51" s="77"/>
      <c r="B51" s="178"/>
      <c r="C51" s="178"/>
      <c r="D51" s="178"/>
      <c r="E51" s="178"/>
      <c r="F51" s="178"/>
      <c r="G51" s="178"/>
      <c r="H51" s="77"/>
      <c r="I51" s="86"/>
      <c r="J51" s="109" t="str">
        <f>T_ii!A13</f>
        <v>QAACT</v>
      </c>
      <c r="K51" s="87">
        <f>T_ii!Z13</f>
        <v>12.456438510141279</v>
      </c>
      <c r="L51" s="88">
        <f>K51-T_ii!AA13</f>
        <v>2.390802729291476</v>
      </c>
      <c r="M51" s="88">
        <f>T_ii!AB13-K51</f>
        <v>2.8619454163102187</v>
      </c>
      <c r="N51" s="87">
        <f>T_iv_strat2!Z13</f>
        <v>15.428898554939291</v>
      </c>
      <c r="O51" s="88">
        <f>N51-T_iv_strat2!AA13</f>
        <v>2.8428307484681508</v>
      </c>
      <c r="P51" s="88">
        <f>T_iv_strat2!AB13-N51</f>
        <v>3.3470227752751853</v>
      </c>
      <c r="Q51" s="87">
        <f>T_iv_strat3!Z13</f>
        <v>5.0323103464131984</v>
      </c>
      <c r="R51" s="88">
        <f>Q51-T_iv_strat3!AA13</f>
        <v>1.4394497540395403</v>
      </c>
      <c r="S51" s="88">
        <f>T_iv_strat3!AB13-Q51</f>
        <v>1.9742404400195142</v>
      </c>
      <c r="T51" s="87">
        <f>T_ii!BF13</f>
        <v>8.3663400415608926</v>
      </c>
      <c r="U51" s="88">
        <f>T51-T_ii!BG13</f>
        <v>1.8244544703336816</v>
      </c>
      <c r="V51" s="88">
        <f>T_ii!BH13-T51</f>
        <v>2.2753362130519363</v>
      </c>
      <c r="W51" s="87">
        <f>T_iv_strat2!BF13</f>
        <v>22.470423177333707</v>
      </c>
      <c r="X51" s="88">
        <f>W51-T_iv_strat2!BG13</f>
        <v>2.3712558217528645</v>
      </c>
      <c r="Y51" s="88">
        <f>T_iv_strat2!BH13-W51</f>
        <v>2.5633609892257141</v>
      </c>
      <c r="Z51" s="87">
        <f>T_iv_strat3!BF13</f>
        <v>7.5648881933643883</v>
      </c>
      <c r="AA51" s="88">
        <f>Z51-T_iv_strat3!BG13</f>
        <v>2.6671322286183425</v>
      </c>
      <c r="AB51" s="88">
        <f>T_iv_strat3!BH13-Z51</f>
        <v>3.9437886845958028</v>
      </c>
    </row>
    <row r="52" spans="1:28" s="89" customFormat="1" x14ac:dyDescent="0.25">
      <c r="A52" s="77"/>
      <c r="B52" s="178"/>
      <c r="C52" s="178"/>
      <c r="D52" s="178"/>
      <c r="E52" s="178"/>
      <c r="F52" s="178"/>
      <c r="G52" s="178"/>
      <c r="H52" s="77"/>
      <c r="I52" s="86"/>
      <c r="J52" s="109" t="str">
        <f>T_ii!A14</f>
        <v>ACT: WHO PQ &amp; NAT</v>
      </c>
      <c r="K52" s="87">
        <f>T_ii!Z14</f>
        <v>3.8389086324075361</v>
      </c>
      <c r="L52" s="88">
        <f>K52-T_ii!AA14</f>
        <v>1.3524378614236809</v>
      </c>
      <c r="M52" s="88">
        <f>T_ii!AB14-K52</f>
        <v>2.0436773886407789</v>
      </c>
      <c r="N52" s="87">
        <f>T_iv_strat2!Z14</f>
        <v>5.3697012841541056</v>
      </c>
      <c r="O52" s="88">
        <f>N52-T_iv_strat2!AA14</f>
        <v>1.9679842980623872</v>
      </c>
      <c r="P52" s="88">
        <f>T_iv_strat2!AB14-N52</f>
        <v>3.0077768163154843</v>
      </c>
      <c r="Q52" s="87">
        <f>T_iv_strat3!Z14</f>
        <v>1.9292094881114961</v>
      </c>
      <c r="R52" s="88">
        <f>Q52-T_iv_strat3!AA14</f>
        <v>1.4527285179951266</v>
      </c>
      <c r="S52" s="88">
        <f>T_iv_strat3!AB14-Q52</f>
        <v>5.5490954565227044</v>
      </c>
      <c r="T52" s="87">
        <f>T_ii!BF14</f>
        <v>1.9872128898900654</v>
      </c>
      <c r="U52" s="88">
        <f>T52-T_ii!BG14</f>
        <v>0.55871182329683</v>
      </c>
      <c r="V52" s="88">
        <f>T_ii!BH14-T52</f>
        <v>0.77111890405098049</v>
      </c>
      <c r="W52" s="87">
        <f>T_iv_strat2!BF14</f>
        <v>10.373690713584397</v>
      </c>
      <c r="X52" s="88">
        <f>W52-T_iv_strat2!BG14</f>
        <v>1.3296810594245283</v>
      </c>
      <c r="Y52" s="88">
        <f>T_iv_strat2!BH14-W52</f>
        <v>1.4996555788561547</v>
      </c>
      <c r="Z52" s="87">
        <f>T_iv_strat3!BF14</f>
        <v>0.79724276439148212</v>
      </c>
      <c r="AA52" s="88">
        <f>Z52-T_iv_strat3!BG14</f>
        <v>0.51285311932603883</v>
      </c>
      <c r="AB52" s="88">
        <f>T_iv_strat3!BH14-Z52</f>
        <v>1.4171666658494118</v>
      </c>
    </row>
    <row r="53" spans="1:28" s="89" customFormat="1" x14ac:dyDescent="0.25">
      <c r="A53" s="77"/>
      <c r="B53" s="178"/>
      <c r="C53" s="178"/>
      <c r="D53" s="178"/>
      <c r="E53" s="178"/>
      <c r="F53" s="178"/>
      <c r="G53" s="178"/>
      <c r="H53" s="77"/>
      <c r="I53" s="86"/>
      <c r="J53" s="109" t="str">
        <f>T_ii!A15</f>
        <v>ACT: WHO PQ, not NAT</v>
      </c>
      <c r="K53" s="87">
        <f>T_ii!Z15</f>
        <v>9.3191295661506768</v>
      </c>
      <c r="L53" s="88">
        <f>K53-T_ii!AA15</f>
        <v>2.0487883949802033</v>
      </c>
      <c r="M53" s="88">
        <f>T_ii!AB15-K53</f>
        <v>2.5522256877151772</v>
      </c>
      <c r="N53" s="87">
        <f>T_iv_strat2!Z15</f>
        <v>11.115593757913729</v>
      </c>
      <c r="O53" s="88">
        <f>N53-T_iv_strat2!AA15</f>
        <v>2.3246169275551747</v>
      </c>
      <c r="P53" s="88">
        <f>T_iv_strat2!AB15-N53</f>
        <v>2.8452313672118237</v>
      </c>
      <c r="Q53" s="87">
        <f>T_iv_strat3!Z15</f>
        <v>3.1031008583017017</v>
      </c>
      <c r="R53" s="88">
        <f>Q53-T_iv_strat3!AA15</f>
        <v>1.9312126369158995</v>
      </c>
      <c r="S53" s="88">
        <f>T_iv_strat3!AB15-Q53</f>
        <v>4.8574031431756204</v>
      </c>
      <c r="T53" s="87">
        <f>T_ii!BF15</f>
        <v>6.6610432687497889</v>
      </c>
      <c r="U53" s="88">
        <f>T53-T_ii!BG15</f>
        <v>1.5491867368261802</v>
      </c>
      <c r="V53" s="88">
        <f>T_ii!BH15-T53</f>
        <v>1.9759449176649371</v>
      </c>
      <c r="W53" s="87">
        <f>T_iv_strat2!BF15</f>
        <v>14.018732797659563</v>
      </c>
      <c r="X53" s="88">
        <f>W53-T_iv_strat2!BG15</f>
        <v>2.321106702570491</v>
      </c>
      <c r="Y53" s="88">
        <f>T_iv_strat2!BH15-W53</f>
        <v>2.6945006250714272</v>
      </c>
      <c r="Z53" s="87">
        <f>T_iv_strat3!BF15</f>
        <v>6.767645428972906</v>
      </c>
      <c r="AA53" s="88">
        <f>Z53-T_iv_strat3!BG15</f>
        <v>2.3794023881946051</v>
      </c>
      <c r="AB53" s="88">
        <f>T_iv_strat3!BH15-Z53</f>
        <v>3.5306045841612628</v>
      </c>
    </row>
    <row r="54" spans="1:28" s="89" customFormat="1" x14ac:dyDescent="0.25">
      <c r="A54" s="77"/>
      <c r="B54" s="178"/>
      <c r="C54" s="178"/>
      <c r="D54" s="178"/>
      <c r="E54" s="178"/>
      <c r="F54" s="178"/>
      <c r="G54" s="178"/>
      <c r="H54" s="77"/>
      <c r="I54" s="86"/>
      <c r="J54" s="109" t="str">
        <f>T_ii!A16</f>
        <v>ACT: NAT, not WHO PQ</v>
      </c>
      <c r="K54" s="87">
        <f>T_ii!Z16</f>
        <v>55.962197277460909</v>
      </c>
      <c r="L54" s="88">
        <f>K54-T_ii!AA16</f>
        <v>8.3949917188991137</v>
      </c>
      <c r="M54" s="88">
        <f>T_ii!AB16-K54</f>
        <v>8.0673007607135432</v>
      </c>
      <c r="N54" s="87">
        <f>T_iv_strat2!Z16</f>
        <v>43.838326927519603</v>
      </c>
      <c r="O54" s="88">
        <f>N54-T_iv_strat2!AA16</f>
        <v>10.119821957400518</v>
      </c>
      <c r="P54" s="88">
        <f>T_iv_strat2!AB16-N54</f>
        <v>10.659774418827467</v>
      </c>
      <c r="Q54" s="87">
        <f>T_iv_strat3!Z16</f>
        <v>78.086373537497664</v>
      </c>
      <c r="R54" s="88">
        <f>Q54-T_iv_strat3!AA16</f>
        <v>7.3040038450098024</v>
      </c>
      <c r="S54" s="88">
        <f>T_iv_strat3!AB16-Q54</f>
        <v>5.8914123981535198</v>
      </c>
      <c r="T54" s="87">
        <f>T_ii!BF16</f>
        <v>71.948319458191179</v>
      </c>
      <c r="U54" s="88">
        <f>T54-T_ii!BG16</f>
        <v>3.1301333060508085</v>
      </c>
      <c r="V54" s="88">
        <f>T_ii!BH16-T54</f>
        <v>2.9306190506204075</v>
      </c>
      <c r="W54" s="87">
        <f>T_iv_strat2!BF16</f>
        <v>73.171240257987094</v>
      </c>
      <c r="X54" s="88">
        <f>W54-T_iv_strat2!BG16</f>
        <v>3.205319202654124</v>
      </c>
      <c r="Y54" s="88">
        <f>T_iv_strat2!BH16-W54</f>
        <v>2.9798419287578781</v>
      </c>
      <c r="Z54" s="87">
        <f>T_iv_strat3!BF16</f>
        <v>68.013813527143242</v>
      </c>
      <c r="AA54" s="88">
        <f>Z54-T_iv_strat3!BG16</f>
        <v>4.8152593651564572</v>
      </c>
      <c r="AB54" s="88">
        <f>T_iv_strat3!BH16-Z54</f>
        <v>4.4596323012026318</v>
      </c>
    </row>
    <row r="55" spans="1:28" s="94" customFormat="1" ht="34.5" customHeight="1" x14ac:dyDescent="0.25">
      <c r="A55" s="98"/>
      <c r="B55" s="175" t="str">
        <f>T_ii!C1</f>
        <v xml:space="preserve">Rural Footnote - N screened outlets: Private not for profit=4; private not for profit=23; pharmacy=73; PPMV=768; informal=30; labs = 28; wholesalers= 11. Outlets that met screening criteria for a full interview but did not complete the interview (were not interviewed or completed a partial interview) = 0 </v>
      </c>
      <c r="C55" s="175"/>
      <c r="D55" s="175"/>
      <c r="E55" s="175"/>
      <c r="F55" s="175"/>
      <c r="G55" s="175"/>
      <c r="H55" s="98"/>
      <c r="I55" s="99"/>
      <c r="J55" s="110" t="str">
        <f>T_ii!A17</f>
        <v>ACT: not WHO PQ or NAT</v>
      </c>
      <c r="K55" s="100">
        <f>T_ii!Z17</f>
        <v>36.433761225034267</v>
      </c>
      <c r="L55" s="101">
        <f>K55-T_ii!AA17</f>
        <v>6.3586891952555504</v>
      </c>
      <c r="M55" s="101">
        <f>T_ii!AB17-K55</f>
        <v>6.8705069033223296</v>
      </c>
      <c r="N55" s="100"/>
      <c r="O55" s="101"/>
      <c r="P55" s="101"/>
      <c r="Q55" s="100"/>
      <c r="R55" s="101"/>
      <c r="S55" s="101"/>
      <c r="T55" s="100"/>
      <c r="U55" s="101"/>
      <c r="V55" s="101"/>
      <c r="W55" s="100"/>
      <c r="X55" s="101"/>
      <c r="Y55" s="101"/>
      <c r="Z55" s="100"/>
      <c r="AA55" s="101"/>
      <c r="AB55" s="101"/>
    </row>
    <row r="56" spans="1:28" s="94" customFormat="1" ht="34.5" customHeight="1" x14ac:dyDescent="0.25">
      <c r="A56" s="98"/>
      <c r="B56" s="175" t="str">
        <f>T_ii!D1</f>
        <v xml:space="preserve">Urban Footnote - N screened outlets: Private not for profit=26; private not for profit=172; pharmacy=422; PPMV=2434; informal=84; labs = 107; wholesalers= 40. Outlets that met screening criteria for a full interview but did not complete the interview (were not interviewed or completed a partial interview) = 0 </v>
      </c>
      <c r="C56" s="175"/>
      <c r="D56" s="175"/>
      <c r="E56" s="175"/>
      <c r="F56" s="175"/>
      <c r="G56" s="175"/>
      <c r="H56" s="98"/>
      <c r="I56" s="99"/>
      <c r="J56" s="110" t="str">
        <f>T_ii!A18</f>
        <v>Stocks 2 or more ACTs</v>
      </c>
      <c r="K56" s="100">
        <f>T_ii!Z18</f>
        <v>12.731983051974924</v>
      </c>
      <c r="L56" s="101">
        <f>K56-T_ii!AA18</f>
        <v>2.7784579501451301</v>
      </c>
      <c r="M56" s="101">
        <f>T_ii!AB18-K56</f>
        <v>3.4149685812047093</v>
      </c>
      <c r="N56" s="100">
        <f>T_iv_strat2!Z17</f>
        <v>29.743749624848782</v>
      </c>
      <c r="O56" s="101">
        <f>N56-T_iv_strat2!AA17</f>
        <v>8.5071036289815112</v>
      </c>
      <c r="P56" s="101">
        <f>T_iv_strat2!AB17-N56</f>
        <v>10.187249707943081</v>
      </c>
      <c r="Q56" s="100">
        <f>T_iv_strat3!Z17</f>
        <v>44.104162176565815</v>
      </c>
      <c r="R56" s="101">
        <f>Q56-T_iv_strat3!AA17</f>
        <v>7.4567276430210967</v>
      </c>
      <c r="S56" s="101">
        <f>T_iv_strat3!AB17-Q56</f>
        <v>7.7325223603315223</v>
      </c>
      <c r="T56" s="100">
        <f>T_ii!BF17</f>
        <v>52.861660658209807</v>
      </c>
      <c r="U56" s="101">
        <f>T56-T_ii!BG17</f>
        <v>3.241318526881237</v>
      </c>
      <c r="V56" s="101">
        <f>T_ii!BH17-T56</f>
        <v>3.2173657869846153</v>
      </c>
      <c r="W56" s="100">
        <f>T_iv_strat2!BF17</f>
        <v>51.207681346671897</v>
      </c>
      <c r="X56" s="101">
        <f>W56-T_iv_strat2!BG17</f>
        <v>5.6504341693072107</v>
      </c>
      <c r="Y56" s="101">
        <f>T_iv_strat2!BH17-W56</f>
        <v>5.6197373327156583</v>
      </c>
      <c r="Z56" s="100">
        <f>T_iv_strat3!BF17</f>
        <v>50.295645536276034</v>
      </c>
      <c r="AA56" s="101">
        <f>Z56-T_iv_strat3!BG17</f>
        <v>4.9052906160272798</v>
      </c>
      <c r="AB56" s="101">
        <f>T_iv_strat3!BH17-Z56</f>
        <v>4.8996059834919379</v>
      </c>
    </row>
    <row r="57" spans="1:28" s="94" customFormat="1" ht="34.5" customHeight="1" thickBot="1" x14ac:dyDescent="0.3">
      <c r="A57" s="98"/>
      <c r="B57" s="176" t="s">
        <v>19</v>
      </c>
      <c r="C57" s="176"/>
      <c r="D57" s="176"/>
      <c r="E57" s="176"/>
      <c r="F57" s="176"/>
      <c r="G57" s="176"/>
      <c r="H57" s="98"/>
      <c r="I57" s="99"/>
      <c r="J57" s="110" t="str">
        <f>T_ii!A19</f>
        <v>Non-artemisinin therapy</v>
      </c>
      <c r="K57" s="100">
        <f>T_ii!Z19</f>
        <v>35.284781692171869</v>
      </c>
      <c r="L57" s="101">
        <f>K57-T_ii!AA19</f>
        <v>4.4138228332419196</v>
      </c>
      <c r="M57" s="101">
        <f>T_ii!AB19-K57</f>
        <v>4.6800603150930726</v>
      </c>
      <c r="N57" s="100">
        <f>T_iv_strat2!Z18</f>
        <v>11.397854176247069</v>
      </c>
      <c r="O57" s="101">
        <f>N57-T_iv_strat2!AA18</f>
        <v>3.8302598441030504</v>
      </c>
      <c r="P57" s="101">
        <f>T_iv_strat2!AB18-N57</f>
        <v>5.4162528835659316</v>
      </c>
      <c r="Q57" s="100">
        <f>T_iv_strat3!Z18</f>
        <v>14.444644422666334</v>
      </c>
      <c r="R57" s="101">
        <f>Q57-T_iv_strat3!AA18</f>
        <v>3.7228658950378346</v>
      </c>
      <c r="S57" s="101">
        <f>T_iv_strat3!AB18-Q57</f>
        <v>4.7377917777851533</v>
      </c>
      <c r="T57" s="100">
        <f>T_ii!BF18</f>
        <v>22.144576795548307</v>
      </c>
      <c r="U57" s="101">
        <f>T57-T_ii!BG18</f>
        <v>3.6183056719889848</v>
      </c>
      <c r="V57" s="101">
        <f>T_ii!BH18-T57</f>
        <v>4.0973701306420871</v>
      </c>
      <c r="W57" s="100">
        <f>T_iv_strat2!BF18</f>
        <v>26.595426611829211</v>
      </c>
      <c r="X57" s="101">
        <f>W57-T_iv_strat2!BG18</f>
        <v>4.8113337261926787</v>
      </c>
      <c r="Y57" s="101">
        <f>T_iv_strat2!BH18-W57</f>
        <v>5.4387654224906257</v>
      </c>
      <c r="Z57" s="100">
        <f>T_iv_strat3!BF18</f>
        <v>21.867848302052064</v>
      </c>
      <c r="AA57" s="101">
        <f>Z57-T_iv_strat3!BG18</f>
        <v>5.6450183144783423</v>
      </c>
      <c r="AB57" s="101">
        <f>T_iv_strat3!BH18-Z57</f>
        <v>6.9339983777235403</v>
      </c>
    </row>
    <row r="58" spans="1:28" s="89" customFormat="1" ht="15.75" thickTop="1" x14ac:dyDescent="0.25">
      <c r="A58" s="77"/>
      <c r="B58" s="94"/>
      <c r="C58" s="94"/>
      <c r="D58" s="94"/>
      <c r="E58" s="94"/>
      <c r="F58" s="94"/>
      <c r="G58" s="94"/>
      <c r="H58" s="77"/>
      <c r="I58" s="86"/>
      <c r="J58" s="109" t="str">
        <f>T_ii!A20</f>
        <v>Oral QN</v>
      </c>
      <c r="K58" s="87">
        <f>T_ii!Z20</f>
        <v>1.6404505408403558</v>
      </c>
      <c r="L58" s="88">
        <f>K58-T_ii!AA20</f>
        <v>0.85600636824320364</v>
      </c>
      <c r="M58" s="88">
        <f>T_ii!AB20-K58</f>
        <v>1.7581064953555459</v>
      </c>
      <c r="N58" s="87">
        <f>T_iv_strat2!Z19</f>
        <v>40.139928658930209</v>
      </c>
      <c r="O58" s="88">
        <f>N58-T_iv_strat2!AA19</f>
        <v>6.563704716869907</v>
      </c>
      <c r="P58" s="88">
        <f>T_iv_strat2!AB19-N58</f>
        <v>6.9374221745455458</v>
      </c>
      <c r="Q58" s="87">
        <f>T_iv_strat3!Z19</f>
        <v>28.268165174152777</v>
      </c>
      <c r="R58" s="88">
        <f>Q58-T_iv_strat3!AA19</f>
        <v>9.207431178063068</v>
      </c>
      <c r="S58" s="88">
        <f>T_iv_strat3!AB19-Q58</f>
        <v>11.471408406393948</v>
      </c>
      <c r="T58" s="87">
        <f>T_ii!BF19</f>
        <v>27.820119434199814</v>
      </c>
      <c r="U58" s="88">
        <f>T58-T_ii!BG19</f>
        <v>2.9918451355443452</v>
      </c>
      <c r="V58" s="88">
        <f>T_ii!BH19-T58</f>
        <v>3.2035780986646891</v>
      </c>
      <c r="W58" s="87">
        <f>T_iv_strat2!BF19</f>
        <v>45.361662350232308</v>
      </c>
      <c r="X58" s="88">
        <f>W58-T_iv_strat2!BG19</f>
        <v>4.0021521708759451</v>
      </c>
      <c r="Y58" s="88">
        <f>T_iv_strat2!BH19-W58</f>
        <v>4.0630144029722715</v>
      </c>
      <c r="Z58" s="87">
        <f>T_iv_strat3!BF19</f>
        <v>21.902690019592715</v>
      </c>
      <c r="AA58" s="88">
        <f>Z58-T_iv_strat3!BG19</f>
        <v>4.0617023248290565</v>
      </c>
      <c r="AB58" s="88">
        <f>T_iv_strat3!BH19-Z58</f>
        <v>4.6871286743796148</v>
      </c>
    </row>
    <row r="59" spans="1:28" s="89" customFormat="1" x14ac:dyDescent="0.25">
      <c r="A59" s="77"/>
      <c r="B59" s="94"/>
      <c r="C59" s="94"/>
      <c r="D59" s="94"/>
      <c r="E59" s="94"/>
      <c r="F59" s="94"/>
      <c r="G59" s="94"/>
      <c r="H59" s="77"/>
      <c r="I59" s="86"/>
      <c r="J59" s="109" t="str">
        <f>T_ii!A21</f>
        <v>CQ - packaged alone</v>
      </c>
      <c r="K59" s="87">
        <f>T_ii!Z21</f>
        <v>21.279820645392348</v>
      </c>
      <c r="L59" s="88">
        <f>K59-T_ii!AA21</f>
        <v>3.3327117898763845</v>
      </c>
      <c r="M59" s="88">
        <f>T_ii!AB21-K59</f>
        <v>3.7627043692670021</v>
      </c>
      <c r="N59" s="87">
        <f>T_iv_strat2!Z20</f>
        <v>2.1519323047940326</v>
      </c>
      <c r="O59" s="88">
        <f>N59-T_iv_strat2!AA20</f>
        <v>1.167387908246962</v>
      </c>
      <c r="P59" s="88">
        <f>T_iv_strat2!AB20-N59</f>
        <v>2.4867296554870113</v>
      </c>
      <c r="Q59" s="87">
        <f>T_iv_strat3!Z20</f>
        <v>0.38274982600136886</v>
      </c>
      <c r="R59" s="88">
        <f>Q59-T_iv_strat3!AA20</f>
        <v>0.3307103354419848</v>
      </c>
      <c r="S59" s="88">
        <f>T_iv_strat3!AB20-Q59</f>
        <v>2.3743945557572959</v>
      </c>
      <c r="T59" s="87">
        <f>T_ii!BF20</f>
        <v>1.0154184422796961</v>
      </c>
      <c r="U59" s="88">
        <f>T59-T_ii!BG20</f>
        <v>0.32482363494220823</v>
      </c>
      <c r="V59" s="88">
        <f>T_ii!BH20-T59</f>
        <v>0.47531214031616353</v>
      </c>
      <c r="W59" s="87">
        <f>T_iv_strat2!BF20</f>
        <v>3.0687863443797934</v>
      </c>
      <c r="X59" s="88">
        <f>W59-T_iv_strat2!BG20</f>
        <v>0.79912269992264129</v>
      </c>
      <c r="Y59" s="88">
        <f>T_iv_strat2!BH20-W59</f>
        <v>1.0685733898751071</v>
      </c>
      <c r="Z59" s="87">
        <f>T_iv_strat3!BF20</f>
        <v>0.39767415332924866</v>
      </c>
      <c r="AA59" s="88">
        <f>Z59-T_iv_strat3!BG20</f>
        <v>0.29075783407815942</v>
      </c>
      <c r="AB59" s="88">
        <f>T_iv_strat3!BH20-Z59</f>
        <v>1.0698544246751174</v>
      </c>
    </row>
    <row r="60" spans="1:28" s="89" customFormat="1" ht="43.5" customHeight="1" x14ac:dyDescent="0.25">
      <c r="A60" s="77"/>
      <c r="B60" s="77"/>
      <c r="D60" s="77"/>
      <c r="E60" s="77"/>
      <c r="F60" s="77"/>
      <c r="G60" s="77"/>
      <c r="H60" s="77"/>
      <c r="I60" s="86"/>
      <c r="J60" s="109" t="str">
        <f>T_ii!A22</f>
        <v>SP</v>
      </c>
      <c r="K60" s="87">
        <f>T_ii!Z22</f>
        <v>17.633866048806357</v>
      </c>
      <c r="L60" s="88">
        <f>K60-T_ii!AA22</f>
        <v>3.2340253251617739</v>
      </c>
      <c r="M60" s="88">
        <f>T_ii!AB22-K60</f>
        <v>3.7786608037726808</v>
      </c>
      <c r="N60" s="87">
        <f>T_iv_strat2!Z21</f>
        <v>24.700575721335596</v>
      </c>
      <c r="O60" s="88">
        <f>N60-T_iv_strat2!AA21</f>
        <v>5.2455371497212262</v>
      </c>
      <c r="P60" s="88">
        <f>T_iv_strat2!AB21-N60</f>
        <v>6.1186901030633827</v>
      </c>
      <c r="Q60" s="87">
        <f>T_iv_strat3!Z21</f>
        <v>14.211247338465277</v>
      </c>
      <c r="R60" s="88">
        <f>Q60-T_iv_strat3!AA21</f>
        <v>5.0352044713389716</v>
      </c>
      <c r="S60" s="88">
        <f>T_iv_strat3!AB21-Q60</f>
        <v>7.1484019389724942</v>
      </c>
      <c r="T60" s="87">
        <f>T_ii!BF21</f>
        <v>12.345628476395422</v>
      </c>
      <c r="U60" s="88">
        <f>T60-T_ii!BG21</f>
        <v>2.1459994731449257</v>
      </c>
      <c r="V60" s="88">
        <f>T_ii!BH21-T60</f>
        <v>2.5227587427857117</v>
      </c>
      <c r="W60" s="87">
        <f>T_iv_strat2!BF21</f>
        <v>23.125103255427884</v>
      </c>
      <c r="X60" s="88">
        <f>W60-T_iv_strat2!BG21</f>
        <v>2.4699798774539801</v>
      </c>
      <c r="Y60" s="88">
        <f>T_iv_strat2!BH21-W60</f>
        <v>2.6693239230530281</v>
      </c>
      <c r="Z60" s="87">
        <f>T_iv_strat3!BF21</f>
        <v>7.6899054478380444</v>
      </c>
      <c r="AA60" s="88">
        <f>Z60-T_iv_strat3!BG21</f>
        <v>2.3525783976121692</v>
      </c>
      <c r="AB60" s="88">
        <f>T_iv_strat3!BH21-Z60</f>
        <v>3.269491307980334</v>
      </c>
    </row>
    <row r="61" spans="1:28" s="89" customFormat="1" x14ac:dyDescent="0.25">
      <c r="A61" s="77"/>
      <c r="B61" s="77"/>
      <c r="C61" s="77"/>
      <c r="D61" s="77"/>
      <c r="E61" s="77"/>
      <c r="F61" s="77"/>
      <c r="G61" s="77"/>
      <c r="H61" s="77"/>
      <c r="I61" s="86"/>
      <c r="J61" s="109" t="str">
        <f>T_ii!A23</f>
        <v>SPAQ</v>
      </c>
      <c r="K61" s="87">
        <f>T_ii!Z23</f>
        <v>0.18633595282560381</v>
      </c>
      <c r="L61" s="88">
        <f>K61-T_ii!AA23</f>
        <v>0.10426802187942115</v>
      </c>
      <c r="M61" s="88">
        <f>T_ii!AB23-K61</f>
        <v>0.2361812700767604</v>
      </c>
      <c r="N61" s="87">
        <f>T_iv_strat2!Z22</f>
        <v>19.945645183983267</v>
      </c>
      <c r="O61" s="88">
        <f>N61-T_iv_strat2!AA22</f>
        <v>4.1519699471639395</v>
      </c>
      <c r="P61" s="88">
        <f>T_iv_strat2!AB22-N61</f>
        <v>4.9211440071734138</v>
      </c>
      <c r="Q61" s="87">
        <f>T_iv_strat3!Z22</f>
        <v>18.293117722377659</v>
      </c>
      <c r="R61" s="88">
        <f>Q61-T_iv_strat3!AA22</f>
        <v>8.1275706080199637</v>
      </c>
      <c r="S61" s="88">
        <f>T_iv_strat3!AB22-Q61</f>
        <v>12.405177957025835</v>
      </c>
      <c r="T61" s="87">
        <f>T_ii!BF22</f>
        <v>17.679657022567518</v>
      </c>
      <c r="U61" s="88">
        <f>T61-T_ii!BG22</f>
        <v>2.7420816776406483</v>
      </c>
      <c r="V61" s="88">
        <f>T_ii!BH22-T61</f>
        <v>3.1223467810853904</v>
      </c>
      <c r="W61" s="87">
        <f>T_iv_strat2!BF22</f>
        <v>28.496391299900946</v>
      </c>
      <c r="X61" s="88">
        <f>W61-T_iv_strat2!BG22</f>
        <v>3.316903527635322</v>
      </c>
      <c r="Y61" s="88">
        <f>T_iv_strat2!BH22-W61</f>
        <v>3.5665989839724155</v>
      </c>
      <c r="Z61" s="87">
        <f>T_iv_strat3!BF22</f>
        <v>16.844819134512363</v>
      </c>
      <c r="AA61" s="88">
        <f>Z61-T_iv_strat3!BG22</f>
        <v>4.4346966825481591</v>
      </c>
      <c r="AB61" s="88">
        <f>T_iv_strat3!BH22-Z61</f>
        <v>5.6130947669229982</v>
      </c>
    </row>
    <row r="62" spans="1:28" s="89" customFormat="1" x14ac:dyDescent="0.25">
      <c r="A62" s="77"/>
      <c r="B62" s="77"/>
      <c r="C62" s="77"/>
      <c r="D62" s="77"/>
      <c r="E62" s="77"/>
      <c r="F62" s="77"/>
      <c r="G62" s="77"/>
      <c r="H62" s="77"/>
      <c r="I62" s="86"/>
      <c r="J62" s="109" t="str">
        <f>T_ii!A24</f>
        <v>Other non-artemisinins</v>
      </c>
      <c r="K62" s="87">
        <f>T_ii!Z24</f>
        <v>1.9924646005647091E-2</v>
      </c>
      <c r="L62" s="88">
        <f>K62-T_ii!AA24</f>
        <v>1.4994456355683559E-2</v>
      </c>
      <c r="M62" s="88">
        <f>T_ii!AB24-K62</f>
        <v>6.0561213230757742E-2</v>
      </c>
      <c r="N62" s="87">
        <f>T_iv_strat2!Z23</f>
        <v>5.8305940333621548E-2</v>
      </c>
      <c r="O62" s="88">
        <f>N62-T_iv_strat2!AA23</f>
        <v>4.5844866127084813E-2</v>
      </c>
      <c r="P62" s="88">
        <f>T_iv_strat2!AB23-N62</f>
        <v>0.21405081204043483</v>
      </c>
      <c r="Q62" s="87" t="str">
        <f>T_iv_strat3!Z23</f>
        <v>0</v>
      </c>
      <c r="R62" s="88" t="e">
        <f>Q62-T_iv_strat3!AA23</f>
        <v>#VALUE!</v>
      </c>
      <c r="S62" s="88" t="e">
        <f>T_iv_strat3!AB23-Q62</f>
        <v>#VALUE!</v>
      </c>
      <c r="T62" s="87">
        <f>T_ii!BF23</f>
        <v>1.2594470437814633</v>
      </c>
      <c r="U62" s="88">
        <f>T62-T_ii!BG23</f>
        <v>0.55126549356447763</v>
      </c>
      <c r="V62" s="88">
        <f>T_ii!BH23-T62</f>
        <v>0.97074534679884894</v>
      </c>
      <c r="W62" s="87">
        <f>T_iv_strat2!BF23</f>
        <v>1.0042455666458709</v>
      </c>
      <c r="X62" s="88">
        <f>W62-T_iv_strat2!BG23</f>
        <v>0.37635072562324545</v>
      </c>
      <c r="Y62" s="88">
        <f>T_iv_strat2!BH23-W62</f>
        <v>0.5982918620231652</v>
      </c>
      <c r="Z62" s="87">
        <f>T_iv_strat3!BF23</f>
        <v>1.3443600625134993</v>
      </c>
      <c r="AA62" s="88">
        <f>Z62-T_iv_strat3!BG23</f>
        <v>0.81985077537010953</v>
      </c>
      <c r="AB62" s="88">
        <f>T_iv_strat3!BH23-Z62</f>
        <v>2.0575196385514136</v>
      </c>
    </row>
    <row r="63" spans="1:28" s="89" customFormat="1" x14ac:dyDescent="0.25">
      <c r="A63" s="77"/>
      <c r="B63" s="77"/>
      <c r="C63" s="77"/>
      <c r="D63" s="77"/>
      <c r="E63" s="77"/>
      <c r="F63" s="77"/>
      <c r="G63" s="77"/>
      <c r="H63" s="77"/>
      <c r="I63" s="86"/>
      <c r="J63" s="109" t="str">
        <f>T_ii!A25</f>
        <v>Oral artemisinin monotherapy</v>
      </c>
      <c r="K63" s="87" t="str">
        <f>T_ii!Z25</f>
        <v>0</v>
      </c>
      <c r="L63" s="88" t="e">
        <f>K63-T_ii!AA25</f>
        <v>#VALUE!</v>
      </c>
      <c r="M63" s="88" t="e">
        <f>T_ii!AB25-K63</f>
        <v>#VALUE!</v>
      </c>
      <c r="N63" s="87" t="str">
        <f>T_iv_strat2!Z24</f>
        <v>0</v>
      </c>
      <c r="O63" s="88" t="e">
        <f>N63-T_iv_strat2!AA24</f>
        <v>#VALUE!</v>
      </c>
      <c r="P63" s="88" t="e">
        <f>T_iv_strat2!AB24-N63</f>
        <v>#VALUE!</v>
      </c>
      <c r="Q63" s="87" t="str">
        <f>T_iv_strat3!Z24</f>
        <v>0</v>
      </c>
      <c r="R63" s="88" t="e">
        <f>Q63-T_iv_strat3!AA24</f>
        <v>#VALUE!</v>
      </c>
      <c r="S63" s="88" t="e">
        <f>T_iv_strat3!AB24-Q63</f>
        <v>#VALUE!</v>
      </c>
      <c r="T63" s="87">
        <f>T_ii!BF24</f>
        <v>0.48731062409361253</v>
      </c>
      <c r="U63" s="88">
        <f>T63-T_ii!BG24</f>
        <v>0.23978547356230659</v>
      </c>
      <c r="V63" s="88">
        <f>T_ii!BH24-T63</f>
        <v>0.46984440486619566</v>
      </c>
      <c r="W63" s="87" t="str">
        <f>T_iv_strat2!BF24</f>
        <v>0</v>
      </c>
      <c r="X63" s="88" t="e">
        <f>W63-T_iv_strat2!BG24</f>
        <v>#VALUE!</v>
      </c>
      <c r="Y63" s="88" t="e">
        <f>T_iv_strat2!BH24-W63</f>
        <v>#VALUE!</v>
      </c>
      <c r="Z63" s="87">
        <f>T_iv_strat3!BF24</f>
        <v>7.7529027593230451E-2</v>
      </c>
      <c r="AA63" s="88">
        <f>Z63-T_iv_strat3!BG24</f>
        <v>6.6378248893821226E-2</v>
      </c>
      <c r="AB63" s="88">
        <f>T_iv_strat3!BH24-Z63</f>
        <v>0.45939224983729743</v>
      </c>
    </row>
    <row r="64" spans="1:28" s="89" customFormat="1" x14ac:dyDescent="0.25">
      <c r="A64" s="77"/>
      <c r="B64" s="77"/>
      <c r="C64" s="77"/>
      <c r="D64" s="77"/>
      <c r="E64" s="77"/>
      <c r="F64" s="77"/>
      <c r="G64" s="77"/>
      <c r="H64" s="77"/>
      <c r="I64" s="86"/>
      <c r="J64" s="109" t="str">
        <f>T_ii!A26</f>
        <v>Non-oral art. monotherapy</v>
      </c>
      <c r="K64" s="87">
        <f>T_ii!Z26</f>
        <v>37.674592098480097</v>
      </c>
      <c r="L64" s="88">
        <f>K64-T_ii!AA26</f>
        <v>9.061598715428552</v>
      </c>
      <c r="M64" s="88">
        <f>T_ii!AB26-K64</f>
        <v>10.014266740895934</v>
      </c>
      <c r="N64" s="87" t="str">
        <f>T_iv_strat2!Z25</f>
        <v>0</v>
      </c>
      <c r="O64" s="88" t="e">
        <f>N64-T_iv_strat2!AA25</f>
        <v>#VALUE!</v>
      </c>
      <c r="P64" s="88" t="e">
        <f>T_iv_strat2!AB25-N64</f>
        <v>#VALUE!</v>
      </c>
      <c r="Q64" s="87" t="str">
        <f>T_iv_strat3!Z25</f>
        <v>0</v>
      </c>
      <c r="R64" s="88" t="e">
        <f>Q64-T_iv_strat3!AA25</f>
        <v>#VALUE!</v>
      </c>
      <c r="S64" s="88" t="e">
        <f>T_iv_strat3!AB25-Q64</f>
        <v>#VALUE!</v>
      </c>
      <c r="T64" s="87" t="str">
        <f>T_ii!BF25</f>
        <v>0</v>
      </c>
      <c r="U64" s="88" t="e">
        <f>T64-T_ii!BG25</f>
        <v>#VALUE!</v>
      </c>
      <c r="V64" s="88" t="e">
        <f>T_ii!BH25-T64</f>
        <v>#VALUE!</v>
      </c>
      <c r="W64" s="87" t="str">
        <f>T_iv_strat2!BF25</f>
        <v>0</v>
      </c>
      <c r="X64" s="88" t="e">
        <f>W64-T_iv_strat2!BG25</f>
        <v>#VALUE!</v>
      </c>
      <c r="Y64" s="88" t="e">
        <f>T_iv_strat2!BH25-W64</f>
        <v>#VALUE!</v>
      </c>
      <c r="Z64" s="87" t="str">
        <f>T_iv_strat3!BF25</f>
        <v>0</v>
      </c>
      <c r="AA64" s="88" t="e">
        <f>Z64-T_iv_strat3!BG25</f>
        <v>#VALUE!</v>
      </c>
      <c r="AB64" s="88" t="e">
        <f>T_iv_strat3!BH25-Z64</f>
        <v>#VALUE!</v>
      </c>
    </row>
    <row r="65" spans="1:98" s="89" customFormat="1" x14ac:dyDescent="0.25">
      <c r="A65" s="77"/>
      <c r="B65" s="77"/>
      <c r="C65" s="77"/>
      <c r="D65" s="77"/>
      <c r="E65" s="77"/>
      <c r="F65" s="77"/>
      <c r="G65" s="77"/>
      <c r="H65" s="77"/>
      <c r="I65" s="86"/>
      <c r="J65" s="109" t="str">
        <f>T_ii!A27</f>
        <v>Severe malaria treatment</v>
      </c>
      <c r="K65" s="87">
        <f>T_ii!Z27</f>
        <v>37.851056060579538</v>
      </c>
      <c r="L65" s="88">
        <f>K65-T_ii!AA27</f>
        <v>9.052762438949209</v>
      </c>
      <c r="M65" s="88">
        <f>T_ii!AB27-K65</f>
        <v>9.9865625464005348</v>
      </c>
      <c r="N65" s="87">
        <f>T_iv_strat2!Z26</f>
        <v>55.105977386261337</v>
      </c>
      <c r="O65" s="88">
        <f>N65-T_iv_strat2!AA26</f>
        <v>10.196113603586788</v>
      </c>
      <c r="P65" s="88">
        <f>T_iv_strat2!AB26-N65</f>
        <v>9.7843132946164317</v>
      </c>
      <c r="Q65" s="87">
        <f>T_iv_strat3!Z26</f>
        <v>1.8092183042400896</v>
      </c>
      <c r="R65" s="88">
        <f>Q65-T_iv_strat3!AA26</f>
        <v>1.376497746008484</v>
      </c>
      <c r="S65" s="88">
        <f>T_iv_strat3!AB26-Q65</f>
        <v>5.4365331752533432</v>
      </c>
      <c r="T65" s="87">
        <f>T_ii!BF26</f>
        <v>12.29023180517145</v>
      </c>
      <c r="U65" s="88">
        <f>T65-T_ii!BG26</f>
        <v>2.6021278378804347</v>
      </c>
      <c r="V65" s="88">
        <f>T_ii!BH26-T65</f>
        <v>3.1813022761183625</v>
      </c>
      <c r="W65" s="87">
        <f>T_iv_strat2!BF26</f>
        <v>60.301225280709325</v>
      </c>
      <c r="X65" s="88">
        <f>W65-T_iv_strat2!BG26</f>
        <v>7.2230627858693808</v>
      </c>
      <c r="Y65" s="88">
        <f>T_iv_strat2!BH26-W65</f>
        <v>6.8003290032679544</v>
      </c>
      <c r="Z65" s="87">
        <f>T_iv_strat3!BF26</f>
        <v>4.7969121174121119</v>
      </c>
      <c r="AA65" s="88">
        <f>Z65-T_iv_strat3!BG26</f>
        <v>1.7519335794702746</v>
      </c>
      <c r="AB65" s="88">
        <f>T_iv_strat3!BH26-Z65</f>
        <v>2.6821565565958787</v>
      </c>
    </row>
    <row r="66" spans="1:98" s="89" customFormat="1" x14ac:dyDescent="0.25">
      <c r="A66" s="77"/>
      <c r="B66" s="77"/>
      <c r="C66" s="77"/>
      <c r="D66" s="77"/>
      <c r="E66" s="77"/>
      <c r="F66" s="77"/>
      <c r="G66" s="77"/>
      <c r="H66" s="77"/>
      <c r="I66" s="86"/>
      <c r="J66" s="109" t="str">
        <f>T_ii!A28</f>
        <v>Rectal artesunate</v>
      </c>
      <c r="K66" s="87" t="str">
        <f>T_ii!Z28</f>
        <v>0</v>
      </c>
      <c r="L66" s="88" t="e">
        <f>K66-T_ii!AA28</f>
        <v>#VALUE!</v>
      </c>
      <c r="M66" s="88" t="e">
        <f>T_ii!AB28-K66</f>
        <v>#VALUE!</v>
      </c>
      <c r="N66" s="87">
        <f>T_iv_strat2!Z27</f>
        <v>55.164283326594955</v>
      </c>
      <c r="O66" s="88">
        <f>N66-T_iv_strat2!AA27</f>
        <v>10.204973544229951</v>
      </c>
      <c r="P66" s="88">
        <f>T_iv_strat2!AB27-N66</f>
        <v>9.7878569602482202</v>
      </c>
      <c r="Q66" s="87">
        <f>T_iv_strat3!Z27</f>
        <v>2.1919681302414582</v>
      </c>
      <c r="R66" s="88">
        <f>Q66-T_iv_strat3!AA27</f>
        <v>1.6330921891277146</v>
      </c>
      <c r="S66" s="88">
        <f>T_iv_strat3!AB27-Q66</f>
        <v>6.0114795405971133</v>
      </c>
      <c r="T66" s="87">
        <f>T_ii!BF27</f>
        <v>12.396465471175635</v>
      </c>
      <c r="U66" s="88">
        <f>T66-T_ii!BG27</f>
        <v>2.6336899506410543</v>
      </c>
      <c r="V66" s="88">
        <f>T_ii!BH27-T66</f>
        <v>3.2212102538587626</v>
      </c>
      <c r="W66" s="87">
        <f>T_iv_strat2!BF27</f>
        <v>60.301225280709325</v>
      </c>
      <c r="X66" s="88">
        <f>W66-T_iv_strat2!BG27</f>
        <v>7.2230627858693808</v>
      </c>
      <c r="Y66" s="88">
        <f>T_iv_strat2!BH27-W66</f>
        <v>6.8003290032679544</v>
      </c>
      <c r="Z66" s="87">
        <f>T_iv_strat3!BF27</f>
        <v>4.8978135840997092</v>
      </c>
      <c r="AA66" s="88">
        <f>Z66-T_iv_strat3!BG27</f>
        <v>1.832310996441858</v>
      </c>
      <c r="AB66" s="88">
        <f>T_iv_strat3!BH27-Z66</f>
        <v>2.8400929607547534</v>
      </c>
    </row>
    <row r="67" spans="1:98" s="89" customFormat="1" x14ac:dyDescent="0.25">
      <c r="A67" s="77"/>
      <c r="B67" s="77"/>
      <c r="C67" s="77"/>
      <c r="D67" s="77"/>
      <c r="E67" s="77"/>
      <c r="F67" s="77"/>
      <c r="G67" s="77"/>
      <c r="H67" s="77"/>
      <c r="I67" s="86"/>
      <c r="J67" s="109" t="str">
        <f>T_ii!A29</f>
        <v>Injectable artesunate</v>
      </c>
      <c r="K67" s="87">
        <f>T_ii!Z29</f>
        <v>6.4680032777921923</v>
      </c>
      <c r="L67" s="88">
        <f>K67-T_ii!AA29</f>
        <v>2.0125152365160384</v>
      </c>
      <c r="M67" s="88">
        <f>T_ii!AB29-K67</f>
        <v>2.8330621742740689</v>
      </c>
      <c r="N67" s="87" t="str">
        <f>T_iv_strat2!Z28</f>
        <v>0</v>
      </c>
      <c r="O67" s="88" t="e">
        <f>N67-T_iv_strat2!AA28</f>
        <v>#VALUE!</v>
      </c>
      <c r="P67" s="88" t="e">
        <f>T_iv_strat2!AB28-N67</f>
        <v>#VALUE!</v>
      </c>
      <c r="Q67" s="87" t="str">
        <f>T_iv_strat3!Z28</f>
        <v>0</v>
      </c>
      <c r="R67" s="88" t="e">
        <f>Q67-T_iv_strat3!AA28</f>
        <v>#VALUE!</v>
      </c>
      <c r="S67" s="88" t="e">
        <f>T_iv_strat3!AB28-Q67</f>
        <v>#VALUE!</v>
      </c>
      <c r="T67" s="87" t="str">
        <f>T_ii!BF28</f>
        <v>0</v>
      </c>
      <c r="U67" s="88" t="e">
        <f>T67-T_ii!BG28</f>
        <v>#VALUE!</v>
      </c>
      <c r="V67" s="88" t="e">
        <f>T_ii!BH28-T67</f>
        <v>#VALUE!</v>
      </c>
      <c r="W67" s="87" t="str">
        <f>T_iv_strat2!BF28</f>
        <v>0</v>
      </c>
      <c r="X67" s="88" t="e">
        <f>W67-T_iv_strat2!BG28</f>
        <v>#VALUE!</v>
      </c>
      <c r="Y67" s="88" t="e">
        <f>T_iv_strat2!BH28-W67</f>
        <v>#VALUE!</v>
      </c>
      <c r="Z67" s="87" t="str">
        <f>T_iv_strat3!BF28</f>
        <v>0</v>
      </c>
      <c r="AA67" s="88" t="e">
        <f>Z67-T_iv_strat3!BG28</f>
        <v>#VALUE!</v>
      </c>
      <c r="AB67" s="88" t="e">
        <f>T_iv_strat3!BH28-Z67</f>
        <v>#VALUE!</v>
      </c>
    </row>
    <row r="68" spans="1:98" s="89" customFormat="1" x14ac:dyDescent="0.25">
      <c r="A68" s="77"/>
      <c r="B68" s="77"/>
      <c r="C68" s="77"/>
      <c r="D68" s="77"/>
      <c r="E68" s="77"/>
      <c r="F68" s="77"/>
      <c r="G68" s="77"/>
      <c r="H68" s="77"/>
      <c r="I68" s="86"/>
      <c r="J68" s="109" t="str">
        <f>T_ii!A30</f>
        <v>Injectable artemether</v>
      </c>
      <c r="K68" s="87">
        <f>T_ii!Z30</f>
        <v>32.02634388393929</v>
      </c>
      <c r="L68" s="88">
        <f>K68-T_ii!AA30</f>
        <v>6.9142058251252934</v>
      </c>
      <c r="M68" s="88">
        <f>T_ii!AB30-K68</f>
        <v>7.80536191649648</v>
      </c>
      <c r="N68" s="87">
        <f>T_iv_strat2!Z29</f>
        <v>9.6654519418774587</v>
      </c>
      <c r="O68" s="88">
        <f>N68-T_iv_strat2!AA29</f>
        <v>2.6925033321697178</v>
      </c>
      <c r="P68" s="88">
        <f>T_iv_strat2!AB29-N68</f>
        <v>3.58409748578201</v>
      </c>
      <c r="Q68" s="87">
        <f>T_iv_strat3!Z29</f>
        <v>0.20395023291361436</v>
      </c>
      <c r="R68" s="88">
        <f>Q68-T_iv_strat3!AA29</f>
        <v>0.17936815796321651</v>
      </c>
      <c r="S68" s="88">
        <f>T_iv_strat3!AB29-Q68</f>
        <v>1.466299213990109</v>
      </c>
      <c r="T68" s="87">
        <f>T_ii!BF29</f>
        <v>2.4490271191800179</v>
      </c>
      <c r="U68" s="88">
        <f>T68-T_ii!BG29</f>
        <v>0.6699076464549909</v>
      </c>
      <c r="V68" s="88">
        <f>T_ii!BH29-T68</f>
        <v>0.91351838652440831</v>
      </c>
      <c r="W68" s="87">
        <f>T_iv_strat2!BF29</f>
        <v>12.043584571725736</v>
      </c>
      <c r="X68" s="88">
        <f>W68-T_iv_strat2!BG29</f>
        <v>1.8061251205661577</v>
      </c>
      <c r="Y68" s="88">
        <f>T_iv_strat2!BH29-W68</f>
        <v>2.0746500295817327</v>
      </c>
      <c r="Z68" s="87">
        <f>T_iv_strat3!BF29</f>
        <v>0.95628600789049312</v>
      </c>
      <c r="AA68" s="88">
        <f>Z68-T_iv_strat3!BG29</f>
        <v>0.56184814188223287</v>
      </c>
      <c r="AB68" s="88">
        <f>T_iv_strat3!BH29-Z68</f>
        <v>1.3436802876262468</v>
      </c>
    </row>
    <row r="69" spans="1:98" s="89" customFormat="1" x14ac:dyDescent="0.25">
      <c r="A69" s="77"/>
      <c r="H69" s="77"/>
      <c r="I69" s="86"/>
      <c r="J69" s="109" t="str">
        <f>T_ii!A31</f>
        <v>injAE</v>
      </c>
      <c r="K69" s="87">
        <f>T_ii!Z31</f>
        <v>12.26117776953301</v>
      </c>
      <c r="L69" s="88">
        <f>K69-T_ii!AA31</f>
        <v>4.18703640437184</v>
      </c>
      <c r="M69" s="88">
        <f>T_ii!AB31-K69</f>
        <v>5.9286789117244965</v>
      </c>
      <c r="N69" s="87">
        <f>T_iv_strat2!Z30</f>
        <v>46.959653827487251</v>
      </c>
      <c r="O69" s="88">
        <f>N69-T_iv_strat2!AA30</f>
        <v>7.9756917224123569</v>
      </c>
      <c r="P69" s="88">
        <f>T_iv_strat2!AB30-N69</f>
        <v>8.1340709086855725</v>
      </c>
      <c r="Q69" s="87">
        <f>T_iv_strat3!Z30</f>
        <v>1.8092183042400896</v>
      </c>
      <c r="R69" s="88">
        <f>Q69-T_iv_strat3!AA30</f>
        <v>1.376497746008484</v>
      </c>
      <c r="S69" s="88">
        <f>T_iv_strat3!AB30-Q69</f>
        <v>5.4365331752533432</v>
      </c>
      <c r="T69" s="87">
        <f>T_ii!BF30</f>
        <v>9.8490016539293244</v>
      </c>
      <c r="U69" s="88">
        <f>T69-T_ii!BG30</f>
        <v>2.249709405316489</v>
      </c>
      <c r="V69" s="88">
        <f>T_ii!BH30-T69</f>
        <v>2.8243703139816105</v>
      </c>
      <c r="W69" s="87">
        <f>T_iv_strat2!BF30</f>
        <v>51.439062556984062</v>
      </c>
      <c r="X69" s="88">
        <f>W69-T_iv_strat2!BG30</f>
        <v>6.8725503575124591</v>
      </c>
      <c r="Y69" s="88">
        <f>T_iv_strat2!BH30-W69</f>
        <v>6.8185570452001372</v>
      </c>
      <c r="Z69" s="87">
        <f>T_iv_strat3!BF30</f>
        <v>3.2394786349065714</v>
      </c>
      <c r="AA69" s="88">
        <f>Z69-T_iv_strat3!BG30</f>
        <v>1.4223638462203247</v>
      </c>
      <c r="AB69" s="88">
        <f>T_iv_strat3!BH30-Z69</f>
        <v>2.47097753381628</v>
      </c>
    </row>
    <row r="70" spans="1:98" s="89" customFormat="1" x14ac:dyDescent="0.25">
      <c r="A70" s="77"/>
      <c r="H70" s="77"/>
      <c r="I70" s="86"/>
      <c r="J70" s="107"/>
      <c r="N70" s="87">
        <f>T_iv_strat2!Z31</f>
        <v>18.014093979742619</v>
      </c>
      <c r="O70" s="88">
        <f>N70-T_iv_strat2!AA31</f>
        <v>5.4856869383318685</v>
      </c>
      <c r="P70" s="88">
        <f>T_iv_strat2!AB31-N70</f>
        <v>7.1953987585940133</v>
      </c>
      <c r="Q70" s="87">
        <f>T_iv_strat3!Z31</f>
        <v>0.10197511645680718</v>
      </c>
      <c r="R70" s="88">
        <f>Q70-T_iv_strat3!AA31</f>
        <v>8.9668543761199995E-2</v>
      </c>
      <c r="S70" s="88">
        <f>T_iv_strat3!AB31-Q70</f>
        <v>0.73752881765023237</v>
      </c>
      <c r="T70" s="87">
        <f>T_ii!BF31</f>
        <v>5.2985408197946589</v>
      </c>
      <c r="U70" s="88">
        <f>T70-T_ii!BG31</f>
        <v>1.1814924447623776</v>
      </c>
      <c r="V70" s="88">
        <f>T_ii!BH31-T70</f>
        <v>1.4965233734311312</v>
      </c>
      <c r="W70" s="87">
        <f>T_iv_strat2!BF31</f>
        <v>26.888268610617942</v>
      </c>
      <c r="X70" s="88">
        <f>W70-T_iv_strat2!BG31</f>
        <v>3.706044040997952</v>
      </c>
      <c r="Y70" s="88">
        <f>T_iv_strat2!BH31-W70</f>
        <v>4.059821434974122</v>
      </c>
      <c r="Z70" s="87">
        <f>T_iv_strat3!BF31</f>
        <v>1.7433060156500675</v>
      </c>
      <c r="AA70" s="88">
        <f>Z70-T_iv_strat3!BG31</f>
        <v>0.79873804861501618</v>
      </c>
      <c r="AB70" s="88">
        <f>T_iv_strat3!BH31-Z70</f>
        <v>1.4523704211472537</v>
      </c>
    </row>
    <row r="71" spans="1:98" s="89" customFormat="1" x14ac:dyDescent="0.25">
      <c r="A71" s="77"/>
      <c r="H71" s="77"/>
      <c r="I71" s="86"/>
      <c r="J71" s="106"/>
      <c r="K71" s="88"/>
      <c r="L71" s="88"/>
      <c r="M71" s="87"/>
      <c r="N71" s="87"/>
      <c r="O71" s="88"/>
      <c r="P71" s="88"/>
      <c r="Q71" s="87"/>
      <c r="R71" s="88"/>
      <c r="S71" s="88"/>
      <c r="T71" s="87"/>
      <c r="U71" s="88"/>
      <c r="V71" s="88"/>
      <c r="W71" s="87"/>
      <c r="X71" s="88"/>
      <c r="Y71" s="88"/>
      <c r="Z71" s="87"/>
      <c r="AA71" s="88"/>
      <c r="AB71" s="88"/>
    </row>
    <row r="72" spans="1:98" s="89" customFormat="1" x14ac:dyDescent="0.25">
      <c r="A72" s="77"/>
      <c r="H72" s="77"/>
      <c r="I72" s="86"/>
      <c r="J72" s="106"/>
      <c r="K72" s="88"/>
      <c r="L72" s="88"/>
      <c r="M72" s="87"/>
      <c r="N72" s="87"/>
      <c r="O72" s="88"/>
      <c r="P72" s="88"/>
      <c r="Q72" s="87"/>
      <c r="R72" s="88"/>
      <c r="S72" s="88"/>
      <c r="T72" s="87"/>
      <c r="U72" s="88"/>
      <c r="V72" s="88"/>
      <c r="W72" s="87"/>
      <c r="X72" s="88"/>
      <c r="Y72" s="88"/>
      <c r="Z72" s="87"/>
      <c r="AA72" s="88"/>
      <c r="AB72" s="88"/>
    </row>
    <row r="73" spans="1:98" s="88" customFormat="1" x14ac:dyDescent="0.25">
      <c r="A73" s="77"/>
      <c r="B73" s="89"/>
      <c r="C73" s="89"/>
      <c r="D73" s="89"/>
      <c r="E73" s="89"/>
      <c r="F73" s="89"/>
      <c r="G73" s="89"/>
      <c r="H73" s="77"/>
      <c r="I73" s="86"/>
      <c r="J73" s="102"/>
      <c r="K73" s="30"/>
      <c r="L73" s="30"/>
      <c r="M73" s="30"/>
      <c r="N73" s="30"/>
      <c r="O73" s="30"/>
      <c r="P73" s="30"/>
      <c r="Q73" s="30"/>
      <c r="R73" s="30"/>
      <c r="T73" s="87"/>
      <c r="W73" s="87"/>
      <c r="Z73" s="87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89"/>
      <c r="CR73" s="89"/>
      <c r="CS73" s="89"/>
      <c r="CT73" s="89"/>
    </row>
    <row r="74" spans="1:98" s="75" customFormat="1" x14ac:dyDescent="0.25">
      <c r="A74" s="73"/>
      <c r="B74" s="73"/>
      <c r="C74" s="73"/>
      <c r="D74" s="73"/>
      <c r="E74" s="73"/>
      <c r="F74" s="73"/>
      <c r="G74" s="73"/>
      <c r="H74" s="73"/>
      <c r="I74" s="74"/>
      <c r="J74" s="111"/>
    </row>
    <row r="75" spans="1:98" x14ac:dyDescent="0.25">
      <c r="A75" s="27" t="s">
        <v>26</v>
      </c>
      <c r="I75" s="30"/>
    </row>
    <row r="76" spans="1:98" x14ac:dyDescent="0.25">
      <c r="A76" s="27" t="s">
        <v>27</v>
      </c>
    </row>
    <row r="77" spans="1:98" s="72" customFormat="1" ht="29.25" customHeight="1" thickBot="1" x14ac:dyDescent="0.3">
      <c r="A77" s="27"/>
      <c r="B77" s="179" t="str">
        <f>_xlfn.CONCAT($A$2, ", ", A76)</f>
        <v>Proportion of all outlets enumerated that had an antimalarial in stock at the time of the survey visit, among all outlets surveyed, overall in each state</v>
      </c>
      <c r="C77" s="179"/>
      <c r="D77" s="179"/>
      <c r="E77" s="179"/>
      <c r="F77" s="179"/>
      <c r="G77" s="179"/>
      <c r="H77" s="29"/>
      <c r="I77" s="71"/>
      <c r="J77" s="104" t="s">
        <v>28</v>
      </c>
      <c r="K77" s="70" t="s">
        <v>14</v>
      </c>
      <c r="L77" s="70" t="s">
        <v>15</v>
      </c>
      <c r="M77" s="70" t="s">
        <v>16</v>
      </c>
      <c r="N77" s="70" t="s">
        <v>18</v>
      </c>
      <c r="O77" s="70" t="s">
        <v>15</v>
      </c>
      <c r="P77" s="70" t="s">
        <v>16</v>
      </c>
    </row>
    <row r="78" spans="1:98" ht="15.75" thickTop="1" x14ac:dyDescent="0.25">
      <c r="B78" s="180"/>
      <c r="C78" s="180"/>
      <c r="D78" s="180"/>
      <c r="E78" s="180"/>
      <c r="F78" s="180"/>
      <c r="G78" s="180"/>
      <c r="J78" s="102" t="str">
        <f>UPPER(RIGHT(T_iii_strat1!A1, LEN(T_iii_strat1!A1)-10))</f>
        <v>T1</v>
      </c>
      <c r="K78" s="30">
        <f>T_iii_strat1!Z4</f>
        <v>95.249443799986167</v>
      </c>
      <c r="L78" s="30">
        <f>T_iii_strat1!Z4-T_iii_strat1!AA4</f>
        <v>2.3241560558221863</v>
      </c>
      <c r="M78" s="30">
        <f>T_iii_strat1!AB4-T_iii_strat1!Z4</f>
        <v>1.5866301025624807</v>
      </c>
      <c r="N78" s="30">
        <f>T_iii_strat1!Z5</f>
        <v>91.954445086469477</v>
      </c>
      <c r="O78" s="30">
        <f>T_iii_strat1!Z5-T_iii_strat1!AA5</f>
        <v>2.7000705947728818</v>
      </c>
      <c r="P78" s="30">
        <f>T_iii_strat1!AB5-T_iii_strat1!Z5</f>
        <v>2.067063940259473</v>
      </c>
    </row>
    <row r="79" spans="1:98" x14ac:dyDescent="0.25">
      <c r="B79" s="180"/>
      <c r="C79" s="180"/>
      <c r="D79" s="180"/>
      <c r="E79" s="180"/>
      <c r="F79" s="180"/>
      <c r="G79" s="180"/>
      <c r="J79" s="102" t="str">
        <f>UPPER(RIGHT(T_iii_strat2!A1, LEN(T_iii_strat2!A1)-10))</f>
        <v>T2</v>
      </c>
      <c r="K79" s="30">
        <f>T_iii_strat2!Z4</f>
        <v>76.396543260721955</v>
      </c>
      <c r="L79" s="30">
        <f>T_iii_strat2!Z4-T_iii_strat2!AA4</f>
        <v>8.9717064739762122</v>
      </c>
      <c r="M79" s="30">
        <f>T_iii_strat2!AB4-T_iii_strat2!Z4</f>
        <v>7.1053715462101508</v>
      </c>
      <c r="N79" s="30">
        <f>T_iii_strat2!Z5</f>
        <v>63.121160671467806</v>
      </c>
      <c r="O79" s="30">
        <f>T_iii_strat2!Z5-T_iii_strat2!AA5</f>
        <v>9.2378616559553706</v>
      </c>
      <c r="P79" s="30">
        <f>T_iii_strat2!AB5-T_iii_strat2!Z5</f>
        <v>8.3665602299643496</v>
      </c>
    </row>
    <row r="80" spans="1:98" x14ac:dyDescent="0.25">
      <c r="B80" s="180"/>
      <c r="C80" s="180"/>
      <c r="D80" s="180"/>
      <c r="E80" s="180"/>
      <c r="F80" s="180"/>
      <c r="G80" s="180"/>
      <c r="J80" s="102" t="str">
        <f>UPPER(RIGHT(T_iii_strat3!A1, LEN(T_iii_strat3!A1)-10))</f>
        <v>T3</v>
      </c>
      <c r="K80" s="30">
        <f>T_iii_strat3!Z4</f>
        <v>87.414229635469283</v>
      </c>
      <c r="L80" s="30">
        <f>T_iii_strat3!Z4-T_iii_strat3!AA4</f>
        <v>3.3356756744040155</v>
      </c>
      <c r="M80" s="30">
        <f>T_iii_strat3!AB4-T_iii_strat3!Z4</f>
        <v>2.7188366999154283</v>
      </c>
      <c r="N80" s="30">
        <f>T_iii_strat3!Z5</f>
        <v>81.846816887793423</v>
      </c>
      <c r="O80" s="30">
        <f>T_iii_strat3!Z5-T_iii_strat3!AA5</f>
        <v>3.452566126706202</v>
      </c>
      <c r="P80" s="30">
        <f>T_iii_strat3!AB5-T_iii_strat3!Z5</f>
        <v>3.007442379123944</v>
      </c>
    </row>
    <row r="81" spans="2:10" x14ac:dyDescent="0.25">
      <c r="B81" s="180"/>
      <c r="C81" s="180"/>
      <c r="D81" s="180"/>
      <c r="E81" s="180"/>
      <c r="F81" s="180"/>
      <c r="G81" s="180"/>
      <c r="J81" s="102">
        <v>0</v>
      </c>
    </row>
    <row r="82" spans="2:10" x14ac:dyDescent="0.25">
      <c r="B82" s="180"/>
      <c r="C82" s="180"/>
      <c r="D82" s="180"/>
      <c r="E82" s="180"/>
      <c r="F82" s="180"/>
      <c r="G82" s="180"/>
      <c r="J82" s="102">
        <v>0</v>
      </c>
    </row>
    <row r="83" spans="2:10" x14ac:dyDescent="0.25">
      <c r="B83" s="180"/>
      <c r="C83" s="180"/>
      <c r="D83" s="180"/>
      <c r="E83" s="180"/>
      <c r="F83" s="180"/>
      <c r="G83" s="180"/>
      <c r="J83" s="102">
        <v>0</v>
      </c>
    </row>
    <row r="84" spans="2:10" x14ac:dyDescent="0.25">
      <c r="B84" s="180"/>
      <c r="C84" s="180"/>
      <c r="D84" s="180"/>
      <c r="E84" s="180"/>
      <c r="F84" s="180"/>
      <c r="G84" s="180"/>
      <c r="J84" s="102">
        <v>0</v>
      </c>
    </row>
    <row r="85" spans="2:10" x14ac:dyDescent="0.25">
      <c r="B85" s="180"/>
      <c r="C85" s="180"/>
      <c r="D85" s="180"/>
      <c r="E85" s="180"/>
      <c r="F85" s="180"/>
      <c r="G85" s="180"/>
      <c r="J85" s="102">
        <v>0</v>
      </c>
    </row>
    <row r="86" spans="2:10" x14ac:dyDescent="0.25">
      <c r="B86" s="180"/>
      <c r="C86" s="180"/>
      <c r="D86" s="180"/>
      <c r="E86" s="180"/>
      <c r="F86" s="180"/>
      <c r="G86" s="180"/>
      <c r="J86" s="102">
        <v>0</v>
      </c>
    </row>
    <row r="87" spans="2:10" x14ac:dyDescent="0.25">
      <c r="B87" s="180"/>
      <c r="C87" s="180"/>
      <c r="D87" s="180"/>
      <c r="E87" s="180"/>
      <c r="F87" s="180"/>
      <c r="G87" s="180"/>
      <c r="J87" s="102">
        <v>0</v>
      </c>
    </row>
    <row r="88" spans="2:10" x14ac:dyDescent="0.25">
      <c r="B88" s="180"/>
      <c r="C88" s="180"/>
      <c r="D88" s="180"/>
      <c r="E88" s="180"/>
      <c r="F88" s="180"/>
      <c r="G88" s="180"/>
    </row>
    <row r="89" spans="2:10" x14ac:dyDescent="0.25">
      <c r="B89" s="180"/>
      <c r="C89" s="180"/>
      <c r="D89" s="180"/>
      <c r="E89" s="180"/>
      <c r="F89" s="180"/>
      <c r="G89" s="180"/>
    </row>
    <row r="90" spans="2:10" x14ac:dyDescent="0.25">
      <c r="B90" s="180"/>
      <c r="C90" s="180"/>
      <c r="D90" s="180"/>
      <c r="E90" s="180"/>
      <c r="F90" s="180"/>
      <c r="G90" s="180"/>
    </row>
    <row r="91" spans="2:10" x14ac:dyDescent="0.25">
      <c r="B91" s="180"/>
      <c r="C91" s="180"/>
      <c r="D91" s="180"/>
      <c r="E91" s="180"/>
      <c r="F91" s="180"/>
      <c r="G91" s="180"/>
    </row>
    <row r="92" spans="2:10" x14ac:dyDescent="0.25">
      <c r="B92" s="180"/>
      <c r="C92" s="180"/>
      <c r="D92" s="180"/>
      <c r="E92" s="180"/>
      <c r="F92" s="180"/>
      <c r="G92" s="180"/>
    </row>
    <row r="93" spans="2:10" x14ac:dyDescent="0.25">
      <c r="B93" s="180"/>
      <c r="C93" s="180"/>
      <c r="D93" s="180"/>
      <c r="E93" s="180"/>
      <c r="F93" s="180"/>
      <c r="G93" s="180"/>
    </row>
    <row r="94" spans="2:10" x14ac:dyDescent="0.25">
      <c r="B94" s="181" t="str">
        <f>_xlfn.CONCAT("Total outlets enumerated: Abia=", T_iii_strat1!AC4, " Kano=", T_iii_strat2!AC4, " Lagos=", T_iii_strat3!AC4)</f>
        <v>Total outlets enumerated: Abia=1418 Kano=1721 Lagos=1032</v>
      </c>
      <c r="C94" s="181"/>
      <c r="D94" s="181"/>
      <c r="E94" s="181"/>
      <c r="F94" s="181"/>
      <c r="G94" s="181"/>
    </row>
    <row r="95" spans="2:10" ht="169.5" customHeight="1" thickBot="1" x14ac:dyDescent="0.3">
      <c r="B95" s="176" t="s">
        <v>29</v>
      </c>
      <c r="C95" s="176"/>
      <c r="D95" s="176"/>
      <c r="E95" s="176"/>
      <c r="F95" s="176"/>
      <c r="G95" s="176"/>
    </row>
    <row r="96" spans="2:10" ht="15.75" thickTop="1" x14ac:dyDescent="0.25">
      <c r="B96" s="30"/>
      <c r="C96" s="30"/>
      <c r="D96" s="30"/>
      <c r="E96" s="30"/>
      <c r="F96" s="30"/>
      <c r="G96" s="30"/>
    </row>
    <row r="97" spans="1:18" s="69" customFormat="1" x14ac:dyDescent="0.25">
      <c r="A97" s="28" t="s">
        <v>4</v>
      </c>
      <c r="B97" s="28"/>
      <c r="C97" s="28"/>
      <c r="D97" s="28"/>
      <c r="E97" s="28"/>
      <c r="F97" s="28"/>
      <c r="G97" s="28"/>
      <c r="H97" s="28"/>
      <c r="I97" s="68"/>
      <c r="J97" s="103"/>
    </row>
    <row r="98" spans="1:18" ht="35.25" customHeight="1" thickBot="1" x14ac:dyDescent="0.3">
      <c r="B98" s="179" t="str">
        <f>_xlfn.CONCAT($A$2, ", ", A97)</f>
        <v>Proportion of all outlets enumerated that had an antimalarial in stock at the time of the survey visit, among all outlets surveyed, by outlet type</v>
      </c>
      <c r="C98" s="179"/>
      <c r="D98" s="179"/>
      <c r="E98" s="179"/>
      <c r="F98" s="179"/>
      <c r="G98" s="179"/>
    </row>
    <row r="99" spans="1:18" ht="15.75" thickTop="1" x14ac:dyDescent="0.25">
      <c r="B99" s="31" t="str">
        <f>J99</f>
        <v>Abia</v>
      </c>
      <c r="C99" s="31"/>
      <c r="D99" s="31"/>
      <c r="E99" s="31"/>
      <c r="F99" s="31"/>
      <c r="G99" s="31"/>
      <c r="J99" s="102" t="s">
        <v>30</v>
      </c>
    </row>
    <row r="100" spans="1:18" x14ac:dyDescent="0.25">
      <c r="B100" s="180"/>
      <c r="C100" s="180"/>
      <c r="D100" s="180"/>
      <c r="E100" s="180"/>
      <c r="F100" s="180"/>
      <c r="G100" s="180"/>
      <c r="J100" s="104"/>
      <c r="K100" s="70" t="s">
        <v>14</v>
      </c>
      <c r="L100" s="70" t="s">
        <v>15</v>
      </c>
      <c r="M100" s="70" t="s">
        <v>16</v>
      </c>
      <c r="N100" s="70" t="s">
        <v>17</v>
      </c>
      <c r="O100" s="70" t="s">
        <v>18</v>
      </c>
      <c r="P100" s="70" t="s">
        <v>15</v>
      </c>
      <c r="Q100" s="70" t="s">
        <v>16</v>
      </c>
      <c r="R100" s="70" t="s">
        <v>17</v>
      </c>
    </row>
    <row r="101" spans="1:18" x14ac:dyDescent="0.25">
      <c r="B101" s="180"/>
      <c r="C101" s="180"/>
      <c r="D101" s="180"/>
      <c r="E101" s="180"/>
      <c r="F101" s="180"/>
      <c r="G101" s="180"/>
      <c r="J101" s="102" t="str">
        <f>T_iii_strat1!B$2</f>
        <v>Private Not For-Profit Facility</v>
      </c>
      <c r="K101" s="30">
        <f>T_iii_strat1!B$4</f>
        <v>97.204127199108981</v>
      </c>
      <c r="L101" s="30">
        <f>K101-T_iii_strat1!C$4</f>
        <v>7.9087491789350679</v>
      </c>
      <c r="M101" s="30">
        <f>T_iii_strat1!D$4-K101</f>
        <v>2.1104852603715472</v>
      </c>
      <c r="N101" s="30">
        <f>T_iii_strat1!E$4</f>
        <v>15</v>
      </c>
      <c r="O101" s="30">
        <f>T_iii_strat1!B$5</f>
        <v>67.579309574179973</v>
      </c>
      <c r="P101" s="30">
        <f>O101-T_iii_strat1!C$5</f>
        <v>22.665021572732797</v>
      </c>
      <c r="Q101" s="30">
        <f>T_iii_strat1!D$5-O101</f>
        <v>16.620152066893908</v>
      </c>
      <c r="R101" s="30">
        <f>T_iii_strat1!E$5</f>
        <v>15</v>
      </c>
    </row>
    <row r="102" spans="1:18" x14ac:dyDescent="0.25">
      <c r="B102" s="180"/>
      <c r="C102" s="180"/>
      <c r="D102" s="180"/>
      <c r="E102" s="180"/>
      <c r="F102" s="180"/>
      <c r="G102" s="180"/>
      <c r="J102" s="102" t="str">
        <f>T_iii_strat1!F$2</f>
        <v>Private For-Profit Facility</v>
      </c>
      <c r="K102" s="30">
        <f>T_iii_strat1!F$4</f>
        <v>76.208086839700513</v>
      </c>
      <c r="L102" s="30">
        <f>K102-T_iii_strat1!G$4</f>
        <v>24.332277265941855</v>
      </c>
      <c r="M102" s="30">
        <f>T_iii_strat1!H$4-K102</f>
        <v>14.284327636812407</v>
      </c>
      <c r="N102" s="30">
        <f>T_iii_strat1!I$4</f>
        <v>16</v>
      </c>
      <c r="O102" s="30">
        <f>T_iii_strat1!F$5</f>
        <v>46.258769639370826</v>
      </c>
      <c r="P102" s="30">
        <f>O102-T_iii_strat1!G$5</f>
        <v>18.481272599741082</v>
      </c>
      <c r="Q102" s="30">
        <f>T_iii_strat1!H$5-O102</f>
        <v>19.569857482771482</v>
      </c>
      <c r="R102" s="30">
        <f>T_iii_strat1!I$5</f>
        <v>16</v>
      </c>
    </row>
    <row r="103" spans="1:18" x14ac:dyDescent="0.25">
      <c r="B103" s="180"/>
      <c r="C103" s="180"/>
      <c r="D103" s="180"/>
      <c r="E103" s="180"/>
      <c r="F103" s="180"/>
      <c r="G103" s="180"/>
      <c r="J103" s="102" t="str">
        <f>T_iii_strat1!J$2</f>
        <v>Pharmacy</v>
      </c>
      <c r="K103" s="30">
        <f>T_iii_strat1!J$4</f>
        <v>99.582701906183203</v>
      </c>
      <c r="L103" s="30">
        <v>0</v>
      </c>
      <c r="M103" s="30">
        <v>0</v>
      </c>
      <c r="N103" s="30">
        <f>T_iii_strat1!M$4</f>
        <v>52</v>
      </c>
      <c r="O103" s="30">
        <f>T_iii_strat1!J$5</f>
        <v>99.582701906183203</v>
      </c>
      <c r="P103" s="30">
        <f>O103-T_iii_strat1!K$5</f>
        <v>1.5948364142714269</v>
      </c>
      <c r="Q103" s="67">
        <f>T_iii_strat1!L$5-O103</f>
        <v>0.33185655678738613</v>
      </c>
      <c r="R103" s="30">
        <f>T_iii_strat1!M$5</f>
        <v>52</v>
      </c>
    </row>
    <row r="104" spans="1:18" x14ac:dyDescent="0.25">
      <c r="B104" s="180"/>
      <c r="C104" s="180"/>
      <c r="D104" s="180"/>
      <c r="E104" s="180"/>
      <c r="F104" s="180"/>
      <c r="G104" s="180"/>
      <c r="J104" s="102" t="str">
        <f>T_iii_strat1!R$2</f>
        <v>Drug store</v>
      </c>
      <c r="K104" s="30">
        <f>T_iii_strat1!R$4</f>
        <v>95.393068732664517</v>
      </c>
      <c r="L104" s="30">
        <f>K104-T_iii_strat1!S$4</f>
        <v>2.4839174990535327</v>
      </c>
      <c r="M104" s="30">
        <f>T_iii_strat1!T$4-K104</f>
        <v>1.6415747820176847</v>
      </c>
      <c r="N104" s="30">
        <f>T_iii_strat1!U$4</f>
        <v>1321</v>
      </c>
      <c r="O104" s="30">
        <f>T_iii_strat1!R$5</f>
        <v>92.620320224260183</v>
      </c>
      <c r="P104" s="30">
        <f>O104-T_iii_strat1!S$5</f>
        <v>2.7514069333499549</v>
      </c>
      <c r="Q104" s="30">
        <f>T_iii_strat1!T$5-O104</f>
        <v>2.048504967846128</v>
      </c>
      <c r="R104" s="30">
        <f>T_iii_strat1!U$5</f>
        <v>1321</v>
      </c>
    </row>
    <row r="105" spans="1:18" x14ac:dyDescent="0.25">
      <c r="B105" s="180"/>
      <c r="C105" s="180"/>
      <c r="D105" s="180"/>
      <c r="E105" s="180"/>
      <c r="F105" s="180"/>
      <c r="G105" s="180"/>
      <c r="J105" s="102" t="str">
        <f>T_iii_strat1!V$2</f>
        <v>Informal TOTAL</v>
      </c>
      <c r="K105" s="30">
        <f>T_iii_strat1!V$4</f>
        <v>100</v>
      </c>
      <c r="L105" s="30">
        <f>K105-T_iii_strat1!W$4</f>
        <v>0</v>
      </c>
      <c r="M105" s="30">
        <f>T_iii_strat1!X$4-K105</f>
        <v>0</v>
      </c>
      <c r="N105" s="30">
        <f>T_iii_strat1!Y$4</f>
        <v>11</v>
      </c>
      <c r="O105" s="30">
        <f>T_iii_strat1!V$5</f>
        <v>100</v>
      </c>
      <c r="P105" s="30">
        <f>O105-T_iii_strat1!W$5</f>
        <v>0</v>
      </c>
      <c r="Q105" s="30">
        <f>T_iii_strat1!X$5-O105</f>
        <v>0</v>
      </c>
      <c r="R105" s="30">
        <f>T_iii_strat1!Y$5</f>
        <v>11</v>
      </c>
    </row>
    <row r="106" spans="1:18" x14ac:dyDescent="0.25">
      <c r="B106" s="180"/>
      <c r="C106" s="180"/>
      <c r="D106" s="180"/>
      <c r="E106" s="180"/>
      <c r="F106" s="180"/>
      <c r="G106" s="180"/>
      <c r="J106" s="102" t="str">
        <f>T_iii_strat1!Z$2</f>
        <v>Retail TOTAL</v>
      </c>
      <c r="K106" s="30">
        <f>T_iii_strat1!Z$4</f>
        <v>95.249443799986167</v>
      </c>
      <c r="L106" s="30">
        <f>K106-T_iii_strat1!AA$4</f>
        <v>2.3241560558221863</v>
      </c>
      <c r="M106" s="30">
        <f>T_iii_strat1!AB$4-K106</f>
        <v>1.5866301025624807</v>
      </c>
      <c r="N106" s="30">
        <f>T_iii_strat1!AC$4</f>
        <v>1418</v>
      </c>
      <c r="O106" s="30">
        <f>T_iii_strat1!Z$5</f>
        <v>91.954445086469477</v>
      </c>
      <c r="P106" s="30">
        <f>O106-T_iii_strat1!AA$5</f>
        <v>2.7000705947728818</v>
      </c>
      <c r="Q106" s="67">
        <f>T_iii_strat1!AB$5-O106</f>
        <v>2.067063940259473</v>
      </c>
      <c r="R106" s="30">
        <f>T_iii_strat1!AC$5</f>
        <v>1418</v>
      </c>
    </row>
    <row r="107" spans="1:18" x14ac:dyDescent="0.25">
      <c r="B107" s="180"/>
      <c r="C107" s="180"/>
      <c r="D107" s="180"/>
      <c r="E107" s="180"/>
      <c r="F107" s="180"/>
      <c r="G107" s="180"/>
      <c r="J107" s="102" t="str">
        <f>T_iii_strat1!AD$2</f>
        <v>Wholesale</v>
      </c>
      <c r="K107" s="30">
        <f>T_iii_strat1!AD$4</f>
        <v>100</v>
      </c>
      <c r="L107" s="30">
        <f>K107-T_iii_strat1!AE$4</f>
        <v>0</v>
      </c>
      <c r="M107" s="30">
        <f>T_iii_strat1!AF$4-K107</f>
        <v>0</v>
      </c>
      <c r="N107" s="30">
        <f>T_iii_strat1!AG$4</f>
        <v>29</v>
      </c>
      <c r="O107" s="30">
        <f>T_iii_strat1!AD$5</f>
        <v>100</v>
      </c>
      <c r="P107" s="30">
        <f>O107-T_iii_strat1!AE$5</f>
        <v>0</v>
      </c>
      <c r="Q107" s="30">
        <f>T_iii_strat1!AF$5-O107</f>
        <v>0</v>
      </c>
      <c r="R107" s="30">
        <f>T_iii_strat1!AG$5</f>
        <v>29</v>
      </c>
    </row>
    <row r="108" spans="1:18" x14ac:dyDescent="0.25">
      <c r="B108" s="180"/>
      <c r="C108" s="180"/>
      <c r="D108" s="180"/>
      <c r="E108" s="180"/>
      <c r="F108" s="180"/>
      <c r="G108" s="180"/>
      <c r="Q108" s="67"/>
    </row>
    <row r="109" spans="1:18" x14ac:dyDescent="0.25">
      <c r="B109" s="180"/>
      <c r="C109" s="180"/>
      <c r="D109" s="180"/>
      <c r="E109" s="180"/>
      <c r="F109" s="180"/>
      <c r="G109" s="180"/>
    </row>
    <row r="110" spans="1:18" x14ac:dyDescent="0.25">
      <c r="B110" s="180"/>
      <c r="C110" s="180"/>
      <c r="D110" s="180"/>
      <c r="E110" s="180"/>
      <c r="F110" s="180"/>
      <c r="G110" s="180"/>
    </row>
    <row r="111" spans="1:18" x14ac:dyDescent="0.25">
      <c r="B111" s="180"/>
      <c r="C111" s="180"/>
      <c r="D111" s="180"/>
      <c r="E111" s="180"/>
      <c r="F111" s="180"/>
      <c r="G111" s="180"/>
    </row>
    <row r="112" spans="1:18" x14ac:dyDescent="0.25">
      <c r="B112" s="180"/>
      <c r="C112" s="180"/>
      <c r="D112" s="180"/>
      <c r="E112" s="180"/>
      <c r="F112" s="180"/>
      <c r="G112" s="180"/>
    </row>
    <row r="113" spans="2:18" x14ac:dyDescent="0.25">
      <c r="B113" s="180"/>
      <c r="C113" s="180"/>
      <c r="D113" s="180"/>
      <c r="E113" s="180"/>
      <c r="F113" s="180"/>
      <c r="G113" s="180"/>
    </row>
    <row r="114" spans="2:18" x14ac:dyDescent="0.25">
      <c r="B114" s="180"/>
      <c r="C114" s="180"/>
      <c r="D114" s="180"/>
      <c r="E114" s="180"/>
      <c r="F114" s="180"/>
      <c r="G114" s="180"/>
    </row>
    <row r="115" spans="2:18" x14ac:dyDescent="0.25">
      <c r="B115" s="180"/>
      <c r="C115" s="180"/>
      <c r="D115" s="180"/>
      <c r="E115" s="180"/>
      <c r="F115" s="180"/>
      <c r="G115" s="180"/>
    </row>
    <row r="116" spans="2:18" ht="29.25" customHeight="1" x14ac:dyDescent="0.25">
      <c r="B116" s="175" t="str">
        <f>_xlfn.CONCAT("Total outlets enumerated: Private not-for-profit=", T_iii_strat1!E4, " Private-for-profit=", T_iii_strat1!I4, " Pharmacy=", T_iii_strat1!M4, " PPMV=", T_iii_strat1!U4, " Informal other=",T_iii_strat1!Y4,  " Retail total=", T_iii_strat1!AC4, " Wholesale=", T_iii_strat1!AG4)</f>
        <v>Total outlets enumerated: Private not-for-profit=15 Private-for-profit=16 Pharmacy=52 PPMV=1321 Informal other=11 Retail total=1418 Wholesale=29</v>
      </c>
      <c r="C116" s="175"/>
      <c r="D116" s="175"/>
      <c r="E116" s="175"/>
      <c r="F116" s="175"/>
      <c r="G116" s="175"/>
      <c r="J116" s="102" t="s">
        <v>31</v>
      </c>
    </row>
    <row r="117" spans="2:18" x14ac:dyDescent="0.25">
      <c r="B117" s="31" t="str">
        <f>J116</f>
        <v>Kano</v>
      </c>
      <c r="C117" s="31"/>
      <c r="D117" s="31"/>
      <c r="E117" s="31"/>
      <c r="F117" s="31"/>
      <c r="G117" s="31"/>
      <c r="J117" s="104"/>
      <c r="K117" s="70" t="s">
        <v>14</v>
      </c>
      <c r="L117" s="70" t="s">
        <v>15</v>
      </c>
      <c r="M117" s="70" t="s">
        <v>16</v>
      </c>
      <c r="N117" s="70" t="s">
        <v>17</v>
      </c>
      <c r="O117" s="70" t="s">
        <v>18</v>
      </c>
      <c r="P117" s="70" t="s">
        <v>15</v>
      </c>
      <c r="Q117" s="70" t="s">
        <v>16</v>
      </c>
      <c r="R117" s="70" t="s">
        <v>17</v>
      </c>
    </row>
    <row r="118" spans="2:18" x14ac:dyDescent="0.25">
      <c r="B118" s="180"/>
      <c r="C118" s="180"/>
      <c r="D118" s="180"/>
      <c r="E118" s="180"/>
      <c r="F118" s="180"/>
      <c r="G118" s="180"/>
      <c r="J118" s="102" t="str">
        <f>T_iii_strat1!B$2</f>
        <v>Private Not For-Profit Facility</v>
      </c>
      <c r="K118" s="30">
        <f>T_iii_strat2!B$4</f>
        <v>77.400054182250898</v>
      </c>
      <c r="L118" s="30">
        <f>K118-T_iii_strat2!C$4</f>
        <v>39.86901120738915</v>
      </c>
      <c r="M118" s="30">
        <f>T_iii_strat2!D$4-K118</f>
        <v>17.727308346191151</v>
      </c>
      <c r="N118" s="30">
        <f>T_iii_strat2!E$4</f>
        <v>12</v>
      </c>
      <c r="O118" s="30">
        <f>T_iii_strat2!B$5</f>
        <v>71.303324882988647</v>
      </c>
      <c r="P118" s="30">
        <f>O118-T_iii_strat2!C$5</f>
        <v>36.8119507314007</v>
      </c>
      <c r="Q118" s="30">
        <f>T_iii_strat2!D$5-O118</f>
        <v>20.838654830597179</v>
      </c>
      <c r="R118" s="30">
        <f>T_iii_strat2!E$5</f>
        <v>12</v>
      </c>
    </row>
    <row r="119" spans="2:18" x14ac:dyDescent="0.25">
      <c r="B119" s="180"/>
      <c r="C119" s="180"/>
      <c r="D119" s="180"/>
      <c r="E119" s="180"/>
      <c r="F119" s="180"/>
      <c r="G119" s="180"/>
      <c r="J119" s="102" t="str">
        <f>T_iii_strat1!F$2</f>
        <v>Private For-Profit Facility</v>
      </c>
      <c r="K119" s="30">
        <f>T_iii_strat2!F$4</f>
        <v>54.679205507174466</v>
      </c>
      <c r="L119" s="30">
        <f>K119-T_iii_strat2!G$4</f>
        <v>23.852258651134743</v>
      </c>
      <c r="M119" s="30">
        <f>T_iii_strat2!H$4-K119</f>
        <v>21.881268682344562</v>
      </c>
      <c r="N119" s="30">
        <f>T_iii_strat2!I$4</f>
        <v>99</v>
      </c>
      <c r="O119" s="30">
        <f>T_iii_strat2!F$5</f>
        <v>48.119913997592882</v>
      </c>
      <c r="P119" s="30">
        <f>O119-T_iii_strat2!G$5</f>
        <v>20.458961229657916</v>
      </c>
      <c r="Q119" s="30">
        <f>T_iii_strat2!H$5-O119</f>
        <v>21.109454444211174</v>
      </c>
      <c r="R119" s="30">
        <f>T_iii_strat2!I$5</f>
        <v>99</v>
      </c>
    </row>
    <row r="120" spans="2:18" x14ac:dyDescent="0.25">
      <c r="B120" s="180"/>
      <c r="C120" s="180"/>
      <c r="D120" s="180"/>
      <c r="E120" s="180"/>
      <c r="F120" s="180"/>
      <c r="G120" s="180"/>
      <c r="J120" s="102" t="str">
        <f>T_iii_strat1!J$2</f>
        <v>Pharmacy</v>
      </c>
      <c r="K120" s="30">
        <f>T_iii_strat2!J$4</f>
        <v>94.592141335504252</v>
      </c>
      <c r="L120" s="30">
        <f>K120-T_iii_strat2!K$4</f>
        <v>9.6107398347843684</v>
      </c>
      <c r="M120" s="30">
        <f>T_iii_strat2!L$4-K120</f>
        <v>3.5920232470974156</v>
      </c>
      <c r="N120" s="30">
        <f>T_iii_strat2!M$4</f>
        <v>127</v>
      </c>
      <c r="O120" s="30">
        <f>T_iii_strat2!J$5</f>
        <v>81.264948603123344</v>
      </c>
      <c r="P120" s="30">
        <f>O120-T_iii_strat2!K$5</f>
        <v>11.874783669874972</v>
      </c>
      <c r="Q120" s="30">
        <f>T_iii_strat2!L$5-O120</f>
        <v>7.9819595045712504</v>
      </c>
      <c r="R120" s="30">
        <f>T_iii_strat2!M$5</f>
        <v>127</v>
      </c>
    </row>
    <row r="121" spans="2:18" x14ac:dyDescent="0.25">
      <c r="B121" s="180"/>
      <c r="C121" s="180"/>
      <c r="D121" s="180"/>
      <c r="E121" s="180"/>
      <c r="F121" s="180"/>
      <c r="G121" s="180"/>
      <c r="J121" s="102" t="str">
        <f>T_iii_strat1!R$2</f>
        <v>Drug store</v>
      </c>
      <c r="K121" s="30">
        <f>T_iii_strat2!R$4</f>
        <v>82.466956070752417</v>
      </c>
      <c r="L121" s="30">
        <f>K121-T_iii_strat2!S$4</f>
        <v>12.094695070201695</v>
      </c>
      <c r="M121" s="30">
        <f>T_iii_strat2!T$4-K121</f>
        <v>7.8376066510591471</v>
      </c>
      <c r="N121" s="30">
        <f>T_iii_strat2!U$4</f>
        <v>1370</v>
      </c>
      <c r="O121" s="30">
        <f>T_iii_strat2!R$5</f>
        <v>67.665700452520753</v>
      </c>
      <c r="P121" s="30">
        <f>O121-T_iii_strat2!S$5</f>
        <v>11.973189779731399</v>
      </c>
      <c r="Q121" s="30">
        <f>T_iii_strat2!T$5-O121</f>
        <v>10.033279682935785</v>
      </c>
      <c r="R121" s="30">
        <f>T_iii_strat2!U$5</f>
        <v>1370</v>
      </c>
    </row>
    <row r="122" spans="2:18" x14ac:dyDescent="0.25">
      <c r="B122" s="180"/>
      <c r="C122" s="180"/>
      <c r="D122" s="180"/>
      <c r="E122" s="180"/>
      <c r="F122" s="180"/>
      <c r="G122" s="180"/>
      <c r="J122" s="102" t="str">
        <f>T_iii_strat1!V$2</f>
        <v>Informal TOTAL</v>
      </c>
      <c r="K122" s="30">
        <f>T_iii_strat2!V$4</f>
        <v>50.173636078860326</v>
      </c>
      <c r="L122" s="30">
        <f>K122-T_iii_strat2!W$4</f>
        <v>17.15640143811838</v>
      </c>
      <c r="M122" s="30">
        <f>T_iii_strat2!X$4-K122</f>
        <v>17.115611428079504</v>
      </c>
      <c r="N122" s="30">
        <f>T_iii_strat2!Y$4</f>
        <v>47</v>
      </c>
      <c r="O122" s="30">
        <f>T_iii_strat2!V$5</f>
        <v>43.128191005247125</v>
      </c>
      <c r="P122" s="30">
        <f>O122-T_iii_strat2!W$5</f>
        <v>15.745150077135051</v>
      </c>
      <c r="Q122" s="30">
        <f>T_iii_strat2!X$5-O122</f>
        <v>17.268671336710177</v>
      </c>
      <c r="R122" s="30">
        <f>T_iii_strat2!Y$5</f>
        <v>47</v>
      </c>
    </row>
    <row r="123" spans="2:18" x14ac:dyDescent="0.25">
      <c r="B123" s="180"/>
      <c r="C123" s="180"/>
      <c r="D123" s="180"/>
      <c r="E123" s="180"/>
      <c r="F123" s="180"/>
      <c r="G123" s="180"/>
      <c r="J123" s="102" t="str">
        <f>T_iii_strat1!Z$2</f>
        <v>Retail TOTAL</v>
      </c>
      <c r="K123" s="30">
        <f>T_iii_strat2!Z$4</f>
        <v>76.396543260721955</v>
      </c>
      <c r="L123" s="30">
        <f>K123-T_iii_strat2!AA$4</f>
        <v>8.9717064739762122</v>
      </c>
      <c r="M123" s="30">
        <f>T_iii_strat2!AB$4-K123</f>
        <v>7.1053715462101508</v>
      </c>
      <c r="N123" s="30">
        <f>T_iii_strat2!AC$4</f>
        <v>1721</v>
      </c>
      <c r="O123" s="30">
        <f>T_iii_strat2!Z$5</f>
        <v>63.121160671467806</v>
      </c>
      <c r="P123" s="30">
        <f>O123-T_iii_strat2!AA$5</f>
        <v>9.2378616559553706</v>
      </c>
      <c r="Q123" s="30">
        <f>T_iii_strat2!AB$5-O123</f>
        <v>8.3665602299643496</v>
      </c>
      <c r="R123" s="30">
        <f>T_iii_strat2!AC$5</f>
        <v>1721</v>
      </c>
    </row>
    <row r="124" spans="2:18" x14ac:dyDescent="0.25">
      <c r="B124" s="180"/>
      <c r="C124" s="180"/>
      <c r="D124" s="180"/>
      <c r="E124" s="180"/>
      <c r="F124" s="180"/>
      <c r="G124" s="180"/>
      <c r="J124" s="102" t="str">
        <f>T_iii_strat1!AD$2</f>
        <v>Wholesale</v>
      </c>
      <c r="K124" s="30">
        <f>T_iii_strat2!AD$4</f>
        <v>100</v>
      </c>
      <c r="L124" s="30">
        <f>K124-T_iii_strat2!AE$4</f>
        <v>0</v>
      </c>
      <c r="M124" s="30">
        <f>T_iii_strat2!AF$4-K124</f>
        <v>0</v>
      </c>
      <c r="N124" s="30">
        <f>T_iii_strat2!AG$4</f>
        <v>19</v>
      </c>
      <c r="O124" s="30">
        <f>T_iii_strat2!AD$5</f>
        <v>100</v>
      </c>
      <c r="P124" s="30">
        <f>O124-T_iii_strat2!AE$5</f>
        <v>0</v>
      </c>
      <c r="Q124" s="30">
        <f>T_iii_strat2!AF$5-O124</f>
        <v>0</v>
      </c>
      <c r="R124" s="30">
        <f>T_iii_strat2!AG$5</f>
        <v>19</v>
      </c>
    </row>
    <row r="125" spans="2:18" x14ac:dyDescent="0.25">
      <c r="B125" s="180"/>
      <c r="C125" s="180"/>
      <c r="D125" s="180"/>
      <c r="E125" s="180"/>
      <c r="F125" s="180"/>
      <c r="G125" s="180"/>
      <c r="K125" s="30">
        <f>T_iii_strat2!AH$4</f>
        <v>99.151756272913232</v>
      </c>
      <c r="L125" s="30">
        <f>K125-T_iii_strat2!AI$4</f>
        <v>5.3437923776313738</v>
      </c>
      <c r="M125" s="30">
        <f>T_iii_strat2!AJ$4-K125</f>
        <v>0.73748818967575858</v>
      </c>
      <c r="N125" s="30">
        <f>T_iii_strat2!AK$4</f>
        <v>20</v>
      </c>
      <c r="O125" s="30">
        <f>T_iii_strat2!AH$5</f>
        <v>99.151756272913232</v>
      </c>
      <c r="P125" s="30">
        <f>O125-T_iii_strat2!AI$5</f>
        <v>5.3437923776313738</v>
      </c>
      <c r="Q125" s="30">
        <f>T_iii_strat2!AJ$5-O125</f>
        <v>0.73748818967575858</v>
      </c>
      <c r="R125" s="30">
        <f>T_iii_strat2!AK$5</f>
        <v>20</v>
      </c>
    </row>
    <row r="126" spans="2:18" x14ac:dyDescent="0.25">
      <c r="B126" s="180"/>
      <c r="C126" s="180"/>
      <c r="D126" s="180"/>
      <c r="E126" s="180"/>
      <c r="F126" s="180"/>
      <c r="G126" s="180"/>
    </row>
    <row r="127" spans="2:18" x14ac:dyDescent="0.25">
      <c r="B127" s="180"/>
      <c r="C127" s="180"/>
      <c r="D127" s="180"/>
      <c r="E127" s="180"/>
      <c r="F127" s="180"/>
      <c r="G127" s="180"/>
    </row>
    <row r="128" spans="2:18" x14ac:dyDescent="0.25">
      <c r="B128" s="180"/>
      <c r="C128" s="180"/>
      <c r="D128" s="180"/>
      <c r="E128" s="180"/>
      <c r="F128" s="180"/>
      <c r="G128" s="180"/>
    </row>
    <row r="129" spans="2:18" x14ac:dyDescent="0.25">
      <c r="B129" s="180"/>
      <c r="C129" s="180"/>
      <c r="D129" s="180"/>
      <c r="E129" s="180"/>
      <c r="F129" s="180"/>
      <c r="G129" s="180"/>
    </row>
    <row r="130" spans="2:18" x14ac:dyDescent="0.25">
      <c r="B130" s="180"/>
      <c r="C130" s="180"/>
      <c r="D130" s="180"/>
      <c r="E130" s="180"/>
      <c r="F130" s="180"/>
      <c r="G130" s="180"/>
    </row>
    <row r="131" spans="2:18" x14ac:dyDescent="0.25">
      <c r="B131" s="180"/>
      <c r="C131" s="180"/>
      <c r="D131" s="180"/>
      <c r="E131" s="180"/>
      <c r="F131" s="180"/>
      <c r="G131" s="180"/>
    </row>
    <row r="132" spans="2:18" x14ac:dyDescent="0.25">
      <c r="B132" s="180"/>
      <c r="C132" s="180"/>
      <c r="D132" s="180"/>
      <c r="E132" s="180"/>
      <c r="F132" s="180"/>
      <c r="G132" s="180"/>
    </row>
    <row r="133" spans="2:18" x14ac:dyDescent="0.25">
      <c r="B133" s="180"/>
      <c r="C133" s="180"/>
      <c r="D133" s="180"/>
      <c r="E133" s="180"/>
      <c r="F133" s="180"/>
      <c r="G133" s="180"/>
      <c r="J133" s="102" t="s">
        <v>32</v>
      </c>
    </row>
    <row r="134" spans="2:18" ht="30" customHeight="1" x14ac:dyDescent="0.25">
      <c r="B134" s="175" t="str">
        <f>_xlfn.CONCAT("Total outlets enumerated: Private not-for-profit=", T_iii_strat2!E4, " Private-for-profit=", T_iii_strat2!I4, " Pharmacy=", T_iii_strat2!M4, " PPMV=", T_iii_strat2!U4, " Informal other=",T_iii_strat2!Y4,  " Retail total=", T_iii_strat2!AC4, " Wholesale=", T_iii_strat2!AG4)</f>
        <v>Total outlets enumerated: Private not-for-profit=12 Private-for-profit=99 Pharmacy=127 PPMV=1370 Informal other=47 Retail total=1721 Wholesale=19</v>
      </c>
      <c r="C134" s="175"/>
      <c r="D134" s="175"/>
      <c r="E134" s="175"/>
      <c r="F134" s="175"/>
      <c r="G134" s="175"/>
      <c r="J134" s="104"/>
      <c r="K134" s="70" t="s">
        <v>14</v>
      </c>
      <c r="L134" s="70" t="s">
        <v>15</v>
      </c>
      <c r="M134" s="70" t="s">
        <v>16</v>
      </c>
      <c r="N134" s="70" t="s">
        <v>17</v>
      </c>
      <c r="O134" s="70" t="s">
        <v>18</v>
      </c>
      <c r="P134" s="70" t="s">
        <v>15</v>
      </c>
      <c r="Q134" s="70" t="s">
        <v>16</v>
      </c>
      <c r="R134" s="70" t="s">
        <v>17</v>
      </c>
    </row>
    <row r="135" spans="2:18" x14ac:dyDescent="0.25">
      <c r="B135" s="31" t="str">
        <f>J133</f>
        <v>Lagos</v>
      </c>
      <c r="C135" s="31"/>
      <c r="D135" s="31"/>
      <c r="E135" s="31"/>
      <c r="F135" s="31"/>
      <c r="G135" s="31"/>
      <c r="J135" s="102" t="str">
        <f>T_iii_strat1!B$2</f>
        <v>Private Not For-Profit Facility</v>
      </c>
      <c r="K135" s="30">
        <f>T_iii_strat3!B$4</f>
        <v>85.723740520655866</v>
      </c>
      <c r="L135" s="30">
        <f>K135-T_iii_strat3!C$4</f>
        <v>48.262487383551743</v>
      </c>
      <c r="M135" s="30">
        <f>T_iii_strat3!D$4-K135</f>
        <v>12.642064334258862</v>
      </c>
      <c r="N135" s="30">
        <f>T_iii_strat3!E$4</f>
        <v>3</v>
      </c>
      <c r="O135" s="30">
        <f>T_iii_strat3!B$5</f>
        <v>85.723740520655866</v>
      </c>
      <c r="P135" s="30">
        <f>O135-T_iii_strat3!C$5</f>
        <v>48.262487383551743</v>
      </c>
      <c r="Q135" s="30">
        <f>T_iii_strat3!D$5-O135</f>
        <v>12.642064334258862</v>
      </c>
      <c r="R135" s="30">
        <f>T_iii_strat3!E$5</f>
        <v>3</v>
      </c>
    </row>
    <row r="136" spans="2:18" x14ac:dyDescent="0.25">
      <c r="B136" s="180"/>
      <c r="C136" s="180"/>
      <c r="D136" s="180"/>
      <c r="E136" s="180"/>
      <c r="F136" s="180"/>
      <c r="G136" s="180"/>
      <c r="J136" s="102" t="str">
        <f>T_iii_strat1!F$2</f>
        <v>Private For-Profit Facility</v>
      </c>
      <c r="K136" s="30">
        <f>T_iii_strat3!F$4</f>
        <v>62.994762824811048</v>
      </c>
      <c r="L136" s="30">
        <f>K136-T_iii_strat3!G$4</f>
        <v>25.128186176663689</v>
      </c>
      <c r="M136" s="30">
        <f>T_iii_strat3!H$4-K136</f>
        <v>19.629082998633322</v>
      </c>
      <c r="N136" s="30">
        <f>T_iii_strat3!I$4</f>
        <v>80</v>
      </c>
      <c r="O136" s="30">
        <f>T_iii_strat3!F$5</f>
        <v>47.55880908622597</v>
      </c>
      <c r="P136" s="30">
        <f>O136-T_iii_strat3!G$5</f>
        <v>19.247746185746003</v>
      </c>
      <c r="Q136" s="30">
        <f>T_iii_strat3!H$5-O136</f>
        <v>20.001393869966698</v>
      </c>
      <c r="R136" s="30">
        <f>T_iii_strat3!I$5</f>
        <v>80</v>
      </c>
    </row>
    <row r="137" spans="2:18" x14ac:dyDescent="0.25">
      <c r="B137" s="180"/>
      <c r="C137" s="180"/>
      <c r="D137" s="180"/>
      <c r="E137" s="180"/>
      <c r="F137" s="180"/>
      <c r="G137" s="180"/>
      <c r="J137" s="102" t="str">
        <f>T_iii_strat1!J$2</f>
        <v>Pharmacy</v>
      </c>
      <c r="K137" s="30">
        <f>T_iii_strat3!J$4</f>
        <v>95.150882691862222</v>
      </c>
      <c r="L137" s="30">
        <f>K137-T_iii_strat3!K$4</f>
        <v>6.8969034717475637</v>
      </c>
      <c r="M137" s="30">
        <f>T_iii_strat3!L$4-K137</f>
        <v>2.9350811689144649</v>
      </c>
      <c r="N137" s="30">
        <f>T_iii_strat3!M$4</f>
        <v>316</v>
      </c>
      <c r="O137" s="30">
        <f>T_iii_strat3!J$5</f>
        <v>94.590498669041494</v>
      </c>
      <c r="P137" s="30">
        <f>O137-T_iii_strat3!K$5</f>
        <v>6.8339764705320789</v>
      </c>
      <c r="Q137" s="30">
        <f>T_iii_strat3!L$5-O137</f>
        <v>3.118998577360145</v>
      </c>
      <c r="R137" s="30">
        <f>T_iii_strat3!M$5</f>
        <v>316</v>
      </c>
    </row>
    <row r="138" spans="2:18" x14ac:dyDescent="0.25">
      <c r="B138" s="180"/>
      <c r="C138" s="180"/>
      <c r="D138" s="180"/>
      <c r="E138" s="180"/>
      <c r="F138" s="180"/>
      <c r="G138" s="180"/>
      <c r="J138" s="102" t="str">
        <f>T_iii_strat1!R$2</f>
        <v>Drug store</v>
      </c>
      <c r="K138" s="30">
        <f>T_iii_strat3!R$4</f>
        <v>94.714175606203398</v>
      </c>
      <c r="L138" s="30">
        <f>K138-T_iii_strat3!S$4</f>
        <v>5.152526000362343</v>
      </c>
      <c r="M138" s="30">
        <f>T_iii_strat3!T$4-K138</f>
        <v>2.6830747013794536</v>
      </c>
      <c r="N138" s="30">
        <f>T_iii_strat3!U$4</f>
        <v>511</v>
      </c>
      <c r="O138" s="30">
        <f>T_iii_strat3!R$5</f>
        <v>88.282640311822973</v>
      </c>
      <c r="P138" s="30">
        <f>O138-T_iii_strat3!S$5</f>
        <v>5.4591729188865799</v>
      </c>
      <c r="Q138" s="30">
        <f>T_iii_strat3!T$5-O138</f>
        <v>3.8881135572790839</v>
      </c>
      <c r="R138" s="30">
        <f>T_iii_strat3!U$5</f>
        <v>511</v>
      </c>
    </row>
    <row r="139" spans="2:18" x14ac:dyDescent="0.25">
      <c r="B139" s="180"/>
      <c r="C139" s="180"/>
      <c r="D139" s="180"/>
      <c r="E139" s="180"/>
      <c r="F139" s="180"/>
      <c r="G139" s="180"/>
      <c r="J139" s="102" t="str">
        <f>T_iii_strat1!V$2</f>
        <v>Informal TOTAL</v>
      </c>
      <c r="K139" s="30">
        <f>T_iii_strat3!V$4</f>
        <v>91.467361019034684</v>
      </c>
      <c r="L139" s="30">
        <f>K139-T_iii_strat3!W$4</f>
        <v>4.3383484509718073</v>
      </c>
      <c r="M139" s="30">
        <f>T_iii_strat3!X$4-K139</f>
        <v>2.9694152878632849</v>
      </c>
      <c r="N139" s="30">
        <f>T_iii_strat3!Y$4</f>
        <v>56</v>
      </c>
      <c r="O139" s="30">
        <f>T_iii_strat3!V$5</f>
        <v>77.600183191959133</v>
      </c>
      <c r="P139" s="30">
        <f>O139-T_iii_strat3!W$5</f>
        <v>16.858041262173778</v>
      </c>
      <c r="Q139" s="30">
        <f>T_iii_strat3!X$5-O139</f>
        <v>10.979898009770693</v>
      </c>
      <c r="R139" s="30">
        <f>T_iii_strat3!Y$5</f>
        <v>56</v>
      </c>
    </row>
    <row r="140" spans="2:18" x14ac:dyDescent="0.25">
      <c r="B140" s="180"/>
      <c r="C140" s="180"/>
      <c r="D140" s="180"/>
      <c r="E140" s="180"/>
      <c r="F140" s="180"/>
      <c r="G140" s="180"/>
      <c r="J140" s="102" t="str">
        <f>T_iii_strat1!Z$2</f>
        <v>Retail TOTAL</v>
      </c>
      <c r="K140" s="30">
        <f>T_iii_strat3!Z$4</f>
        <v>87.414229635469283</v>
      </c>
      <c r="L140" s="30">
        <f>K140-T_iii_strat3!AA$4</f>
        <v>3.3356756744040155</v>
      </c>
      <c r="M140" s="30">
        <f>T_iii_strat3!AB$4-K140</f>
        <v>2.7188366999154283</v>
      </c>
      <c r="N140" s="30">
        <f>T_iii_strat3!AC$4</f>
        <v>1032</v>
      </c>
      <c r="O140" s="30">
        <f>T_iii_strat3!Z$5</f>
        <v>81.846816887793423</v>
      </c>
      <c r="P140" s="30">
        <f>O140-T_iii_strat3!AA$5</f>
        <v>3.452566126706202</v>
      </c>
      <c r="Q140" s="30">
        <f>T_iii_strat3!AB$5-O140</f>
        <v>3.007442379123944</v>
      </c>
      <c r="R140" s="30">
        <f>T_iii_strat3!AC$5</f>
        <v>1032</v>
      </c>
    </row>
    <row r="141" spans="2:18" x14ac:dyDescent="0.25">
      <c r="B141" s="180"/>
      <c r="C141" s="180"/>
      <c r="D141" s="180"/>
      <c r="E141" s="180"/>
      <c r="F141" s="180"/>
      <c r="G141" s="180"/>
      <c r="J141" s="102" t="str">
        <f>T_iii_strat1!AD$2</f>
        <v>Wholesale</v>
      </c>
      <c r="K141" s="30">
        <f>T_iii_strat3!AD$4</f>
        <v>84.713487366519928</v>
      </c>
      <c r="L141" s="30">
        <f>K141-T_iii_strat3!AE$4</f>
        <v>51.237162536310166</v>
      </c>
      <c r="M141" s="30">
        <f>T_iii_strat3!AF$4-K141</f>
        <v>13.674328740733912</v>
      </c>
      <c r="N141" s="30">
        <f>T_iii_strat3!AG$4</f>
        <v>3</v>
      </c>
      <c r="O141" s="30">
        <f>T_iii_strat3!AD$5</f>
        <v>84.713487366519928</v>
      </c>
      <c r="P141" s="30">
        <f>O141-T_iii_strat3!AE$5</f>
        <v>51.237162536310166</v>
      </c>
      <c r="Q141" s="30">
        <f>T_iii_strat3!AF$5-O141</f>
        <v>13.674328740733912</v>
      </c>
      <c r="R141" s="30">
        <f>T_iii_strat3!AG$5</f>
        <v>3</v>
      </c>
    </row>
    <row r="142" spans="2:18" x14ac:dyDescent="0.25">
      <c r="B142" s="180"/>
      <c r="C142" s="180"/>
      <c r="D142" s="180"/>
      <c r="E142" s="180"/>
      <c r="F142" s="180"/>
      <c r="G142" s="180"/>
      <c r="K142" s="30">
        <f>T_iii_strat3!AH$4</f>
        <v>100</v>
      </c>
      <c r="L142" s="30">
        <f>K142-T_iii_strat3!AI$4</f>
        <v>0</v>
      </c>
      <c r="M142" s="30">
        <f>T_iii_strat3!AJ$4-K142</f>
        <v>0</v>
      </c>
      <c r="N142" s="30">
        <f>T_iii_strat3!AK$4</f>
        <v>3</v>
      </c>
      <c r="O142" s="30">
        <f>T_iii_strat3!AH$5</f>
        <v>100</v>
      </c>
      <c r="P142" s="30">
        <f>O142-T_iii_strat3!AI$5</f>
        <v>0</v>
      </c>
      <c r="Q142" s="30">
        <f>T_iii_strat3!AJ$5-O142</f>
        <v>0</v>
      </c>
      <c r="R142" s="30">
        <f>T_iii_strat3!AK$5</f>
        <v>3</v>
      </c>
    </row>
    <row r="143" spans="2:18" x14ac:dyDescent="0.25">
      <c r="B143" s="180"/>
      <c r="C143" s="180"/>
      <c r="D143" s="180"/>
      <c r="E143" s="180"/>
      <c r="F143" s="180"/>
      <c r="G143" s="180"/>
    </row>
    <row r="144" spans="2:18" x14ac:dyDescent="0.25">
      <c r="B144" s="180"/>
      <c r="C144" s="180"/>
      <c r="D144" s="180"/>
      <c r="E144" s="180"/>
      <c r="F144" s="180"/>
      <c r="G144" s="180"/>
    </row>
    <row r="145" spans="1:98" x14ac:dyDescent="0.25">
      <c r="B145" s="180"/>
      <c r="C145" s="180"/>
      <c r="D145" s="180"/>
      <c r="E145" s="180"/>
      <c r="F145" s="180"/>
      <c r="G145" s="180"/>
    </row>
    <row r="146" spans="1:98" x14ac:dyDescent="0.25">
      <c r="B146" s="180"/>
      <c r="C146" s="180"/>
      <c r="D146" s="180"/>
      <c r="E146" s="180"/>
      <c r="F146" s="180"/>
      <c r="G146" s="180"/>
    </row>
    <row r="147" spans="1:98" x14ac:dyDescent="0.25">
      <c r="B147" s="180"/>
      <c r="C147" s="180"/>
      <c r="D147" s="180"/>
      <c r="E147" s="180"/>
      <c r="F147" s="180"/>
      <c r="G147" s="180"/>
    </row>
    <row r="148" spans="1:98" x14ac:dyDescent="0.25">
      <c r="B148" s="180"/>
      <c r="C148" s="180"/>
      <c r="D148" s="180"/>
      <c r="E148" s="180"/>
      <c r="F148" s="180"/>
      <c r="G148" s="180"/>
    </row>
    <row r="149" spans="1:98" x14ac:dyDescent="0.25">
      <c r="B149" s="180"/>
      <c r="C149" s="180"/>
      <c r="D149" s="180"/>
      <c r="E149" s="180"/>
      <c r="F149" s="180"/>
      <c r="G149" s="180"/>
    </row>
    <row r="150" spans="1:98" x14ac:dyDescent="0.25">
      <c r="B150" s="180"/>
      <c r="C150" s="180"/>
      <c r="D150" s="180"/>
      <c r="E150" s="180"/>
      <c r="F150" s="180"/>
      <c r="G150" s="180"/>
    </row>
    <row r="151" spans="1:98" x14ac:dyDescent="0.25">
      <c r="B151" s="180"/>
      <c r="C151" s="180"/>
      <c r="D151" s="180"/>
      <c r="E151" s="180"/>
      <c r="F151" s="180"/>
      <c r="G151" s="180"/>
    </row>
    <row r="152" spans="1:98" ht="30.75" customHeight="1" x14ac:dyDescent="0.25">
      <c r="B152" s="175" t="str">
        <f>_xlfn.CONCAT("Total outlets enumerated: Private not-for-profit=", T_iii_strat3!E4, " Private-for-profit=", T_iii_strat3!I4, " Pharmacy=", T_iii_strat3!M4, " PPMV=", T_iii_strat3!U4, " Informal other=",T_iii_strat3!Y4,  " Retail total=", T_iii_strat3!AC4, " Wholesale=", T_iii_strat3!AG4)</f>
        <v>Total outlets enumerated: Private not-for-profit=3 Private-for-profit=80 Pharmacy=316 PPMV=511 Informal other=56 Retail total=1032 Wholesale=3</v>
      </c>
      <c r="C152" s="175"/>
      <c r="D152" s="175"/>
      <c r="E152" s="175"/>
      <c r="F152" s="175"/>
      <c r="G152" s="175"/>
    </row>
    <row r="153" spans="1:98" ht="270.75" customHeight="1" thickBot="1" x14ac:dyDescent="0.3">
      <c r="B153" s="176" t="s">
        <v>33</v>
      </c>
      <c r="C153" s="176"/>
      <c r="D153" s="176"/>
      <c r="E153" s="176"/>
      <c r="F153" s="176"/>
      <c r="G153" s="176"/>
      <c r="J153" s="106"/>
      <c r="K153" s="88"/>
      <c r="L153" s="88"/>
      <c r="M153" s="87"/>
      <c r="N153" s="87"/>
      <c r="O153" s="88"/>
      <c r="P153" s="88"/>
      <c r="Q153" s="87"/>
      <c r="R153" s="88"/>
    </row>
    <row r="154" spans="1:98" ht="15.75" thickTop="1" x14ac:dyDescent="0.25"/>
    <row r="156" spans="1:98" s="89" customFormat="1" x14ac:dyDescent="0.25">
      <c r="A156" s="77"/>
      <c r="B156" s="77"/>
      <c r="C156" s="77"/>
      <c r="D156" s="77"/>
      <c r="E156" s="77"/>
      <c r="F156" s="77"/>
      <c r="G156" s="77"/>
      <c r="H156" s="77"/>
      <c r="I156" s="86"/>
      <c r="J156" s="107"/>
      <c r="S156" s="88"/>
      <c r="T156" s="87"/>
      <c r="U156" s="88"/>
      <c r="V156" s="88"/>
      <c r="W156" s="87"/>
      <c r="X156" s="88"/>
      <c r="Y156" s="88"/>
      <c r="Z156" s="87"/>
      <c r="AA156" s="88"/>
      <c r="AB156" s="88"/>
    </row>
    <row r="157" spans="1:98" s="82" customFormat="1" x14ac:dyDescent="0.25">
      <c r="A157" s="96" t="s">
        <v>34</v>
      </c>
      <c r="B157" s="76"/>
      <c r="C157" s="76"/>
      <c r="D157" s="76"/>
      <c r="E157" s="76"/>
      <c r="F157" s="76"/>
      <c r="G157" s="76"/>
      <c r="H157" s="76"/>
      <c r="I157" s="81"/>
      <c r="J157" s="105"/>
      <c r="K157" s="84"/>
      <c r="L157" s="85"/>
      <c r="M157" s="83"/>
      <c r="N157" s="83"/>
      <c r="O157" s="85"/>
      <c r="P157" s="85"/>
      <c r="Q157" s="83"/>
      <c r="R157" s="85"/>
      <c r="S157" s="85"/>
      <c r="T157" s="83"/>
      <c r="U157" s="84"/>
      <c r="V157" s="85"/>
      <c r="W157" s="83"/>
      <c r="X157" s="85"/>
      <c r="Y157" s="85"/>
      <c r="Z157" s="83"/>
      <c r="AA157" s="85"/>
      <c r="AB157" s="85"/>
    </row>
    <row r="158" spans="1:98" s="89" customFormat="1" x14ac:dyDescent="0.25">
      <c r="A158" s="77" t="s">
        <v>20</v>
      </c>
      <c r="B158" s="77"/>
      <c r="C158" s="77"/>
      <c r="D158" s="77"/>
      <c r="E158" s="77"/>
      <c r="F158" s="77"/>
      <c r="G158" s="77"/>
      <c r="H158" s="77"/>
      <c r="I158" s="86"/>
      <c r="J158" s="106"/>
      <c r="K158" s="95"/>
      <c r="L158" s="88"/>
      <c r="M158" s="87"/>
      <c r="N158" s="87"/>
      <c r="O158" s="88"/>
      <c r="P158" s="88"/>
      <c r="Q158" s="87"/>
      <c r="R158" s="88"/>
      <c r="S158" s="88"/>
      <c r="T158" s="87"/>
      <c r="U158" s="95"/>
      <c r="V158" s="88"/>
      <c r="W158" s="87"/>
      <c r="X158" s="88"/>
      <c r="Y158" s="88"/>
      <c r="Z158" s="87"/>
      <c r="AA158" s="88"/>
      <c r="AB158" s="88"/>
    </row>
    <row r="159" spans="1:98" s="89" customFormat="1" x14ac:dyDescent="0.25">
      <c r="A159" s="77"/>
      <c r="B159" s="77"/>
      <c r="C159" s="77"/>
      <c r="D159" s="77"/>
      <c r="E159" s="77"/>
      <c r="F159" s="77"/>
      <c r="G159" s="77"/>
      <c r="H159" s="77"/>
      <c r="I159" s="86"/>
      <c r="J159" s="106"/>
      <c r="K159" s="88"/>
      <c r="L159" s="88"/>
      <c r="M159" s="87"/>
      <c r="N159" s="87"/>
      <c r="O159" s="88"/>
      <c r="P159" s="88"/>
      <c r="Q159" s="87"/>
      <c r="R159" s="88"/>
      <c r="S159" s="88"/>
      <c r="T159" s="87"/>
      <c r="U159" s="88"/>
      <c r="V159" s="88"/>
      <c r="W159" s="87"/>
      <c r="X159" s="88"/>
      <c r="Y159" s="88"/>
      <c r="Z159" s="87"/>
      <c r="AA159" s="88"/>
      <c r="AB159" s="88"/>
    </row>
    <row r="160" spans="1:98" s="91" customFormat="1" ht="29.25" customHeight="1" thickBot="1" x14ac:dyDescent="0.3">
      <c r="A160" s="78"/>
      <c r="B160" s="177" t="str">
        <f>_xlfn.CONCAT(A$2, ", ", A$158)</f>
        <v>Proportion of all outlets enumerated that had an antimalarial in stock at the time of the survey visit, among all outlets surveyed, disaggregated by urban and rural study areas</v>
      </c>
      <c r="C160" s="177"/>
      <c r="D160" s="177"/>
      <c r="E160" s="177"/>
      <c r="F160" s="177"/>
      <c r="G160" s="177"/>
      <c r="H160" s="78"/>
      <c r="I160" s="90"/>
      <c r="J160" s="107"/>
      <c r="K160" s="88" t="s">
        <v>21</v>
      </c>
      <c r="L160" s="88" t="s">
        <v>21</v>
      </c>
      <c r="M160" s="88" t="s">
        <v>21</v>
      </c>
      <c r="N160" s="88" t="s">
        <v>21</v>
      </c>
      <c r="O160" s="88" t="s">
        <v>21</v>
      </c>
      <c r="P160" s="88" t="s">
        <v>21</v>
      </c>
      <c r="Q160" s="88" t="s">
        <v>21</v>
      </c>
      <c r="R160" s="88" t="s">
        <v>21</v>
      </c>
      <c r="S160" s="88" t="s">
        <v>21</v>
      </c>
      <c r="T160" s="88" t="s">
        <v>22</v>
      </c>
      <c r="U160" s="88" t="s">
        <v>22</v>
      </c>
      <c r="V160" s="88" t="s">
        <v>22</v>
      </c>
      <c r="W160" s="88" t="s">
        <v>22</v>
      </c>
      <c r="X160" s="88" t="s">
        <v>22</v>
      </c>
      <c r="Y160" s="88" t="s">
        <v>22</v>
      </c>
      <c r="Z160" s="88" t="s">
        <v>22</v>
      </c>
      <c r="AA160" s="88" t="s">
        <v>22</v>
      </c>
      <c r="AB160" s="88" t="s">
        <v>22</v>
      </c>
      <c r="AD160" s="89"/>
      <c r="AE160" s="89" t="s">
        <v>23</v>
      </c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89"/>
      <c r="BZ160" s="89"/>
      <c r="CA160" s="89"/>
      <c r="CB160" s="89"/>
      <c r="CC160" s="89"/>
      <c r="CD160" s="89"/>
      <c r="CE160" s="89"/>
      <c r="CF160" s="89"/>
      <c r="CG160" s="89"/>
      <c r="CH160" s="89"/>
      <c r="CI160" s="89"/>
      <c r="CJ160" s="89"/>
      <c r="CK160" s="89"/>
      <c r="CL160" s="89"/>
      <c r="CM160" s="89"/>
      <c r="CN160" s="89"/>
      <c r="CO160" s="89"/>
      <c r="CP160" s="89"/>
      <c r="CQ160" s="89"/>
      <c r="CR160" s="89"/>
      <c r="CS160" s="89"/>
      <c r="CT160" s="89"/>
    </row>
    <row r="161" spans="1:28" s="89" customFormat="1" ht="15.75" thickTop="1" x14ac:dyDescent="0.25">
      <c r="A161" s="77"/>
      <c r="B161" s="178" t="s">
        <v>35</v>
      </c>
      <c r="C161" s="178"/>
      <c r="D161" s="178"/>
      <c r="E161" s="178"/>
      <c r="F161" s="178"/>
      <c r="G161" s="178"/>
      <c r="H161" s="77"/>
      <c r="I161" s="86"/>
      <c r="J161" s="107"/>
      <c r="K161" s="87" t="s">
        <v>36</v>
      </c>
      <c r="L161" s="87"/>
      <c r="M161" s="87"/>
      <c r="N161" s="87" t="s">
        <v>37</v>
      </c>
      <c r="O161" s="87"/>
      <c r="P161" s="87"/>
      <c r="Q161" s="87" t="s">
        <v>38</v>
      </c>
      <c r="R161" s="87"/>
      <c r="S161" s="87"/>
      <c r="T161" s="87" t="s">
        <v>39</v>
      </c>
      <c r="U161" s="87"/>
      <c r="V161" s="87"/>
      <c r="W161" s="87" t="s">
        <v>40</v>
      </c>
      <c r="X161" s="87"/>
      <c r="Y161" s="87"/>
      <c r="Z161" s="87" t="s">
        <v>41</v>
      </c>
      <c r="AA161" s="87"/>
      <c r="AB161" s="87"/>
    </row>
    <row r="162" spans="1:28" s="89" customFormat="1" x14ac:dyDescent="0.25">
      <c r="A162" s="77"/>
      <c r="B162" s="178"/>
      <c r="C162" s="178"/>
      <c r="D162" s="178"/>
      <c r="E162" s="178"/>
      <c r="F162" s="178"/>
      <c r="G162" s="178"/>
      <c r="H162" s="77"/>
      <c r="I162" s="86"/>
      <c r="J162" s="108" t="s">
        <v>24</v>
      </c>
      <c r="K162" s="92" t="s">
        <v>25</v>
      </c>
      <c r="L162" s="93" t="s">
        <v>15</v>
      </c>
      <c r="M162" s="93" t="s">
        <v>16</v>
      </c>
      <c r="N162" s="92" t="s">
        <v>25</v>
      </c>
      <c r="O162" s="93" t="s">
        <v>15</v>
      </c>
      <c r="P162" s="93" t="s">
        <v>16</v>
      </c>
      <c r="Q162" s="92" t="s">
        <v>25</v>
      </c>
      <c r="R162" s="93" t="s">
        <v>15</v>
      </c>
      <c r="S162" s="93" t="s">
        <v>16</v>
      </c>
      <c r="T162" s="92" t="s">
        <v>25</v>
      </c>
      <c r="U162" s="93" t="s">
        <v>15</v>
      </c>
      <c r="V162" s="93" t="s">
        <v>16</v>
      </c>
      <c r="W162" s="92" t="s">
        <v>25</v>
      </c>
      <c r="X162" s="93" t="s">
        <v>15</v>
      </c>
      <c r="Y162" s="93" t="s">
        <v>16</v>
      </c>
      <c r="Z162" s="92" t="s">
        <v>25</v>
      </c>
      <c r="AA162" s="93" t="s">
        <v>15</v>
      </c>
      <c r="AB162" s="93" t="s">
        <v>16</v>
      </c>
    </row>
    <row r="163" spans="1:28" s="89" customFormat="1" x14ac:dyDescent="0.25">
      <c r="A163" s="79"/>
      <c r="B163" s="178"/>
      <c r="C163" s="178"/>
      <c r="D163" s="178"/>
      <c r="E163" s="178"/>
      <c r="F163" s="178"/>
      <c r="G163" s="178"/>
      <c r="H163" s="77"/>
      <c r="I163" s="86"/>
      <c r="J163" s="109" t="str">
        <f>T_iv_strat1!A4</f>
        <v>Any antimalarial</v>
      </c>
      <c r="K163" s="87">
        <f>T_iv_strat1!Z4</f>
        <v>96.12988611013229</v>
      </c>
      <c r="L163" s="88">
        <f>K163-T_iv_strat1!AA4</f>
        <v>3.1884578113980098</v>
      </c>
      <c r="M163" s="88">
        <f>T_iv_strat1!AB4-K163</f>
        <v>1.7805665923491176</v>
      </c>
      <c r="N163" s="87">
        <f>T_iv_strat2!Z4</f>
        <v>72.347223166944673</v>
      </c>
      <c r="O163" s="88">
        <f>N163-T_iv_strat2!AA4</f>
        <v>11.054819830602909</v>
      </c>
      <c r="P163" s="88">
        <f>T_iv_strat2!AB4-N163</f>
        <v>8.8653437903467704</v>
      </c>
      <c r="Q163" s="87">
        <f>T_iv_strat3!Z4</f>
        <v>94.028595352348773</v>
      </c>
      <c r="R163" s="88">
        <f>Q163-T_iv_strat3!AA4</f>
        <v>8.7808750258802064</v>
      </c>
      <c r="S163" s="88">
        <f>T_iv_strat3!AB4-Q163</f>
        <v>3.6939408952861612</v>
      </c>
      <c r="T163" s="87">
        <f>T_iv_strat1!BF4</f>
        <v>94.825824450353352</v>
      </c>
      <c r="U163" s="88">
        <f>T163-T_iv_strat1!BG4</f>
        <v>3.2985517350805509</v>
      </c>
      <c r="V163" s="88">
        <f>T_iv_strat1!BH4-T163</f>
        <v>2.0580992929881887</v>
      </c>
      <c r="W163" s="87">
        <f>T_iv_strat2!BF4</f>
        <v>89.315744016268312</v>
      </c>
      <c r="X163" s="88">
        <f>W163-T_iv_strat2!BG4</f>
        <v>2.5419211976988407</v>
      </c>
      <c r="Y163" s="88">
        <f>T_iv_strat2!BH4-W163</f>
        <v>2.1017116952420736</v>
      </c>
      <c r="Z163" s="87">
        <f>T_iv_strat3!BF4</f>
        <v>86.255478452448074</v>
      </c>
      <c r="AA163" s="88">
        <f>Z163-T_iv_strat3!BG4</f>
        <v>3.1647278666723508</v>
      </c>
      <c r="AB163" s="88">
        <f>T_iv_strat3!BH4-Z163</f>
        <v>2.6514949554887295</v>
      </c>
    </row>
    <row r="164" spans="1:28" s="89" customFormat="1" x14ac:dyDescent="0.25">
      <c r="A164" s="77"/>
      <c r="B164" s="178"/>
      <c r="C164" s="178"/>
      <c r="D164" s="178"/>
      <c r="E164" s="178"/>
      <c r="F164" s="178"/>
      <c r="G164" s="178"/>
      <c r="H164" s="77"/>
      <c r="I164" s="86"/>
      <c r="J164" s="109" t="str">
        <f>T_iv_strat1!A5</f>
        <v>ACT</v>
      </c>
      <c r="K164" s="87">
        <f>T_iv_strat1!Z5</f>
        <v>93.641216972197782</v>
      </c>
      <c r="L164" s="88">
        <f>K164-T_iv_strat1!AA5</f>
        <v>3.2208992121337587</v>
      </c>
      <c r="M164" s="88">
        <f>T_iv_strat1!AB5-K164</f>
        <v>2.1879155011835962</v>
      </c>
      <c r="N164" s="87">
        <f>T_iv_strat2!Z5</f>
        <v>57.081793938774759</v>
      </c>
      <c r="O164" s="88">
        <f>N164-T_iv_strat2!AA5</f>
        <v>11.122125113007485</v>
      </c>
      <c r="P164" s="88">
        <f>T_iv_strat2!AB5-N164</f>
        <v>10.450162765862665</v>
      </c>
      <c r="Q164" s="87">
        <f>T_iv_strat3!Z5</f>
        <v>88.528129693567877</v>
      </c>
      <c r="R164" s="88">
        <f>Q164-T_iv_strat3!AA5</f>
        <v>2.7703032189313035</v>
      </c>
      <c r="S164" s="88">
        <f>T_iv_strat3!AB5-Q164</f>
        <v>2.2891403254763389</v>
      </c>
      <c r="T164" s="87">
        <f>T_iv_strat1!BF5</f>
        <v>91.142865269169974</v>
      </c>
      <c r="U164" s="88">
        <f>T164-T_iv_strat1!BG5</f>
        <v>3.8200805948692107</v>
      </c>
      <c r="V164" s="88">
        <f>T_iv_strat1!BH5-T164</f>
        <v>2.7494725286476154</v>
      </c>
      <c r="W164" s="87">
        <f>T_iv_strat2!BF5</f>
        <v>82.389529051614232</v>
      </c>
      <c r="X164" s="88">
        <f>W164-T_iv_strat2!BG5</f>
        <v>3.1861415238600728</v>
      </c>
      <c r="Y164" s="88">
        <f>T_iv_strat2!BH5-W164</f>
        <v>2.7893521384576161</v>
      </c>
      <c r="Z164" s="87">
        <f>T_iv_strat3!BF5</f>
        <v>80.676337442112199</v>
      </c>
      <c r="AA164" s="88">
        <f>Z164-T_iv_strat3!BG5</f>
        <v>3.6616488762192176</v>
      </c>
      <c r="AB164" s="88">
        <f>T_iv_strat3!BH5-Z164</f>
        <v>3.2004524262312941</v>
      </c>
    </row>
    <row r="165" spans="1:28" s="89" customFormat="1" x14ac:dyDescent="0.25">
      <c r="A165" s="77"/>
      <c r="B165" s="178"/>
      <c r="C165" s="178"/>
      <c r="D165" s="178"/>
      <c r="E165" s="178"/>
      <c r="F165" s="178"/>
      <c r="G165" s="178"/>
      <c r="H165" s="77"/>
      <c r="I165" s="86"/>
      <c r="J165" s="109" t="str">
        <f>T_iv_strat1!A6</f>
        <v>AL</v>
      </c>
      <c r="K165" s="87">
        <f>T_iv_strat1!Z6</f>
        <v>93.23725414518394</v>
      </c>
      <c r="L165" s="88">
        <f>K165-T_iv_strat1!AA6</f>
        <v>3.0130698112387506</v>
      </c>
      <c r="M165" s="88">
        <f>T_iv_strat1!AB6-K165</f>
        <v>2.1320550749975666</v>
      </c>
      <c r="N165" s="87">
        <f>T_iv_strat2!Z6</f>
        <v>55.64435817956889</v>
      </c>
      <c r="O165" s="88">
        <f>N165-T_iv_strat2!AA6</f>
        <v>10.54604104700369</v>
      </c>
      <c r="P165" s="88">
        <f>T_iv_strat2!AB6-N165</f>
        <v>10.060758430697284</v>
      </c>
      <c r="Q165" s="87">
        <f>T_iv_strat3!Z6</f>
        <v>87.558679808651533</v>
      </c>
      <c r="R165" s="88">
        <f>Q165-T_iv_strat3!AA6</f>
        <v>4.1080275467785299</v>
      </c>
      <c r="S165" s="88">
        <f>T_iv_strat3!AB6-Q165</f>
        <v>3.2012063569688678</v>
      </c>
      <c r="T165" s="87">
        <f>T_iv_strat1!BF6</f>
        <v>89.796208721603762</v>
      </c>
      <c r="U165" s="88">
        <f>T165-T_iv_strat1!BG6</f>
        <v>3.8049224270829711</v>
      </c>
      <c r="V165" s="88">
        <f>T_iv_strat1!BH6-T165</f>
        <v>2.8597255287342875</v>
      </c>
      <c r="W165" s="87">
        <f>T_iv_strat2!BF6</f>
        <v>82.133977564713447</v>
      </c>
      <c r="X165" s="88">
        <f>W165-T_iv_strat2!BG6</f>
        <v>3.1960432359926898</v>
      </c>
      <c r="Y165" s="88">
        <f>T_iv_strat2!BH6-W165</f>
        <v>2.8036034873618974</v>
      </c>
      <c r="Z165" s="87">
        <f>T_iv_strat3!BF6</f>
        <v>78.006428854335581</v>
      </c>
      <c r="AA165" s="88">
        <f>Z165-T_iv_strat3!BG6</f>
        <v>3.9361944043394033</v>
      </c>
      <c r="AB165" s="88">
        <f>T_iv_strat3!BH6-Z165</f>
        <v>3.4879559491636627</v>
      </c>
    </row>
    <row r="166" spans="1:28" s="89" customFormat="1" x14ac:dyDescent="0.25">
      <c r="A166" s="77"/>
      <c r="B166" s="178"/>
      <c r="C166" s="178"/>
      <c r="D166" s="178"/>
      <c r="E166" s="178"/>
      <c r="F166" s="178"/>
      <c r="G166" s="178"/>
      <c r="H166" s="77"/>
      <c r="I166" s="86"/>
      <c r="J166" s="109" t="str">
        <f>T_iv_strat1!A7</f>
        <v>ASAQ</v>
      </c>
      <c r="K166" s="87">
        <f>T_iv_strat1!Z7</f>
        <v>5.4460243059678914</v>
      </c>
      <c r="L166" s="88">
        <f>K166-T_iv_strat1!AA7</f>
        <v>1.7341531976810747</v>
      </c>
      <c r="M166" s="88">
        <f>T_iv_strat1!AB7-K166</f>
        <v>2.477663214172602</v>
      </c>
      <c r="N166" s="87">
        <f>T_iv_strat2!Z7</f>
        <v>1.6920229273286458</v>
      </c>
      <c r="O166" s="88">
        <f>N166-T_iv_strat2!AA7</f>
        <v>0.82013218266499244</v>
      </c>
      <c r="P166" s="88">
        <f>T_iv_strat2!AB7-N166</f>
        <v>1.5662216905065771</v>
      </c>
      <c r="Q166" s="87">
        <f>T_iv_strat3!Z7</f>
        <v>2.6949643641562138</v>
      </c>
      <c r="R166" s="88">
        <f>Q166-T_iv_strat3!AA7</f>
        <v>2.0848429567908875</v>
      </c>
      <c r="S166" s="88">
        <f>T_iv_strat3!AB7-Q166</f>
        <v>8.4127656447206149</v>
      </c>
      <c r="T166" s="87">
        <f>T_iv_strat1!BF7</f>
        <v>8.1615711389915919</v>
      </c>
      <c r="U166" s="88">
        <f>T166-T_iv_strat1!BG7</f>
        <v>2.4435843166637774</v>
      </c>
      <c r="V166" s="88">
        <f>T_iv_strat1!BH7-T166</f>
        <v>3.3602357570384918</v>
      </c>
      <c r="W166" s="87">
        <f>T_iv_strat2!BF7</f>
        <v>8.8252194411568929</v>
      </c>
      <c r="X166" s="88">
        <f>W166-T_iv_strat2!BG7</f>
        <v>2.1946828634508879</v>
      </c>
      <c r="Y166" s="88">
        <f>T_iv_strat2!BH7-W166</f>
        <v>2.8304315627089469</v>
      </c>
      <c r="Z166" s="87">
        <f>T_iv_strat3!BF7</f>
        <v>8.6615040691166332</v>
      </c>
      <c r="AA166" s="88">
        <f>Z166-T_iv_strat3!BG7</f>
        <v>2.7112670116341695</v>
      </c>
      <c r="AB166" s="88">
        <f>T_iv_strat3!BH7-Z166</f>
        <v>3.7832050001283122</v>
      </c>
    </row>
    <row r="167" spans="1:28" s="89" customFormat="1" x14ac:dyDescent="0.25">
      <c r="A167" s="77"/>
      <c r="B167" s="178"/>
      <c r="C167" s="178"/>
      <c r="D167" s="178"/>
      <c r="E167" s="178"/>
      <c r="F167" s="178"/>
      <c r="G167" s="178"/>
      <c r="H167" s="77"/>
      <c r="I167" s="86"/>
      <c r="J167" s="109" t="str">
        <f>T_iv_strat1!A8</f>
        <v>APPQ</v>
      </c>
      <c r="K167" s="87">
        <f>T_iv_strat1!Z8</f>
        <v>0.53242723241271706</v>
      </c>
      <c r="L167" s="88">
        <f>K167-T_iv_strat1!AA8</f>
        <v>0.35361500838688831</v>
      </c>
      <c r="M167" s="88">
        <f>T_iv_strat1!AB8-K167</f>
        <v>1.0418871302402131</v>
      </c>
      <c r="N167" s="87">
        <f>T_iv_strat2!Z8</f>
        <v>3.347546882355402</v>
      </c>
      <c r="O167" s="88">
        <f>N167-T_iv_strat2!AA8</f>
        <v>2.2079728390867022</v>
      </c>
      <c r="P167" s="88">
        <f>T_iv_strat2!AB8-N167</f>
        <v>6.0781310164805529</v>
      </c>
      <c r="Q167" s="87">
        <f>T_iv_strat3!Z8</f>
        <v>2.1267716250160693</v>
      </c>
      <c r="R167" s="88">
        <f>Q167-T_iv_strat3!AA8</f>
        <v>1.3622477164284736</v>
      </c>
      <c r="S167" s="88">
        <f>T_iv_strat3!AB8-Q167</f>
        <v>3.6482776258541612</v>
      </c>
      <c r="T167" s="87">
        <f>T_iv_strat1!BF8</f>
        <v>1.4785361482330639</v>
      </c>
      <c r="U167" s="88">
        <f>T167-T_iv_strat1!BG8</f>
        <v>0.74854709806368003</v>
      </c>
      <c r="V167" s="88">
        <f>T_iv_strat1!BH8-T167</f>
        <v>1.4931463494606263</v>
      </c>
      <c r="W167" s="87">
        <f>T_iv_strat2!BF8</f>
        <v>2.397528557903013</v>
      </c>
      <c r="X167" s="88">
        <f>W167-T_iv_strat2!BG8</f>
        <v>0.69484239307218409</v>
      </c>
      <c r="Y167" s="88">
        <f>T_iv_strat2!BH8-W167</f>
        <v>0.96868742151431064</v>
      </c>
      <c r="Z167" s="87">
        <f>T_iv_strat3!BF8</f>
        <v>3.5631239345501124</v>
      </c>
      <c r="AA167" s="88">
        <f>Z167-T_iv_strat3!BG8</f>
        <v>1.3871659377254058</v>
      </c>
      <c r="AB167" s="88">
        <f>T_iv_strat3!BH8-Z167</f>
        <v>2.2192082239344271</v>
      </c>
    </row>
    <row r="168" spans="1:28" s="89" customFormat="1" x14ac:dyDescent="0.25">
      <c r="A168" s="77"/>
      <c r="B168" s="178"/>
      <c r="C168" s="178"/>
      <c r="D168" s="178"/>
      <c r="E168" s="178"/>
      <c r="F168" s="178"/>
      <c r="G168" s="178"/>
      <c r="H168" s="77"/>
      <c r="I168" s="86"/>
      <c r="J168" s="109" t="str">
        <f>T_iv_strat1!A9</f>
        <v>DHAPPQ</v>
      </c>
      <c r="K168" s="87">
        <f>T_iv_strat1!Z9</f>
        <v>12.875208316594591</v>
      </c>
      <c r="L168" s="88">
        <f>K168-T_iv_strat1!AA9</f>
        <v>3.5273728111358711</v>
      </c>
      <c r="M168" s="88">
        <f>T_iv_strat1!AB9-K168</f>
        <v>4.6018003771295675</v>
      </c>
      <c r="N168" s="87">
        <f>T_iv_strat2!Z9</f>
        <v>11.344184386435646</v>
      </c>
      <c r="O168" s="88">
        <f>N168-T_iv_strat2!AA9</f>
        <v>3.7806957638575325</v>
      </c>
      <c r="P168" s="88">
        <f>T_iv_strat2!AB9-N168</f>
        <v>5.3296307131252263</v>
      </c>
      <c r="Q168" s="87">
        <f>T_iv_strat3!Z9</f>
        <v>13.40780511879826</v>
      </c>
      <c r="R168" s="88">
        <f>Q168-T_iv_strat3!AA9</f>
        <v>2.7755321783649265</v>
      </c>
      <c r="S168" s="88">
        <f>T_iv_strat3!AB9-Q168</f>
        <v>3.364101097565813</v>
      </c>
      <c r="T168" s="87">
        <f>T_iv_strat1!BF9</f>
        <v>16.181844143717321</v>
      </c>
      <c r="U168" s="88">
        <f>T168-T_iv_strat1!BG9</f>
        <v>3.8729670041433426</v>
      </c>
      <c r="V168" s="88">
        <f>T_iv_strat1!BH9-T168</f>
        <v>4.8000096398075804</v>
      </c>
      <c r="W168" s="87">
        <f>T_iv_strat2!BF9</f>
        <v>23.13164887023374</v>
      </c>
      <c r="X168" s="88">
        <f>W168-T_iv_strat2!BG9</f>
        <v>4.0177740019136685</v>
      </c>
      <c r="Y168" s="88">
        <f>T_iv_strat2!BH9-W168</f>
        <v>4.5730491369965058</v>
      </c>
      <c r="Z168" s="87">
        <f>T_iv_strat3!BF9</f>
        <v>16.726540467750407</v>
      </c>
      <c r="AA168" s="88">
        <f>Z168-T_iv_strat3!BG9</f>
        <v>4.3722163137022392</v>
      </c>
      <c r="AB168" s="88">
        <f>T_iv_strat3!BH9-Z168</f>
        <v>5.5266830358780261</v>
      </c>
    </row>
    <row r="169" spans="1:28" s="89" customFormat="1" x14ac:dyDescent="0.25">
      <c r="A169" s="77"/>
      <c r="B169" s="178"/>
      <c r="C169" s="178"/>
      <c r="D169" s="178"/>
      <c r="E169" s="178"/>
      <c r="F169" s="178"/>
      <c r="G169" s="178"/>
      <c r="H169" s="77"/>
      <c r="I169" s="86"/>
      <c r="J169" s="109" t="str">
        <f>T_iv_strat1!A10</f>
        <v>ARPPQ</v>
      </c>
      <c r="K169" s="87" t="str">
        <f>T_iv_strat1!Z10</f>
        <v>0</v>
      </c>
      <c r="L169" s="88" t="e">
        <f>K169-T_iv_strat1!AA10</f>
        <v>#VALUE!</v>
      </c>
      <c r="M169" s="88" t="e">
        <f>T_iv_strat1!AB10-K169</f>
        <v>#VALUE!</v>
      </c>
      <c r="N169" s="87" t="str">
        <f>T_iv_strat2!Z10</f>
        <v>0</v>
      </c>
      <c r="O169" s="88" t="e">
        <f>N169-T_iv_strat2!AA10</f>
        <v>#VALUE!</v>
      </c>
      <c r="P169" s="88" t="e">
        <f>T_iv_strat2!AB10-N169</f>
        <v>#VALUE!</v>
      </c>
      <c r="Q169" s="87">
        <f>T_iv_strat3!Z10</f>
        <v>0.96944988491635198</v>
      </c>
      <c r="R169" s="88">
        <f>Q169-T_iv_strat3!AA10</f>
        <v>0.78904982181143801</v>
      </c>
      <c r="S169" s="88">
        <f>T_iv_strat3!AB10-Q169</f>
        <v>4.0661620874660294</v>
      </c>
      <c r="T169" s="87">
        <f>T_iv_strat1!BF10</f>
        <v>1.0913451843784863</v>
      </c>
      <c r="U169" s="88">
        <f>T169-T_iv_strat1!BG10</f>
        <v>0.62661213370237268</v>
      </c>
      <c r="V169" s="88">
        <f>T_iv_strat1!BH10-T169</f>
        <v>1.4499193766054757</v>
      </c>
      <c r="W169" s="87">
        <f>T_iv_strat2!BF10</f>
        <v>0.7557885268223975</v>
      </c>
      <c r="X169" s="88">
        <f>W169-T_iv_strat2!BG10</f>
        <v>0.34917004505827864</v>
      </c>
      <c r="Y169" s="88">
        <f>T_iv_strat2!BH10-W169</f>
        <v>0.64479154470152633</v>
      </c>
      <c r="Z169" s="87">
        <f>T_iv_strat3!BF10</f>
        <v>1.49712102889621</v>
      </c>
      <c r="AA169" s="88">
        <f>Z169-T_iv_strat3!BG10</f>
        <v>0.82934813022656062</v>
      </c>
      <c r="AB169" s="88">
        <f>T_iv_strat3!BH10-Z169</f>
        <v>1.8249188020159994</v>
      </c>
    </row>
    <row r="170" spans="1:28" s="89" customFormat="1" x14ac:dyDescent="0.25">
      <c r="A170" s="77"/>
      <c r="B170" s="178"/>
      <c r="C170" s="178"/>
      <c r="D170" s="178"/>
      <c r="E170" s="178"/>
      <c r="F170" s="178"/>
      <c r="G170" s="178"/>
      <c r="H170" s="77"/>
      <c r="I170" s="86"/>
      <c r="J170" s="109" t="str">
        <f>T_iv_strat1!A11</f>
        <v>any other ACT</v>
      </c>
      <c r="K170" s="87" t="str">
        <f>T_iv_strat1!Z11</f>
        <v>0</v>
      </c>
      <c r="L170" s="88" t="e">
        <f>K170-T_iv_strat1!AA11</f>
        <v>#VALUE!</v>
      </c>
      <c r="M170" s="88" t="e">
        <f>T_iv_strat1!AB11-K170</f>
        <v>#VALUE!</v>
      </c>
      <c r="N170" s="87" t="str">
        <f>T_iv_strat2!Z11</f>
        <v>0</v>
      </c>
      <c r="O170" s="88" t="e">
        <f>N170-T_iv_strat2!AA11</f>
        <v>#VALUE!</v>
      </c>
      <c r="P170" s="88" t="e">
        <f>T_iv_strat2!AB11-N170</f>
        <v>#VALUE!</v>
      </c>
      <c r="Q170" s="87" t="str">
        <f>T_iv_strat3!Z11</f>
        <v>0</v>
      </c>
      <c r="R170" s="88" t="e">
        <f>Q170-T_iv_strat3!AA11</f>
        <v>#VALUE!</v>
      </c>
      <c r="S170" s="88" t="e">
        <f>T_iv_strat3!AB11-Q170</f>
        <v>#VALUE!</v>
      </c>
      <c r="T170" s="87" t="str">
        <f>T_iv_strat1!BF11</f>
        <v>0</v>
      </c>
      <c r="U170" s="88" t="e">
        <f>T170-T_iv_strat1!BG11</f>
        <v>#VALUE!</v>
      </c>
      <c r="V170" s="88" t="e">
        <f>T_iv_strat1!BH11-T170</f>
        <v>#VALUE!</v>
      </c>
      <c r="W170" s="87" t="str">
        <f>T_iv_strat2!BF11</f>
        <v>0</v>
      </c>
      <c r="X170" s="88" t="e">
        <f>W170-T_iv_strat2!BG11</f>
        <v>#VALUE!</v>
      </c>
      <c r="Y170" s="88" t="e">
        <f>T_iv_strat2!BH11-W170</f>
        <v>#VALUE!</v>
      </c>
      <c r="Z170" s="87">
        <f>T_iv_strat3!BF11</f>
        <v>0.10090146668759747</v>
      </c>
      <c r="AA170" s="88">
        <f>Z170-T_iv_strat3!BG11</f>
        <v>8.6628616518757889E-2</v>
      </c>
      <c r="AB170" s="88">
        <f>T_iv_strat3!BH11-Z170</f>
        <v>0.60868681342649456</v>
      </c>
    </row>
    <row r="171" spans="1:28" s="89" customFormat="1" x14ac:dyDescent="0.25">
      <c r="A171" s="77"/>
      <c r="B171" s="178"/>
      <c r="C171" s="178"/>
      <c r="D171" s="178"/>
      <c r="E171" s="178"/>
      <c r="F171" s="178"/>
      <c r="G171" s="178"/>
      <c r="H171" s="77"/>
      <c r="I171" s="86"/>
      <c r="J171" s="109" t="str">
        <f>T_iv_strat1!A12</f>
        <v>Nationally regd ACT</v>
      </c>
      <c r="K171" s="87">
        <f>T_iv_strat1!Z12</f>
        <v>83.41752349513186</v>
      </c>
      <c r="L171" s="88">
        <f>K171-T_iv_strat1!AA12</f>
        <v>4.0995568132325815</v>
      </c>
      <c r="M171" s="88">
        <f>T_iv_strat1!AB12-K171</f>
        <v>3.4217801820997806</v>
      </c>
      <c r="N171" s="87">
        <f>T_iv_strat2!Z12</f>
        <v>58.931583884391294</v>
      </c>
      <c r="O171" s="88">
        <f>N171-T_iv_strat2!AA12</f>
        <v>11.430828427145201</v>
      </c>
      <c r="P171" s="88">
        <f>T_iv_strat2!AB12-N171</f>
        <v>10.541461561357615</v>
      </c>
      <c r="Q171" s="87">
        <f>T_iv_strat3!Z12</f>
        <v>83.484864079821747</v>
      </c>
      <c r="R171" s="88">
        <f>Q171-T_iv_strat3!AA12</f>
        <v>12.865744749895114</v>
      </c>
      <c r="S171" s="88">
        <f>T_iv_strat3!AB12-Q171</f>
        <v>7.9177771689300158</v>
      </c>
      <c r="T171" s="87">
        <f>T_iv_strat1!BF12</f>
        <v>80.04153223525266</v>
      </c>
      <c r="U171" s="88">
        <f>T171-T_iv_strat1!BG12</f>
        <v>4.3124271856655554</v>
      </c>
      <c r="V171" s="88">
        <f>T_iv_strat1!BH12-T171</f>
        <v>3.7105957095218685</v>
      </c>
      <c r="W171" s="87">
        <f>T_iv_strat2!BF12</f>
        <v>85.118286332622063</v>
      </c>
      <c r="X171" s="88">
        <f>W171-T_iv_strat2!BG12</f>
        <v>3.0914896751698109</v>
      </c>
      <c r="Y171" s="88">
        <f>T_iv_strat2!BH12-W171</f>
        <v>2.639101371183898</v>
      </c>
      <c r="Z171" s="87">
        <f>T_iv_strat3!BF12</f>
        <v>71.710191651557793</v>
      </c>
      <c r="AA171" s="88">
        <f>Z171-T_iv_strat3!BG12</f>
        <v>4.8264632063480946</v>
      </c>
      <c r="AB171" s="88">
        <f>T_iv_strat3!BH12-Z171</f>
        <v>4.3745593218613124</v>
      </c>
    </row>
    <row r="172" spans="1:28" s="89" customFormat="1" x14ac:dyDescent="0.25">
      <c r="A172" s="77"/>
      <c r="B172" s="178"/>
      <c r="C172" s="178"/>
      <c r="D172" s="178"/>
      <c r="E172" s="178"/>
      <c r="F172" s="178"/>
      <c r="G172" s="178"/>
      <c r="H172" s="77"/>
      <c r="I172" s="86"/>
      <c r="J172" s="109" t="str">
        <f>T_iv_strat1!A13</f>
        <v>QAACT</v>
      </c>
      <c r="K172" s="87">
        <f>T_iv_strat1!Z13</f>
        <v>7.7018259763535921</v>
      </c>
      <c r="L172" s="88">
        <f>K172-T_iv_strat1!AA13</f>
        <v>2.0224122390291308</v>
      </c>
      <c r="M172" s="88">
        <f>T_iv_strat1!AB13-K172</f>
        <v>2.6634411066026979</v>
      </c>
      <c r="N172" s="87">
        <f>T_iv_strat2!Z13</f>
        <v>15.428898554939291</v>
      </c>
      <c r="O172" s="88">
        <f>N172-T_iv_strat2!AA13</f>
        <v>2.8428307484681508</v>
      </c>
      <c r="P172" s="88">
        <f>T_iv_strat2!AB13-N172</f>
        <v>3.3470227752751853</v>
      </c>
      <c r="Q172" s="87">
        <f>T_iv_strat3!Z13</f>
        <v>5.0323103464131984</v>
      </c>
      <c r="R172" s="88">
        <f>Q172-T_iv_strat3!AA13</f>
        <v>1.4394497540395403</v>
      </c>
      <c r="S172" s="88">
        <f>T_iv_strat3!AB13-Q172</f>
        <v>1.9742404400195142</v>
      </c>
      <c r="T172" s="87">
        <f>T_iv_strat1!BF13</f>
        <v>2.7036626290804726</v>
      </c>
      <c r="U172" s="88">
        <f>T172-T_iv_strat1!BG13</f>
        <v>0.84945750010600207</v>
      </c>
      <c r="V172" s="88">
        <f>T_iv_strat1!BH13-T172</f>
        <v>1.2230453357719395</v>
      </c>
      <c r="W172" s="87">
        <f>T_iv_strat2!BF13</f>
        <v>22.470423177333707</v>
      </c>
      <c r="X172" s="88">
        <f>W172-T_iv_strat2!BG13</f>
        <v>2.3712558217528645</v>
      </c>
      <c r="Y172" s="88">
        <f>T_iv_strat2!BH13-W172</f>
        <v>2.5633609892257141</v>
      </c>
      <c r="Z172" s="87">
        <f>T_iv_strat3!BF13</f>
        <v>7.5648881933643883</v>
      </c>
      <c r="AA172" s="88">
        <f>Z172-T_iv_strat3!BG13</f>
        <v>2.6671322286183425</v>
      </c>
      <c r="AB172" s="88">
        <f>T_iv_strat3!BH13-Z172</f>
        <v>3.9437886845958028</v>
      </c>
    </row>
    <row r="173" spans="1:28" s="89" customFormat="1" x14ac:dyDescent="0.25">
      <c r="A173" s="77"/>
      <c r="B173" s="178"/>
      <c r="C173" s="178"/>
      <c r="D173" s="178"/>
      <c r="E173" s="178"/>
      <c r="F173" s="178"/>
      <c r="G173" s="178"/>
      <c r="H173" s="77"/>
      <c r="I173" s="86"/>
      <c r="J173" s="109" t="str">
        <f>T_iv_strat1!A14</f>
        <v>ACT: WHO PQ &amp; NAT</v>
      </c>
      <c r="K173" s="87" t="str">
        <f>T_iv_strat1!Z14</f>
        <v>0</v>
      </c>
      <c r="L173" s="88" t="e">
        <f>K173-T_iv_strat1!AA14</f>
        <v>#VALUE!</v>
      </c>
      <c r="M173" s="88" t="e">
        <f>T_iv_strat1!AB14-K173</f>
        <v>#VALUE!</v>
      </c>
      <c r="N173" s="87">
        <f>T_iv_strat2!Z14</f>
        <v>5.3697012841541056</v>
      </c>
      <c r="O173" s="88">
        <f>N173-T_iv_strat2!AA14</f>
        <v>1.9679842980623872</v>
      </c>
      <c r="P173" s="88">
        <f>T_iv_strat2!AB14-N173</f>
        <v>3.0077768163154843</v>
      </c>
      <c r="Q173" s="87">
        <f>T_iv_strat3!Z14</f>
        <v>1.9292094881114961</v>
      </c>
      <c r="R173" s="88">
        <f>Q173-T_iv_strat3!AA14</f>
        <v>1.4527285179951266</v>
      </c>
      <c r="S173" s="88">
        <f>T_iv_strat3!AB14-Q173</f>
        <v>5.5490954565227044</v>
      </c>
      <c r="T173" s="87">
        <f>T_iv_strat1!BF14</f>
        <v>4.3633231514110929E-2</v>
      </c>
      <c r="U173" s="88">
        <f>T173-T_iv_strat1!BG14</f>
        <v>3.2941250070850678E-2</v>
      </c>
      <c r="V173" s="88">
        <f>T_iv_strat1!BH14-T173</f>
        <v>0.13425039414105405</v>
      </c>
      <c r="W173" s="87">
        <f>T_iv_strat2!BF14</f>
        <v>10.373690713584397</v>
      </c>
      <c r="X173" s="88">
        <f>W173-T_iv_strat2!BG14</f>
        <v>1.3296810594245283</v>
      </c>
      <c r="Y173" s="88">
        <f>T_iv_strat2!BH14-W173</f>
        <v>1.4996555788561547</v>
      </c>
      <c r="Z173" s="87">
        <f>T_iv_strat3!BF14</f>
        <v>0.79724276439148212</v>
      </c>
      <c r="AA173" s="88">
        <f>Z173-T_iv_strat3!BG14</f>
        <v>0.51285311932603883</v>
      </c>
      <c r="AB173" s="88">
        <f>T_iv_strat3!BH14-Z173</f>
        <v>1.4171666658494118</v>
      </c>
    </row>
    <row r="174" spans="1:28" s="89" customFormat="1" x14ac:dyDescent="0.25">
      <c r="A174" s="77"/>
      <c r="B174" s="178"/>
      <c r="C174" s="178"/>
      <c r="D174" s="178"/>
      <c r="E174" s="178"/>
      <c r="F174" s="178"/>
      <c r="G174" s="178"/>
      <c r="H174" s="77"/>
      <c r="I174" s="86"/>
      <c r="J174" s="109" t="str">
        <f>T_iv_strat1!A15</f>
        <v>ACT: WHO PQ, not NAT</v>
      </c>
      <c r="K174" s="87">
        <f>T_iv_strat1!Z15</f>
        <v>7.7018259763535921</v>
      </c>
      <c r="L174" s="88">
        <f>K174-T_iv_strat1!AA15</f>
        <v>2.0224122390291308</v>
      </c>
      <c r="M174" s="88">
        <f>T_iv_strat1!AB15-K174</f>
        <v>2.6634411066026979</v>
      </c>
      <c r="N174" s="87">
        <f>T_iv_strat2!Z15</f>
        <v>11.115593757913729</v>
      </c>
      <c r="O174" s="88">
        <f>N174-T_iv_strat2!AA15</f>
        <v>2.3246169275551747</v>
      </c>
      <c r="P174" s="88">
        <f>T_iv_strat2!AB15-N174</f>
        <v>2.8452313672118237</v>
      </c>
      <c r="Q174" s="87">
        <f>T_iv_strat3!Z15</f>
        <v>3.1031008583017017</v>
      </c>
      <c r="R174" s="88">
        <f>Q174-T_iv_strat3!AA15</f>
        <v>1.9312126369158995</v>
      </c>
      <c r="S174" s="88">
        <f>T_iv_strat3!AB15-Q174</f>
        <v>4.8574031431756204</v>
      </c>
      <c r="T174" s="87">
        <f>T_iv_strat1!BF15</f>
        <v>2.6600293975663618</v>
      </c>
      <c r="U174" s="88">
        <f>T174-T_iv_strat1!BG15</f>
        <v>0.83911770515904416</v>
      </c>
      <c r="V174" s="88">
        <f>T_iv_strat1!BH15-T174</f>
        <v>1.2105577580521794</v>
      </c>
      <c r="W174" s="87">
        <f>T_iv_strat2!BF15</f>
        <v>14.018732797659563</v>
      </c>
      <c r="X174" s="88">
        <f>W174-T_iv_strat2!BG15</f>
        <v>2.321106702570491</v>
      </c>
      <c r="Y174" s="88">
        <f>T_iv_strat2!BH15-W174</f>
        <v>2.6945006250714272</v>
      </c>
      <c r="Z174" s="87">
        <f>T_iv_strat3!BF15</f>
        <v>6.767645428972906</v>
      </c>
      <c r="AA174" s="88">
        <f>Z174-T_iv_strat3!BG15</f>
        <v>2.3794023881946051</v>
      </c>
      <c r="AB174" s="88">
        <f>T_iv_strat3!BH15-Z174</f>
        <v>3.5306045841612628</v>
      </c>
    </row>
    <row r="175" spans="1:28" s="89" customFormat="1" x14ac:dyDescent="0.25">
      <c r="A175" s="77"/>
      <c r="B175" s="178"/>
      <c r="C175" s="178"/>
      <c r="D175" s="178"/>
      <c r="E175" s="178"/>
      <c r="F175" s="178"/>
      <c r="G175" s="178"/>
      <c r="H175" s="77"/>
      <c r="I175" s="86"/>
      <c r="J175" s="109" t="str">
        <f>T_iv_strat1!A16</f>
        <v>ACT: NAT, not WHO PQ</v>
      </c>
      <c r="K175" s="87">
        <f>T_iv_strat1!Z16</f>
        <v>81.281134839589541</v>
      </c>
      <c r="L175" s="88">
        <f>K175-T_iv_strat1!AA16</f>
        <v>4.1490585391515111</v>
      </c>
      <c r="M175" s="88">
        <f>T_iv_strat1!AB16-K175</f>
        <v>3.5443698828719903</v>
      </c>
      <c r="N175" s="87">
        <f>T_iv_strat2!Z16</f>
        <v>43.838326927519603</v>
      </c>
      <c r="O175" s="88">
        <f>N175-T_iv_strat2!AA16</f>
        <v>10.119821957400518</v>
      </c>
      <c r="P175" s="88">
        <f>T_iv_strat2!AB16-N175</f>
        <v>10.659774418827467</v>
      </c>
      <c r="Q175" s="87">
        <f>T_iv_strat3!Z16</f>
        <v>78.086373537497664</v>
      </c>
      <c r="R175" s="88">
        <f>Q175-T_iv_strat3!AA16</f>
        <v>7.3040038450098024</v>
      </c>
      <c r="S175" s="88">
        <f>T_iv_strat3!AB16-Q175</f>
        <v>5.8914123981535198</v>
      </c>
      <c r="T175" s="87">
        <f>T_iv_strat1!BF16</f>
        <v>79.169436756613493</v>
      </c>
      <c r="U175" s="88">
        <f>T175-T_iv_strat1!BG16</f>
        <v>4.372497119870431</v>
      </c>
      <c r="V175" s="88">
        <f>T_iv_strat1!BH16-T175</f>
        <v>3.7867669658638192</v>
      </c>
      <c r="W175" s="87">
        <f>T_iv_strat2!BF16</f>
        <v>73.171240257987094</v>
      </c>
      <c r="X175" s="88">
        <f>W175-T_iv_strat2!BG16</f>
        <v>3.205319202654124</v>
      </c>
      <c r="Y175" s="88">
        <f>T_iv_strat2!BH16-W175</f>
        <v>2.9798419287578781</v>
      </c>
      <c r="Z175" s="87">
        <f>T_iv_strat3!BF16</f>
        <v>68.013813527143242</v>
      </c>
      <c r="AA175" s="88">
        <f>Z175-T_iv_strat3!BG16</f>
        <v>4.8152593651564572</v>
      </c>
      <c r="AB175" s="88">
        <f>T_iv_strat3!BH16-Z175</f>
        <v>4.4596323012026318</v>
      </c>
    </row>
    <row r="176" spans="1:28" s="89" customFormat="1" ht="30" customHeight="1" x14ac:dyDescent="0.25">
      <c r="A176" s="77"/>
      <c r="B176" s="182" t="str">
        <f>_xlfn.CONCAT("Total outlets enumerated: Abia-rural=", T_iv_strat1!AC4, " Abia-urban=", T_iv_strat1!BI4, " Kano-rural=", T_iv_strat2!AC4, " Kano-urban=",T_iv_strat2!BI4, " Lagos-rural=",T_iv_strat3!AC4,  " Lagos-urban=", T_iv_strat3!BI4)</f>
        <v>Total outlets enumerated: Abia-rural=350 Abia-urban=1068 Kano-rural=404 Kano-urban=1317 Lagos-rural=172 Lagos-urban=860</v>
      </c>
      <c r="C176" s="182"/>
      <c r="D176" s="182"/>
      <c r="E176" s="182"/>
      <c r="F176" s="182"/>
      <c r="G176" s="182"/>
      <c r="H176" s="77"/>
      <c r="I176" s="86"/>
      <c r="J176" s="109" t="str">
        <f>T_iv_strat1!A17</f>
        <v>ACT: not WHO PQ or NAT</v>
      </c>
      <c r="K176" s="87">
        <f>T_iv_strat1!Z17</f>
        <v>53.701711938670627</v>
      </c>
      <c r="L176" s="88">
        <f>K176-T_iv_strat1!AA17</f>
        <v>6.0604990401780725</v>
      </c>
      <c r="M176" s="88">
        <f>T_iv_strat1!AB17-K176</f>
        <v>5.9530682426477952</v>
      </c>
      <c r="N176" s="87"/>
      <c r="O176" s="88"/>
      <c r="P176" s="88"/>
      <c r="Q176" s="87"/>
      <c r="R176" s="88"/>
      <c r="S176" s="88"/>
      <c r="T176" s="87"/>
      <c r="U176" s="88"/>
      <c r="V176" s="88"/>
      <c r="W176" s="87"/>
      <c r="X176" s="88"/>
      <c r="Y176" s="88"/>
      <c r="Z176" s="87"/>
      <c r="AA176" s="88"/>
      <c r="AB176" s="88"/>
    </row>
    <row r="177" spans="1:28" s="89" customFormat="1" ht="104.25" customHeight="1" thickBot="1" x14ac:dyDescent="0.3">
      <c r="A177" s="77"/>
      <c r="B177" s="176" t="s">
        <v>42</v>
      </c>
      <c r="C177" s="176"/>
      <c r="D177" s="176"/>
      <c r="E177" s="176"/>
      <c r="F177" s="176"/>
      <c r="G177" s="176"/>
      <c r="H177" s="77"/>
      <c r="I177" s="86"/>
      <c r="J177" s="109" t="str">
        <f>T_iv_strat1!A18</f>
        <v>Stocks 2 or more ACTs</v>
      </c>
      <c r="K177" s="87">
        <f>T_iv_strat1!Z18</f>
        <v>16.042605408361151</v>
      </c>
      <c r="L177" s="88">
        <f>K177-T_iv_strat1!AA18</f>
        <v>3.7849613191800628</v>
      </c>
      <c r="M177" s="88">
        <f>T_iv_strat1!AB18-K177</f>
        <v>4.6776999007973181</v>
      </c>
      <c r="N177" s="87">
        <f>T_iv_strat2!Z17</f>
        <v>29.743749624848782</v>
      </c>
      <c r="O177" s="88">
        <f>N177-T_iv_strat2!AA17</f>
        <v>8.5071036289815112</v>
      </c>
      <c r="P177" s="88">
        <f>T_iv_strat2!AB17-N177</f>
        <v>10.187249707943081</v>
      </c>
      <c r="Q177" s="87">
        <f>T_iv_strat3!Z17</f>
        <v>44.104162176565815</v>
      </c>
      <c r="R177" s="88">
        <f>Q177-T_iv_strat3!AA17</f>
        <v>7.4567276430210967</v>
      </c>
      <c r="S177" s="88">
        <f>T_iv_strat3!AB17-Q177</f>
        <v>7.7325223603315223</v>
      </c>
      <c r="T177" s="87">
        <f>T_iv_strat1!BF17</f>
        <v>58.833390054823262</v>
      </c>
      <c r="U177" s="88">
        <f>T177-T_iv_strat1!BG17</f>
        <v>4.3959722631126539</v>
      </c>
      <c r="V177" s="88">
        <f>T_iv_strat1!BH17-T177</f>
        <v>4.2593910752461497</v>
      </c>
      <c r="W177" s="87">
        <f>T_iv_strat2!BF17</f>
        <v>51.207681346671897</v>
      </c>
      <c r="X177" s="88">
        <f>W177-T_iv_strat2!BG17</f>
        <v>5.6504341693072107</v>
      </c>
      <c r="Y177" s="88">
        <f>T_iv_strat2!BH17-W177</f>
        <v>5.6197373327156583</v>
      </c>
      <c r="Z177" s="87">
        <f>T_iv_strat3!BF17</f>
        <v>50.295645536276034</v>
      </c>
      <c r="AA177" s="88">
        <f>Z177-T_iv_strat3!BG17</f>
        <v>4.9052906160272798</v>
      </c>
      <c r="AB177" s="88">
        <f>T_iv_strat3!BH17-Z177</f>
        <v>4.8996059834919379</v>
      </c>
    </row>
    <row r="178" spans="1:28" s="89" customFormat="1" ht="15" customHeight="1" thickTop="1" x14ac:dyDescent="0.25">
      <c r="A178" s="77"/>
      <c r="B178" s="77"/>
      <c r="C178" s="94"/>
      <c r="D178" s="94"/>
      <c r="E178" s="94"/>
      <c r="F178" s="94"/>
      <c r="G178" s="94"/>
      <c r="H178" s="77"/>
      <c r="I178" s="86"/>
      <c r="J178" s="109" t="str">
        <f>T_iv_strat1!A19</f>
        <v>Non-artemisinin therapy</v>
      </c>
      <c r="K178" s="87">
        <f>T_iv_strat1!Z19</f>
        <v>23.806336092022349</v>
      </c>
      <c r="L178" s="88">
        <f>K178-T_iv_strat1!AA19</f>
        <v>4.4309401187445054</v>
      </c>
      <c r="M178" s="88">
        <f>T_iv_strat1!AB19-K178</f>
        <v>5.0811828951298565</v>
      </c>
      <c r="N178" s="87">
        <f>T_iv_strat2!Z18</f>
        <v>11.397854176247069</v>
      </c>
      <c r="O178" s="88">
        <f>N178-T_iv_strat2!AA18</f>
        <v>3.8302598441030504</v>
      </c>
      <c r="P178" s="88">
        <f>T_iv_strat2!AB18-N178</f>
        <v>5.4162528835659316</v>
      </c>
      <c r="Q178" s="87">
        <f>T_iv_strat3!Z18</f>
        <v>14.444644422666334</v>
      </c>
      <c r="R178" s="88">
        <f>Q178-T_iv_strat3!AA18</f>
        <v>3.7228658950378346</v>
      </c>
      <c r="S178" s="88">
        <f>T_iv_strat3!AB18-Q178</f>
        <v>4.7377917777851533</v>
      </c>
      <c r="T178" s="87">
        <f>T_iv_strat1!BF18</f>
        <v>20.405111432901556</v>
      </c>
      <c r="U178" s="88">
        <f>T178-T_iv_strat1!BG18</f>
        <v>4.7606609511316034</v>
      </c>
      <c r="V178" s="88">
        <f>T_iv_strat1!BH18-T178</f>
        <v>5.7599984220721048</v>
      </c>
      <c r="W178" s="87">
        <f>T_iv_strat2!BF18</f>
        <v>26.595426611829211</v>
      </c>
      <c r="X178" s="88">
        <f>W178-T_iv_strat2!BG18</f>
        <v>4.8113337261926787</v>
      </c>
      <c r="Y178" s="88">
        <f>T_iv_strat2!BH18-W178</f>
        <v>5.4387654224906257</v>
      </c>
      <c r="Z178" s="87">
        <f>T_iv_strat3!BF18</f>
        <v>21.867848302052064</v>
      </c>
      <c r="AA178" s="88">
        <f>Z178-T_iv_strat3!BG18</f>
        <v>5.6450183144783423</v>
      </c>
      <c r="AB178" s="88">
        <f>T_iv_strat3!BH18-Z178</f>
        <v>6.9339983777235403</v>
      </c>
    </row>
    <row r="179" spans="1:28" s="89" customFormat="1" x14ac:dyDescent="0.25">
      <c r="A179" s="77"/>
      <c r="B179" s="94"/>
      <c r="C179" s="94"/>
      <c r="D179" s="94"/>
      <c r="E179" s="94"/>
      <c r="F179" s="94"/>
      <c r="G179" s="94"/>
      <c r="H179" s="77"/>
      <c r="I179" s="86"/>
      <c r="J179" s="109" t="str">
        <f>T_iv_strat1!A20</f>
        <v>Oral QN</v>
      </c>
      <c r="K179" s="87">
        <f>T_iv_strat1!Z20</f>
        <v>0.80792565402769201</v>
      </c>
      <c r="L179" s="88">
        <f>K179-T_iv_strat1!AA20</f>
        <v>0.59746011243308272</v>
      </c>
      <c r="M179" s="88">
        <f>T_iv_strat1!AB20-K179</f>
        <v>2.241671442597382</v>
      </c>
      <c r="N179" s="87">
        <f>T_iv_strat2!Z19</f>
        <v>40.139928658930209</v>
      </c>
      <c r="O179" s="88">
        <f>N179-T_iv_strat2!AA19</f>
        <v>6.563704716869907</v>
      </c>
      <c r="P179" s="88">
        <f>T_iv_strat2!AB19-N179</f>
        <v>6.9374221745455458</v>
      </c>
      <c r="Q179" s="87">
        <f>T_iv_strat3!Z19</f>
        <v>28.268165174152777</v>
      </c>
      <c r="R179" s="88">
        <f>Q179-T_iv_strat3!AA19</f>
        <v>9.207431178063068</v>
      </c>
      <c r="S179" s="88">
        <f>T_iv_strat3!AB19-Q179</f>
        <v>11.471408406393948</v>
      </c>
      <c r="T179" s="87">
        <f>T_iv_strat1!BF19</f>
        <v>30.595810316659939</v>
      </c>
      <c r="U179" s="88">
        <f>T179-T_iv_strat1!BG19</f>
        <v>4.6705504837972782</v>
      </c>
      <c r="V179" s="88">
        <f>T_iv_strat1!BH19-T179</f>
        <v>5.1064265463298746</v>
      </c>
      <c r="W179" s="87">
        <f>T_iv_strat2!BF19</f>
        <v>45.361662350232308</v>
      </c>
      <c r="X179" s="88">
        <f>W179-T_iv_strat2!BG19</f>
        <v>4.0021521708759451</v>
      </c>
      <c r="Y179" s="88">
        <f>T_iv_strat2!BH19-W179</f>
        <v>4.0630144029722715</v>
      </c>
      <c r="Z179" s="87">
        <f>T_iv_strat3!BF19</f>
        <v>21.902690019592715</v>
      </c>
      <c r="AA179" s="88">
        <f>Z179-T_iv_strat3!BG19</f>
        <v>4.0617023248290565</v>
      </c>
      <c r="AB179" s="88">
        <f>T_iv_strat3!BH19-Z179</f>
        <v>4.6871286743796148</v>
      </c>
    </row>
    <row r="180" spans="1:28" s="89" customFormat="1" x14ac:dyDescent="0.25">
      <c r="A180" s="77"/>
      <c r="B180" s="94"/>
      <c r="C180" s="94"/>
      <c r="D180" s="94"/>
      <c r="E180" s="94"/>
      <c r="F180" s="94"/>
      <c r="G180" s="94"/>
      <c r="H180" s="77"/>
      <c r="I180" s="86"/>
      <c r="J180" s="109" t="str">
        <f>T_iv_strat1!A21</f>
        <v>CQ - packaged alone</v>
      </c>
      <c r="K180" s="87">
        <f>T_iv_strat1!Z21</f>
        <v>14.736345082310445</v>
      </c>
      <c r="L180" s="88">
        <f>K180-T_iv_strat1!AA21</f>
        <v>3.2773070092218912</v>
      </c>
      <c r="M180" s="88">
        <f>T_iv_strat1!AB21-K180</f>
        <v>4.0161051468919116</v>
      </c>
      <c r="N180" s="87">
        <f>T_iv_strat2!Z20</f>
        <v>2.1519323047940326</v>
      </c>
      <c r="O180" s="88">
        <f>N180-T_iv_strat2!AA20</f>
        <v>1.167387908246962</v>
      </c>
      <c r="P180" s="88">
        <f>T_iv_strat2!AB20-N180</f>
        <v>2.4867296554870113</v>
      </c>
      <c r="Q180" s="87">
        <f>T_iv_strat3!Z20</f>
        <v>0.38274982600136886</v>
      </c>
      <c r="R180" s="88">
        <f>Q180-T_iv_strat3!AA20</f>
        <v>0.3307103354419848</v>
      </c>
      <c r="S180" s="88">
        <f>T_iv_strat3!AB20-Q180</f>
        <v>2.3743945557572959</v>
      </c>
      <c r="T180" s="87">
        <f>T_iv_strat1!BF20</f>
        <v>1.1908115273491426</v>
      </c>
      <c r="U180" s="88">
        <f>T180-T_iv_strat1!BG20</f>
        <v>0.45732847780224939</v>
      </c>
      <c r="V180" s="88">
        <f>T_iv_strat1!BH20-T180</f>
        <v>0.73693640209648237</v>
      </c>
      <c r="W180" s="87">
        <f>T_iv_strat2!BF20</f>
        <v>3.0687863443797934</v>
      </c>
      <c r="X180" s="88">
        <f>W180-T_iv_strat2!BG20</f>
        <v>0.79912269992264129</v>
      </c>
      <c r="Y180" s="88">
        <f>T_iv_strat2!BH20-W180</f>
        <v>1.0685733898751071</v>
      </c>
      <c r="Z180" s="87">
        <f>T_iv_strat3!BF20</f>
        <v>0.39767415332924866</v>
      </c>
      <c r="AA180" s="88">
        <f>Z180-T_iv_strat3!BG20</f>
        <v>0.29075783407815942</v>
      </c>
      <c r="AB180" s="88">
        <f>T_iv_strat3!BH20-Z180</f>
        <v>1.0698544246751174</v>
      </c>
    </row>
    <row r="181" spans="1:28" s="89" customFormat="1" ht="43.5" customHeight="1" x14ac:dyDescent="0.25">
      <c r="A181" s="77"/>
      <c r="B181" s="77"/>
      <c r="C181" s="77"/>
      <c r="D181" s="77"/>
      <c r="E181" s="77"/>
      <c r="F181" s="77"/>
      <c r="G181" s="77"/>
      <c r="H181" s="77"/>
      <c r="I181" s="86"/>
      <c r="J181" s="109" t="str">
        <f>T_iv_strat1!A22</f>
        <v>SP</v>
      </c>
      <c r="K181" s="87">
        <f>T_iv_strat1!Z22</f>
        <v>9.262154994496262</v>
      </c>
      <c r="L181" s="88">
        <f>K181-T_iv_strat1!AA22</f>
        <v>2.0712615042812024</v>
      </c>
      <c r="M181" s="88">
        <f>T_iv_strat1!AB22-K181</f>
        <v>2.5916667006806318</v>
      </c>
      <c r="N181" s="87">
        <f>T_iv_strat2!Z21</f>
        <v>24.700575721335596</v>
      </c>
      <c r="O181" s="88">
        <f>N181-T_iv_strat2!AA21</f>
        <v>5.2455371497212262</v>
      </c>
      <c r="P181" s="88">
        <f>T_iv_strat2!AB21-N181</f>
        <v>6.1186901030633827</v>
      </c>
      <c r="Q181" s="87">
        <f>T_iv_strat3!Z21</f>
        <v>14.211247338465277</v>
      </c>
      <c r="R181" s="88">
        <f>Q181-T_iv_strat3!AA21</f>
        <v>5.0352044713389716</v>
      </c>
      <c r="S181" s="88">
        <f>T_iv_strat3!AB21-Q181</f>
        <v>7.1484019389724942</v>
      </c>
      <c r="T181" s="87">
        <f>T_iv_strat1!BF21</f>
        <v>16.08538818557831</v>
      </c>
      <c r="U181" s="88">
        <f>T181-T_iv_strat1!BG21</f>
        <v>3.6072179019654147</v>
      </c>
      <c r="V181" s="88">
        <f>T_iv_strat1!BH21-T181</f>
        <v>4.4058568145178079</v>
      </c>
      <c r="W181" s="87">
        <f>T_iv_strat2!BF21</f>
        <v>23.125103255427884</v>
      </c>
      <c r="X181" s="88">
        <f>W181-T_iv_strat2!BG21</f>
        <v>2.4699798774539801</v>
      </c>
      <c r="Y181" s="88">
        <f>T_iv_strat2!BH21-W181</f>
        <v>2.6693239230530281</v>
      </c>
      <c r="Z181" s="87">
        <f>T_iv_strat3!BF21</f>
        <v>7.6899054478380444</v>
      </c>
      <c r="AA181" s="88">
        <f>Z181-T_iv_strat3!BG21</f>
        <v>2.3525783976121692</v>
      </c>
      <c r="AB181" s="88">
        <f>T_iv_strat3!BH21-Z181</f>
        <v>3.269491307980334</v>
      </c>
    </row>
    <row r="182" spans="1:28" s="89" customFormat="1" x14ac:dyDescent="0.25">
      <c r="A182" s="77"/>
      <c r="B182" s="77"/>
      <c r="C182" s="77"/>
      <c r="D182" s="77"/>
      <c r="E182" s="77"/>
      <c r="F182" s="77"/>
      <c r="G182" s="77"/>
      <c r="H182" s="77"/>
      <c r="I182" s="86"/>
      <c r="J182" s="109" t="str">
        <f>T_iv_strat1!A23</f>
        <v>SPAQ</v>
      </c>
      <c r="K182" s="87">
        <f>T_iv_strat1!Z23</f>
        <v>0.75882631408072754</v>
      </c>
      <c r="L182" s="88">
        <f>K182-T_iv_strat1!AA23</f>
        <v>0.43818874095673793</v>
      </c>
      <c r="M182" s="88">
        <f>T_iv_strat1!AB23-K182</f>
        <v>1.0263005285157019</v>
      </c>
      <c r="N182" s="87">
        <f>T_iv_strat2!Z22</f>
        <v>19.945645183983267</v>
      </c>
      <c r="O182" s="88">
        <f>N182-T_iv_strat2!AA22</f>
        <v>4.1519699471639395</v>
      </c>
      <c r="P182" s="88">
        <f>T_iv_strat2!AB22-N182</f>
        <v>4.9211440071734138</v>
      </c>
      <c r="Q182" s="87">
        <f>T_iv_strat3!Z22</f>
        <v>18.293117722377659</v>
      </c>
      <c r="R182" s="88">
        <f>Q182-T_iv_strat3!AA22</f>
        <v>8.1275706080199637</v>
      </c>
      <c r="S182" s="88">
        <f>T_iv_strat3!AB22-Q182</f>
        <v>12.405177957025835</v>
      </c>
      <c r="T182" s="87">
        <f>T_iv_strat1!BF22</f>
        <v>13.776176627959508</v>
      </c>
      <c r="U182" s="88">
        <f>T182-T_iv_strat1!BG22</f>
        <v>2.3596623092384288</v>
      </c>
      <c r="V182" s="88">
        <f>T_iv_strat1!BH22-T182</f>
        <v>2.7563540530099111</v>
      </c>
      <c r="W182" s="87">
        <f>T_iv_strat2!BF22</f>
        <v>28.496391299900946</v>
      </c>
      <c r="X182" s="88">
        <f>W182-T_iv_strat2!BG22</f>
        <v>3.316903527635322</v>
      </c>
      <c r="Y182" s="88">
        <f>T_iv_strat2!BH22-W182</f>
        <v>3.5665989839724155</v>
      </c>
      <c r="Z182" s="87">
        <f>T_iv_strat3!BF22</f>
        <v>16.844819134512363</v>
      </c>
      <c r="AA182" s="88">
        <f>Z182-T_iv_strat3!BG22</f>
        <v>4.4346966825481591</v>
      </c>
      <c r="AB182" s="88">
        <f>T_iv_strat3!BH22-Z182</f>
        <v>5.6130947669229982</v>
      </c>
    </row>
    <row r="183" spans="1:28" s="89" customFormat="1" x14ac:dyDescent="0.25">
      <c r="A183" s="77"/>
      <c r="B183" s="77"/>
      <c r="C183" s="77"/>
      <c r="D183" s="77"/>
      <c r="E183" s="77"/>
      <c r="F183" s="77"/>
      <c r="G183" s="77"/>
      <c r="H183" s="77"/>
      <c r="I183" s="86"/>
      <c r="J183" s="109" t="str">
        <f>T_iv_strat1!A24</f>
        <v>Other non-artemisinins</v>
      </c>
      <c r="K183" s="87">
        <f>T_iv_strat1!Z24</f>
        <v>0.10242598937579095</v>
      </c>
      <c r="L183" s="88">
        <f>K183-T_iv_strat1!AA24</f>
        <v>7.7348787153805096E-2</v>
      </c>
      <c r="M183" s="88">
        <f>T_iv_strat1!AB24-K183</f>
        <v>0.31492947378527203</v>
      </c>
      <c r="N183" s="87">
        <f>T_iv_strat2!Z23</f>
        <v>5.8305940333621548E-2</v>
      </c>
      <c r="O183" s="88">
        <f>N183-T_iv_strat2!AA23</f>
        <v>4.5844866127084813E-2</v>
      </c>
      <c r="P183" s="88">
        <f>T_iv_strat2!AB23-N183</f>
        <v>0.21405081204043483</v>
      </c>
      <c r="Q183" s="87" t="str">
        <f>T_iv_strat3!Z23</f>
        <v>0</v>
      </c>
      <c r="R183" s="88" t="e">
        <f>Q183-T_iv_strat3!AA23</f>
        <v>#VALUE!</v>
      </c>
      <c r="S183" s="88" t="e">
        <f>T_iv_strat3!AB23-Q183</f>
        <v>#VALUE!</v>
      </c>
      <c r="T183" s="87">
        <f>T_iv_strat1!BF23</f>
        <v>1.2214120011242759</v>
      </c>
      <c r="U183" s="88">
        <f>T183-T_iv_strat1!BG23</f>
        <v>0.47274980407595124</v>
      </c>
      <c r="V183" s="88">
        <f>T_iv_strat1!BH23-T183</f>
        <v>0.76529662075385696</v>
      </c>
      <c r="W183" s="87">
        <f>T_iv_strat2!BF23</f>
        <v>1.0042455666458709</v>
      </c>
      <c r="X183" s="88">
        <f>W183-T_iv_strat2!BG23</f>
        <v>0.37635072562324545</v>
      </c>
      <c r="Y183" s="88">
        <f>T_iv_strat2!BH23-W183</f>
        <v>0.5982918620231652</v>
      </c>
      <c r="Z183" s="87">
        <f>T_iv_strat3!BF23</f>
        <v>1.3443600625134993</v>
      </c>
      <c r="AA183" s="88">
        <f>Z183-T_iv_strat3!BG23</f>
        <v>0.81985077537010953</v>
      </c>
      <c r="AB183" s="88">
        <f>T_iv_strat3!BH23-Z183</f>
        <v>2.0575196385514136</v>
      </c>
    </row>
    <row r="184" spans="1:28" s="89" customFormat="1" x14ac:dyDescent="0.25">
      <c r="A184" s="77"/>
      <c r="B184" s="77"/>
      <c r="C184" s="77"/>
      <c r="D184" s="77"/>
      <c r="E184" s="77"/>
      <c r="F184" s="77"/>
      <c r="G184" s="77"/>
      <c r="H184" s="77"/>
      <c r="I184" s="86"/>
      <c r="J184" s="109" t="str">
        <f>T_iv_strat1!A25</f>
        <v>Oral artemisinin monotherapy</v>
      </c>
      <c r="K184" s="87" t="str">
        <f>T_iv_strat1!Z25</f>
        <v>0</v>
      </c>
      <c r="L184" s="88" t="e">
        <f>K184-T_iv_strat1!AA25</f>
        <v>#VALUE!</v>
      </c>
      <c r="M184" s="88" t="e">
        <f>T_iv_strat1!AB25-K184</f>
        <v>#VALUE!</v>
      </c>
      <c r="N184" s="87" t="str">
        <f>T_iv_strat2!Z24</f>
        <v>0</v>
      </c>
      <c r="O184" s="88" t="e">
        <f>N184-T_iv_strat2!AA24</f>
        <v>#VALUE!</v>
      </c>
      <c r="P184" s="88" t="e">
        <f>T_iv_strat2!AB24-N184</f>
        <v>#VALUE!</v>
      </c>
      <c r="Q184" s="87" t="str">
        <f>T_iv_strat3!Z24</f>
        <v>0</v>
      </c>
      <c r="R184" s="88" t="e">
        <f>Q184-T_iv_strat3!AA24</f>
        <v>#VALUE!</v>
      </c>
      <c r="S184" s="88" t="e">
        <f>T_iv_strat3!AB24-Q184</f>
        <v>#VALUE!</v>
      </c>
      <c r="T184" s="87">
        <f>T_iv_strat1!BF24</f>
        <v>1.5558789483537787</v>
      </c>
      <c r="U184" s="88">
        <f>T184-T_iv_strat1!BG24</f>
        <v>0.68735159528078438</v>
      </c>
      <c r="V184" s="88">
        <f>T_iv_strat1!BH24-T184</f>
        <v>1.216110014835649</v>
      </c>
      <c r="W184" s="87" t="str">
        <f>T_iv_strat2!BF24</f>
        <v>0</v>
      </c>
      <c r="X184" s="88" t="e">
        <f>W184-T_iv_strat2!BG24</f>
        <v>#VALUE!</v>
      </c>
      <c r="Y184" s="88" t="e">
        <f>T_iv_strat2!BH24-W184</f>
        <v>#VALUE!</v>
      </c>
      <c r="Z184" s="87">
        <f>T_iv_strat3!BF24</f>
        <v>7.7529027593230451E-2</v>
      </c>
      <c r="AA184" s="88">
        <f>Z184-T_iv_strat3!BG24</f>
        <v>6.6378248893821226E-2</v>
      </c>
      <c r="AB184" s="88">
        <f>T_iv_strat3!BH24-Z184</f>
        <v>0.45939224983729743</v>
      </c>
    </row>
    <row r="185" spans="1:28" s="89" customFormat="1" x14ac:dyDescent="0.25">
      <c r="A185" s="77"/>
      <c r="B185" s="77"/>
      <c r="C185" s="77"/>
      <c r="D185" s="77"/>
      <c r="E185" s="77"/>
      <c r="F185" s="77"/>
      <c r="G185" s="77"/>
      <c r="H185" s="77"/>
      <c r="I185" s="86"/>
      <c r="J185" s="109" t="str">
        <f>T_iv_strat1!A26</f>
        <v>Non-oral art. monotherapy</v>
      </c>
      <c r="K185" s="87">
        <f>T_iv_strat1!Z26</f>
        <v>4.2183198695255237</v>
      </c>
      <c r="L185" s="88">
        <f>K185-T_iv_strat1!AA26</f>
        <v>1.106431576863061</v>
      </c>
      <c r="M185" s="88">
        <f>T_iv_strat1!AB26-K185</f>
        <v>1.476699912371557</v>
      </c>
      <c r="N185" s="87" t="str">
        <f>T_iv_strat2!Z25</f>
        <v>0</v>
      </c>
      <c r="O185" s="88" t="e">
        <f>N185-T_iv_strat2!AA25</f>
        <v>#VALUE!</v>
      </c>
      <c r="P185" s="88" t="e">
        <f>T_iv_strat2!AB25-N185</f>
        <v>#VALUE!</v>
      </c>
      <c r="Q185" s="87" t="str">
        <f>T_iv_strat3!Z25</f>
        <v>0</v>
      </c>
      <c r="R185" s="88" t="e">
        <f>Q185-T_iv_strat3!AA25</f>
        <v>#VALUE!</v>
      </c>
      <c r="S185" s="88" t="e">
        <f>T_iv_strat3!AB25-Q185</f>
        <v>#VALUE!</v>
      </c>
      <c r="T185" s="87" t="str">
        <f>T_iv_strat1!BF25</f>
        <v>0</v>
      </c>
      <c r="U185" s="88" t="e">
        <f>T185-T_iv_strat1!BG25</f>
        <v>#VALUE!</v>
      </c>
      <c r="V185" s="88" t="e">
        <f>T_iv_strat1!BH25-T185</f>
        <v>#VALUE!</v>
      </c>
      <c r="W185" s="87" t="str">
        <f>T_iv_strat2!BF25</f>
        <v>0</v>
      </c>
      <c r="X185" s="88" t="e">
        <f>W185-T_iv_strat2!BG25</f>
        <v>#VALUE!</v>
      </c>
      <c r="Y185" s="88" t="e">
        <f>T_iv_strat2!BH25-W185</f>
        <v>#VALUE!</v>
      </c>
      <c r="Z185" s="87" t="str">
        <f>T_iv_strat3!BF25</f>
        <v>0</v>
      </c>
      <c r="AA185" s="88" t="e">
        <f>Z185-T_iv_strat3!BG25</f>
        <v>#VALUE!</v>
      </c>
      <c r="AB185" s="88" t="e">
        <f>T_iv_strat3!BH25-Z185</f>
        <v>#VALUE!</v>
      </c>
    </row>
    <row r="186" spans="1:28" s="89" customFormat="1" x14ac:dyDescent="0.25">
      <c r="A186" s="77"/>
      <c r="B186" s="77"/>
      <c r="C186" s="77"/>
      <c r="D186" s="77"/>
      <c r="E186" s="77"/>
      <c r="F186" s="77"/>
      <c r="G186" s="77"/>
      <c r="H186" s="77"/>
      <c r="I186" s="86"/>
      <c r="J186" s="109" t="str">
        <f>T_iv_strat1!A27</f>
        <v>Severe malaria treatment</v>
      </c>
      <c r="K186" s="87">
        <f>T_iv_strat1!Z27</f>
        <v>4.6483211125624502</v>
      </c>
      <c r="L186" s="88">
        <f>K186-T_iv_strat1!AA27</f>
        <v>1.2334010646188625</v>
      </c>
      <c r="M186" s="88">
        <f>T_iv_strat1!AB27-K186</f>
        <v>1.6498319432176132</v>
      </c>
      <c r="N186" s="87">
        <f>T_iv_strat2!Z26</f>
        <v>55.105977386261337</v>
      </c>
      <c r="O186" s="88">
        <f>N186-T_iv_strat2!AA26</f>
        <v>10.196113603586788</v>
      </c>
      <c r="P186" s="88">
        <f>T_iv_strat2!AB26-N186</f>
        <v>9.7843132946164317</v>
      </c>
      <c r="Q186" s="87">
        <f>T_iv_strat3!Z26</f>
        <v>1.8092183042400896</v>
      </c>
      <c r="R186" s="88">
        <f>Q186-T_iv_strat3!AA26</f>
        <v>1.376497746008484</v>
      </c>
      <c r="S186" s="88">
        <f>T_iv_strat3!AB26-Q186</f>
        <v>5.4365331752533432</v>
      </c>
      <c r="T186" s="87">
        <f>T_iv_strat1!BF26</f>
        <v>2.5223833950710315</v>
      </c>
      <c r="U186" s="88">
        <f>T186-T_iv_strat1!BG26</f>
        <v>0.9413252654295019</v>
      </c>
      <c r="V186" s="88">
        <f>T_iv_strat1!BH26-T186</f>
        <v>1.4789828129252314</v>
      </c>
      <c r="W186" s="87">
        <f>T_iv_strat2!BF26</f>
        <v>60.301225280709325</v>
      </c>
      <c r="X186" s="88">
        <f>W186-T_iv_strat2!BG26</f>
        <v>7.2230627858693808</v>
      </c>
      <c r="Y186" s="88">
        <f>T_iv_strat2!BH26-W186</f>
        <v>6.8003290032679544</v>
      </c>
      <c r="Z186" s="87">
        <f>T_iv_strat3!BF26</f>
        <v>4.7969121174121119</v>
      </c>
      <c r="AA186" s="88">
        <f>Z186-T_iv_strat3!BG26</f>
        <v>1.7519335794702746</v>
      </c>
      <c r="AB186" s="88">
        <f>T_iv_strat3!BH26-Z186</f>
        <v>2.6821565565958787</v>
      </c>
    </row>
    <row r="187" spans="1:28" s="89" customFormat="1" x14ac:dyDescent="0.25">
      <c r="A187" s="77"/>
      <c r="B187" s="77"/>
      <c r="C187" s="77"/>
      <c r="D187" s="77"/>
      <c r="E187" s="77"/>
      <c r="F187" s="77"/>
      <c r="G187" s="77"/>
      <c r="H187" s="77"/>
      <c r="I187" s="86"/>
      <c r="J187" s="109" t="str">
        <f>T_iv_strat1!A28</f>
        <v>Rectal artesunate</v>
      </c>
      <c r="K187" s="87" t="str">
        <f>T_iv_strat1!Z28</f>
        <v>0</v>
      </c>
      <c r="L187" s="88" t="e">
        <f>K187-T_iv_strat1!AA28</f>
        <v>#VALUE!</v>
      </c>
      <c r="M187" s="88" t="e">
        <f>T_iv_strat1!AB28-K187</f>
        <v>#VALUE!</v>
      </c>
      <c r="N187" s="87">
        <f>T_iv_strat2!Z27</f>
        <v>55.164283326594955</v>
      </c>
      <c r="O187" s="88">
        <f>N187-T_iv_strat2!AA27</f>
        <v>10.204973544229951</v>
      </c>
      <c r="P187" s="88">
        <f>T_iv_strat2!AB27-N187</f>
        <v>9.7878569602482202</v>
      </c>
      <c r="Q187" s="87">
        <f>T_iv_strat3!Z27</f>
        <v>2.1919681302414582</v>
      </c>
      <c r="R187" s="88">
        <f>Q187-T_iv_strat3!AA27</f>
        <v>1.6330921891277146</v>
      </c>
      <c r="S187" s="88">
        <f>T_iv_strat3!AB27-Q187</f>
        <v>6.0114795405971133</v>
      </c>
      <c r="T187" s="87">
        <f>T_iv_strat1!BF27</f>
        <v>2.6939539907438985</v>
      </c>
      <c r="U187" s="88">
        <f>T187-T_iv_strat1!BG27</f>
        <v>0.9421832013984639</v>
      </c>
      <c r="V187" s="88">
        <f>T_iv_strat1!BH27-T187</f>
        <v>1.4276740841448325</v>
      </c>
      <c r="W187" s="87">
        <f>T_iv_strat2!BF27</f>
        <v>60.301225280709325</v>
      </c>
      <c r="X187" s="88">
        <f>W187-T_iv_strat2!BG27</f>
        <v>7.2230627858693808</v>
      </c>
      <c r="Y187" s="88">
        <f>T_iv_strat2!BH27-W187</f>
        <v>6.8003290032679544</v>
      </c>
      <c r="Z187" s="87">
        <f>T_iv_strat3!BF27</f>
        <v>4.8978135840997092</v>
      </c>
      <c r="AA187" s="88">
        <f>Z187-T_iv_strat3!BG27</f>
        <v>1.832310996441858</v>
      </c>
      <c r="AB187" s="88">
        <f>T_iv_strat3!BH27-Z187</f>
        <v>2.8400929607547534</v>
      </c>
    </row>
    <row r="188" spans="1:28" s="89" customFormat="1" x14ac:dyDescent="0.25">
      <c r="A188" s="77"/>
      <c r="B188" s="77"/>
      <c r="C188" s="77"/>
      <c r="D188" s="77"/>
      <c r="E188" s="77"/>
      <c r="F188" s="77"/>
      <c r="G188" s="77"/>
      <c r="H188" s="77"/>
      <c r="I188" s="86"/>
      <c r="J188" s="109" t="str">
        <f>T_iv_strat1!A29</f>
        <v>Injectable artesunate</v>
      </c>
      <c r="K188" s="87">
        <f>T_iv_strat1!Z29</f>
        <v>0.10242598937579095</v>
      </c>
      <c r="L188" s="88">
        <f>K188-T_iv_strat1!AA29</f>
        <v>7.7348787153805096E-2</v>
      </c>
      <c r="M188" s="88">
        <f>T_iv_strat1!AB29-K188</f>
        <v>0.31492947378527203</v>
      </c>
      <c r="N188" s="87" t="str">
        <f>T_iv_strat2!Z28</f>
        <v>0</v>
      </c>
      <c r="O188" s="88" t="e">
        <f>N188-T_iv_strat2!AA28</f>
        <v>#VALUE!</v>
      </c>
      <c r="P188" s="88" t="e">
        <f>T_iv_strat2!AB28-N188</f>
        <v>#VALUE!</v>
      </c>
      <c r="Q188" s="87" t="str">
        <f>T_iv_strat3!Z28</f>
        <v>0</v>
      </c>
      <c r="R188" s="88" t="e">
        <f>Q188-T_iv_strat3!AA28</f>
        <v>#VALUE!</v>
      </c>
      <c r="S188" s="88" t="e">
        <f>T_iv_strat3!AB28-Q188</f>
        <v>#VALUE!</v>
      </c>
      <c r="T188" s="87" t="str">
        <f>T_iv_strat1!BF28</f>
        <v>0</v>
      </c>
      <c r="U188" s="88" t="e">
        <f>T188-T_iv_strat1!BG28</f>
        <v>#VALUE!</v>
      </c>
      <c r="V188" s="88" t="e">
        <f>T_iv_strat1!BH28-T188</f>
        <v>#VALUE!</v>
      </c>
      <c r="W188" s="87" t="str">
        <f>T_iv_strat2!BF28</f>
        <v>0</v>
      </c>
      <c r="X188" s="88" t="e">
        <f>W188-T_iv_strat2!BG28</f>
        <v>#VALUE!</v>
      </c>
      <c r="Y188" s="88" t="e">
        <f>T_iv_strat2!BH28-W188</f>
        <v>#VALUE!</v>
      </c>
      <c r="Z188" s="87" t="str">
        <f>T_iv_strat3!BF28</f>
        <v>0</v>
      </c>
      <c r="AA188" s="88" t="e">
        <f>Z188-T_iv_strat3!BG28</f>
        <v>#VALUE!</v>
      </c>
      <c r="AB188" s="88" t="e">
        <f>T_iv_strat3!BH28-Z188</f>
        <v>#VALUE!</v>
      </c>
    </row>
    <row r="189" spans="1:28" s="89" customFormat="1" x14ac:dyDescent="0.25">
      <c r="A189" s="77"/>
      <c r="B189" s="77"/>
      <c r="C189" s="77"/>
      <c r="D189" s="77"/>
      <c r="E189" s="77"/>
      <c r="F189" s="77"/>
      <c r="G189" s="77"/>
      <c r="H189" s="77"/>
      <c r="I189" s="86"/>
      <c r="J189" s="109" t="str">
        <f>T_iv_strat1!A30</f>
        <v>Injectable artemether</v>
      </c>
      <c r="K189" s="87">
        <f>T_iv_strat1!Z30</f>
        <v>2.9952830511206892</v>
      </c>
      <c r="L189" s="88">
        <f>K189-T_iv_strat1!AA30</f>
        <v>1.1273207276955899</v>
      </c>
      <c r="M189" s="88">
        <f>T_iv_strat1!AB30-K189</f>
        <v>1.7745929269051568</v>
      </c>
      <c r="N189" s="87">
        <f>T_iv_strat2!Z29</f>
        <v>9.6654519418774587</v>
      </c>
      <c r="O189" s="88">
        <f>N189-T_iv_strat2!AA29</f>
        <v>2.6925033321697178</v>
      </c>
      <c r="P189" s="88">
        <f>T_iv_strat2!AB29-N189</f>
        <v>3.58409748578201</v>
      </c>
      <c r="Q189" s="87">
        <f>T_iv_strat3!Z29</f>
        <v>0.20395023291361436</v>
      </c>
      <c r="R189" s="88">
        <f>Q189-T_iv_strat3!AA29</f>
        <v>0.17936815796321651</v>
      </c>
      <c r="S189" s="88">
        <f>T_iv_strat3!AB29-Q189</f>
        <v>1.466299213990109</v>
      </c>
      <c r="T189" s="87">
        <f>T_iv_strat1!BF29</f>
        <v>0.48757354245531059</v>
      </c>
      <c r="U189" s="88">
        <f>T189-T_iv_strat1!BG29</f>
        <v>0.26787111133793495</v>
      </c>
      <c r="V189" s="88">
        <f>T_iv_strat1!BH29-T189</f>
        <v>0.590941458016779</v>
      </c>
      <c r="W189" s="87">
        <f>T_iv_strat2!BF29</f>
        <v>12.043584571725736</v>
      </c>
      <c r="X189" s="88">
        <f>W189-T_iv_strat2!BG29</f>
        <v>1.8061251205661577</v>
      </c>
      <c r="Y189" s="88">
        <f>T_iv_strat2!BH29-W189</f>
        <v>2.0746500295817327</v>
      </c>
      <c r="Z189" s="87">
        <f>T_iv_strat3!BF29</f>
        <v>0.95628600789049312</v>
      </c>
      <c r="AA189" s="88">
        <f>Z189-T_iv_strat3!BG29</f>
        <v>0.56184814188223287</v>
      </c>
      <c r="AB189" s="88">
        <f>T_iv_strat3!BH29-Z189</f>
        <v>1.3436802876262468</v>
      </c>
    </row>
    <row r="190" spans="1:28" s="89" customFormat="1" x14ac:dyDescent="0.25">
      <c r="A190" s="77"/>
      <c r="H190" s="77"/>
      <c r="I190" s="86"/>
      <c r="J190" s="109" t="str">
        <f>T_iv_strat1!A31</f>
        <v>injAE</v>
      </c>
      <c r="K190" s="87">
        <f>T_iv_strat1!Z31</f>
        <v>1.4538232440012806</v>
      </c>
      <c r="L190" s="88">
        <f>K190-T_iv_strat1!AA31</f>
        <v>0.63444902351461019</v>
      </c>
      <c r="M190" s="88">
        <f>T_iv_strat1!AB31-K190</f>
        <v>1.1129948414297879</v>
      </c>
      <c r="N190" s="87">
        <f>T_iv_strat2!Z30</f>
        <v>46.959653827487251</v>
      </c>
      <c r="O190" s="88">
        <f>N190-T_iv_strat2!AA30</f>
        <v>7.9756917224123569</v>
      </c>
      <c r="P190" s="88">
        <f>T_iv_strat2!AB30-N190</f>
        <v>8.1340709086855725</v>
      </c>
      <c r="Q190" s="87">
        <f>T_iv_strat3!Z30</f>
        <v>1.8092183042400896</v>
      </c>
      <c r="R190" s="88">
        <f>Q190-T_iv_strat3!AA30</f>
        <v>1.376497746008484</v>
      </c>
      <c r="S190" s="88">
        <f>T_iv_strat3!AB30-Q190</f>
        <v>5.4365331752533432</v>
      </c>
      <c r="T190" s="87">
        <f>T_iv_strat1!BF30</f>
        <v>1.623646661733058</v>
      </c>
      <c r="U190" s="88">
        <f>T190-T_iv_strat1!BG30</f>
        <v>0.58221834941529926</v>
      </c>
      <c r="V190" s="88">
        <f>T_iv_strat1!BH30-T190</f>
        <v>0.89941308382649954</v>
      </c>
      <c r="W190" s="87">
        <f>T_iv_strat2!BF30</f>
        <v>51.439062556984062</v>
      </c>
      <c r="X190" s="88">
        <f>W190-T_iv_strat2!BG30</f>
        <v>6.8725503575124591</v>
      </c>
      <c r="Y190" s="88">
        <f>T_iv_strat2!BH30-W190</f>
        <v>6.8185570452001372</v>
      </c>
      <c r="Z190" s="87">
        <f>T_iv_strat3!BF30</f>
        <v>3.2394786349065714</v>
      </c>
      <c r="AA190" s="88">
        <f>Z190-T_iv_strat3!BG30</f>
        <v>1.4223638462203247</v>
      </c>
      <c r="AB190" s="88">
        <f>T_iv_strat3!BH30-Z190</f>
        <v>2.47097753381628</v>
      </c>
    </row>
    <row r="191" spans="1:28" s="89" customFormat="1" x14ac:dyDescent="0.25">
      <c r="A191" s="77"/>
      <c r="H191" s="77"/>
      <c r="I191" s="86"/>
      <c r="J191" s="107"/>
      <c r="N191" s="87">
        <f>T_iv_strat2!Z31</f>
        <v>18.014093979742619</v>
      </c>
      <c r="O191" s="88">
        <f>N191-T_iv_strat2!AA31</f>
        <v>5.4856869383318685</v>
      </c>
      <c r="P191" s="88">
        <f>T_iv_strat2!AB31-N191</f>
        <v>7.1953987585940133</v>
      </c>
      <c r="Q191" s="87">
        <f>T_iv_strat3!Z31</f>
        <v>0.10197511645680718</v>
      </c>
      <c r="R191" s="88">
        <f>Q191-T_iv_strat3!AA31</f>
        <v>8.9668543761199995E-2</v>
      </c>
      <c r="S191" s="88">
        <f>T_iv_strat3!AB31-Q191</f>
        <v>0.73752881765023237</v>
      </c>
      <c r="T191" s="87">
        <f>T_iv_strat1!BF31</f>
        <v>1.2764774414377797</v>
      </c>
      <c r="U191" s="88">
        <f>T191-T_iv_strat1!BG31</f>
        <v>0.67813242345959346</v>
      </c>
      <c r="V191" s="88">
        <f>T_iv_strat1!BH31-T191</f>
        <v>1.4257980458097224</v>
      </c>
      <c r="W191" s="87">
        <f>T_iv_strat2!BF31</f>
        <v>26.888268610617942</v>
      </c>
      <c r="X191" s="88">
        <f>W191-T_iv_strat2!BG31</f>
        <v>3.706044040997952</v>
      </c>
      <c r="Y191" s="88">
        <f>T_iv_strat2!BH31-W191</f>
        <v>4.059821434974122</v>
      </c>
      <c r="Z191" s="87">
        <f>T_iv_strat3!BF31</f>
        <v>1.7433060156500675</v>
      </c>
      <c r="AA191" s="88">
        <f>Z191-T_iv_strat3!BG31</f>
        <v>0.79873804861501618</v>
      </c>
      <c r="AB191" s="88">
        <f>T_iv_strat3!BH31-Z191</f>
        <v>1.4523704211472537</v>
      </c>
    </row>
    <row r="192" spans="1:28" s="89" customFormat="1" x14ac:dyDescent="0.25">
      <c r="A192" s="77"/>
      <c r="H192" s="77"/>
      <c r="I192" s="86"/>
      <c r="J192" s="106"/>
      <c r="K192" s="88"/>
      <c r="L192" s="88"/>
      <c r="M192" s="87"/>
      <c r="N192" s="88"/>
      <c r="O192" s="88"/>
      <c r="P192" s="87"/>
      <c r="Q192" s="88"/>
      <c r="R192" s="88"/>
      <c r="S192" s="87"/>
      <c r="T192" s="88"/>
      <c r="U192" s="88"/>
      <c r="V192" s="87"/>
      <c r="W192" s="88"/>
      <c r="X192" s="88"/>
      <c r="Y192" s="87"/>
      <c r="Z192" s="88"/>
      <c r="AA192" s="88"/>
    </row>
    <row r="193" spans="1:98" s="89" customFormat="1" x14ac:dyDescent="0.25">
      <c r="A193" s="77"/>
      <c r="H193" s="77"/>
      <c r="I193" s="86"/>
      <c r="J193" s="106"/>
      <c r="K193" s="88"/>
      <c r="L193" s="88"/>
      <c r="M193" s="87"/>
      <c r="N193" s="88"/>
      <c r="O193" s="88"/>
      <c r="P193" s="87"/>
      <c r="Q193" s="88"/>
      <c r="R193" s="88"/>
      <c r="S193" s="87"/>
      <c r="T193" s="88"/>
      <c r="U193" s="88"/>
      <c r="V193" s="87"/>
      <c r="W193" s="88"/>
      <c r="X193" s="88"/>
      <c r="Y193" s="87"/>
      <c r="Z193" s="88"/>
      <c r="AA193" s="88"/>
    </row>
    <row r="194" spans="1:98" s="88" customFormat="1" x14ac:dyDescent="0.25">
      <c r="A194" s="77"/>
      <c r="B194" s="89"/>
      <c r="C194" s="89"/>
      <c r="D194" s="89"/>
      <c r="E194" s="89"/>
      <c r="F194" s="89"/>
      <c r="G194" s="89"/>
      <c r="H194" s="77"/>
      <c r="I194" s="86"/>
      <c r="J194" s="102"/>
      <c r="K194" s="30"/>
      <c r="L194" s="30"/>
      <c r="M194" s="30"/>
      <c r="N194" s="30"/>
      <c r="O194" s="30"/>
      <c r="P194" s="30"/>
      <c r="Q194" s="30"/>
      <c r="R194" s="30"/>
      <c r="T194" s="87"/>
      <c r="W194" s="87"/>
      <c r="Z194" s="87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  <c r="BT194" s="89"/>
      <c r="BU194" s="89"/>
      <c r="BV194" s="89"/>
      <c r="BW194" s="89"/>
      <c r="BX194" s="89"/>
      <c r="BY194" s="89"/>
      <c r="BZ194" s="89"/>
      <c r="CA194" s="89"/>
      <c r="CB194" s="89"/>
      <c r="CC194" s="89"/>
      <c r="CD194" s="89"/>
      <c r="CE194" s="89"/>
      <c r="CF194" s="89"/>
      <c r="CG194" s="89"/>
      <c r="CH194" s="89"/>
      <c r="CI194" s="89"/>
      <c r="CJ194" s="89"/>
      <c r="CK194" s="89"/>
      <c r="CL194" s="89"/>
      <c r="CM194" s="89"/>
      <c r="CN194" s="89"/>
      <c r="CO194" s="89"/>
      <c r="CP194" s="89"/>
      <c r="CQ194" s="89"/>
      <c r="CR194" s="89"/>
      <c r="CS194" s="89"/>
      <c r="CT194" s="89"/>
    </row>
    <row r="195" spans="1:98" s="88" customFormat="1" x14ac:dyDescent="0.25">
      <c r="A195" s="77"/>
      <c r="B195" s="89"/>
      <c r="C195" s="89"/>
      <c r="D195" s="89"/>
      <c r="E195" s="89"/>
      <c r="F195" s="89"/>
      <c r="G195" s="89"/>
      <c r="H195" s="77"/>
      <c r="I195" s="86"/>
      <c r="J195" s="102"/>
      <c r="K195" s="30"/>
      <c r="L195" s="30"/>
      <c r="M195" s="30"/>
      <c r="N195" s="30"/>
      <c r="O195" s="30"/>
      <c r="P195" s="30"/>
      <c r="Q195" s="30"/>
      <c r="R195" s="30"/>
      <c r="T195" s="87"/>
      <c r="W195" s="87"/>
      <c r="Z195" s="87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  <c r="BO195" s="89"/>
      <c r="BP195" s="89"/>
      <c r="BQ195" s="89"/>
      <c r="BR195" s="89"/>
      <c r="BS195" s="89"/>
      <c r="BT195" s="89"/>
      <c r="BU195" s="89"/>
      <c r="BV195" s="89"/>
      <c r="BW195" s="89"/>
      <c r="BX195" s="89"/>
      <c r="BY195" s="89"/>
      <c r="BZ195" s="89"/>
      <c r="CA195" s="89"/>
      <c r="CB195" s="89"/>
      <c r="CC195" s="89"/>
      <c r="CD195" s="89"/>
      <c r="CE195" s="89"/>
      <c r="CF195" s="89"/>
      <c r="CG195" s="89"/>
      <c r="CH195" s="89"/>
      <c r="CI195" s="89"/>
      <c r="CJ195" s="89"/>
      <c r="CK195" s="89"/>
      <c r="CL195" s="89"/>
      <c r="CM195" s="89"/>
      <c r="CN195" s="89"/>
      <c r="CO195" s="89"/>
      <c r="CP195" s="89"/>
      <c r="CQ195" s="89"/>
      <c r="CR195" s="89"/>
      <c r="CS195" s="89"/>
      <c r="CT195" s="89"/>
    </row>
    <row r="196" spans="1:98" s="88" customFormat="1" x14ac:dyDescent="0.25">
      <c r="A196" s="77"/>
      <c r="B196" s="89"/>
      <c r="C196" s="89"/>
      <c r="D196" s="89"/>
      <c r="E196" s="89"/>
      <c r="F196" s="89"/>
      <c r="G196" s="89"/>
      <c r="H196" s="77"/>
      <c r="I196" s="86"/>
      <c r="J196" s="102"/>
      <c r="K196" s="30"/>
      <c r="L196" s="30"/>
      <c r="M196" s="30"/>
      <c r="N196" s="30"/>
      <c r="O196" s="30"/>
      <c r="P196" s="30"/>
      <c r="Q196" s="30"/>
      <c r="R196" s="30"/>
      <c r="T196" s="87"/>
      <c r="W196" s="87"/>
      <c r="Z196" s="87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  <c r="BT196" s="89"/>
      <c r="BU196" s="89"/>
      <c r="BV196" s="89"/>
      <c r="BW196" s="89"/>
      <c r="BX196" s="89"/>
      <c r="BY196" s="89"/>
      <c r="BZ196" s="89"/>
      <c r="CA196" s="89"/>
      <c r="CB196" s="89"/>
      <c r="CC196" s="89"/>
      <c r="CD196" s="89"/>
      <c r="CE196" s="89"/>
      <c r="CF196" s="89"/>
      <c r="CG196" s="89"/>
      <c r="CH196" s="89"/>
      <c r="CI196" s="89"/>
      <c r="CJ196" s="89"/>
      <c r="CK196" s="89"/>
      <c r="CL196" s="89"/>
      <c r="CM196" s="89"/>
      <c r="CN196" s="89"/>
      <c r="CO196" s="89"/>
      <c r="CP196" s="89"/>
      <c r="CQ196" s="89"/>
      <c r="CR196" s="89"/>
      <c r="CS196" s="89"/>
      <c r="CT196" s="89"/>
    </row>
  </sheetData>
  <mergeCells count="25">
    <mergeCell ref="B177:G177"/>
    <mergeCell ref="B116:G116"/>
    <mergeCell ref="B134:G134"/>
    <mergeCell ref="B176:G176"/>
    <mergeCell ref="B160:G160"/>
    <mergeCell ref="B161:G175"/>
    <mergeCell ref="B77:G77"/>
    <mergeCell ref="B98:G98"/>
    <mergeCell ref="B95:G95"/>
    <mergeCell ref="B153:G153"/>
    <mergeCell ref="B78:G93"/>
    <mergeCell ref="B100:G115"/>
    <mergeCell ref="B118:G133"/>
    <mergeCell ref="B136:G151"/>
    <mergeCell ref="B152:G152"/>
    <mergeCell ref="B94:G94"/>
    <mergeCell ref="B55:G55"/>
    <mergeCell ref="B57:G57"/>
    <mergeCell ref="B56:G56"/>
    <mergeCell ref="B32:G32"/>
    <mergeCell ref="B14:G14"/>
    <mergeCell ref="B15:G30"/>
    <mergeCell ref="B31:G31"/>
    <mergeCell ref="B39:G39"/>
    <mergeCell ref="B40:G54"/>
  </mergeCells>
  <phoneticPr fontId="7" type="noConversion"/>
  <conditionalFormatting sqref="J1:Q14 J160:M190 J192:P193 J194:Q1048576">
    <cfRule type="cellIs" dxfId="22" priority="13" operator="equal">
      <formula>-100</formula>
    </cfRule>
  </conditionalFormatting>
  <conditionalFormatting sqref="J32:Q36 J37 J38:Q38 J71:Q74 J76:Q76 J77:P77 K78:P81 J78:J87 K82:Q88 J89:Q89 J90 L90:Q90 J91:Q99 K143:Q147 T156:Z159 J157:Q159">
    <cfRule type="cellIs" dxfId="21" priority="17" operator="equal">
      <formula>-100</formula>
    </cfRule>
  </conditionalFormatting>
  <conditionalFormatting sqref="J15:R31">
    <cfRule type="cellIs" dxfId="20" priority="9" operator="equal">
      <formula>-100</formula>
    </cfRule>
  </conditionalFormatting>
  <conditionalFormatting sqref="J39:AB40 J41:M69">
    <cfRule type="cellIs" dxfId="19" priority="3" operator="equal">
      <formula>-100</formula>
    </cfRule>
  </conditionalFormatting>
  <conditionalFormatting sqref="R41:AB41 N41:Q70 S71:AB72">
    <cfRule type="cellIs" dxfId="18" priority="4" operator="equal">
      <formula>-100</formula>
    </cfRule>
  </conditionalFormatting>
  <conditionalFormatting sqref="T36:Z36">
    <cfRule type="cellIs" dxfId="17" priority="5" operator="equal">
      <formula>-100</formula>
    </cfRule>
  </conditionalFormatting>
  <conditionalFormatting sqref="T38:Z38 J100:M134 N100:R142 K135:M142 J135:J146 J148:Q153 R160:AB162 N160:Q191 R192:AA193">
    <cfRule type="cellIs" dxfId="16" priority="14" operator="equal">
      <formula>-100</formula>
    </cfRule>
  </conditionalFormatting>
  <conditionalFormatting sqref="T42:Z70 T73:Z73">
    <cfRule type="cellIs" dxfId="15" priority="2" operator="equal">
      <formula>-100</formula>
    </cfRule>
  </conditionalFormatting>
  <conditionalFormatting sqref="T163:Z191 T194:Z196">
    <cfRule type="cellIs" dxfId="14" priority="12" operator="equal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197E-A097-49B0-B6F0-3D6B4013659B}">
  <sheetPr>
    <tabColor rgb="FFFFFF00"/>
  </sheetPr>
  <dimension ref="A1:AH68"/>
  <sheetViews>
    <sheetView showGridLines="0" zoomScale="87" zoomScaleNormal="87" workbookViewId="0">
      <selection activeCell="G7" sqref="G7"/>
    </sheetView>
  </sheetViews>
  <sheetFormatPr defaultColWidth="9.140625" defaultRowHeight="15" x14ac:dyDescent="0.25"/>
  <cols>
    <col min="1" max="1" width="59.140625" style="2" bestFit="1" customWidth="1"/>
    <col min="2" max="3" width="16.42578125" style="13" customWidth="1"/>
    <col min="4" max="5" width="16.42578125" style="2" customWidth="1"/>
    <col min="6" max="6" width="16.42578125" style="13" customWidth="1"/>
    <col min="7" max="7" width="16.42578125" style="2" customWidth="1"/>
    <col min="8" max="8" width="16.42578125" style="13" customWidth="1"/>
    <col min="9" max="9" width="16.42578125" style="2" customWidth="1"/>
    <col min="11" max="16384" width="9.140625" style="2"/>
  </cols>
  <sheetData>
    <row r="1" spans="1:34" x14ac:dyDescent="0.25">
      <c r="A1" s="26" t="s">
        <v>43</v>
      </c>
      <c r="B1" s="13">
        <f t="shared" ref="B1:I1" si="0">IFERROR(IF((RIGHT(B7,LEN(B7)-2)*1)&gt;50,0,1), "")</f>
        <v>1</v>
      </c>
      <c r="C1" s="13">
        <f t="shared" si="0"/>
        <v>0</v>
      </c>
      <c r="D1" s="2">
        <f t="shared" si="0"/>
        <v>0</v>
      </c>
      <c r="E1" s="2">
        <f t="shared" si="0"/>
        <v>0</v>
      </c>
      <c r="F1" s="13">
        <f t="shared" si="0"/>
        <v>0</v>
      </c>
      <c r="G1" s="2">
        <f t="shared" si="0"/>
        <v>0</v>
      </c>
      <c r="H1" s="13">
        <f t="shared" si="0"/>
        <v>0</v>
      </c>
      <c r="I1" s="2">
        <f t="shared" si="0"/>
        <v>0</v>
      </c>
      <c r="K1" s="2" t="str">
        <f t="shared" ref="K1:Y1" si="1">IFERROR(IF((RIGHT(K7,LEN(K7)-2)*1)&gt;50,0,1), "")</f>
        <v/>
      </c>
      <c r="L1" s="2" t="str">
        <f t="shared" si="1"/>
        <v/>
      </c>
      <c r="M1" s="2" t="str">
        <f t="shared" si="1"/>
        <v/>
      </c>
      <c r="N1" s="2" t="str">
        <f t="shared" si="1"/>
        <v/>
      </c>
      <c r="O1" s="2" t="str">
        <f t="shared" si="1"/>
        <v/>
      </c>
      <c r="P1" s="2" t="str">
        <f t="shared" si="1"/>
        <v/>
      </c>
      <c r="Q1" s="2" t="str">
        <f t="shared" si="1"/>
        <v/>
      </c>
      <c r="R1" s="2" t="str">
        <f t="shared" si="1"/>
        <v/>
      </c>
      <c r="S1" s="2" t="str">
        <f t="shared" si="1"/>
        <v/>
      </c>
      <c r="T1" s="2" t="str">
        <f t="shared" si="1"/>
        <v/>
      </c>
      <c r="U1" s="2" t="str">
        <f t="shared" si="1"/>
        <v/>
      </c>
      <c r="V1" s="2" t="str">
        <f t="shared" si="1"/>
        <v/>
      </c>
      <c r="W1" s="2" t="str">
        <f t="shared" si="1"/>
        <v/>
      </c>
      <c r="X1" s="2" t="str">
        <f t="shared" si="1"/>
        <v/>
      </c>
      <c r="Y1" s="2" t="str">
        <f t="shared" si="1"/>
        <v/>
      </c>
      <c r="Z1" s="2" t="str">
        <f t="shared" ref="Z1:AH1" si="2">IFERROR(IF((RIGHT(Z7,LEN(Z7)-2)*1)&gt;50,1,0), "")</f>
        <v/>
      </c>
      <c r="AA1" s="2" t="str">
        <f t="shared" si="2"/>
        <v/>
      </c>
      <c r="AB1" s="2" t="str">
        <f t="shared" si="2"/>
        <v/>
      </c>
      <c r="AC1" s="2" t="str">
        <f t="shared" si="2"/>
        <v/>
      </c>
      <c r="AD1" s="2" t="str">
        <f t="shared" si="2"/>
        <v/>
      </c>
      <c r="AE1" s="2" t="str">
        <f t="shared" si="2"/>
        <v/>
      </c>
      <c r="AF1" s="2" t="str">
        <f t="shared" si="2"/>
        <v/>
      </c>
      <c r="AG1" s="2" t="str">
        <f t="shared" si="2"/>
        <v/>
      </c>
      <c r="AH1" s="2" t="str">
        <f t="shared" si="2"/>
        <v/>
      </c>
    </row>
    <row r="3" spans="1:34" ht="11.25" x14ac:dyDescent="0.2">
      <c r="A3" s="2" t="str">
        <f>T_i!A1</f>
        <v>T_i</v>
      </c>
      <c r="H3" s="2"/>
      <c r="J3" s="2"/>
    </row>
    <row r="4" spans="1:34" ht="12" thickBot="1" x14ac:dyDescent="0.25">
      <c r="H4" s="2"/>
      <c r="J4" s="2"/>
    </row>
    <row r="5" spans="1:34" s="131" customFormat="1" ht="12.75" x14ac:dyDescent="0.2">
      <c r="A5" s="183" t="str">
        <f>'[1]Quantitative Indicators '!$B$7</f>
        <v>Availability of antimalarial types in all screened outlets</v>
      </c>
      <c r="B5" s="183"/>
      <c r="C5" s="183"/>
      <c r="D5" s="183"/>
      <c r="E5" s="183"/>
      <c r="F5" s="183"/>
      <c r="G5" s="183"/>
      <c r="H5" s="183"/>
      <c r="I5" s="183"/>
    </row>
    <row r="6" spans="1:34" ht="23.25" x14ac:dyDescent="0.25">
      <c r="A6" s="187" t="str">
        <f>'[1]Quantitative Indicators '!$C$7</f>
        <v>Proportion of all outlets enumerated that had an antimalarial in stock at the time of the survey visit, among all outlets surveyed</v>
      </c>
      <c r="B6" s="115" t="str">
        <f>IF(T_i!B2="","",T_i!B2)</f>
        <v>Private Not For-Profit Facility</v>
      </c>
      <c r="C6" s="115" t="str">
        <f>IF(T_i!F2="","",T_i!F2)</f>
        <v>Private For-Profit Facility</v>
      </c>
      <c r="D6" s="115" t="str">
        <f>IF(T_i!J2="","",T_i!J2)</f>
        <v>Pharmacy</v>
      </c>
      <c r="E6" s="115" t="str">
        <f>IF(T_i!N2="","",T_i!N2)</f>
        <v>Laboratory</v>
      </c>
      <c r="F6" s="115" t="str">
        <f>IF(T_i!R2="","",T_i!R2)</f>
        <v>Drug store</v>
      </c>
      <c r="G6" s="115" t="str">
        <f>IF(T_i!V2="","",T_i!V2)</f>
        <v>Informal TOTAL</v>
      </c>
      <c r="H6" s="115" t="str">
        <f>IF(T_i!Z2="","",T_i!Z2)</f>
        <v>Retail TOTAL</v>
      </c>
      <c r="I6" s="115" t="str">
        <f>IF(T_i!AD2="","",T_i!AD2)</f>
        <v>Wholesale</v>
      </c>
    </row>
    <row r="7" spans="1:34" x14ac:dyDescent="0.25">
      <c r="A7" s="188"/>
      <c r="B7" s="116" t="str">
        <f>CONCATENATE("N=",T_i!E4)</f>
        <v>N=30</v>
      </c>
      <c r="C7" s="116" t="str">
        <f>CONCATENATE("N=",T_i!I4)</f>
        <v>N=195</v>
      </c>
      <c r="D7" s="116" t="str">
        <f>CONCATENATE("N=",T_i!M4)</f>
        <v>N=495</v>
      </c>
      <c r="E7" s="116" t="str">
        <f>CONCATENATE("N=",T_i!Q4)</f>
        <v>N=135</v>
      </c>
      <c r="F7" s="116" t="str">
        <f>CONCATENATE("N=",T_i!U4)</f>
        <v>N=3202</v>
      </c>
      <c r="G7" s="116" t="str">
        <f>CONCATENATE("N=",T_i!Y4)</f>
        <v>N=114</v>
      </c>
      <c r="H7" s="116" t="str">
        <f>CONCATENATE("N=",T_i!AC4)</f>
        <v>N=4171</v>
      </c>
      <c r="I7" s="116" t="str">
        <f>CONCATENATE("N=",T_i!AG4)</f>
        <v>N=51</v>
      </c>
    </row>
    <row r="8" spans="1:34" x14ac:dyDescent="0.25">
      <c r="A8" s="188"/>
      <c r="B8" s="117" t="str">
        <f t="shared" ref="B8:I8" si="3">"%"</f>
        <v>%</v>
      </c>
      <c r="C8" s="117" t="str">
        <f t="shared" si="3"/>
        <v>%</v>
      </c>
      <c r="D8" s="117" t="str">
        <f t="shared" si="3"/>
        <v>%</v>
      </c>
      <c r="E8" s="117" t="str">
        <f t="shared" si="3"/>
        <v>%</v>
      </c>
      <c r="F8" s="117" t="str">
        <f t="shared" si="3"/>
        <v>%</v>
      </c>
      <c r="G8" s="117" t="str">
        <f t="shared" si="3"/>
        <v>%</v>
      </c>
      <c r="H8" s="117" t="str">
        <f t="shared" si="3"/>
        <v>%</v>
      </c>
      <c r="I8" s="117" t="str">
        <f t="shared" si="3"/>
        <v>%</v>
      </c>
    </row>
    <row r="9" spans="1:34" x14ac:dyDescent="0.25">
      <c r="A9" s="189"/>
      <c r="B9" s="118" t="str">
        <f t="shared" ref="B9:I9" si="4">"[95% CI]"</f>
        <v>[95% CI]</v>
      </c>
      <c r="C9" s="118" t="str">
        <f t="shared" si="4"/>
        <v>[95% CI]</v>
      </c>
      <c r="D9" s="118" t="str">
        <f t="shared" si="4"/>
        <v>[95% CI]</v>
      </c>
      <c r="E9" s="118" t="str">
        <f t="shared" si="4"/>
        <v>[95% CI]</v>
      </c>
      <c r="F9" s="118" t="str">
        <f t="shared" si="4"/>
        <v>[95% CI]</v>
      </c>
      <c r="G9" s="118" t="str">
        <f t="shared" si="4"/>
        <v>[95% CI]</v>
      </c>
      <c r="H9" s="118" t="str">
        <f t="shared" si="4"/>
        <v>[95% CI]</v>
      </c>
      <c r="I9" s="118" t="str">
        <f t="shared" si="4"/>
        <v>[95% CI]</v>
      </c>
    </row>
    <row r="10" spans="1:34" x14ac:dyDescent="0.25">
      <c r="A10" s="3" t="s">
        <v>44</v>
      </c>
      <c r="B10" s="4">
        <f>ROUND(T_i!B4,1)</f>
        <v>88.6</v>
      </c>
      <c r="C10" s="4">
        <f>ROUND(T_i!F4,1)</f>
        <v>61.4</v>
      </c>
      <c r="D10" s="4">
        <f>ROUND(T_i!J4,1)</f>
        <v>95.3</v>
      </c>
      <c r="E10" s="4">
        <f>ROUND(T_i!N4,1)</f>
        <v>0.7</v>
      </c>
      <c r="F10" s="4">
        <f>ROUND(T_i!R4,1)</f>
        <v>89.9</v>
      </c>
      <c r="G10" s="4">
        <f>ROUND(T_i!V4,1)</f>
        <v>77.3</v>
      </c>
      <c r="H10" s="4">
        <f>ROUND(T_i!Z4,1)</f>
        <v>85.4</v>
      </c>
      <c r="I10" s="4">
        <f>ROUND(T_i!AD4,1)</f>
        <v>98.6</v>
      </c>
    </row>
    <row r="11" spans="1:34" x14ac:dyDescent="0.25">
      <c r="B11" s="18" t="str">
        <f>IF(T_i!C4=".","-",(CONCATENATE("[",ROUND(T_i!C4,1),"; ",ROUND(T_i!D4,1),"]")))</f>
        <v>[71; 96.1]</v>
      </c>
      <c r="C11" s="18" t="str">
        <f>IF(T_i!G4=".","-",(CONCATENATE("[",ROUND(T_i!G4,1),"; ",ROUND(T_i!H4,1),"]")))</f>
        <v>[43.8; 76.5]</v>
      </c>
      <c r="D11" s="18" t="str">
        <f>IF(T_i!K4=".","-",(IF(T_i!K4="","-",(CONCATENATE("[",ROUND(T_i!K4,1),"; ",ROUND(T_i!L4,1),"]")))))</f>
        <v>[90; 97.9]</v>
      </c>
      <c r="E11" s="18" t="str">
        <f>IF(T_i!O4=".","-",(CONCATENATE("[",ROUND(T_i!O4,1),"; ",ROUND(T_i!P4,1),"]")))</f>
        <v>[0.3; 1.9]</v>
      </c>
      <c r="F11" s="18" t="str">
        <f>IF(T_i!S4=".","-",(CONCATENATE("[",ROUND(T_i!S4,1),"; ",ROUND(T_i!T4,1),"]")))</f>
        <v>[84.3; 93.6]</v>
      </c>
      <c r="G11" s="18" t="str">
        <f>IF(T_i!W4=".","-",(CONCATENATE("[",ROUND(T_i!W4,1),"; ",ROUND(T_i!X4,1),"]")))</f>
        <v>[63.5; 87]</v>
      </c>
      <c r="H11" s="18" t="str">
        <f>IF(T_i!AA4=".","-",(CONCATENATE("[",ROUND(T_i!AA4,1),"; ",ROUND(T_i!AB4,1),"]")))</f>
        <v>[81.5; 88.6]</v>
      </c>
      <c r="I11" s="18" t="str">
        <f>IF(T_i!AE4=".","-",(CONCATENATE("[",ROUND(T_i!AE4,1),"; ",ROUND(T_i!AF4,1),"]")))</f>
        <v>[90.7; 99.8]</v>
      </c>
    </row>
    <row r="12" spans="1:34" x14ac:dyDescent="0.25">
      <c r="A12" s="3" t="s">
        <v>45</v>
      </c>
      <c r="B12" s="4">
        <f>ROUND(T_i!B5,1)</f>
        <v>71.7</v>
      </c>
      <c r="C12" s="4">
        <f>ROUND(T_i!F5,1)</f>
        <v>47.6</v>
      </c>
      <c r="D12" s="4">
        <f>ROUND(T_i!J5,1)</f>
        <v>93.4</v>
      </c>
      <c r="E12" s="4">
        <f>ROUND(T_i!N5,1)</f>
        <v>0.7</v>
      </c>
      <c r="F12" s="4">
        <f>ROUND(T_i!R5,1)</f>
        <v>81.2</v>
      </c>
      <c r="G12" s="4">
        <f>ROUND(T_i!V5,1)</f>
        <v>66.2</v>
      </c>
      <c r="H12" s="4">
        <f>ROUND(T_i!Z5,1)</f>
        <v>77.599999999999994</v>
      </c>
      <c r="I12" s="4">
        <f>ROUND(T_i!AD5,1)</f>
        <v>98.6</v>
      </c>
    </row>
    <row r="13" spans="1:34" x14ac:dyDescent="0.25">
      <c r="B13" s="18" t="str">
        <f>IF(T_i!C5=".","-",(CONCATENATE("[",ROUND(T_i!C5,1),"; ",ROUND(T_i!D5,1),"]")))</f>
        <v>[53.8; 84.6]</v>
      </c>
      <c r="C13" s="18" t="str">
        <f>IF(T_i!G5=".","-",(CONCATENATE("[",ROUND(T_i!G5,1),"; ",ROUND(T_i!H5,1),"]")))</f>
        <v>[33.6; 62]</v>
      </c>
      <c r="D13" s="18" t="str">
        <f>IF(T_i!K5=".","-",(CONCATENATE("[",ROUND(T_i!K5,1),"; ",ROUND(T_i!L5,1),"]")))</f>
        <v>[87.8; 96.5]</v>
      </c>
      <c r="E13" s="18" t="str">
        <f>IF(T_i!O5=".","-",(CONCATENATE("[",ROUND(T_i!O5,1),"; ",ROUND(T_i!P5,1),"]")))</f>
        <v>[0.3; 1.9]</v>
      </c>
      <c r="F13" s="18" t="str">
        <f>IF(T_i!S5=".","-",(CONCATENATE("[",ROUND(T_i!S5,1),"; ",ROUND(T_i!T5,1),"]")))</f>
        <v>[75.1; 86]</v>
      </c>
      <c r="G13" s="18" t="str">
        <f>IF(T_i!W5=".","-",(CONCATENATE("[",ROUND(T_i!W5,1),"; ",ROUND(T_i!X5,1),"]")))</f>
        <v>[57.8; 73.7]</v>
      </c>
      <c r="H13" s="18" t="str">
        <f>IF(T_i!AA5=".","-",(CONCATENATE("[",ROUND(T_i!AA5,1),"; ",ROUND(T_i!AB5,1),"]")))</f>
        <v>[73.2; 81.5]</v>
      </c>
      <c r="I13" s="18" t="str">
        <f>IF(T_i!AE5=".","-",(CONCATENATE("[",ROUND(T_i!AE5,1),"; ",ROUND(T_i!AF5,1),"]")))</f>
        <v>[90.7; 99.8]</v>
      </c>
    </row>
    <row r="14" spans="1:34" x14ac:dyDescent="0.25">
      <c r="A14" s="5" t="s">
        <v>46</v>
      </c>
      <c r="B14" s="4">
        <f>ROUND(T_i!B6,1)</f>
        <v>71.7</v>
      </c>
      <c r="C14" s="4">
        <f>ROUND(T_i!F6,1)</f>
        <v>45.2</v>
      </c>
      <c r="D14" s="4">
        <f>ROUND(T_i!J6,1)</f>
        <v>88.1</v>
      </c>
      <c r="E14" s="4">
        <f>ROUND(T_i!N6,1)</f>
        <v>0.7</v>
      </c>
      <c r="F14" s="4">
        <f>ROUND(T_i!R6,1)</f>
        <v>80.2</v>
      </c>
      <c r="G14" s="4">
        <f>ROUND(T_i!V6,1)</f>
        <v>65.099999999999994</v>
      </c>
      <c r="H14" s="4">
        <f>ROUND(T_i!Z6,1)</f>
        <v>76</v>
      </c>
      <c r="I14" s="4">
        <f>ROUND(T_i!AD6,1)</f>
        <v>98.6</v>
      </c>
    </row>
    <row r="15" spans="1:34" x14ac:dyDescent="0.25">
      <c r="B15" s="18" t="str">
        <f>IF(T_i!C6=".","-",(CONCATENATE("[",ROUND(T_i!C6,1),"; ",ROUND(T_i!D6,1),"]")))</f>
        <v>[53.8; 84.6]</v>
      </c>
      <c r="C15" s="18" t="str">
        <f>IF(T_i!G6=".","-",(CONCATENATE("[",ROUND(T_i!G6,1),"; ",ROUND(T_i!H6,1),"]")))</f>
        <v>[31.6; 59.6]</v>
      </c>
      <c r="D15" s="18" t="str">
        <f>IF(T_i!K6=".","-",(CONCATENATE("[",ROUND(T_i!K6,1),"; ",ROUND(T_i!L6,1),"]")))</f>
        <v>[82.7; 91.9]</v>
      </c>
      <c r="E15" s="18" t="str">
        <f>IF(T_i!O6=".","-",(CONCATENATE("[",ROUND(T_i!O6,1),"; ",ROUND(T_i!P6,1),"]")))</f>
        <v>[0.3; 1.9]</v>
      </c>
      <c r="F15" s="18" t="str">
        <f>IF(T_i!S6=".","-",(CONCATENATE("[",ROUND(T_i!S6,1),"; ",ROUND(T_i!T6,1),"]")))</f>
        <v>[74.3; 85.1]</v>
      </c>
      <c r="G15" s="18" t="str">
        <f>IF(T_i!W6=".","-",(CONCATENATE("[",ROUND(T_i!W6,1),"; ",ROUND(T_i!X6,1),"]")))</f>
        <v>[56.7; 72.7]</v>
      </c>
      <c r="H15" s="18" t="str">
        <f>IF(T_i!AA6=".","-",(CONCATENATE("[",ROUND(T_i!AA6,1),"; ",ROUND(T_i!AB6,1),"]")))</f>
        <v>[71.6; 79.9]</v>
      </c>
      <c r="I15" s="18" t="str">
        <f>IF(T_i!AE6=".","-",(CONCATENATE("[",ROUND(T_i!AE6,1),"; ",ROUND(T_i!AF6,1),"]")))</f>
        <v>[90.7; 99.8]</v>
      </c>
    </row>
    <row r="16" spans="1:34" x14ac:dyDescent="0.25">
      <c r="A16" s="5" t="s">
        <v>47</v>
      </c>
      <c r="B16" s="4">
        <f>ROUND(T_i!B7,1)</f>
        <v>2</v>
      </c>
      <c r="C16" s="4">
        <f>ROUND(T_i!F7,1)</f>
        <v>4.3</v>
      </c>
      <c r="D16" s="4">
        <f>ROUND(T_i!J7,1)</f>
        <v>20.8</v>
      </c>
      <c r="E16" s="4">
        <f>ROUND(T_i!N7,1)</f>
        <v>0</v>
      </c>
      <c r="F16" s="4">
        <f>ROUND(T_i!R7,1)</f>
        <v>3.9</v>
      </c>
      <c r="G16" s="4">
        <f>ROUND(T_i!V7,1)</f>
        <v>0.9</v>
      </c>
      <c r="H16" s="4">
        <f>ROUND(T_i!Z7,1)</f>
        <v>6.1</v>
      </c>
      <c r="I16" s="4">
        <f>ROUND(T_i!AD7,1)</f>
        <v>4.7</v>
      </c>
    </row>
    <row r="17" spans="1:9" x14ac:dyDescent="0.25">
      <c r="B17" s="18" t="str">
        <f>IF(T_i!C7=".","-",(CONCATENATE("[",ROUND(T_i!C7,1),"; ",ROUND(T_i!D7,1),"]")))</f>
        <v>[0.5; 7.1]</v>
      </c>
      <c r="C17" s="18" t="str">
        <f>IF(T_i!G7=".","-",(CONCATENATE("[",ROUND(T_i!G7,1),"; ",ROUND(T_i!H7,1),"]")))</f>
        <v>[2.1; 8.8]</v>
      </c>
      <c r="D17" s="18" t="str">
        <f>IF(T_i!K7=".","-",(CONCATENATE("[",ROUND(T_i!K7,1),"; ",ROUND(T_i!L7,1),"]")))</f>
        <v>[16.3; 26.1]</v>
      </c>
      <c r="E17" s="18" t="str">
        <f>IF(T_i!O7=".","-",(CONCATENATE("[",ROUND(T_i!O7,1),"; ",ROUND(T_i!P7,1),"]")))</f>
        <v>-</v>
      </c>
      <c r="F17" s="18" t="str">
        <f>IF(T_i!S7=".","-",(CONCATENATE("[",ROUND(T_i!S7,1),"; ",ROUND(T_i!T7,1),"]")))</f>
        <v>[2.9; 5.2]</v>
      </c>
      <c r="G17" s="18" t="str">
        <f>IF(T_i!W7=".","-",(CONCATENATE("[",ROUND(T_i!W7,1),"; ",ROUND(T_i!X7,1),"]")))</f>
        <v>[0.3; 3.1]</v>
      </c>
      <c r="H17" s="18" t="str">
        <f>IF(T_i!AA7=".","-",(CONCATENATE("[",ROUND(T_i!AA7,1),"; ",ROUND(T_i!AB7,1),"]")))</f>
        <v>[4.9; 7.6]</v>
      </c>
      <c r="I17" s="18" t="str">
        <f>IF(T_i!AE7=".","-",(CONCATENATE("[",ROUND(T_i!AE7,1),"; ",ROUND(T_i!AF7,1),"]")))</f>
        <v>[2.2; 9.7]</v>
      </c>
    </row>
    <row r="18" spans="1:9" x14ac:dyDescent="0.25">
      <c r="A18" s="5" t="s">
        <v>48</v>
      </c>
      <c r="B18" s="4">
        <f>ROUND(T_i!B8,1)</f>
        <v>1.6</v>
      </c>
      <c r="C18" s="4">
        <f>ROUND(T_i!F8,1)</f>
        <v>0.1</v>
      </c>
      <c r="D18" s="4">
        <f>ROUND(T_i!J8,1)</f>
        <v>11.6</v>
      </c>
      <c r="E18" s="4">
        <f>ROUND(T_i!N8,1)</f>
        <v>0</v>
      </c>
      <c r="F18" s="4">
        <f>ROUND(T_i!R8,1)</f>
        <v>1.3</v>
      </c>
      <c r="G18" s="4">
        <f>ROUND(T_i!V8,1)</f>
        <v>1.2</v>
      </c>
      <c r="H18" s="4">
        <f>ROUND(T_i!Z8,1)</f>
        <v>2.7</v>
      </c>
      <c r="I18" s="4">
        <f>ROUND(T_i!AD8,1)</f>
        <v>0</v>
      </c>
    </row>
    <row r="19" spans="1:9" x14ac:dyDescent="0.25">
      <c r="B19" s="18" t="str">
        <f>IF(T_i!C8=".","-",(CONCATENATE("[",ROUND(T_i!C8,1),"; ",ROUND(T_i!D8,1),"]")))</f>
        <v>[0.3; 7.3]</v>
      </c>
      <c r="C19" s="18" t="str">
        <f>IF(T_i!G8=".","-",(CONCATENATE("[",ROUND(T_i!G8,1),"; ",ROUND(T_i!H8,1),"]")))</f>
        <v>[0; 0.3]</v>
      </c>
      <c r="D19" s="18" t="str">
        <f>IF(T_i!K8=".","-",(CONCATENATE("[",ROUND(T_i!K8,1),"; ",ROUND(T_i!L8,1),"]")))</f>
        <v>[9; 14.9]</v>
      </c>
      <c r="E19" s="18" t="str">
        <f>IF(T_i!O8=".","-",(CONCATENATE("[",ROUND(T_i!O8,1),"; ",ROUND(T_i!P8,1),"]")))</f>
        <v>-</v>
      </c>
      <c r="F19" s="18" t="str">
        <f>IF(T_i!S8=".","-",(CONCATENATE("[",ROUND(T_i!S8,1),"; ",ROUND(T_i!T8,1),"]")))</f>
        <v>[0.5; 3.2]</v>
      </c>
      <c r="G19" s="18" t="str">
        <f>IF(T_i!W8=".","-",(CONCATENATE("[",ROUND(T_i!W8,1),"; ",ROUND(T_i!X8,1),"]")))</f>
        <v>[0.2; 5.8]</v>
      </c>
      <c r="H19" s="18" t="str">
        <f>IF(T_i!AA8=".","-",(CONCATENATE("[",ROUND(T_i!AA8,1),"; ",ROUND(T_i!AB8,1),"]")))</f>
        <v>[1.8; 4.2]</v>
      </c>
      <c r="I19" s="18" t="str">
        <f>IF(T_i!AE8=".","-",(CONCATENATE("[",ROUND(T_i!AE8,1),"; ",ROUND(T_i!AF8,1),"]")))</f>
        <v>-</v>
      </c>
    </row>
    <row r="20" spans="1:9" x14ac:dyDescent="0.25">
      <c r="A20" s="5" t="s">
        <v>49</v>
      </c>
      <c r="B20" s="4">
        <f>ROUND(T_i!B9,1)</f>
        <v>2</v>
      </c>
      <c r="C20" s="4">
        <f>ROUND(T_i!F9,1)</f>
        <v>4.0999999999999996</v>
      </c>
      <c r="D20" s="4">
        <f>ROUND(T_i!J9,1)</f>
        <v>41.2</v>
      </c>
      <c r="E20" s="4">
        <f>ROUND(T_i!N9,1)</f>
        <v>0</v>
      </c>
      <c r="F20" s="4">
        <f>ROUND(T_i!R9,1)</f>
        <v>12.3</v>
      </c>
      <c r="G20" s="4">
        <f>ROUND(T_i!V9,1)</f>
        <v>4.2</v>
      </c>
      <c r="H20" s="4">
        <f>ROUND(T_i!Z9,1)</f>
        <v>15.2</v>
      </c>
      <c r="I20" s="4">
        <f>ROUND(T_i!AD9,1)</f>
        <v>32.700000000000003</v>
      </c>
    </row>
    <row r="21" spans="1:9" x14ac:dyDescent="0.25">
      <c r="B21" s="18" t="str">
        <f>IF(T_i!C9=".","-",(CONCATENATE("[",ROUND(T_i!C9,1),"; ",ROUND(T_i!D9,1),"]")))</f>
        <v>[0.5; 7.1]</v>
      </c>
      <c r="C21" s="18" t="str">
        <f>IF(T_i!G9=".","-",(CONCATENATE("[",ROUND(T_i!G9,1),"; ",ROUND(T_i!H9,1),"]")))</f>
        <v>[2.3; 7.2]</v>
      </c>
      <c r="D21" s="18" t="str">
        <f>IF(T_i!K9=".","-",(CONCATENATE("[",ROUND(T_i!K9,1),"; ",ROUND(T_i!L9,1),"]")))</f>
        <v>[34; 48.9]</v>
      </c>
      <c r="E21" s="18" t="str">
        <f>IF(T_i!O9=".","-",(CONCATENATE("[",ROUND(T_i!O9,1),"; ",ROUND(T_i!P9,1),"]")))</f>
        <v>-</v>
      </c>
      <c r="F21" s="18" t="str">
        <f>IF(T_i!S9=".","-",(CONCATENATE("[",ROUND(T_i!S9,1),"; ",ROUND(T_i!T9,1),"]")))</f>
        <v>[10.4; 14.3]</v>
      </c>
      <c r="G21" s="18" t="str">
        <f>IF(T_i!W9=".","-",(CONCATENATE("[",ROUND(T_i!W9,1),"; ",ROUND(T_i!X9,1),"]")))</f>
        <v>[1.7; 10]</v>
      </c>
      <c r="H21" s="18" t="str">
        <f>IF(T_i!AA9=".","-",(CONCATENATE("[",ROUND(T_i!AA9,1),"; ",ROUND(T_i!AB9,1),"]")))</f>
        <v>[13.1; 17.6]</v>
      </c>
      <c r="I21" s="18" t="str">
        <f>IF(T_i!AE9=".","-",(CONCATENATE("[",ROUND(T_i!AE9,1),"; ",ROUND(T_i!AF9,1),"]")))</f>
        <v>[18.9; 50.3]</v>
      </c>
    </row>
    <row r="22" spans="1:9" x14ac:dyDescent="0.25">
      <c r="A22" s="5" t="s">
        <v>50</v>
      </c>
      <c r="B22" s="4">
        <f>ROUND(T_i!B10,1)</f>
        <v>0</v>
      </c>
      <c r="C22" s="4">
        <f>ROUND(T_i!F10,1)</f>
        <v>0</v>
      </c>
      <c r="D22" s="4">
        <f>ROUND(T_i!J10,1)</f>
        <v>4.5</v>
      </c>
      <c r="E22" s="4">
        <f>ROUND(T_i!N10,1)</f>
        <v>0</v>
      </c>
      <c r="F22" s="4">
        <f>ROUND(T_i!R10,1)</f>
        <v>0.2</v>
      </c>
      <c r="G22" s="4">
        <f>ROUND(T_i!V10,1)</f>
        <v>0</v>
      </c>
      <c r="H22" s="4">
        <f>ROUND(T_i!Z10,1)</f>
        <v>0.8</v>
      </c>
      <c r="I22" s="4">
        <f>ROUND(T_i!AD10,1)</f>
        <v>0</v>
      </c>
    </row>
    <row r="23" spans="1:9" x14ac:dyDescent="0.25">
      <c r="B23" s="18" t="str">
        <f>IF(T_i!C10=".","-",(CONCATENATE("[",ROUND(T_i!C10,1),"; ",ROUND(T_i!D10,1),"]")))</f>
        <v>-</v>
      </c>
      <c r="C23" s="18" t="str">
        <f>IF(T_i!G10=".","-",(CONCATENATE("[",ROUND(T_i!G10,1),"; ",ROUND(T_i!H10,1),"]")))</f>
        <v>-</v>
      </c>
      <c r="D23" s="18" t="str">
        <f>IF(T_i!K10=".","-",(CONCATENATE("[",ROUND(T_i!K10,1),"; ",ROUND(T_i!L10,1),"]")))</f>
        <v>[2.4; 8]</v>
      </c>
      <c r="E23" s="18" t="str">
        <f>IF(T_i!O10=".","-",(CONCATENATE("[",ROUND(T_i!O10,1),"; ",ROUND(T_i!P10,1),"]")))</f>
        <v>-</v>
      </c>
      <c r="F23" s="18" t="str">
        <f>IF(T_i!S10=".","-",(CONCATENATE("[",ROUND(T_i!S10,1),"; ",ROUND(T_i!T10,1),"]")))</f>
        <v>[0.1; 0.5]</v>
      </c>
      <c r="G23" s="18" t="str">
        <f>IF(T_i!W10=".","-",(CONCATENATE("[",ROUND(T_i!W10,1),"; ",ROUND(T_i!X10,1),"]")))</f>
        <v>-</v>
      </c>
      <c r="H23" s="18" t="str">
        <f>IF(T_i!AA10=".","-",(CONCATENATE("[",ROUND(T_i!AA10,1),"; ",ROUND(T_i!AB10,1),"]")))</f>
        <v>[0.5; 1.4]</v>
      </c>
      <c r="I23" s="18" t="str">
        <f>IF(T_i!AE10=".","-",(CONCATENATE("[",ROUND(T_i!AE10,1),"; ",ROUND(T_i!AF10,1),"]")))</f>
        <v>-</v>
      </c>
    </row>
    <row r="24" spans="1:9" x14ac:dyDescent="0.25">
      <c r="A24" s="5" t="s">
        <v>51</v>
      </c>
      <c r="B24" s="4">
        <f>ROUND(T_i!B11,1)</f>
        <v>0</v>
      </c>
      <c r="C24" s="4">
        <f>ROUND(T_i!F11,1)</f>
        <v>0</v>
      </c>
      <c r="D24" s="4">
        <f>ROUND(T_i!J11,1)</f>
        <v>0.2</v>
      </c>
      <c r="E24" s="4">
        <f>ROUND(T_i!N11,1)</f>
        <v>0</v>
      </c>
      <c r="F24" s="4">
        <f>ROUND(T_i!R11,1)</f>
        <v>0</v>
      </c>
      <c r="G24" s="4">
        <f>ROUND(T_i!V11,1)</f>
        <v>0</v>
      </c>
      <c r="H24" s="4">
        <f>ROUND(T_i!Z11,1)</f>
        <v>0</v>
      </c>
      <c r="I24" s="4">
        <f>ROUND(T_i!AD11,1)</f>
        <v>0</v>
      </c>
    </row>
    <row r="25" spans="1:9" x14ac:dyDescent="0.25">
      <c r="B25" s="18" t="str">
        <f>IF(T_i!C11=".","-",(CONCATENATE("[",ROUND(T_i!C11,1),"; ",ROUND(T_i!D11,1),"]")))</f>
        <v>-</v>
      </c>
      <c r="C25" s="18" t="str">
        <f>IF(T_i!G11=".","-",(CONCATENATE("[",ROUND(T_i!G11,1),"; ",ROUND(T_i!H11,1),"]")))</f>
        <v>-</v>
      </c>
      <c r="D25" s="18" t="str">
        <f>IF(T_i!K11=".","-",(CONCATENATE("[",ROUND(T_i!K11,1),"; ",ROUND(T_i!L11,1),"]")))</f>
        <v>[0; 1.5]</v>
      </c>
      <c r="E25" s="18" t="str">
        <f>IF(T_i!O11=".","-",(CONCATENATE("[",ROUND(T_i!O11,1),"; ",ROUND(T_i!P11,1),"]")))</f>
        <v>-</v>
      </c>
      <c r="F25" s="18" t="str">
        <f>IF(T_i!S11=".","-",(CONCATENATE("[",ROUND(T_i!S11,1),"; ",ROUND(T_i!T11,1),"]")))</f>
        <v>-</v>
      </c>
      <c r="G25" s="18" t="str">
        <f>IF(T_i!W11=".","-",(CONCATENATE("[",ROUND(T_i!W11,1),"; ",ROUND(T_i!X11,1),"]")))</f>
        <v>-</v>
      </c>
      <c r="H25" s="18" t="str">
        <f>IF(T_i!AA11=".","-",(CONCATENATE("[",ROUND(T_i!AA11,1),"; ",ROUND(T_i!AB11,1),"]")))</f>
        <v>[0; 0.2]</v>
      </c>
      <c r="I25" s="18" t="str">
        <f>IF(T_i!AE11=".","-",(CONCATENATE("[",ROUND(T_i!AE11,1),"; ",ROUND(T_i!AF11,1),"]")))</f>
        <v>-</v>
      </c>
    </row>
    <row r="26" spans="1:9" x14ac:dyDescent="0.25">
      <c r="A26" s="3" t="s">
        <v>52</v>
      </c>
      <c r="B26" s="4">
        <f>ROUND(T_i!B12,1)</f>
        <v>57.4</v>
      </c>
      <c r="C26" s="4">
        <f>ROUND(T_i!F12,1)</f>
        <v>43.1</v>
      </c>
      <c r="D26" s="4">
        <f>ROUND(T_i!J12,1)</f>
        <v>84.9</v>
      </c>
      <c r="E26" s="4">
        <f>ROUND(T_i!N12,1)</f>
        <v>0.7</v>
      </c>
      <c r="F26" s="4">
        <f>ROUND(T_i!R12,1)</f>
        <v>76.7</v>
      </c>
      <c r="G26" s="4">
        <f>ROUND(T_i!V12,1)</f>
        <v>57.4</v>
      </c>
      <c r="H26" s="4">
        <f>ROUND(T_i!Z12,1)</f>
        <v>72.400000000000006</v>
      </c>
      <c r="I26" s="4">
        <f>ROUND(T_i!AD12,1)</f>
        <v>94.3</v>
      </c>
    </row>
    <row r="27" spans="1:9" x14ac:dyDescent="0.25">
      <c r="B27" s="18" t="str">
        <f>IF(T_i!C12=".","-",(CONCATENATE("[",ROUND(T_i!C12,1),"; ",ROUND(T_i!D12,1),"]")))</f>
        <v>[37.1; 75.4]</v>
      </c>
      <c r="C27" s="18" t="str">
        <f>IF(T_i!G12=".","-",(CONCATENATE("[",ROUND(T_i!G12,1),"; ",ROUND(T_i!H12,1),"]")))</f>
        <v>[30.1; 57.1]</v>
      </c>
      <c r="D27" s="18" t="str">
        <f>IF(T_i!K12=".","-",(CONCATENATE("[",ROUND(T_i!K12,1),"; ",ROUND(T_i!L12,1),"]")))</f>
        <v>[79.7; 88.9]</v>
      </c>
      <c r="E27" s="18" t="str">
        <f>IF(T_i!O12=".","-",(CONCATENATE("[",ROUND(T_i!O12,1),"; ",ROUND(T_i!P12,1),"]")))</f>
        <v>[0.3; 1.9]</v>
      </c>
      <c r="F27" s="18" t="str">
        <f>IF(T_i!S12=".","-",(CONCATENATE("[",ROUND(T_i!S12,1),"; ",ROUND(T_i!T12,1),"]")))</f>
        <v>[70.9; 81.7]</v>
      </c>
      <c r="G27" s="18" t="str">
        <f>IF(T_i!W12=".","-",(CONCATENATE("[",ROUND(T_i!W12,1),"; ",ROUND(T_i!X12,1),"]")))</f>
        <v>[49; 65.3]</v>
      </c>
      <c r="H27" s="18" t="str">
        <f>IF(T_i!AA12=".","-",(CONCATENATE("[",ROUND(T_i!AA12,1),"; ",ROUND(T_i!AB12,1),"]")))</f>
        <v>[68.1; 76.3]</v>
      </c>
      <c r="I27" s="18" t="str">
        <f>IF(T_i!AE12=".","-",(CONCATENATE("[",ROUND(T_i!AE12,1),"; ",ROUND(T_i!AF12,1),"]")))</f>
        <v>[89.3; 97]</v>
      </c>
    </row>
    <row r="28" spans="1:9" x14ac:dyDescent="0.25">
      <c r="A28" s="3" t="s">
        <v>53</v>
      </c>
      <c r="B28" s="4">
        <f>ROUND(T_i!B13,1)</f>
        <v>17</v>
      </c>
      <c r="C28" s="4">
        <f>ROUND(T_i!F13,1)</f>
        <v>6.5</v>
      </c>
      <c r="D28" s="4">
        <f>ROUND(T_i!J13,1)</f>
        <v>18.3</v>
      </c>
      <c r="E28" s="4">
        <f>ROUND(T_i!N13,1)</f>
        <v>0</v>
      </c>
      <c r="F28" s="4">
        <f>ROUND(T_i!R13,1)</f>
        <v>9.1999999999999993</v>
      </c>
      <c r="G28" s="4">
        <f>ROUND(T_i!V13,1)</f>
        <v>8.5</v>
      </c>
      <c r="H28" s="4">
        <f>ROUND(T_i!Z13,1)</f>
        <v>10.1</v>
      </c>
      <c r="I28" s="4">
        <f>ROUND(T_i!AD13,1)</f>
        <v>11.8</v>
      </c>
    </row>
    <row r="29" spans="1:9" x14ac:dyDescent="0.25">
      <c r="B29" s="18" t="str">
        <f>IF(T_i!C13=".","-",(CONCATENATE("[",ROUND(T_i!C13,1),"; ",ROUND(T_i!D13,1),"]")))</f>
        <v>[6.3; 38.2]</v>
      </c>
      <c r="C29" s="18" t="str">
        <f>IF(T_i!G13=".","-",(CONCATENATE("[",ROUND(T_i!G13,1),"; ",ROUND(T_i!H13,1),"]")))</f>
        <v>[2.9; 14.1]</v>
      </c>
      <c r="D29" s="18" t="str">
        <f>IF(T_i!K13=".","-",(CONCATENATE("[",ROUND(T_i!K13,1),"; ",ROUND(T_i!L13,1),"]")))</f>
        <v>[13.5; 24.4]</v>
      </c>
      <c r="E29" s="18" t="str">
        <f>IF(T_i!O13=".","-",(CONCATENATE("[",ROUND(T_i!O13,1),"; ",ROUND(T_i!P13,1),"]")))</f>
        <v>-</v>
      </c>
      <c r="F29" s="18" t="str">
        <f>IF(T_i!S13=".","-",(CONCATENATE("[",ROUND(T_i!S13,1),"; ",ROUND(T_i!T13,1),"]")))</f>
        <v>[7.5; 11.2]</v>
      </c>
      <c r="G29" s="18" t="str">
        <f>IF(T_i!W13=".","-",(CONCATENATE("[",ROUND(T_i!W13,1),"; ",ROUND(T_i!X13,1),"]")))</f>
        <v>[5.5; 12.8]</v>
      </c>
      <c r="H29" s="18" t="str">
        <f>IF(T_i!AA13=".","-",(CONCATENATE("[",ROUND(T_i!AA13,1),"; ",ROUND(T_i!AB13,1),"]")))</f>
        <v>[8.5; 11.9]</v>
      </c>
      <c r="I29" s="18" t="str">
        <f>IF(T_i!AE13=".","-",(CONCATENATE("[",ROUND(T_i!AE13,1),"; ",ROUND(T_i!AF13,1),"]")))</f>
        <v>[4.2; 29.2]</v>
      </c>
    </row>
    <row r="30" spans="1:9" x14ac:dyDescent="0.25">
      <c r="A30" s="184" t="s">
        <v>54</v>
      </c>
      <c r="B30" s="4">
        <f>ROUND(T_i!B14,1)</f>
        <v>10.1</v>
      </c>
      <c r="C30" s="4">
        <f>ROUND(T_i!F14,1)</f>
        <v>1</v>
      </c>
      <c r="D30" s="4">
        <f>ROUND(T_i!J14,1)</f>
        <v>2.2000000000000002</v>
      </c>
      <c r="E30" s="4">
        <f>ROUND(T_i!N14,1)</f>
        <v>0</v>
      </c>
      <c r="F30" s="4">
        <f>ROUND(T_i!R14,1)</f>
        <v>3.1</v>
      </c>
      <c r="G30" s="4">
        <f>ROUND(T_i!V14,1)</f>
        <v>2.1</v>
      </c>
      <c r="H30" s="4">
        <f>ROUND(T_i!Z14,1)</f>
        <v>2.8</v>
      </c>
      <c r="I30" s="4">
        <f>ROUND(T_i!AD14,1)</f>
        <v>3.5</v>
      </c>
    </row>
    <row r="31" spans="1:9" x14ac:dyDescent="0.25">
      <c r="A31" s="185"/>
      <c r="B31" s="18" t="str">
        <f>IF(T_i!C14=".","-",(CONCATENATE("[",ROUND(T_i!C14,1),"; ",ROUND(T_i!D14,1),"]")))</f>
        <v>[2.5; 33.5]</v>
      </c>
      <c r="C31" s="18" t="str">
        <f>IF(T_i!G14=".","-",(CONCATENATE("[",ROUND(T_i!G14,1),"; ",ROUND(T_i!H14,1),"]")))</f>
        <v>[0.4; 2.3]</v>
      </c>
      <c r="D31" s="18" t="str">
        <f>IF(T_i!K14=".","-",(CONCATENATE("[",ROUND(T_i!K14,1),"; ",ROUND(T_i!L14,1),"]")))</f>
        <v>[0.9; 5.2]</v>
      </c>
      <c r="E31" s="18" t="str">
        <f>IF(T_i!O14=".","-",(CONCATENATE("[",ROUND(T_i!O14,1),"; ",ROUND(T_i!P14,1),"]")))</f>
        <v>-</v>
      </c>
      <c r="F31" s="18" t="str">
        <f>IF(T_i!S14=".","-",(CONCATENATE("[",ROUND(T_i!S14,1),"; ",ROUND(T_i!T14,1),"]")))</f>
        <v>[2.2; 4.3]</v>
      </c>
      <c r="G31" s="18" t="str">
        <f>IF(T_i!W14=".","-",(CONCATENATE("[",ROUND(T_i!W14,1),"; ",ROUND(T_i!X14,1),"]")))</f>
        <v>[0.7; 6.2]</v>
      </c>
      <c r="H31" s="18" t="str">
        <f>IF(T_i!AA14=".","-",(CONCATENATE("[",ROUND(T_i!AA14,1),"; ",ROUND(T_i!AB14,1),"]")))</f>
        <v>[2.1; 3.7]</v>
      </c>
      <c r="I31" s="18" t="str">
        <f>IF(T_i!AE14=".","-",(CONCATENATE("[",ROUND(T_i!AE14,1),"; ",ROUND(T_i!AF14,1),"]")))</f>
        <v>[1; 11.5]</v>
      </c>
    </row>
    <row r="32" spans="1:9" x14ac:dyDescent="0.25">
      <c r="A32" s="184" t="s">
        <v>55</v>
      </c>
      <c r="B32" s="4">
        <f>ROUND(T_i!B15,1)</f>
        <v>6.8</v>
      </c>
      <c r="C32" s="4">
        <f>ROUND(T_i!F15,1)</f>
        <v>5.5</v>
      </c>
      <c r="D32" s="4">
        <f>ROUND(T_i!J15,1)</f>
        <v>16.2</v>
      </c>
      <c r="E32" s="4">
        <f>ROUND(T_i!N15,1)</f>
        <v>0</v>
      </c>
      <c r="F32" s="4">
        <f>ROUND(T_i!R15,1)</f>
        <v>6.6</v>
      </c>
      <c r="G32" s="4">
        <f>ROUND(T_i!V15,1)</f>
        <v>6.6</v>
      </c>
      <c r="H32" s="4">
        <f>ROUND(T_i!Z15,1)</f>
        <v>7.8</v>
      </c>
      <c r="I32" s="4">
        <f>ROUND(T_i!AD15,1)</f>
        <v>8.3000000000000007</v>
      </c>
    </row>
    <row r="33" spans="1:9" x14ac:dyDescent="0.25">
      <c r="A33" s="185"/>
      <c r="B33" s="18" t="str">
        <f>IF(T_i!C15=".","-",(CONCATENATE("[",ROUND(T_i!C15,1),"; ",ROUND(T_i!D15,1),"]")))</f>
        <v>[1.5; 25.9]</v>
      </c>
      <c r="C33" s="18" t="str">
        <f>IF(T_i!G15=".","-",(CONCATENATE("[",ROUND(T_i!G15,1),"; ",ROUND(T_i!H15,1),"]")))</f>
        <v>[2.2; 13.3]</v>
      </c>
      <c r="D33" s="18" t="str">
        <f>IF(T_i!K15=".","-",(CONCATENATE("[",ROUND(T_i!K15,1),"; ",ROUND(T_i!L15,1),"]")))</f>
        <v>[12; 21.4]</v>
      </c>
      <c r="E33" s="18" t="str">
        <f>IF(T_i!O15=".","-",(CONCATENATE("[",ROUND(T_i!O15,1),"; ",ROUND(T_i!P15,1),"]")))</f>
        <v>-</v>
      </c>
      <c r="F33" s="18" t="str">
        <f>IF(T_i!S15=".","-",(CONCATENATE("[",ROUND(T_i!S15,1),"; ",ROUND(T_i!T15,1),"]")))</f>
        <v>[5.3; 8.3]</v>
      </c>
      <c r="G33" s="18" t="str">
        <f>IF(T_i!W15=".","-",(CONCATENATE("[",ROUND(T_i!W15,1),"; ",ROUND(T_i!X15,1),"]")))</f>
        <v>[3.4; 12.3]</v>
      </c>
      <c r="H33" s="18" t="str">
        <f>IF(T_i!AA15=".","-",(CONCATENATE("[",ROUND(T_i!AA15,1),"; ",ROUND(T_i!AB15,1),"]")))</f>
        <v>[6.4; 9.3]</v>
      </c>
      <c r="I33" s="18" t="str">
        <f>IF(T_i!AE15=".","-",(CONCATENATE("[",ROUND(T_i!AE15,1),"; ",ROUND(T_i!AF15,1),"]")))</f>
        <v>[2.2; 26.6]</v>
      </c>
    </row>
    <row r="34" spans="1:9" x14ac:dyDescent="0.25">
      <c r="A34" s="184" t="s">
        <v>56</v>
      </c>
      <c r="B34" s="4">
        <f>ROUND(T_i!B16,1)</f>
        <v>34.5</v>
      </c>
      <c r="C34" s="4">
        <f>ROUND(T_i!F16,1)</f>
        <v>34.299999999999997</v>
      </c>
      <c r="D34" s="4">
        <f>ROUND(T_i!J16,1)</f>
        <v>82.9</v>
      </c>
      <c r="E34" s="4">
        <f>ROUND(T_i!N16,1)</f>
        <v>0.7</v>
      </c>
      <c r="F34" s="4">
        <f>ROUND(T_i!R16,1)</f>
        <v>68.7</v>
      </c>
      <c r="G34" s="4">
        <f>ROUND(T_i!V16,1)</f>
        <v>47.5</v>
      </c>
      <c r="H34" s="4">
        <f>ROUND(T_i!Z16,1)</f>
        <v>65.3</v>
      </c>
      <c r="I34" s="4">
        <f>ROUND(T_i!AD16,1)</f>
        <v>94.3</v>
      </c>
    </row>
    <row r="35" spans="1:9" x14ac:dyDescent="0.25">
      <c r="A35" s="185"/>
      <c r="B35" s="18" t="str">
        <f>IF(T_i!C16=".","-",(CONCATENATE("[",ROUND(T_i!C16,1),"; ",ROUND(T_i!D16,1),"]")))</f>
        <v>[17.9; 56.1]</v>
      </c>
      <c r="C35" s="18" t="str">
        <f>IF(T_i!G16=".","-",(CONCATENATE("[",ROUND(T_i!G16,1),"; ",ROUND(T_i!H16,1),"]")))</f>
        <v>[22.2; 48.8]</v>
      </c>
      <c r="D35" s="18" t="str">
        <f>IF(T_i!K16=".","-",(CONCATENATE("[",ROUND(T_i!K16,1),"; ",ROUND(T_i!L16,1),"]")))</f>
        <v>[77.3; 87.3]</v>
      </c>
      <c r="E35" s="18" t="str">
        <f>IF(T_i!O16=".","-",(CONCATENATE("[",ROUND(T_i!O16,1),"; ",ROUND(T_i!P16,1),"]")))</f>
        <v>[0.3; 1.9]</v>
      </c>
      <c r="F35" s="18" t="str">
        <f>IF(T_i!S16=".","-",(CONCATENATE("[",ROUND(T_i!S16,1),"; ",ROUND(T_i!T16,1),"]")))</f>
        <v>[63; 73.9]</v>
      </c>
      <c r="G35" s="18" t="str">
        <f>IF(T_i!W16=".","-",(CONCATENATE("[",ROUND(T_i!W16,1),"; ",ROUND(T_i!X16,1),"]")))</f>
        <v>[38.5; 56.7]</v>
      </c>
      <c r="H35" s="18" t="str">
        <f>IF(T_i!AA16=".","-",(CONCATENATE("[",ROUND(T_i!AA16,1),"; ",ROUND(T_i!AB16,1),"]")))</f>
        <v>[61; 69.4]</v>
      </c>
      <c r="I35" s="18" t="str">
        <f>IF(T_i!AE16=".","-",(CONCATENATE("[",ROUND(T_i!AE16,1),"; ",ROUND(T_i!AF16,1),"]")))</f>
        <v>[89.3; 97]</v>
      </c>
    </row>
    <row r="36" spans="1:9" x14ac:dyDescent="0.25">
      <c r="A36" s="184" t="s">
        <v>57</v>
      </c>
      <c r="B36" s="4">
        <f>ROUND(T_i!B17,1)</f>
        <v>46.7</v>
      </c>
      <c r="C36" s="4">
        <f>ROUND(T_i!F17,1)</f>
        <v>18.600000000000001</v>
      </c>
      <c r="D36" s="4">
        <f>ROUND(T_i!J17,1)</f>
        <v>65.900000000000006</v>
      </c>
      <c r="E36" s="4">
        <f>ROUND(T_i!N17,1)</f>
        <v>0</v>
      </c>
      <c r="F36" s="4">
        <f>ROUND(T_i!R17,1)</f>
        <v>46.5</v>
      </c>
      <c r="G36" s="4">
        <f>ROUND(T_i!V17,1)</f>
        <v>40.799999999999997</v>
      </c>
      <c r="H36" s="4">
        <f>ROUND(T_i!Z17,1)</f>
        <v>46.1</v>
      </c>
      <c r="I36" s="4">
        <f>ROUND(T_i!AD17,1)</f>
        <v>70.2</v>
      </c>
    </row>
    <row r="37" spans="1:9" x14ac:dyDescent="0.25">
      <c r="A37" s="185"/>
      <c r="B37" s="18" t="str">
        <f>IF(T_i!C17=".","-",(CONCATENATE("[",ROUND(T_i!C17,1),"; ",ROUND(T_i!D17,1),"]")))</f>
        <v>[28.4; 65.8]</v>
      </c>
      <c r="C37" s="18" t="str">
        <f>IF(T_i!G17=".","-",(CONCATENATE("[",ROUND(T_i!G17,1),"; ",ROUND(T_i!H17,1),"]")))</f>
        <v>[12.2; 27.5]</v>
      </c>
      <c r="D37" s="18" t="str">
        <f>IF(T_i!K17=".","-",(CONCATENATE("[",ROUND(T_i!K17,1),"; ",ROUND(T_i!L17,1),"]")))</f>
        <v>[59; 72.1]</v>
      </c>
      <c r="E37" s="18" t="str">
        <f>IF(T_i!O17=".","-",(CONCATENATE("[",ROUND(T_i!O17,1),"; ",ROUND(T_i!P17,1),"]")))</f>
        <v>-</v>
      </c>
      <c r="F37" s="18" t="str">
        <f>IF(T_i!S17=".","-",(CONCATENATE("[",ROUND(T_i!S17,1),"; ",ROUND(T_i!T17,1),"]")))</f>
        <v>[41.8; 51.2]</v>
      </c>
      <c r="G37" s="18" t="str">
        <f>IF(T_i!W17=".","-",(CONCATENATE("[",ROUND(T_i!W17,1),"; ",ROUND(T_i!X17,1),"]")))</f>
        <v>[31.1; 51.3]</v>
      </c>
      <c r="H37" s="18" t="str">
        <f>IF(T_i!AA17=".","-",(CONCATENATE("[",ROUND(T_i!AA17,1),"; ",ROUND(T_i!AB17,1),"]")))</f>
        <v>[42.3; 49.8]</v>
      </c>
      <c r="I37" s="18" t="str">
        <f>IF(T_i!AE17=".","-",(CONCATENATE("[",ROUND(T_i!AE17,1),"; ",ROUND(T_i!AF17,1),"]")))</f>
        <v>[54.9; 82]</v>
      </c>
    </row>
    <row r="38" spans="1:9" x14ac:dyDescent="0.25">
      <c r="A38" s="3" t="s">
        <v>58</v>
      </c>
      <c r="B38" s="4">
        <f>ROUND(T_i!B18,1)</f>
        <v>2</v>
      </c>
      <c r="C38" s="4">
        <f>ROUND(T_i!F18,1)</f>
        <v>5.5</v>
      </c>
      <c r="D38" s="4">
        <f>ROUND(T_i!J18,1)</f>
        <v>51.1</v>
      </c>
      <c r="E38" s="4">
        <f>ROUND(T_i!N18,1)</f>
        <v>0</v>
      </c>
      <c r="F38" s="4">
        <f>ROUND(T_i!R18,1)</f>
        <v>14.4</v>
      </c>
      <c r="G38" s="4">
        <f>ROUND(T_i!V18,1)</f>
        <v>5</v>
      </c>
      <c r="H38" s="4">
        <f>ROUND(T_i!Z18,1)</f>
        <v>18.3</v>
      </c>
      <c r="I38" s="4">
        <f>ROUND(T_i!AD18,1)</f>
        <v>32.700000000000003</v>
      </c>
    </row>
    <row r="39" spans="1:9" x14ac:dyDescent="0.25">
      <c r="A39" s="6"/>
      <c r="B39" s="18" t="str">
        <f>IF(T_i!C18=".","-",(CONCATENATE("[",ROUND(T_i!C18,1),"; ",ROUND(T_i!D18,1),"]")))</f>
        <v>[0.5; 7.1]</v>
      </c>
      <c r="C39" s="18" t="str">
        <f>IF(T_i!G18=".","-",(CONCATENATE("[",ROUND(T_i!G18,1),"; ",ROUND(T_i!H18,1),"]")))</f>
        <v>[3; 9.8]</v>
      </c>
      <c r="D39" s="18" t="str">
        <f>IF(T_i!K18=".","-",(CONCATENATE("[",ROUND(T_i!K18,1),"; ",ROUND(T_i!L18,1),"]")))</f>
        <v>[44.5; 57.6]</v>
      </c>
      <c r="E39" s="18" t="str">
        <f>IF(T_i!O18=".","-",(CONCATENATE("[",ROUND(T_i!O18,1),"; ",ROUND(T_i!P18,1),"]")))</f>
        <v>-</v>
      </c>
      <c r="F39" s="18" t="str">
        <f>IF(T_i!S18=".","-",(CONCATENATE("[",ROUND(T_i!S18,1),"; ",ROUND(T_i!T18,1),"]")))</f>
        <v>[12.3; 16.7]</v>
      </c>
      <c r="G39" s="18" t="str">
        <f>IF(T_i!W18=".","-",(CONCATENATE("[",ROUND(T_i!W18,1),"; ",ROUND(T_i!X18,1),"]")))</f>
        <v>[2; 11.7]</v>
      </c>
      <c r="H39" s="18" t="str">
        <f>IF(T_i!AA18=".","-",(CONCATENATE("[",ROUND(T_i!AA18,1),"; ",ROUND(T_i!AB18,1),"]")))</f>
        <v>[15.7; 21.1]</v>
      </c>
      <c r="I39" s="18" t="str">
        <f>IF(T_i!AE18=".","-",(CONCATENATE("[",ROUND(T_i!AE18,1),"; ",ROUND(T_i!AF18,1),"]")))</f>
        <v>[18.9; 50.3]</v>
      </c>
    </row>
    <row r="40" spans="1:9" x14ac:dyDescent="0.25">
      <c r="A40" s="7" t="s">
        <v>59</v>
      </c>
      <c r="B40" s="4">
        <f>ROUND(T_i!B19,1)</f>
        <v>15.3</v>
      </c>
      <c r="C40" s="4">
        <f>ROUND(T_i!F19,1)</f>
        <v>11.9</v>
      </c>
      <c r="D40" s="4">
        <f>ROUND(T_i!J19,1)</f>
        <v>24.5</v>
      </c>
      <c r="E40" s="4">
        <f>ROUND(T_i!N19,1)</f>
        <v>0.2</v>
      </c>
      <c r="F40" s="4">
        <f>ROUND(T_i!R19,1)</f>
        <v>35.1</v>
      </c>
      <c r="G40" s="4">
        <f>ROUND(T_i!V19,1)</f>
        <v>32.200000000000003</v>
      </c>
      <c r="H40" s="4">
        <f>ROUND(T_i!Z19,1)</f>
        <v>30.9</v>
      </c>
      <c r="I40" s="4">
        <f>ROUND(T_i!AD19,1)</f>
        <v>44.9</v>
      </c>
    </row>
    <row r="41" spans="1:9" x14ac:dyDescent="0.25">
      <c r="A41" s="8"/>
      <c r="B41" s="18" t="str">
        <f>IF(T_i!C19=".","-",(CONCATENATE("[",ROUND(T_i!C19,1),"; ",ROUND(T_i!D19,1),"]")))</f>
        <v>[8; 27.2]</v>
      </c>
      <c r="C41" s="18" t="str">
        <f>IF(T_i!G19=".","-",(CONCATENATE("[",ROUND(T_i!G19,1),"; ",ROUND(T_i!H19,1),"]")))</f>
        <v>[7; 19.6]</v>
      </c>
      <c r="D41" s="18" t="str">
        <f>IF(T_i!K19=".","-",(CONCATENATE("[",ROUND(T_i!K19,1),"; ",ROUND(T_i!L19,1),"]")))</f>
        <v>[19.9; 29.9]</v>
      </c>
      <c r="E41" s="18" t="str">
        <f>IF(T_i!O19=".","-",(CONCATENATE("[",ROUND(T_i!O19,1),"; ",ROUND(T_i!P19,1),"]")))</f>
        <v>[0; 1]</v>
      </c>
      <c r="F41" s="18" t="str">
        <f>IF(T_i!S19=".","-",(CONCATENATE("[",ROUND(T_i!S19,1),"; ",ROUND(T_i!T19,1),"]")))</f>
        <v>[32; 38.2]</v>
      </c>
      <c r="G41" s="18" t="str">
        <f>IF(T_i!W19=".","-",(CONCATENATE("[",ROUND(T_i!W19,1),"; ",ROUND(T_i!X19,1),"]")))</f>
        <v>[25.2; 40.1]</v>
      </c>
      <c r="H41" s="18" t="str">
        <f>IF(T_i!AA19=".","-",(CONCATENATE("[",ROUND(T_i!AA19,1),"; ",ROUND(T_i!AB19,1),"]")))</f>
        <v>[28.3; 33.7]</v>
      </c>
      <c r="I41" s="18" t="str">
        <f>IF(T_i!AE19=".","-",(CONCATENATE("[",ROUND(T_i!AE19,1),"; ",ROUND(T_i!AF19,1),"]")))</f>
        <v>[29.6; 61.1]</v>
      </c>
    </row>
    <row r="42" spans="1:9" x14ac:dyDescent="0.25">
      <c r="A42" s="5" t="s">
        <v>60</v>
      </c>
      <c r="B42" s="4">
        <f>ROUND(T_i!B20,1)</f>
        <v>5</v>
      </c>
      <c r="C42" s="4">
        <f>ROUND(T_i!F20,1)</f>
        <v>1.4</v>
      </c>
      <c r="D42" s="4">
        <f>ROUND(T_i!J20,1)</f>
        <v>3</v>
      </c>
      <c r="E42" s="4">
        <f>ROUND(T_i!N20,1)</f>
        <v>0</v>
      </c>
      <c r="F42" s="4">
        <f>ROUND(T_i!R20,1)</f>
        <v>1</v>
      </c>
      <c r="G42" s="4">
        <f>ROUND(T_i!V20,1)</f>
        <v>0</v>
      </c>
      <c r="H42" s="4">
        <f>ROUND(T_i!Z20,1)</f>
        <v>1.3</v>
      </c>
      <c r="I42" s="4">
        <f>ROUND(T_i!AD20,1)</f>
        <v>0.4</v>
      </c>
    </row>
    <row r="43" spans="1:9" x14ac:dyDescent="0.25">
      <c r="A43" s="9"/>
      <c r="B43" s="18" t="str">
        <f>IF(T_i!C20=".","-",(CONCATENATE("[",ROUND(T_i!C20,1),"; ",ROUND(T_i!D20,1),"]")))</f>
        <v>[1.8; 13.1]</v>
      </c>
      <c r="C43" s="18" t="str">
        <f>IF(T_i!G20=".","-",(CONCATENATE("[",ROUND(T_i!G20,1),"; ",ROUND(T_i!H20,1),"]")))</f>
        <v>[0.6; 3.5]</v>
      </c>
      <c r="D43" s="18" t="str">
        <f>IF(T_i!K20=".","-",(CONCATENATE("[",ROUND(T_i!K20,1),"; ",ROUND(T_i!L20,1),"]")))</f>
        <v>[1.4; 6.1]</v>
      </c>
      <c r="E43" s="18" t="str">
        <f>IF(T_i!O20=".","-",(CONCATENATE("[",ROUND(T_i!O20,1),"; ",ROUND(T_i!P20,1),"]")))</f>
        <v>-</v>
      </c>
      <c r="F43" s="18" t="str">
        <f>IF(T_i!S20=".","-",(CONCATENATE("[",ROUND(T_i!S20,1),"; ",ROUND(T_i!T20,1),"]")))</f>
        <v>[0.7; 1.6]</v>
      </c>
      <c r="G43" s="18" t="str">
        <f>IF(T_i!W20=".","-",(CONCATENATE("[",ROUND(T_i!W20,1),"; ",ROUND(T_i!X20,1),"]")))</f>
        <v>-</v>
      </c>
      <c r="H43" s="18" t="str">
        <f>IF(T_i!AA20=".","-",(CONCATENATE("[",ROUND(T_i!AA20,1),"; ",ROUND(T_i!AB20,1),"]")))</f>
        <v>[0.8; 2]</v>
      </c>
      <c r="I43" s="18" t="str">
        <f>IF(T_i!AE20=".","-",(CONCATENATE("[",ROUND(T_i!AE20,1),"; ",ROUND(T_i!AF20,1),"]")))</f>
        <v>[0.1; 2]</v>
      </c>
    </row>
    <row r="44" spans="1:9" x14ac:dyDescent="0.25">
      <c r="A44" s="5" t="s">
        <v>61</v>
      </c>
      <c r="B44" s="4">
        <f>ROUND(T_i!B21,1)</f>
        <v>2.7</v>
      </c>
      <c r="C44" s="4">
        <f>ROUND(T_i!F21,1)</f>
        <v>1.4</v>
      </c>
      <c r="D44" s="4">
        <f>ROUND(T_i!J21,1)</f>
        <v>9.9</v>
      </c>
      <c r="E44" s="4">
        <f>ROUND(T_i!N21,1)</f>
        <v>0</v>
      </c>
      <c r="F44" s="4">
        <f>ROUND(T_i!R21,1)</f>
        <v>19.8</v>
      </c>
      <c r="G44" s="4">
        <f>ROUND(T_i!V21,1)</f>
        <v>9</v>
      </c>
      <c r="H44" s="4">
        <f>ROUND(T_i!Z21,1)</f>
        <v>16</v>
      </c>
      <c r="I44" s="4">
        <f>ROUND(T_i!AD21,1)</f>
        <v>27.9</v>
      </c>
    </row>
    <row r="45" spans="1:9" x14ac:dyDescent="0.25">
      <c r="A45" s="10"/>
      <c r="B45" s="18" t="str">
        <f>IF(T_i!C21=".","-",(CONCATENATE("[",ROUND(T_i!C21,1),"; ",ROUND(T_i!D21,1),"]")))</f>
        <v>[1.1; 6.9]</v>
      </c>
      <c r="C45" s="18" t="str">
        <f>IF(T_i!G21=".","-",(CONCATENATE("[",ROUND(T_i!G21,1),"; ",ROUND(T_i!H21,1),"]")))</f>
        <v>[0.7; 2.7]</v>
      </c>
      <c r="D45" s="18" t="str">
        <f>IF(T_i!K21=".","-",(CONCATENATE("[",ROUND(T_i!K21,1),"; ",ROUND(T_i!L21,1),"]")))</f>
        <v>[7.6; 12.8]</v>
      </c>
      <c r="E45" s="18" t="str">
        <f>IF(T_i!O21=".","-",(CONCATENATE("[",ROUND(T_i!O21,1),"; ",ROUND(T_i!P21,1),"]")))</f>
        <v>-</v>
      </c>
      <c r="F45" s="18" t="str">
        <f>IF(T_i!S21=".","-",(CONCATENATE("[",ROUND(T_i!S21,1),"; ",ROUND(T_i!T21,1),"]")))</f>
        <v>[17.4; 22.4]</v>
      </c>
      <c r="G45" s="18" t="str">
        <f>IF(T_i!W21=".","-",(CONCATENATE("[",ROUND(T_i!W21,1),"; ",ROUND(T_i!X21,1),"]")))</f>
        <v>[3.2; 22.5]</v>
      </c>
      <c r="H45" s="18" t="str">
        <f>IF(T_i!AA21=".","-",(CONCATENATE("[",ROUND(T_i!AA21,1),"; ",ROUND(T_i!AB21,1),"]")))</f>
        <v>[14; 18.3]</v>
      </c>
      <c r="I45" s="18" t="str">
        <f>IF(T_i!AE21=".","-",(CONCATENATE("[",ROUND(T_i!AE21,1),"; ",ROUND(T_i!AF21,1),"]")))</f>
        <v>[18.3; 40.1]</v>
      </c>
    </row>
    <row r="46" spans="1:9" x14ac:dyDescent="0.25">
      <c r="A46" s="5" t="s">
        <v>62</v>
      </c>
      <c r="B46" s="4">
        <f>ROUND(T_i!B22,1)</f>
        <v>8.3000000000000007</v>
      </c>
      <c r="C46" s="4">
        <f>ROUND(T_i!F22,1)</f>
        <v>8.4</v>
      </c>
      <c r="D46" s="4">
        <f>ROUND(T_i!J22,1)</f>
        <v>17.600000000000001</v>
      </c>
      <c r="E46" s="4">
        <f>ROUND(T_i!N22,1)</f>
        <v>0.2</v>
      </c>
      <c r="F46" s="4">
        <f>ROUND(T_i!R22,1)</f>
        <v>18.8</v>
      </c>
      <c r="G46" s="4">
        <f>ROUND(T_i!V22,1)</f>
        <v>23.4</v>
      </c>
      <c r="H46" s="4">
        <f>ROUND(T_i!Z22,1)</f>
        <v>17.7</v>
      </c>
      <c r="I46" s="4">
        <f>ROUND(T_i!AD22,1)</f>
        <v>24.6</v>
      </c>
    </row>
    <row r="47" spans="1:9" x14ac:dyDescent="0.25">
      <c r="A47" s="9"/>
      <c r="B47" s="18" t="str">
        <f>IF(T_i!C22=".","-",(CONCATENATE("[",ROUND(T_i!C22,1),"; ",ROUND(T_i!D22,1),"]")))</f>
        <v>[4.1; 16.4]</v>
      </c>
      <c r="C47" s="18" t="str">
        <f>IF(T_i!G22=".","-",(CONCATENATE("[",ROUND(T_i!G22,1),"; ",ROUND(T_i!H22,1),"]")))</f>
        <v>[4.4; 15.6]</v>
      </c>
      <c r="D47" s="18" t="str">
        <f>IF(T_i!K22=".","-",(CONCATENATE("[",ROUND(T_i!K22,1),"; ",ROUND(T_i!L22,1),"]")))</f>
        <v>[14.2; 21.5]</v>
      </c>
      <c r="E47" s="18" t="str">
        <f>IF(T_i!O22=".","-",(CONCATENATE("[",ROUND(T_i!O22,1),"; ",ROUND(T_i!P22,1),"]")))</f>
        <v>[0; 1]</v>
      </c>
      <c r="F47" s="18" t="str">
        <f>IF(T_i!S22=".","-",(CONCATENATE("[",ROUND(T_i!S22,1),"; ",ROUND(T_i!T22,1),"]")))</f>
        <v>[16.5; 21.3]</v>
      </c>
      <c r="G47" s="18" t="str">
        <f>IF(T_i!W22=".","-",(CONCATENATE("[",ROUND(T_i!W22,1),"; ",ROUND(T_i!X22,1),"]")))</f>
        <v>[15.8; 33.3]</v>
      </c>
      <c r="H47" s="18" t="str">
        <f>IF(T_i!AA22=".","-",(CONCATENATE("[",ROUND(T_i!AA22,1),"; ",ROUND(T_i!AB22,1),"]")))</f>
        <v>[15.5; 20]</v>
      </c>
      <c r="I47" s="18" t="str">
        <f>IF(T_i!AE22=".","-",(CONCATENATE("[",ROUND(T_i!AE22,1),"; ",ROUND(T_i!AF22,1),"]")))</f>
        <v>[11.4; 45.3]</v>
      </c>
    </row>
    <row r="48" spans="1:9" x14ac:dyDescent="0.25">
      <c r="A48" s="5" t="s">
        <v>63</v>
      </c>
      <c r="B48" s="4">
        <f>ROUND(T_i!B23,1)</f>
        <v>0</v>
      </c>
      <c r="C48" s="4">
        <f>ROUND(T_i!F23,1)</f>
        <v>0.7</v>
      </c>
      <c r="D48" s="4">
        <f>ROUND(T_i!J23,1)</f>
        <v>0.3</v>
      </c>
      <c r="E48" s="4">
        <f>ROUND(T_i!N23,1)</f>
        <v>0</v>
      </c>
      <c r="F48" s="4">
        <f>ROUND(T_i!R23,1)</f>
        <v>0.7</v>
      </c>
      <c r="G48" s="4">
        <f>ROUND(T_i!V23,1)</f>
        <v>5</v>
      </c>
      <c r="H48" s="4">
        <f>ROUND(T_i!Z23,1)</f>
        <v>0.8</v>
      </c>
      <c r="I48" s="4">
        <f>ROUND(T_i!AD23,1)</f>
        <v>0</v>
      </c>
    </row>
    <row r="49" spans="1:9" x14ac:dyDescent="0.25">
      <c r="A49" s="9"/>
      <c r="B49" s="18" t="str">
        <f>IF(T_i!C23=".","-",(CONCATENATE("[",ROUND(T_i!C23,1),"; ",ROUND(T_i!D23,1),"]")))</f>
        <v>-</v>
      </c>
      <c r="C49" s="18" t="str">
        <f>IF(T_i!G23=".","-",(CONCATENATE("[",ROUND(T_i!G23,1),"; ",ROUND(T_i!H23,1),"]")))</f>
        <v>[0.3; 1.6]</v>
      </c>
      <c r="D49" s="18" t="str">
        <f>IF(T_i!K23=".","-",(CONCATENATE("[",ROUND(T_i!K23,1),"; ",ROUND(T_i!L23,1),"]")))</f>
        <v>[0.1; 1]</v>
      </c>
      <c r="E49" s="18" t="str">
        <f>IF(T_i!O23=".","-",(CONCATENATE("[",ROUND(T_i!O23,1),"; ",ROUND(T_i!P23,1),"]")))</f>
        <v>-</v>
      </c>
      <c r="F49" s="18" t="str">
        <f>IF(T_i!S23=".","-",(CONCATENATE("[",ROUND(T_i!S23,1),"; ",ROUND(T_i!T23,1),"]")))</f>
        <v>[0.4; 1]</v>
      </c>
      <c r="G49" s="18" t="str">
        <f>IF(T_i!W23=".","-",(CONCATENATE("[",ROUND(T_i!W23,1),"; ",ROUND(T_i!X23,1),"]")))</f>
        <v>[1.9; 12.3]</v>
      </c>
      <c r="H49" s="18" t="str">
        <f>IF(T_i!AA23=".","-",(CONCATENATE("[",ROUND(T_i!AA23,1),"; ",ROUND(T_i!AB23,1),"]")))</f>
        <v>[0.5; 1.4]</v>
      </c>
      <c r="I49" s="18" t="str">
        <f>IF(T_i!AE23=".","-",(CONCATENATE("[",ROUND(T_i!AE23,1),"; ",ROUND(T_i!AF23,1),"]")))</f>
        <v>-</v>
      </c>
    </row>
    <row r="50" spans="1:9" x14ac:dyDescent="0.25">
      <c r="A50" s="5" t="s">
        <v>64</v>
      </c>
      <c r="B50" s="4">
        <f>ROUND(T_i!B24,1)</f>
        <v>1</v>
      </c>
      <c r="C50" s="4">
        <f>ROUND(T_i!F24,1)</f>
        <v>0.3</v>
      </c>
      <c r="D50" s="4">
        <f>ROUND(T_i!J24,1)</f>
        <v>0.7</v>
      </c>
      <c r="E50" s="4">
        <f>ROUND(T_i!N24,1)</f>
        <v>0</v>
      </c>
      <c r="F50" s="4">
        <f>ROUND(T_i!R24,1)</f>
        <v>0.2</v>
      </c>
      <c r="G50" s="4">
        <f>ROUND(T_i!V24,1)</f>
        <v>0</v>
      </c>
      <c r="H50" s="4">
        <f>ROUND(T_i!Z24,1)</f>
        <v>0.3</v>
      </c>
      <c r="I50" s="4">
        <f>ROUND(T_i!AD24,1)</f>
        <v>0</v>
      </c>
    </row>
    <row r="51" spans="1:9" x14ac:dyDescent="0.25">
      <c r="A51" s="9"/>
      <c r="B51" s="18" t="str">
        <f>IF(T_i!C24=".","-",(CONCATENATE("[",ROUND(T_i!C24,1),"; ",ROUND(T_i!D24,1),"]")))</f>
        <v>[0.2; 4.2]</v>
      </c>
      <c r="C51" s="18" t="str">
        <f>IF(T_i!G24=".","-",(CONCATENATE("[",ROUND(T_i!G24,1),"; ",ROUND(T_i!H24,1),"]")))</f>
        <v>[0.1; 1.1]</v>
      </c>
      <c r="D51" s="18" t="str">
        <f>IF(T_i!K24=".","-",(CONCATENATE("[",ROUND(T_i!K24,1),"; ",ROUND(T_i!L24,1),"]")))</f>
        <v>[0.3; 1.6]</v>
      </c>
      <c r="E51" s="18" t="str">
        <f>IF(T_i!O24=".","-",(CONCATENATE("[",ROUND(T_i!O24,1),"; ",ROUND(T_i!P24,1),"]")))</f>
        <v>-</v>
      </c>
      <c r="F51" s="18" t="str">
        <f>IF(T_i!S24=".","-",(CONCATENATE("[",ROUND(T_i!S24,1),"; ",ROUND(T_i!T24,1),"]")))</f>
        <v>[0.1; 0.5]</v>
      </c>
      <c r="G51" s="18" t="str">
        <f>IF(T_i!W24=".","-",(CONCATENATE("[",ROUND(T_i!W24,1),"; ",ROUND(T_i!X24,1),"]")))</f>
        <v>-</v>
      </c>
      <c r="H51" s="18" t="str">
        <f>IF(T_i!AA24=".","-",(CONCATENATE("[",ROUND(T_i!AA24,1),"; ",ROUND(T_i!AB24,1),"]")))</f>
        <v>[0.2; 0.6]</v>
      </c>
      <c r="I51" s="18" t="str">
        <f>IF(T_i!AE24=".","-",(CONCATENATE("[",ROUND(T_i!AE24,1),"; ",ROUND(T_i!AF24,1),"]")))</f>
        <v>-</v>
      </c>
    </row>
    <row r="52" spans="1:9" x14ac:dyDescent="0.25">
      <c r="A52" s="3" t="s">
        <v>65</v>
      </c>
      <c r="B52" s="4">
        <f>ROUND(T_i!B25,1)</f>
        <v>0</v>
      </c>
      <c r="C52" s="4">
        <f>ROUND(T_i!F25,1)</f>
        <v>0</v>
      </c>
      <c r="D52" s="4">
        <f>ROUND(T_i!J25,1)</f>
        <v>0</v>
      </c>
      <c r="E52" s="4">
        <f>ROUND(T_i!N25,1)</f>
        <v>0</v>
      </c>
      <c r="F52" s="4">
        <f>ROUND(T_i!R25,1)</f>
        <v>0</v>
      </c>
      <c r="G52" s="4">
        <f>ROUND(T_i!V25,1)</f>
        <v>0</v>
      </c>
      <c r="H52" s="4">
        <f>ROUND(T_i!Z25,1)</f>
        <v>0</v>
      </c>
      <c r="I52" s="4">
        <f>ROUND(T_i!AD25,1)</f>
        <v>0</v>
      </c>
    </row>
    <row r="53" spans="1:9" x14ac:dyDescent="0.25">
      <c r="A53" s="11"/>
      <c r="B53" s="18" t="str">
        <f>IF(T_i!C25=".","-",(CONCATENATE("[",ROUND(T_i!C25,1),"; ",ROUND(T_i!D25,1),"]")))</f>
        <v>-</v>
      </c>
      <c r="C53" s="18" t="str">
        <f>IF(T_i!G25=".","-",(CONCATENATE("[",ROUND(T_i!G25,1),"; ",ROUND(T_i!H25,1),"]")))</f>
        <v>-</v>
      </c>
      <c r="D53" s="18" t="str">
        <f>IF(T_i!K25=".","-",(CONCATENATE("[",ROUND(T_i!K25,1),"; ",ROUND(T_i!L25,1),"]")))</f>
        <v>-</v>
      </c>
      <c r="E53" s="18" t="str">
        <f>IF(T_i!O25=".","-",(CONCATENATE("[",ROUND(T_i!O25,1),"; ",ROUND(T_i!P25,1),"]")))</f>
        <v>-</v>
      </c>
      <c r="F53" s="18" t="str">
        <f>IF(T_i!S25=".","-",(CONCATENATE("[",ROUND(T_i!S25,1),"; ",ROUND(T_i!T25,1),"]")))</f>
        <v>-</v>
      </c>
      <c r="G53" s="18" t="str">
        <f>IF(T_i!W25=".","-",(CONCATENATE("[",ROUND(T_i!W25,1),"; ",ROUND(T_i!X25,1),"]")))</f>
        <v>-</v>
      </c>
      <c r="H53" s="18" t="str">
        <f>IF(T_i!AA25=".","-",(CONCATENATE("[",ROUND(T_i!AA25,1),"; ",ROUND(T_i!AB25,1),"]")))</f>
        <v>-</v>
      </c>
      <c r="I53" s="18" t="str">
        <f>IF(T_i!AE25=".","-",(CONCATENATE("[",ROUND(T_i!AE25,1),"; ",ROUND(T_i!AF25,1),"]")))</f>
        <v>-</v>
      </c>
    </row>
    <row r="54" spans="1:9" x14ac:dyDescent="0.25">
      <c r="A54" s="3" t="s">
        <v>66</v>
      </c>
      <c r="B54" s="4">
        <f>ROUND(T_i!B26,1)</f>
        <v>28.9</v>
      </c>
      <c r="C54" s="4">
        <f>ROUND(T_i!F26,1)</f>
        <v>29.2</v>
      </c>
      <c r="D54" s="4">
        <f>ROUND(T_i!J26,1)</f>
        <v>15.5</v>
      </c>
      <c r="E54" s="4">
        <f>ROUND(T_i!N26,1)</f>
        <v>0</v>
      </c>
      <c r="F54" s="4">
        <f>ROUND(T_i!R26,1)</f>
        <v>26.3</v>
      </c>
      <c r="G54" s="4">
        <f>ROUND(T_i!V26,1)</f>
        <v>7</v>
      </c>
      <c r="H54" s="4">
        <f>ROUND(T_i!Z26,1)</f>
        <v>22.8</v>
      </c>
      <c r="I54" s="4">
        <f>ROUND(T_i!AD26,1)</f>
        <v>42</v>
      </c>
    </row>
    <row r="55" spans="1:9" x14ac:dyDescent="0.25">
      <c r="A55" s="9"/>
      <c r="B55" s="18" t="str">
        <f>IF(T_i!C26=".","-",(CONCATENATE("[",ROUND(T_i!C26,1),"; ",ROUND(T_i!D26,1),"]")))</f>
        <v>[16.7; 45.1]</v>
      </c>
      <c r="C55" s="18" t="str">
        <f>IF(T_i!G26=".","-",(CONCATENATE("[",ROUND(T_i!G26,1),"; ",ROUND(T_i!H26,1),"]")))</f>
        <v>[19.6; 41.3]</v>
      </c>
      <c r="D55" s="18" t="str">
        <f>IF(T_i!K26=".","-",(CONCATENATE("[",ROUND(T_i!K26,1),"; ",ROUND(T_i!L26,1),"]")))</f>
        <v>[11.5; 20.6]</v>
      </c>
      <c r="E55" s="18" t="str">
        <f>IF(T_i!O26=".","-",(CONCATENATE("[",ROUND(T_i!O26,1),"; ",ROUND(T_i!P26,1),"]")))</f>
        <v>-</v>
      </c>
      <c r="F55" s="18" t="str">
        <f>IF(T_i!S26=".","-",(CONCATENATE("[",ROUND(T_i!S26,1),"; ",ROUND(T_i!T26,1),"]")))</f>
        <v>[20.6; 33]</v>
      </c>
      <c r="G55" s="18" t="str">
        <f>IF(T_i!W26=".","-",(CONCATENATE("[",ROUND(T_i!W26,1),"; ",ROUND(T_i!X26,1),"]")))</f>
        <v>[2.4; 18.5]</v>
      </c>
      <c r="H55" s="18" t="str">
        <f>IF(T_i!AA26=".","-",(CONCATENATE("[",ROUND(T_i!AA26,1),"; ",ROUND(T_i!AB26,1),"]")))</f>
        <v>[18.1; 28.2]</v>
      </c>
      <c r="I55" s="18" t="str">
        <f>IF(T_i!AE26=".","-",(CONCATENATE("[",ROUND(T_i!AE26,1),"; ",ROUND(T_i!AF26,1),"]")))</f>
        <v>[20.8; 66.7]</v>
      </c>
    </row>
    <row r="56" spans="1:9" x14ac:dyDescent="0.25">
      <c r="A56" s="5" t="s">
        <v>67</v>
      </c>
      <c r="B56" s="4">
        <f>ROUND(T_i!B27,1)</f>
        <v>34.4</v>
      </c>
      <c r="C56" s="4">
        <f>ROUND(T_i!F27,1)</f>
        <v>29.7</v>
      </c>
      <c r="D56" s="4">
        <f>ROUND(T_i!J27,1)</f>
        <v>15.8</v>
      </c>
      <c r="E56" s="4">
        <f>ROUND(T_i!N27,1)</f>
        <v>0</v>
      </c>
      <c r="F56" s="4">
        <f>ROUND(T_i!R27,1)</f>
        <v>26.4</v>
      </c>
      <c r="G56" s="4">
        <f>ROUND(T_i!V27,1)</f>
        <v>7</v>
      </c>
      <c r="H56" s="4">
        <f>ROUND(T_i!Z27,1)</f>
        <v>22.9</v>
      </c>
      <c r="I56" s="4">
        <f>ROUND(T_i!AD27,1)</f>
        <v>42</v>
      </c>
    </row>
    <row r="57" spans="1:9" x14ac:dyDescent="0.25">
      <c r="A57" s="9"/>
      <c r="B57" s="18" t="str">
        <f>IF(T_i!C27=".","-",(CONCATENATE("[",ROUND(T_i!C27,1),"; ",ROUND(T_i!D27,1),"]")))</f>
        <v>[20.4; 51.7]</v>
      </c>
      <c r="C57" s="18" t="str">
        <f>IF(T_i!G27=".","-",(CONCATENATE("[",ROUND(T_i!G27,1),"; ",ROUND(T_i!H27,1),"]")))</f>
        <v>[19.9; 41.9]</v>
      </c>
      <c r="D57" s="18" t="str">
        <f>IF(T_i!K27=".","-",(CONCATENATE("[",ROUND(T_i!K27,1),"; ",ROUND(T_i!L27,1),"]")))</f>
        <v>[11.7; 20.8]</v>
      </c>
      <c r="E57" s="18" t="str">
        <f>IF(T_i!O27=".","-",(CONCATENATE("[",ROUND(T_i!O27,1),"; ",ROUND(T_i!P27,1),"]")))</f>
        <v>-</v>
      </c>
      <c r="F57" s="18" t="str">
        <f>IF(T_i!S27=".","-",(CONCATENATE("[",ROUND(T_i!S27,1),"; ",ROUND(T_i!T27,1),"]")))</f>
        <v>[20.6; 33.1]</v>
      </c>
      <c r="G57" s="18" t="str">
        <f>IF(T_i!W27=".","-",(CONCATENATE("[",ROUND(T_i!W27,1),"; ",ROUND(T_i!X27,1),"]")))</f>
        <v>[2.4; 18.5]</v>
      </c>
      <c r="H57" s="18" t="str">
        <f>IF(T_i!AA27=".","-",(CONCATENATE("[",ROUND(T_i!AA27,1),"; ",ROUND(T_i!AB27,1),"]")))</f>
        <v>[18.3; 28.3]</v>
      </c>
      <c r="I57" s="18" t="str">
        <f>IF(T_i!AE27=".","-",(CONCATENATE("[",ROUND(T_i!AE27,1),"; ",ROUND(T_i!AF27,1),"]")))</f>
        <v>[20.8; 66.7]</v>
      </c>
    </row>
    <row r="58" spans="1:9" x14ac:dyDescent="0.25">
      <c r="A58" s="5" t="s">
        <v>68</v>
      </c>
      <c r="B58" s="4">
        <f>ROUND(T_i!B28,1)</f>
        <v>0</v>
      </c>
      <c r="C58" s="4">
        <f>ROUND(T_i!F28,1)</f>
        <v>0</v>
      </c>
      <c r="D58" s="4">
        <f>ROUND(T_i!J28,1)</f>
        <v>0</v>
      </c>
      <c r="E58" s="4">
        <f>ROUND(T_i!N28,1)</f>
        <v>0</v>
      </c>
      <c r="F58" s="4">
        <f>ROUND(T_i!R28,1)</f>
        <v>0</v>
      </c>
      <c r="G58" s="4">
        <f>ROUND(T_i!V28,1)</f>
        <v>0</v>
      </c>
      <c r="H58" s="4">
        <f>ROUND(T_i!Z28,1)</f>
        <v>0</v>
      </c>
      <c r="I58" s="4">
        <f>ROUND(T_i!AD28,1)</f>
        <v>0</v>
      </c>
    </row>
    <row r="59" spans="1:9" x14ac:dyDescent="0.25">
      <c r="A59" s="10"/>
      <c r="B59" s="18" t="str">
        <f>IF(T_i!C28=".","-",(CONCATENATE("[",ROUND(T_i!C28,1),"; ",ROUND(T_i!D28,1),"]")))</f>
        <v>-</v>
      </c>
      <c r="C59" s="18" t="str">
        <f>IF(T_i!G28=".","-",(CONCATENATE("[",ROUND(T_i!G28,1),"; ",ROUND(T_i!H28,1),"]")))</f>
        <v>-</v>
      </c>
      <c r="D59" s="18" t="str">
        <f>IF(T_i!K28=".","-",(CONCATENATE("[",ROUND(T_i!K28,1),"; ",ROUND(T_i!L28,1),"]")))</f>
        <v>-</v>
      </c>
      <c r="E59" s="18" t="str">
        <f>IF(T_i!O28=".","-",(CONCATENATE("[",ROUND(T_i!O28,1),"; ",ROUND(T_i!P28,1),"]")))</f>
        <v>-</v>
      </c>
      <c r="F59" s="18" t="str">
        <f>IF(T_i!S28=".","-",(CONCATENATE("[",ROUND(T_i!S28,1),"; ",ROUND(T_i!T28,1),"]")))</f>
        <v>-</v>
      </c>
      <c r="G59" s="18" t="str">
        <f>IF(T_i!W28=".","-",(CONCATENATE("[",ROUND(T_i!W28,1),"; ",ROUND(T_i!X28,1),"]")))</f>
        <v>-</v>
      </c>
      <c r="H59" s="18" t="str">
        <f>IF(T_i!AA28=".","-",(CONCATENATE("[",ROUND(T_i!AA28,1),"; ",ROUND(T_i!AB28,1),"]")))</f>
        <v>-</v>
      </c>
      <c r="I59" s="18" t="str">
        <f>IF(T_i!AE28=".","-",(CONCATENATE("[",ROUND(T_i!AE28,1),"; ",ROUND(T_i!AF28,1),"]")))</f>
        <v>-</v>
      </c>
    </row>
    <row r="60" spans="1:9" x14ac:dyDescent="0.25">
      <c r="A60" s="5" t="s">
        <v>69</v>
      </c>
      <c r="B60" s="4">
        <f>ROUND(T_i!B29,1)</f>
        <v>7.6</v>
      </c>
      <c r="C60" s="4">
        <f>ROUND(T_i!F29,1)</f>
        <v>8.3000000000000007</v>
      </c>
      <c r="D60" s="4">
        <f>ROUND(T_i!J29,1)</f>
        <v>4.5</v>
      </c>
      <c r="E60" s="4">
        <f>ROUND(T_i!N29,1)</f>
        <v>0</v>
      </c>
      <c r="F60" s="4">
        <f>ROUND(T_i!R29,1)</f>
        <v>4.0999999999999996</v>
      </c>
      <c r="G60" s="4">
        <f>ROUND(T_i!V29,1)</f>
        <v>1.7</v>
      </c>
      <c r="H60" s="4">
        <f>ROUND(T_i!Z29,1)</f>
        <v>4.0999999999999996</v>
      </c>
      <c r="I60" s="4">
        <f>ROUND(T_i!AD29,1)</f>
        <v>21.2</v>
      </c>
    </row>
    <row r="61" spans="1:9" x14ac:dyDescent="0.25">
      <c r="A61" s="12"/>
      <c r="B61" s="18" t="str">
        <f>IF(T_i!C29=".","-",(CONCATENATE("[",ROUND(T_i!C29,1),"; ",ROUND(T_i!D29,1),"]")))</f>
        <v>[3.4; 16.4]</v>
      </c>
      <c r="C61" s="18" t="str">
        <f>IF(T_i!G29=".","-",(CONCATENATE("[",ROUND(T_i!G29,1),"; ",ROUND(T_i!H29,1),"]")))</f>
        <v>[5; 13.3]</v>
      </c>
      <c r="D61" s="18" t="str">
        <f>IF(T_i!K29=".","-",(CONCATENATE("[",ROUND(T_i!K29,1),"; ",ROUND(T_i!L29,1),"]")))</f>
        <v>[2.6; 7.8]</v>
      </c>
      <c r="E61" s="18" t="str">
        <f>IF(T_i!O29=".","-",(CONCATENATE("[",ROUND(T_i!O29,1),"; ",ROUND(T_i!P29,1),"]")))</f>
        <v>-</v>
      </c>
      <c r="F61" s="18" t="str">
        <f>IF(T_i!S29=".","-",(CONCATENATE("[",ROUND(T_i!S29,1),"; ",ROUND(T_i!T29,1),"]")))</f>
        <v>[3.1; 5.5]</v>
      </c>
      <c r="G61" s="18" t="str">
        <f>IF(T_i!W29=".","-",(CONCATENATE("[",ROUND(T_i!W29,1),"; ",ROUND(T_i!X29,1),"]")))</f>
        <v>[0.5; 5.8]</v>
      </c>
      <c r="H61" s="18" t="str">
        <f>IF(T_i!AA29=".","-",(CONCATENATE("[",ROUND(T_i!AA29,1),"; ",ROUND(T_i!AB29,1),"]")))</f>
        <v>[3.1; 5.4]</v>
      </c>
      <c r="I61" s="18" t="str">
        <f>IF(T_i!AE29=".","-",(CONCATENATE("[",ROUND(T_i!AE29,1),"; ",ROUND(T_i!AF29,1),"]")))</f>
        <v>[7.4; 47.3]</v>
      </c>
    </row>
    <row r="62" spans="1:9" x14ac:dyDescent="0.25">
      <c r="A62" s="5" t="s">
        <v>70</v>
      </c>
      <c r="B62" s="4">
        <f>ROUND(T_i!B30,1)</f>
        <v>21.6</v>
      </c>
      <c r="C62" s="4">
        <f>ROUND(T_i!F30,1)</f>
        <v>23.3</v>
      </c>
      <c r="D62" s="4">
        <f>ROUND(T_i!J30,1)</f>
        <v>7.7</v>
      </c>
      <c r="E62" s="4">
        <f>ROUND(T_i!N30,1)</f>
        <v>0</v>
      </c>
      <c r="F62" s="4">
        <f>ROUND(T_i!R30,1)</f>
        <v>23.2</v>
      </c>
      <c r="G62" s="4">
        <f>ROUND(T_i!V30,1)</f>
        <v>5.4</v>
      </c>
      <c r="H62" s="4">
        <f>ROUND(T_i!Z30,1)</f>
        <v>19</v>
      </c>
      <c r="I62" s="4">
        <f>ROUND(T_i!AD30,1)</f>
        <v>26</v>
      </c>
    </row>
    <row r="63" spans="1:9" x14ac:dyDescent="0.25">
      <c r="A63" s="12"/>
      <c r="B63" s="18" t="str">
        <f>IF(T_i!C30=".","-",(CONCATENATE("[",ROUND(T_i!C30,1),"; ",ROUND(T_i!D30,1),"]")))</f>
        <v>[11.7; 36.5]</v>
      </c>
      <c r="C63" s="18" t="str">
        <f>IF(T_i!G30=".","-",(CONCATENATE("[",ROUND(T_i!G30,1),"; ",ROUND(T_i!H30,1),"]")))</f>
        <v>[14.6; 35.1]</v>
      </c>
      <c r="D63" s="18" t="str">
        <f>IF(T_i!K30=".","-",(CONCATENATE("[",ROUND(T_i!K30,1),"; ",ROUND(T_i!L30,1),"]")))</f>
        <v>[6; 10]</v>
      </c>
      <c r="E63" s="18" t="str">
        <f>IF(T_i!O30=".","-",(CONCATENATE("[",ROUND(T_i!O30,1),"; ",ROUND(T_i!P30,1),"]")))</f>
        <v>-</v>
      </c>
      <c r="F63" s="18" t="str">
        <f>IF(T_i!S30=".","-",(CONCATENATE("[",ROUND(T_i!S30,1),"; ",ROUND(T_i!T30,1),"]")))</f>
        <v>[18.5; 28.7]</v>
      </c>
      <c r="G63" s="18" t="str">
        <f>IF(T_i!W30=".","-",(CONCATENATE("[",ROUND(T_i!W30,1),"; ",ROUND(T_i!X30,1),"]")))</f>
        <v>[1.8; 15]</v>
      </c>
      <c r="H63" s="18" t="str">
        <f>IF(T_i!AA30=".","-",(CONCATENATE("[",ROUND(T_i!AA30,1),"; ",ROUND(T_i!AB30,1),"]")))</f>
        <v>[15.4; 23.2]</v>
      </c>
      <c r="I63" s="18" t="str">
        <f>IF(T_i!AE30=".","-",(CONCATENATE("[",ROUND(T_i!AE30,1),"; ",ROUND(T_i!AF30,1),"]")))</f>
        <v>[12.4; 46.7]</v>
      </c>
    </row>
    <row r="64" spans="1:9" x14ac:dyDescent="0.25">
      <c r="A64" s="5" t="s">
        <v>71</v>
      </c>
      <c r="B64" s="4">
        <f>ROUND(T_i!B31,1)</f>
        <v>17.8</v>
      </c>
      <c r="C64" s="4">
        <f>ROUND(T_i!F31,1)</f>
        <v>9.9</v>
      </c>
      <c r="D64" s="4">
        <f>ROUND(T_i!J31,1)</f>
        <v>10.7</v>
      </c>
      <c r="E64" s="4">
        <f>ROUND(T_i!N31,1)</f>
        <v>0</v>
      </c>
      <c r="F64" s="4">
        <f>ROUND(T_i!R31,1)</f>
        <v>8.3000000000000007</v>
      </c>
      <c r="G64" s="4">
        <f>ROUND(T_i!V31,1)</f>
        <v>2.5</v>
      </c>
      <c r="H64" s="4">
        <f>ROUND(T_i!Z31,1)</f>
        <v>8.1999999999999993</v>
      </c>
      <c r="I64" s="4">
        <f>ROUND(T_i!AD31,1)</f>
        <v>18.899999999999999</v>
      </c>
    </row>
    <row r="65" spans="1:9" x14ac:dyDescent="0.25">
      <c r="A65" s="12"/>
      <c r="B65" s="18" t="str">
        <f>IF(T_i!C31=".","-",(CONCATENATE("[",ROUND(T_i!C31,1),"; ",ROUND(T_i!D31,1),"]")))</f>
        <v>[8.1; 34.6]</v>
      </c>
      <c r="C65" s="18" t="str">
        <f>IF(T_i!G31=".","-",(CONCATENATE("[",ROUND(T_i!G31,1),"; ",ROUND(T_i!H31,1),"]")))</f>
        <v>[6.3; 15]</v>
      </c>
      <c r="D65" s="18" t="str">
        <f>IF(T_i!K31=".","-",(CONCATENATE("[",ROUND(T_i!K31,1),"; ",ROUND(T_i!L31,1),"]")))</f>
        <v>[6.8; 16.3]</v>
      </c>
      <c r="E65" s="18" t="str">
        <f>IF(T_i!O31=".","-",(CONCATENATE("[",ROUND(T_i!O31,1),"; ",ROUND(T_i!P31,1),"]")))</f>
        <v>-</v>
      </c>
      <c r="F65" s="18" t="str">
        <f>IF(T_i!S31=".","-",(CONCATENATE("[",ROUND(T_i!S31,1),"; ",ROUND(T_i!T31,1),"]")))</f>
        <v>[6.1; 11.3]</v>
      </c>
      <c r="G65" s="18" t="str">
        <f>IF(T_i!W31=".","-",(CONCATENATE("[",ROUND(T_i!W31,1),"; ",ROUND(T_i!X31,1),"]")))</f>
        <v>[0.8; 7]</v>
      </c>
      <c r="H65" s="18" t="str">
        <f>IF(T_i!AA31=".","-",(CONCATENATE("[",ROUND(T_i!AA31,1),"; ",ROUND(T_i!AB31,1),"]")))</f>
        <v>[6.1; 10.9]</v>
      </c>
      <c r="I65" s="18" t="str">
        <f>IF(T_i!AE31=".","-",(CONCATENATE("[",ROUND(T_i!AE31,1),"; ",ROUND(T_i!AF31,1),"]")))</f>
        <v>[8.3; 37.5]</v>
      </c>
    </row>
    <row r="66" spans="1:9" x14ac:dyDescent="0.25">
      <c r="A66" s="5" t="s">
        <v>72</v>
      </c>
      <c r="B66" s="4">
        <f>ROUND(T_i!B32,1)</f>
        <v>5.5</v>
      </c>
      <c r="C66" s="4">
        <f>ROUND(T_i!F32,1)</f>
        <v>1.3</v>
      </c>
      <c r="D66" s="4">
        <f>ROUND(T_i!J32,1)</f>
        <v>0.3</v>
      </c>
      <c r="E66" s="4">
        <f>ROUND(T_i!N32,1)</f>
        <v>0</v>
      </c>
      <c r="F66" s="4">
        <f>ROUND(T_i!R32,1)</f>
        <v>0.1</v>
      </c>
      <c r="G66" s="4">
        <f>ROUND(T_i!V32,1)</f>
        <v>0</v>
      </c>
      <c r="H66" s="4">
        <f>ROUND(T_i!Z32,1)</f>
        <v>0.2</v>
      </c>
      <c r="I66" s="4">
        <f>ROUND(T_i!AD32,1)</f>
        <v>0</v>
      </c>
    </row>
    <row r="67" spans="1:9" x14ac:dyDescent="0.25">
      <c r="A67" s="12"/>
      <c r="B67" s="18" t="str">
        <f>IF(T_i!C32=".","-",(CONCATENATE("[",ROUND(T_i!C32,1),"; ",ROUND(T_i!D32,1),"]")))</f>
        <v>[1.4; 19.9]</v>
      </c>
      <c r="C67" s="18" t="str">
        <f>IF(T_i!G32=".","-",(CONCATENATE("[",ROUND(T_i!G32,1),"; ",ROUND(T_i!H32,1),"]")))</f>
        <v>[0.4; 3.9]</v>
      </c>
      <c r="D67" s="18" t="str">
        <f>IF(T_i!K32=".","-",(CONCATENATE("[",ROUND(T_i!K32,1),"; ",ROUND(T_i!L32,1),"]")))</f>
        <v>[0.1; 1.3]</v>
      </c>
      <c r="E67" s="18" t="str">
        <f>IF(T_i!O32=".","-",(CONCATENATE("[",ROUND(T_i!O32,1),"; ",ROUND(T_i!P32,1),"]")))</f>
        <v>-</v>
      </c>
      <c r="F67" s="18" t="str">
        <f>IF(T_i!S32=".","-",(CONCATENATE("[",ROUND(T_i!S32,1),"; ",ROUND(T_i!T32,1),"]")))</f>
        <v>[0.1; 0.3]</v>
      </c>
      <c r="G67" s="18" t="str">
        <f>IF(T_i!W32=".","-",(CONCATENATE("[",ROUND(T_i!W32,1),"; ",ROUND(T_i!X32,1),"]")))</f>
        <v>-</v>
      </c>
      <c r="H67" s="18" t="str">
        <f>IF(T_i!AA32=".","-",(CONCATENATE("[",ROUND(T_i!AA32,1),"; ",ROUND(T_i!AB32,1),"]")))</f>
        <v>[0.1; 0.4]</v>
      </c>
      <c r="I67" s="18" t="str">
        <f>IF(T_i!AE32=".","-",(CONCATENATE("[",ROUND(T_i!AE32,1),"; ",ROUND(T_i!AF32,1),"]")))</f>
        <v>-</v>
      </c>
    </row>
    <row r="68" spans="1:9" ht="30.75" customHeight="1" thickBot="1" x14ac:dyDescent="0.3">
      <c r="A68" s="186" t="str">
        <f>T_i!C1</f>
        <v xml:space="preserve"> Footnote - N screened outlets: Private not for profit=30; private not for profit=195; pharmacy=495; PPMV=3202; informal=114; labs = 135; wholesalers= 51. Outlets that met screening criteria for a full interview but did not complete the interview (were not interviewed or completed a partial interview) = 0 </v>
      </c>
      <c r="B68" s="186"/>
      <c r="C68" s="186"/>
      <c r="D68" s="186"/>
      <c r="E68" s="186"/>
      <c r="F68" s="186"/>
      <c r="G68" s="186"/>
      <c r="H68" s="186"/>
      <c r="I68" s="186"/>
    </row>
  </sheetData>
  <mergeCells count="7">
    <mergeCell ref="A5:I5"/>
    <mergeCell ref="A36:A37"/>
    <mergeCell ref="A68:I68"/>
    <mergeCell ref="A32:A33"/>
    <mergeCell ref="A34:A35"/>
    <mergeCell ref="A6:A9"/>
    <mergeCell ref="A30:A31"/>
  </mergeCells>
  <conditionalFormatting sqref="A1:I2 K1:XFD2 A3:XFD4">
    <cfRule type="cellIs" dxfId="13" priority="3" operator="equal">
      <formula>1</formula>
    </cfRule>
  </conditionalFormatting>
  <conditionalFormatting sqref="B10">
    <cfRule type="expression" dxfId="12" priority="6">
      <formula>"(RIGHT(B4, LEN(B4)-2)*1)&lt;50"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8204-1FF7-438C-B719-6AC04E04E3A9}">
  <sheetPr>
    <tabColor rgb="FFFFFF00"/>
  </sheetPr>
  <dimension ref="A1:R71"/>
  <sheetViews>
    <sheetView showGridLines="0" topLeftCell="G48" zoomScale="90" zoomScaleNormal="90" workbookViewId="0">
      <selection activeCell="J7" sqref="J7:Q7"/>
    </sheetView>
  </sheetViews>
  <sheetFormatPr defaultColWidth="9.140625" defaultRowHeight="15" x14ac:dyDescent="0.25"/>
  <cols>
    <col min="1" max="1" width="59.42578125" style="2" bestFit="1" customWidth="1"/>
    <col min="2" max="3" width="16.85546875" style="13" customWidth="1"/>
    <col min="4" max="5" width="16.85546875" style="2" customWidth="1"/>
    <col min="6" max="6" width="16.85546875" style="13" customWidth="1"/>
    <col min="7" max="7" width="16.85546875" style="2" customWidth="1"/>
    <col min="8" max="8" width="16.85546875" style="13" customWidth="1"/>
    <col min="9" max="17" width="16.85546875" style="2" customWidth="1"/>
    <col min="19" max="16384" width="9.140625" style="2"/>
  </cols>
  <sheetData>
    <row r="1" spans="1:17" x14ac:dyDescent="0.25">
      <c r="A1" s="26" t="s">
        <v>43</v>
      </c>
      <c r="B1" s="13">
        <f t="shared" ref="B1:Q1" si="0">IFERROR(IF((RIGHT(B9,LEN(B9)-2)*1)&gt;50,0,1), "")</f>
        <v>1</v>
      </c>
      <c r="C1" s="13">
        <f t="shared" si="0"/>
        <v>1</v>
      </c>
      <c r="D1" s="2">
        <f t="shared" si="0"/>
        <v>0</v>
      </c>
      <c r="E1" s="2">
        <f t="shared" si="0"/>
        <v>1</v>
      </c>
      <c r="F1" s="13">
        <f t="shared" si="0"/>
        <v>0</v>
      </c>
      <c r="G1" s="2">
        <f t="shared" si="0"/>
        <v>1</v>
      </c>
      <c r="H1" s="13">
        <f t="shared" si="0"/>
        <v>0</v>
      </c>
      <c r="I1" s="2">
        <f t="shared" si="0"/>
        <v>1</v>
      </c>
      <c r="J1" s="2">
        <f t="shared" si="0"/>
        <v>1</v>
      </c>
      <c r="K1" s="2">
        <f t="shared" si="0"/>
        <v>0</v>
      </c>
      <c r="L1" s="2">
        <f t="shared" si="0"/>
        <v>0</v>
      </c>
      <c r="M1" s="2">
        <f t="shared" si="0"/>
        <v>0</v>
      </c>
      <c r="N1" s="2">
        <f t="shared" si="0"/>
        <v>0</v>
      </c>
      <c r="O1" s="2">
        <f t="shared" si="0"/>
        <v>0</v>
      </c>
      <c r="P1" s="2">
        <f t="shared" si="0"/>
        <v>0</v>
      </c>
      <c r="Q1" s="2">
        <f t="shared" si="0"/>
        <v>1</v>
      </c>
    </row>
    <row r="3" spans="1:17" x14ac:dyDescent="0.25">
      <c r="A3" s="2" t="s">
        <v>96</v>
      </c>
    </row>
    <row r="4" spans="1:17" ht="15.75" thickBot="1" x14ac:dyDescent="0.3"/>
    <row r="5" spans="1:17" s="131" customFormat="1" ht="12.75" x14ac:dyDescent="0.2">
      <c r="A5" s="190" t="str">
        <f>'[1]Quantitative Indicators '!$B$7</f>
        <v>Availability of antimalarial types in all screened outlets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</row>
    <row r="6" spans="1:17" s="132" customFormat="1" ht="12.75" x14ac:dyDescent="0.2">
      <c r="A6" s="191" t="s">
        <v>20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</row>
    <row r="7" spans="1:17" s="120" customFormat="1" x14ac:dyDescent="0.25">
      <c r="A7" s="119"/>
      <c r="B7" s="192" t="s">
        <v>22</v>
      </c>
      <c r="C7" s="192"/>
      <c r="D7" s="192"/>
      <c r="E7" s="192"/>
      <c r="F7" s="192"/>
      <c r="G7" s="192"/>
      <c r="H7" s="192"/>
      <c r="I7" s="192"/>
      <c r="J7" s="193" t="s">
        <v>21</v>
      </c>
      <c r="K7" s="193"/>
      <c r="L7" s="193"/>
      <c r="M7" s="193"/>
      <c r="N7" s="193"/>
      <c r="O7" s="193"/>
      <c r="P7" s="193"/>
      <c r="Q7" s="193"/>
    </row>
    <row r="8" spans="1:17" ht="23.25" x14ac:dyDescent="0.25">
      <c r="A8" s="195" t="str">
        <f>'[1]Quantitative Indicators '!$C$7</f>
        <v>Proportion of all outlets enumerated that had an antimalarial in stock at the time of the survey visit, among all outlets surveyed</v>
      </c>
      <c r="B8" s="121" t="str">
        <f>IF(T_ii!B2="","",T_ii!B2)</f>
        <v>Private Not For-Profit Facility</v>
      </c>
      <c r="C8" s="121" t="str">
        <f>IF(T_ii!F2="","",T_ii!F2)</f>
        <v>Private For-Profit Facility</v>
      </c>
      <c r="D8" s="121" t="str">
        <f>IF(T_ii!J2="","",T_ii!J2)</f>
        <v>Pharmacy</v>
      </c>
      <c r="E8" s="121" t="str">
        <f>IF(T_ii!N2="","",T_ii!N2)</f>
        <v>Laboratory</v>
      </c>
      <c r="F8" s="121" t="str">
        <f>IF(T_ii!R2="","",T_ii!R2)</f>
        <v>Drug store</v>
      </c>
      <c r="G8" s="121" t="str">
        <f>IF(T_ii!V2="","",T_ii!V2)</f>
        <v>Informal TOTAL</v>
      </c>
      <c r="H8" s="121" t="str">
        <f>IF(T_ii!Z2="","",T_ii!Z2)</f>
        <v>Retail TOTAL</v>
      </c>
      <c r="I8" s="121" t="str">
        <f>IF(T_ii!AD2="","",T_ii!AD2)</f>
        <v>Wholesale</v>
      </c>
      <c r="J8" s="122" t="str">
        <f>IF(T_ii!AH2="","",T_ii!AH2)</f>
        <v>Private Not For-Profit Facility</v>
      </c>
      <c r="K8" s="121" t="str">
        <f>IF(T_ii!AL2="","",T_ii!AL2)</f>
        <v>Private For-Profit Facility</v>
      </c>
      <c r="L8" s="121" t="str">
        <f>IF(T_ii!AP2="","",T_ii!AP2)</f>
        <v>Pharmacy</v>
      </c>
      <c r="M8" s="121" t="str">
        <f>IF(T_ii!AT2="","",T_ii!AT2)</f>
        <v>Laboratory</v>
      </c>
      <c r="N8" s="121" t="str">
        <f>IF(T_ii!AX2="","",T_ii!AX2)</f>
        <v>Drug store</v>
      </c>
      <c r="O8" s="121" t="str">
        <f>IF(T_ii!BB2="","",T_ii!BB2)</f>
        <v>Informal TOTAL</v>
      </c>
      <c r="P8" s="121" t="str">
        <f>IF(T_ii!BF2="","",T_ii!BF2)</f>
        <v>Retail TOTAL</v>
      </c>
      <c r="Q8" s="121" t="str">
        <f>IF(T_ii!BJ2="","",T_ii!BJ2)</f>
        <v>Wholesale</v>
      </c>
    </row>
    <row r="9" spans="1:17" x14ac:dyDescent="0.25">
      <c r="A9" s="196"/>
      <c r="B9" s="123" t="str">
        <f>CONCATENATE("N=",T_ii!E4)</f>
        <v>N=4</v>
      </c>
      <c r="C9" s="123" t="str">
        <f>CONCATENATE("N=",T_ii!I4)</f>
        <v>N=23</v>
      </c>
      <c r="D9" s="123" t="str">
        <f>CONCATENATE("N=",T_ii!M4)</f>
        <v>N=73</v>
      </c>
      <c r="E9" s="123" t="str">
        <f>CONCATENATE("N=",T_ii!Q4)</f>
        <v>N=28</v>
      </c>
      <c r="F9" s="123" t="str">
        <f>CONCATENATE("N=",T_ii!U4)</f>
        <v>N=768</v>
      </c>
      <c r="G9" s="123" t="str">
        <f>CONCATENATE("N=",T_ii!Y4)</f>
        <v>N=30</v>
      </c>
      <c r="H9" s="123" t="str">
        <f>CONCATENATE("N=",T_ii!AC4)</f>
        <v>N=926</v>
      </c>
      <c r="I9" s="123" t="str">
        <f>CONCATENATE("N=",T_ii!AG4)</f>
        <v>N=11</v>
      </c>
      <c r="J9" s="124" t="str">
        <f>CONCATENATE("N=",T_ii!AK4)</f>
        <v>N=26</v>
      </c>
      <c r="K9" s="123" t="str">
        <f>CONCATENATE("N=",T_ii!AO4)</f>
        <v>N=172</v>
      </c>
      <c r="L9" s="123" t="str">
        <f>CONCATENATE("N=",T_ii!AS4)</f>
        <v>N=422</v>
      </c>
      <c r="M9" s="123" t="str">
        <f>CONCATENATE("N=",T_ii!AW4)</f>
        <v>N=107</v>
      </c>
      <c r="N9" s="123" t="str">
        <f>CONCATENATE("N=",T_ii!BA4)</f>
        <v>N=2434</v>
      </c>
      <c r="O9" s="123" t="str">
        <f>CONCATENATE("N=",T_ii!BE4)</f>
        <v>N=84</v>
      </c>
      <c r="P9" s="123" t="str">
        <f>CONCATENATE("N=",T_ii!BI4)</f>
        <v>N=3245</v>
      </c>
      <c r="Q9" s="123" t="str">
        <f>CONCATENATE("N=",T_ii!BM4)</f>
        <v>N=40</v>
      </c>
    </row>
    <row r="10" spans="1:17" x14ac:dyDescent="0.25">
      <c r="A10" s="196"/>
      <c r="B10" s="125" t="str">
        <f t="shared" ref="B10:Q10" si="1">"%"</f>
        <v>%</v>
      </c>
      <c r="C10" s="125" t="str">
        <f t="shared" si="1"/>
        <v>%</v>
      </c>
      <c r="D10" s="125" t="str">
        <f t="shared" si="1"/>
        <v>%</v>
      </c>
      <c r="E10" s="125" t="str">
        <f t="shared" si="1"/>
        <v>%</v>
      </c>
      <c r="F10" s="125" t="str">
        <f t="shared" si="1"/>
        <v>%</v>
      </c>
      <c r="G10" s="125" t="str">
        <f t="shared" si="1"/>
        <v>%</v>
      </c>
      <c r="H10" s="125" t="str">
        <f t="shared" si="1"/>
        <v>%</v>
      </c>
      <c r="I10" s="125" t="str">
        <f t="shared" si="1"/>
        <v>%</v>
      </c>
      <c r="J10" s="126" t="str">
        <f t="shared" si="1"/>
        <v>%</v>
      </c>
      <c r="K10" s="125" t="str">
        <f t="shared" si="1"/>
        <v>%</v>
      </c>
      <c r="L10" s="125" t="str">
        <f t="shared" si="1"/>
        <v>%</v>
      </c>
      <c r="M10" s="125" t="str">
        <f t="shared" si="1"/>
        <v>%</v>
      </c>
      <c r="N10" s="125" t="str">
        <f t="shared" si="1"/>
        <v>%</v>
      </c>
      <c r="O10" s="125" t="str">
        <f t="shared" si="1"/>
        <v>%</v>
      </c>
      <c r="P10" s="125" t="str">
        <f t="shared" si="1"/>
        <v>%</v>
      </c>
      <c r="Q10" s="125" t="str">
        <f t="shared" si="1"/>
        <v>%</v>
      </c>
    </row>
    <row r="11" spans="1:17" x14ac:dyDescent="0.25">
      <c r="A11" s="197"/>
      <c r="B11" s="127" t="str">
        <f t="shared" ref="B11:Q11" si="2">"[95% CI]"</f>
        <v>[95% CI]</v>
      </c>
      <c r="C11" s="127" t="str">
        <f t="shared" si="2"/>
        <v>[95% CI]</v>
      </c>
      <c r="D11" s="127" t="str">
        <f t="shared" si="2"/>
        <v>[95% CI]</v>
      </c>
      <c r="E11" s="127" t="str">
        <f t="shared" si="2"/>
        <v>[95% CI]</v>
      </c>
      <c r="F11" s="127" t="str">
        <f t="shared" si="2"/>
        <v>[95% CI]</v>
      </c>
      <c r="G11" s="127" t="str">
        <f t="shared" si="2"/>
        <v>[95% CI]</v>
      </c>
      <c r="H11" s="127" t="str">
        <f t="shared" si="2"/>
        <v>[95% CI]</v>
      </c>
      <c r="I11" s="127" t="str">
        <f t="shared" si="2"/>
        <v>[95% CI]</v>
      </c>
      <c r="J11" s="128" t="str">
        <f t="shared" si="2"/>
        <v>[95% CI]</v>
      </c>
      <c r="K11" s="127" t="str">
        <f t="shared" si="2"/>
        <v>[95% CI]</v>
      </c>
      <c r="L11" s="127" t="str">
        <f t="shared" si="2"/>
        <v>[95% CI]</v>
      </c>
      <c r="M11" s="127" t="str">
        <f t="shared" si="2"/>
        <v>[95% CI]</v>
      </c>
      <c r="N11" s="127" t="str">
        <f t="shared" si="2"/>
        <v>[95% CI]</v>
      </c>
      <c r="O11" s="127" t="str">
        <f t="shared" si="2"/>
        <v>[95% CI]</v>
      </c>
      <c r="P11" s="127" t="str">
        <f t="shared" si="2"/>
        <v>[95% CI]</v>
      </c>
      <c r="Q11" s="127" t="str">
        <f t="shared" si="2"/>
        <v>[95% CI]</v>
      </c>
    </row>
    <row r="12" spans="1:17" x14ac:dyDescent="0.25">
      <c r="A12" s="3" t="s">
        <v>44</v>
      </c>
      <c r="B12" s="4">
        <f>ROUND(T_ii!B4,1)</f>
        <v>69.599999999999994</v>
      </c>
      <c r="C12" s="4">
        <f>ROUND(T_ii!F4,1)</f>
        <v>40.200000000000003</v>
      </c>
      <c r="D12" s="4">
        <f>ROUND(T_ii!J4,1)</f>
        <v>97.5</v>
      </c>
      <c r="E12" s="4">
        <f>ROUND(T_ii!N4,1)</f>
        <v>0</v>
      </c>
      <c r="F12" s="4">
        <f>ROUND(T_ii!R4,1)</f>
        <v>85.1</v>
      </c>
      <c r="G12" s="4">
        <f>ROUND(T_ii!V4,1)</f>
        <v>56.1</v>
      </c>
      <c r="H12" s="4">
        <f>ROUND(T_ii!Z4,1)</f>
        <v>80</v>
      </c>
      <c r="I12" s="4">
        <f>ROUND(T_ii!AD4,1)</f>
        <v>100</v>
      </c>
      <c r="J12" s="65">
        <f>ROUND(T_ii!AH4,1)</f>
        <v>94.9</v>
      </c>
      <c r="K12" s="4">
        <f>ROUND(T_ii!AL4,1)</f>
        <v>67.900000000000006</v>
      </c>
      <c r="L12" s="4">
        <f>ROUND(T_ii!AP4,1)</f>
        <v>94.9</v>
      </c>
      <c r="M12" s="4">
        <f>ROUND(T_ii!AT4,1)</f>
        <v>1.2</v>
      </c>
      <c r="N12" s="4">
        <f>ROUND(T_ii!AX4,1)</f>
        <v>94.4</v>
      </c>
      <c r="O12" s="4">
        <f>ROUND(T_ii!BB4,1)</f>
        <v>89.1</v>
      </c>
      <c r="P12" s="4">
        <f>ROUND(T_ii!BF4,1)</f>
        <v>89.1</v>
      </c>
      <c r="Q12" s="4">
        <f>ROUND(T_ii!BJ4,1)</f>
        <v>97.5</v>
      </c>
    </row>
    <row r="13" spans="1:17" x14ac:dyDescent="0.25">
      <c r="B13" s="18" t="str">
        <f>IF(T_ii!C4=".","-",(CONCATENATE("[",ROUND(T_ii!C4,1),"; ",ROUND(T_ii!D4,1),"]")))</f>
        <v>[29.1; 92.8]</v>
      </c>
      <c r="C13" s="18" t="str">
        <f>IF(T_ii!G4=".","-",(CONCATENATE("[",ROUND(T_ii!G4,1),"; ",ROUND(T_ii!H4,1),"]")))</f>
        <v>[20.4; 63.8]</v>
      </c>
      <c r="D13" s="18" t="str">
        <f>IF(T_ii!K4=".","-",(IF(T_ii!K4="","-",(CONCATENATE("[",ROUND(T_ii!K4,1),"; ",ROUND(T_ii!L4,1),"]")))))</f>
        <v>[90.3; 99.4]</v>
      </c>
      <c r="E13" s="18" t="str">
        <f>IF(T_ii!O4=".","-",(CONCATENATE("[",ROUND(T_ii!O4,1),"; ",ROUND(T_ii!P4,1),"]")))</f>
        <v>-</v>
      </c>
      <c r="F13" s="18" t="str">
        <f>IF(T_ii!S4=".","-",(CONCATENATE("[",ROUND(T_ii!S4,1),"; ",ROUND(T_ii!T4,1),"]")))</f>
        <v>[74.2; 91.8]</v>
      </c>
      <c r="G13" s="18" t="str">
        <f>IF(T_ii!W4=".","-",(CONCATENATE("[",ROUND(T_ii!W4,1),"; ",ROUND(T_ii!X4,1),"]")))</f>
        <v>[37.4; 73.1]</v>
      </c>
      <c r="H13" s="18" t="str">
        <f>IF(T_ii!AA4=".","-",(CONCATENATE("[",ROUND(T_ii!AA4,1),"; ",ROUND(T_ii!AB4,1),"]")))</f>
        <v>[71.3; 86.6]</v>
      </c>
      <c r="I13" s="18" t="str">
        <f>IF(T_ii!AE4=".","-",(CONCATENATE("[",ROUND(T_ii!AE4,1),"; ",ROUND(T_ii!AF4,1),"]")))</f>
        <v>[100; 100]</v>
      </c>
      <c r="J13" s="114" t="str">
        <f>IF(T_ii!AI4=".","-",(CONCATENATE("[",ROUND(T_ii!AI4,1),"; ",ROUND(T_ii!AJ4,1),"]")))</f>
        <v>[84.1; 98.5]</v>
      </c>
      <c r="K13" s="18" t="str">
        <f>IF(T_ii!AM4=".","-",(CONCATENATE("[",ROUND(T_ii!AM4,1),"; ",ROUND(T_ii!AN4,1),"]")))</f>
        <v>[45.6; 84.2]</v>
      </c>
      <c r="L13" s="18" t="str">
        <f>IF(T_ii!AQ4=".","-",(CONCATENATE("[",ROUND(T_ii!AQ4,1),"; ",ROUND(T_ii!AR4,1),"]")))</f>
        <v>[88.6; 97.9]</v>
      </c>
      <c r="M13" s="18" t="str">
        <f>IF(T_ii!AU4=".","-",(CONCATENATE("[",ROUND(T_ii!AU4,1),"; ",ROUND(T_ii!AV4,1),"]")))</f>
        <v>[0.5; 3]</v>
      </c>
      <c r="N13" s="18" t="str">
        <f>IF(T_ii!AY4=".","-",(CONCATENATE("[",ROUND(T_ii!AY4,1),"; ",ROUND(T_ii!AZ4,1),"]")))</f>
        <v>[92; 96.2]</v>
      </c>
      <c r="O13" s="18" t="str">
        <f>IF(T_ii!BC4=".","-",(CONCATENATE("[",ROUND(T_ii!BC4,1),"; ",ROUND(T_ii!BD4,1),"]")))</f>
        <v>[86.2; 91.4]</v>
      </c>
      <c r="P13" s="18" t="str">
        <f>IF(T_ii!BG4=".","-",(CONCATENATE("[",ROUND(T_ii!BG4,1),"; ",ROUND(T_ii!BH4,1),"]")))</f>
        <v>[86.9; 91.1]</v>
      </c>
      <c r="Q13" s="18" t="str">
        <f>IF(T_ii!BK4=".","-",(CONCATENATE("[",ROUND(T_ii!BK4,1),"; ",ROUND(T_ii!BL4,1),"]")))</f>
        <v>[83.5; 99.7]</v>
      </c>
    </row>
    <row r="14" spans="1:17" x14ac:dyDescent="0.25">
      <c r="A14" s="3" t="s">
        <v>45</v>
      </c>
      <c r="B14" s="4">
        <f>ROUND(T_ii!B5,1)</f>
        <v>49.3</v>
      </c>
      <c r="C14" s="4">
        <f>ROUND(T_ii!F5,1)</f>
        <v>31.9</v>
      </c>
      <c r="D14" s="4">
        <f>ROUND(T_ii!J5,1)</f>
        <v>88.5</v>
      </c>
      <c r="E14" s="4">
        <f>ROUND(T_ii!N5,1)</f>
        <v>0</v>
      </c>
      <c r="F14" s="4">
        <f>ROUND(T_ii!R5,1)</f>
        <v>72.599999999999994</v>
      </c>
      <c r="G14" s="4">
        <f>ROUND(T_ii!V5,1)</f>
        <v>50.1</v>
      </c>
      <c r="H14" s="4">
        <f>ROUND(T_ii!Z5,1)</f>
        <v>68.599999999999994</v>
      </c>
      <c r="I14" s="4">
        <f>ROUND(T_ii!AD5,1)</f>
        <v>100</v>
      </c>
      <c r="J14" s="65">
        <f>ROUND(T_ii!AH5,1)</f>
        <v>79.2</v>
      </c>
      <c r="K14" s="4">
        <f>ROUND(T_ii!AL5,1)</f>
        <v>52.4</v>
      </c>
      <c r="L14" s="4">
        <f>ROUND(T_ii!AP5,1)</f>
        <v>94.2</v>
      </c>
      <c r="M14" s="4">
        <f>ROUND(T_ii!AT5,1)</f>
        <v>1.2</v>
      </c>
      <c r="N14" s="4">
        <f>ROUND(T_ii!AX5,1)</f>
        <v>89.3</v>
      </c>
      <c r="O14" s="4">
        <f>ROUND(T_ii!BB5,1)</f>
        <v>75.099999999999994</v>
      </c>
      <c r="P14" s="4">
        <f>ROUND(T_ii!BF5,1)</f>
        <v>83.9</v>
      </c>
      <c r="Q14" s="4">
        <f>ROUND(T_ii!BJ5,1)</f>
        <v>97.5</v>
      </c>
    </row>
    <row r="15" spans="1:17" x14ac:dyDescent="0.25">
      <c r="B15" s="18" t="str">
        <f>IF(T_ii!C5=".","-",(CONCATENATE("[",ROUND(T_ii!C5,1),"; ",ROUND(T_ii!D5,1),"]")))</f>
        <v>[18; 81.1]</v>
      </c>
      <c r="C15" s="18" t="str">
        <f>IF(T_ii!G5=".","-",(CONCATENATE("[",ROUND(T_ii!G5,1),"; ",ROUND(T_ii!H5,1),"]")))</f>
        <v>[16.5; 52.5]</v>
      </c>
      <c r="D15" s="18" t="str">
        <f>IF(T_ii!K5=".","-",(CONCATENATE("[",ROUND(T_ii!K5,1),"; ",ROUND(T_ii!L5,1),"]")))</f>
        <v>[73.2; 95.6]</v>
      </c>
      <c r="E15" s="18" t="str">
        <f>IF(T_ii!O5=".","-",(CONCATENATE("[",ROUND(T_ii!O5,1),"; ",ROUND(T_ii!P5,1),"]")))</f>
        <v>-</v>
      </c>
      <c r="F15" s="18" t="str">
        <f>IF(T_ii!S5=".","-",(CONCATENATE("[",ROUND(T_ii!S5,1),"; ",ROUND(T_ii!T5,1),"]")))</f>
        <v>[61.7; 81.4]</v>
      </c>
      <c r="G15" s="18" t="str">
        <f>IF(T_ii!W5=".","-",(CONCATENATE("[",ROUND(T_ii!W5,1),"; ",ROUND(T_ii!X5,1),"]")))</f>
        <v>[32.7; 67.5]</v>
      </c>
      <c r="H15" s="18" t="str">
        <f>IF(T_ii!AA5=".","-",(CONCATENATE("[",ROUND(T_ii!AA5,1),"; ",ROUND(T_ii!AB5,1),"]")))</f>
        <v>[59.5; 76.5]</v>
      </c>
      <c r="I15" s="18" t="str">
        <f>IF(T_ii!AE5=".","-",(CONCATENATE("[",ROUND(T_ii!AE5,1),"; ",ROUND(T_ii!AF5,1),"]")))</f>
        <v>[100; 100]</v>
      </c>
      <c r="J15" s="114" t="str">
        <f>IF(T_ii!AI5=".","-",(CONCATENATE("[",ROUND(T_ii!AI5,1),"; ",ROUND(T_ii!AJ5,1),"]")))</f>
        <v>[62.7; 89.6]</v>
      </c>
      <c r="K15" s="18" t="str">
        <f>IF(T_ii!AM5=".","-",(CONCATENATE("[",ROUND(T_ii!AM5,1),"; ",ROUND(T_ii!AN5,1),"]")))</f>
        <v>[35; 69.2]</v>
      </c>
      <c r="L15" s="18" t="str">
        <f>IF(T_ii!AQ5=".","-",(CONCATENATE("[",ROUND(T_ii!AQ5,1),"; ",ROUND(T_ii!AR5,1),"]")))</f>
        <v>[87.9; 97.3]</v>
      </c>
      <c r="M15" s="18" t="str">
        <f>IF(T_ii!AU5=".","-",(CONCATENATE("[",ROUND(T_ii!AU5,1),"; ",ROUND(T_ii!AV5,1),"]")))</f>
        <v>[0.5; 3]</v>
      </c>
      <c r="N15" s="18" t="str">
        <f>IF(T_ii!AY5=".","-",(CONCATENATE("[",ROUND(T_ii!AY5,1),"; ",ROUND(T_ii!AZ5,1),"]")))</f>
        <v>[86.3; 91.7]</v>
      </c>
      <c r="O15" s="18" t="str">
        <f>IF(T_ii!BC5=".","-",(CONCATENATE("[",ROUND(T_ii!BC5,1),"; ",ROUND(T_ii!BD5,1),"]")))</f>
        <v>[62.9; 84.3]</v>
      </c>
      <c r="P15" s="18" t="str">
        <f>IF(T_ii!BG5=".","-",(CONCATENATE("[",ROUND(T_ii!BG5,1),"; ",ROUND(T_ii!BH5,1),"]")))</f>
        <v>[81.3; 86.2]</v>
      </c>
      <c r="Q15" s="18" t="str">
        <f>IF(T_ii!BK5=".","-",(CONCATENATE("[",ROUND(T_ii!BK5,1),"; ",ROUND(T_ii!BL5,1),"]")))</f>
        <v>[83.5; 99.7]</v>
      </c>
    </row>
    <row r="16" spans="1:17" x14ac:dyDescent="0.25">
      <c r="A16" s="5" t="s">
        <v>46</v>
      </c>
      <c r="B16" s="4">
        <f>ROUND(T_ii!B6,1)</f>
        <v>49.3</v>
      </c>
      <c r="C16" s="4">
        <f>ROUND(T_ii!F6,1)</f>
        <v>31.9</v>
      </c>
      <c r="D16" s="4">
        <f>ROUND(T_ii!J6,1)</f>
        <v>86.2</v>
      </c>
      <c r="E16" s="4">
        <f>ROUND(T_ii!N6,1)</f>
        <v>0</v>
      </c>
      <c r="F16" s="4">
        <f>ROUND(T_ii!R6,1)</f>
        <v>71.5</v>
      </c>
      <c r="G16" s="4">
        <f>ROUND(T_ii!V6,1)</f>
        <v>47</v>
      </c>
      <c r="H16" s="4">
        <f>ROUND(T_ii!Z6,1)</f>
        <v>67.5</v>
      </c>
      <c r="I16" s="4">
        <f>ROUND(T_ii!AD6,1)</f>
        <v>100</v>
      </c>
      <c r="J16" s="65">
        <f>ROUND(T_ii!AH6,1)</f>
        <v>79.2</v>
      </c>
      <c r="K16" s="4">
        <f>ROUND(T_ii!AL6,1)</f>
        <v>49.2</v>
      </c>
      <c r="L16" s="4">
        <f>ROUND(T_ii!AP6,1)</f>
        <v>88.4</v>
      </c>
      <c r="M16" s="4">
        <f>ROUND(T_ii!AT6,1)</f>
        <v>1.2</v>
      </c>
      <c r="N16" s="4">
        <f>ROUND(T_ii!AX6,1)</f>
        <v>88.5</v>
      </c>
      <c r="O16" s="4">
        <f>ROUND(T_ii!BB6,1)</f>
        <v>75.099999999999994</v>
      </c>
      <c r="P16" s="4">
        <f>ROUND(T_ii!BF6,1)</f>
        <v>82</v>
      </c>
      <c r="Q16" s="4">
        <f>ROUND(T_ii!BJ6,1)</f>
        <v>97.5</v>
      </c>
    </row>
    <row r="17" spans="1:17" x14ac:dyDescent="0.25">
      <c r="B17" s="18" t="str">
        <f>IF(T_ii!C6=".","-",(CONCATENATE("[",ROUND(T_ii!C6,1),"; ",ROUND(T_ii!D6,1),"]")))</f>
        <v>[18; 81.1]</v>
      </c>
      <c r="C17" s="18" t="str">
        <f>IF(T_ii!G6=".","-",(CONCATENATE("[",ROUND(T_ii!G6,1),"; ",ROUND(T_ii!H6,1),"]")))</f>
        <v>[16.5; 52.5]</v>
      </c>
      <c r="D17" s="18" t="str">
        <f>IF(T_ii!K6=".","-",(CONCATENATE("[",ROUND(T_ii!K6,1),"; ",ROUND(T_ii!L6,1),"]")))</f>
        <v>[72.8; 93.6]</v>
      </c>
      <c r="E17" s="18" t="str">
        <f>IF(T_ii!O6=".","-",(CONCATENATE("[",ROUND(T_ii!O6,1),"; ",ROUND(T_ii!P6,1),"]")))</f>
        <v>-</v>
      </c>
      <c r="F17" s="18" t="str">
        <f>IF(T_ii!S6=".","-",(CONCATENATE("[",ROUND(T_ii!S6,1),"; ",ROUND(T_ii!T6,1),"]")))</f>
        <v>[61.1; 80.1]</v>
      </c>
      <c r="G17" s="18" t="str">
        <f>IF(T_ii!W6=".","-",(CONCATENATE("[",ROUND(T_ii!W6,1),"; ",ROUND(T_ii!X6,1),"]")))</f>
        <v>[30.8; 63.8]</v>
      </c>
      <c r="H17" s="18" t="str">
        <f>IF(T_ii!AA6=".","-",(CONCATENATE("[",ROUND(T_ii!AA6,1),"; ",ROUND(T_ii!AB6,1),"]")))</f>
        <v>[58.6; 75.2]</v>
      </c>
      <c r="I17" s="18" t="str">
        <f>IF(T_ii!AE6=".","-",(CONCATENATE("[",ROUND(T_ii!AE6,1),"; ",ROUND(T_ii!AF6,1),"]")))</f>
        <v>[100; 100]</v>
      </c>
      <c r="J17" s="114" t="str">
        <f>IF(T_ii!AI6=".","-",(CONCATENATE("[",ROUND(T_ii!AI6,1),"; ",ROUND(T_ii!AJ6,1),"]")))</f>
        <v>[62.7; 89.6]</v>
      </c>
      <c r="K17" s="18" t="str">
        <f>IF(T_ii!AM6=".","-",(CONCATENATE("[",ROUND(T_ii!AM6,1),"; ",ROUND(T_ii!AN6,1),"]")))</f>
        <v>[32.5; 66.1]</v>
      </c>
      <c r="L17" s="18" t="str">
        <f>IF(T_ii!AQ6=".","-",(CONCATENATE("[",ROUND(T_ii!AQ6,1),"; ",ROUND(T_ii!AR6,1),"]")))</f>
        <v>[82.4; 92.5]</v>
      </c>
      <c r="M17" s="18" t="str">
        <f>IF(T_ii!AU6=".","-",(CONCATENATE("[",ROUND(T_ii!AU6,1),"; ",ROUND(T_ii!AV6,1),"]")))</f>
        <v>[0.5; 3]</v>
      </c>
      <c r="N17" s="18" t="str">
        <f>IF(T_ii!AY6=".","-",(CONCATENATE("[",ROUND(T_ii!AY6,1),"; ",ROUND(T_ii!AZ6,1),"]")))</f>
        <v>[85.4; 90.9]</v>
      </c>
      <c r="O17" s="18" t="str">
        <f>IF(T_ii!BC6=".","-",(CONCATENATE("[",ROUND(T_ii!BC6,1),"; ",ROUND(T_ii!BD6,1),"]")))</f>
        <v>[62.9; 84.3]</v>
      </c>
      <c r="P17" s="18" t="str">
        <f>IF(T_ii!BG6=".","-",(CONCATENATE("[",ROUND(T_ii!BG6,1),"; ",ROUND(T_ii!BH6,1),"]")))</f>
        <v>[79.3; 84.4]</v>
      </c>
      <c r="Q17" s="18" t="str">
        <f>IF(T_ii!BK6=".","-",(CONCATENATE("[",ROUND(T_ii!BK6,1),"; ",ROUND(T_ii!BL6,1),"]")))</f>
        <v>[83.5; 99.7]</v>
      </c>
    </row>
    <row r="18" spans="1:17" x14ac:dyDescent="0.25">
      <c r="A18" s="5" t="s">
        <v>47</v>
      </c>
      <c r="B18" s="4">
        <f>ROUND(T_ii!B7,1)</f>
        <v>0</v>
      </c>
      <c r="C18" s="4">
        <f>ROUND(T_ii!F7,1)</f>
        <v>0</v>
      </c>
      <c r="D18" s="4">
        <f>ROUND(T_ii!J7,1)</f>
        <v>19.3</v>
      </c>
      <c r="E18" s="4">
        <f>ROUND(T_ii!N7,1)</f>
        <v>0</v>
      </c>
      <c r="F18" s="4">
        <f>ROUND(T_ii!R7,1)</f>
        <v>1.8</v>
      </c>
      <c r="G18" s="4">
        <f>ROUND(T_ii!V7,1)</f>
        <v>0.4</v>
      </c>
      <c r="H18" s="4">
        <f>ROUND(T_ii!Z7,1)</f>
        <v>2.6</v>
      </c>
      <c r="I18" s="4">
        <f>ROUND(T_ii!AD7,1)</f>
        <v>0</v>
      </c>
      <c r="J18" s="65">
        <f>ROUND(T_ii!AH7,1)</f>
        <v>2.6</v>
      </c>
      <c r="K18" s="4">
        <f>ROUND(T_ii!AL7,1)</f>
        <v>5.6</v>
      </c>
      <c r="L18" s="4">
        <f>ROUND(T_ii!AP7,1)</f>
        <v>21</v>
      </c>
      <c r="M18" s="4">
        <f>ROUND(T_ii!AT7,1)</f>
        <v>0</v>
      </c>
      <c r="N18" s="4">
        <f>ROUND(T_ii!AX7,1)</f>
        <v>5.8</v>
      </c>
      <c r="O18" s="4">
        <f>ROUND(T_ii!BB7,1)</f>
        <v>1.2</v>
      </c>
      <c r="P18" s="4">
        <f>ROUND(T_ii!BF7,1)</f>
        <v>8.5</v>
      </c>
      <c r="Q18" s="4">
        <f>ROUND(T_ii!BJ7,1)</f>
        <v>8.1</v>
      </c>
    </row>
    <row r="19" spans="1:17" x14ac:dyDescent="0.25">
      <c r="B19" s="18" t="str">
        <f>IF(T_ii!C7=".","-",(CONCATENATE("[",ROUND(T_ii!C7,1),"; ",ROUND(T_ii!D7,1),"]")))</f>
        <v>-</v>
      </c>
      <c r="C19" s="18" t="str">
        <f>IF(T_ii!G7=".","-",(CONCATENATE("[",ROUND(T_ii!G7,1),"; ",ROUND(T_ii!H7,1),"]")))</f>
        <v>-</v>
      </c>
      <c r="D19" s="18" t="str">
        <f>IF(T_ii!K7=".","-",(CONCATENATE("[",ROUND(T_ii!K7,1),"; ",ROUND(T_ii!L7,1),"]")))</f>
        <v>[10.7; 32.3]</v>
      </c>
      <c r="E19" s="18" t="str">
        <f>IF(T_ii!O7=".","-",(CONCATENATE("[",ROUND(T_ii!O7,1),"; ",ROUND(T_ii!P7,1),"]")))</f>
        <v>-</v>
      </c>
      <c r="F19" s="18" t="str">
        <f>IF(T_ii!S7=".","-",(CONCATENATE("[",ROUND(T_ii!S7,1),"; ",ROUND(T_ii!T7,1),"]")))</f>
        <v>[1.1; 3]</v>
      </c>
      <c r="G19" s="18" t="str">
        <f>IF(T_ii!W7=".","-",(CONCATENATE("[",ROUND(T_ii!W7,1),"; ",ROUND(T_ii!X7,1),"]")))</f>
        <v>[0.1; 1.7]</v>
      </c>
      <c r="H19" s="18" t="str">
        <f>IF(T_ii!AA7=".","-",(CONCATENATE("[",ROUND(T_ii!AA7,1),"; ",ROUND(T_ii!AB7,1),"]")))</f>
        <v>[1.7; 3.8]</v>
      </c>
      <c r="I19" s="18" t="str">
        <f>IF(T_ii!AE7=".","-",(CONCATENATE("[",ROUND(T_ii!AE7,1),"; ",ROUND(T_ii!AF7,1),"]")))</f>
        <v>-</v>
      </c>
      <c r="J19" s="114" t="str">
        <f>IF(T_ii!AI7=".","-",(CONCATENATE("[",ROUND(T_ii!AI7,1),"; ",ROUND(T_ii!AJ7,1),"]")))</f>
        <v>[0.7; 9.6]</v>
      </c>
      <c r="K19" s="18" t="str">
        <f>IF(T_ii!AM7=".","-",(CONCATENATE("[",ROUND(T_ii!AM7,1),"; ",ROUND(T_ii!AN7,1),"]")))</f>
        <v>[2.7; 11.4]</v>
      </c>
      <c r="L19" s="18" t="str">
        <f>IF(T_ii!AQ7=".","-",(CONCATENATE("[",ROUND(T_ii!AQ7,1),"; ",ROUND(T_ii!AR7,1),"]")))</f>
        <v>[16; 27.1]</v>
      </c>
      <c r="M19" s="18" t="str">
        <f>IF(T_ii!AU7=".","-",(CONCATENATE("[",ROUND(T_ii!AU7,1),"; ",ROUND(T_ii!AV7,1),"]")))</f>
        <v>-</v>
      </c>
      <c r="N19" s="18" t="str">
        <f>IF(T_ii!AY7=".","-",(CONCATENATE("[",ROUND(T_ii!AY7,1),"; ",ROUND(T_ii!AZ7,1),"]")))</f>
        <v>[4.4; 7.8]</v>
      </c>
      <c r="O19" s="18" t="str">
        <f>IF(T_ii!BC7=".","-",(CONCATENATE("[",ROUND(T_ii!BC7,1),"; ",ROUND(T_ii!BD7,1),"]")))</f>
        <v>[0.2; 5.7]</v>
      </c>
      <c r="P19" s="18" t="str">
        <f>IF(T_ii!BG7=".","-",(CONCATENATE("[",ROUND(T_ii!BG7,1),"; ",ROUND(T_ii!BH7,1),"]")))</f>
        <v>[6.8; 10.7]</v>
      </c>
      <c r="Q19" s="18" t="str">
        <f>IF(T_ii!BK7=".","-",(CONCATENATE("[",ROUND(T_ii!BK7,1),"; ",ROUND(T_ii!BL7,1),"]")))</f>
        <v>[3.7; 16.8]</v>
      </c>
    </row>
    <row r="20" spans="1:17" x14ac:dyDescent="0.25">
      <c r="A20" s="5" t="s">
        <v>48</v>
      </c>
      <c r="B20" s="4">
        <f>ROUND(T_ii!B8,1)</f>
        <v>0</v>
      </c>
      <c r="C20" s="4">
        <f>ROUND(T_ii!F8,1)</f>
        <v>0</v>
      </c>
      <c r="D20" s="4">
        <f>ROUND(T_ii!J8,1)</f>
        <v>15.8</v>
      </c>
      <c r="E20" s="4">
        <f>ROUND(T_ii!N8,1)</f>
        <v>0</v>
      </c>
      <c r="F20" s="4">
        <f>ROUND(T_ii!R8,1)</f>
        <v>1.9</v>
      </c>
      <c r="G20" s="4">
        <f>ROUND(T_ii!V8,1)</f>
        <v>3.2</v>
      </c>
      <c r="H20" s="4">
        <f>ROUND(T_ii!Z8,1)</f>
        <v>2.6</v>
      </c>
      <c r="I20" s="4">
        <f>ROUND(T_ii!AD8,1)</f>
        <v>0</v>
      </c>
      <c r="J20" s="65">
        <f>ROUND(T_ii!AH8,1)</f>
        <v>2.2000000000000002</v>
      </c>
      <c r="K20" s="4">
        <f>ROUND(T_ii!AL8,1)</f>
        <v>0.1</v>
      </c>
      <c r="L20" s="4">
        <f>ROUND(T_ii!AP8,1)</f>
        <v>10.9</v>
      </c>
      <c r="M20" s="4">
        <f>ROUND(T_ii!AT8,1)</f>
        <v>0</v>
      </c>
      <c r="N20" s="4">
        <f>ROUND(T_ii!AX8,1)</f>
        <v>0.7</v>
      </c>
      <c r="O20" s="4">
        <f>ROUND(T_ii!BB8,1)</f>
        <v>0</v>
      </c>
      <c r="P20" s="4">
        <f>ROUND(T_ii!BF8,1)</f>
        <v>2.8</v>
      </c>
      <c r="Q20" s="4">
        <f>ROUND(T_ii!BJ8,1)</f>
        <v>0</v>
      </c>
    </row>
    <row r="21" spans="1:17" x14ac:dyDescent="0.25">
      <c r="B21" s="18" t="str">
        <f>IF(T_ii!C8=".","-",(CONCATENATE("[",ROUND(T_ii!C8,1),"; ",ROUND(T_ii!D8,1),"]")))</f>
        <v>-</v>
      </c>
      <c r="C21" s="18" t="str">
        <f>IF(T_ii!G8=".","-",(CONCATENATE("[",ROUND(T_ii!G8,1),"; ",ROUND(T_ii!H8,1),"]")))</f>
        <v>-</v>
      </c>
      <c r="D21" s="18" t="str">
        <f>IF(T_ii!K8=".","-",(CONCATENATE("[",ROUND(T_ii!K8,1),"; ",ROUND(T_ii!L8,1),"]")))</f>
        <v>[9.2; 25.8]</v>
      </c>
      <c r="E21" s="18" t="str">
        <f>IF(T_ii!O8=".","-",(CONCATENATE("[",ROUND(T_ii!O8,1),"; ",ROUND(T_ii!P8,1),"]")))</f>
        <v>-</v>
      </c>
      <c r="F21" s="18" t="str">
        <f>IF(T_ii!S8=".","-",(CONCATENATE("[",ROUND(T_ii!S8,1),"; ",ROUND(T_ii!T8,1),"]")))</f>
        <v>[0.6; 6.3]</v>
      </c>
      <c r="G21" s="18" t="str">
        <f>IF(T_ii!W8=".","-",(CONCATENATE("[",ROUND(T_ii!W8,1),"; ",ROUND(T_ii!X8,1),"]")))</f>
        <v>[0.7; 13.5]</v>
      </c>
      <c r="H21" s="18" t="str">
        <f>IF(T_ii!AA8=".","-",(CONCATENATE("[",ROUND(T_ii!AA8,1),"; ",ROUND(T_ii!AB8,1),"]")))</f>
        <v>[1; 6.6]</v>
      </c>
      <c r="I21" s="18" t="str">
        <f>IF(T_ii!AE8=".","-",(CONCATENATE("[",ROUND(T_ii!AE8,1),"; ",ROUND(T_ii!AF8,1),"]")))</f>
        <v>-</v>
      </c>
      <c r="J21" s="114" t="str">
        <f>IF(T_ii!AI8=".","-",(CONCATENATE("[",ROUND(T_ii!AI8,1),"; ",ROUND(T_ii!AJ8,1),"]")))</f>
        <v>[0.5; 9.8]</v>
      </c>
      <c r="K21" s="18" t="str">
        <f>IF(T_ii!AM8=".","-",(CONCATENATE("[",ROUND(T_ii!AM8,1),"; ",ROUND(T_ii!AN8,1),"]")))</f>
        <v>[0; 0.4]</v>
      </c>
      <c r="L21" s="18" t="str">
        <f>IF(T_ii!AQ8=".","-",(CONCATENATE("[",ROUND(T_ii!AQ8,1),"; ",ROUND(T_ii!AR8,1),"]")))</f>
        <v>[8.3; 14.2]</v>
      </c>
      <c r="M21" s="18" t="str">
        <f>IF(T_ii!AU8=".","-",(CONCATENATE("[",ROUND(T_ii!AU8,1),"; ",ROUND(T_ii!AV8,1),"]")))</f>
        <v>-</v>
      </c>
      <c r="N21" s="18" t="str">
        <f>IF(T_ii!AY8=".","-",(CONCATENATE("[",ROUND(T_ii!AY8,1),"; ",ROUND(T_ii!AZ8,1),"]")))</f>
        <v>[0.5; 1.1]</v>
      </c>
      <c r="O21" s="18" t="str">
        <f>IF(T_ii!BC8=".","-",(CONCATENATE("[",ROUND(T_ii!BC8,1),"; ",ROUND(T_ii!BD8,1),"]")))</f>
        <v>-</v>
      </c>
      <c r="P21" s="18" t="str">
        <f>IF(T_ii!BG8=".","-",(CONCATENATE("[",ROUND(T_ii!BG8,1),"; ",ROUND(T_ii!BH8,1),"]")))</f>
        <v>[2; 3.9]</v>
      </c>
      <c r="Q21" s="18" t="str">
        <f>IF(T_ii!BK8=".","-",(CONCATENATE("[",ROUND(T_ii!BK8,1),"; ",ROUND(T_ii!BL8,1),"]")))</f>
        <v>-</v>
      </c>
    </row>
    <row r="22" spans="1:17" x14ac:dyDescent="0.25">
      <c r="A22" s="5" t="s">
        <v>49</v>
      </c>
      <c r="B22" s="4">
        <f>ROUND(T_ii!B9,1)</f>
        <v>0</v>
      </c>
      <c r="C22" s="4">
        <f>ROUND(T_ii!F9,1)</f>
        <v>0</v>
      </c>
      <c r="D22" s="4">
        <f>ROUND(T_ii!J9,1)</f>
        <v>41</v>
      </c>
      <c r="E22" s="4">
        <f>ROUND(T_ii!N9,1)</f>
        <v>0</v>
      </c>
      <c r="F22" s="4">
        <f>ROUND(T_ii!R9,1)</f>
        <v>11.3</v>
      </c>
      <c r="G22" s="4">
        <f>ROUND(T_ii!V9,1)</f>
        <v>6.8</v>
      </c>
      <c r="H22" s="4">
        <f>ROUND(T_ii!Z9,1)</f>
        <v>11.9</v>
      </c>
      <c r="I22" s="4">
        <f>ROUND(T_ii!AD9,1)</f>
        <v>32.1</v>
      </c>
      <c r="J22" s="65">
        <f>ROUND(T_ii!AH9,1)</f>
        <v>2.6</v>
      </c>
      <c r="K22" s="4">
        <f>ROUND(T_ii!AL9,1)</f>
        <v>5.3</v>
      </c>
      <c r="L22" s="4">
        <f>ROUND(T_ii!AP9,1)</f>
        <v>41.3</v>
      </c>
      <c r="M22" s="4">
        <f>ROUND(T_ii!AT9,1)</f>
        <v>0</v>
      </c>
      <c r="N22" s="4">
        <f>ROUND(T_ii!AX9,1)</f>
        <v>13.2</v>
      </c>
      <c r="O22" s="4">
        <f>ROUND(T_ii!BB9,1)</f>
        <v>2.7</v>
      </c>
      <c r="P22" s="4">
        <f>ROUND(T_ii!BF9,1)</f>
        <v>17.5</v>
      </c>
      <c r="Q22" s="4">
        <f>ROUND(T_ii!BJ9,1)</f>
        <v>33.1</v>
      </c>
    </row>
    <row r="23" spans="1:17" x14ac:dyDescent="0.25">
      <c r="B23" s="18" t="str">
        <f>IF(T_ii!C9=".","-",(CONCATENATE("[",ROUND(T_ii!C9,1),"; ",ROUND(T_ii!D9,1),"]")))</f>
        <v>-</v>
      </c>
      <c r="C23" s="18" t="str">
        <f>IF(T_ii!G9=".","-",(CONCATENATE("[",ROUND(T_ii!G9,1),"; ",ROUND(T_ii!H9,1),"]")))</f>
        <v>-</v>
      </c>
      <c r="D23" s="18" t="str">
        <f>IF(T_ii!K9=".","-",(CONCATENATE("[",ROUND(T_ii!K9,1),"; ",ROUND(T_ii!L9,1),"]")))</f>
        <v>[33.5; 48.9]</v>
      </c>
      <c r="E23" s="18" t="str">
        <f>IF(T_ii!O9=".","-",(CONCATENATE("[",ROUND(T_ii!O9,1),"; ",ROUND(T_ii!P9,1),"]")))</f>
        <v>-</v>
      </c>
      <c r="F23" s="18" t="str">
        <f>IF(T_ii!S9=".","-",(CONCATENATE("[",ROUND(T_ii!S9,1),"; ",ROUND(T_ii!T9,1),"]")))</f>
        <v>[8.3; 15.2]</v>
      </c>
      <c r="G23" s="18" t="str">
        <f>IF(T_ii!W9=".","-",(CONCATENATE("[",ROUND(T_ii!W9,1),"; ",ROUND(T_ii!X9,1),"]")))</f>
        <v>[3; 14.9]</v>
      </c>
      <c r="H23" s="18" t="str">
        <f>IF(T_ii!AA9=".","-",(CONCATENATE("[",ROUND(T_ii!AA9,1),"; ",ROUND(T_ii!AB9,1),"]")))</f>
        <v>[9.2; 15.3]</v>
      </c>
      <c r="I23" s="18" t="str">
        <f>IF(T_ii!AE9=".","-",(CONCATENATE("[",ROUND(T_ii!AE9,1),"; ",ROUND(T_ii!AF9,1),"]")))</f>
        <v>[8.8; 69.7]</v>
      </c>
      <c r="J23" s="114" t="str">
        <f>IF(T_ii!AI9=".","-",(CONCATENATE("[",ROUND(T_ii!AI9,1),"; ",ROUND(T_ii!AJ9,1),"]")))</f>
        <v>[0.7; 9.6]</v>
      </c>
      <c r="K23" s="18" t="str">
        <f>IF(T_ii!AM9=".","-",(CONCATENATE("[",ROUND(T_ii!AM9,1),"; ",ROUND(T_ii!AN9,1),"]")))</f>
        <v>[3; 9.3]</v>
      </c>
      <c r="L23" s="18" t="str">
        <f>IF(T_ii!AQ9=".","-",(CONCATENATE("[",ROUND(T_ii!AQ9,1),"; ",ROUND(T_ii!AR9,1),"]")))</f>
        <v>[32.9; 50.2]</v>
      </c>
      <c r="M23" s="18" t="str">
        <f>IF(T_ii!AU9=".","-",(CONCATENATE("[",ROUND(T_ii!AU9,1),"; ",ROUND(T_ii!AV9,1),"]")))</f>
        <v>-</v>
      </c>
      <c r="N23" s="18" t="str">
        <f>IF(T_ii!AY9=".","-",(CONCATENATE("[",ROUND(T_ii!AY9,1),"; ",ROUND(T_ii!AZ9,1),"]")))</f>
        <v>[11.3; 15.3]</v>
      </c>
      <c r="O23" s="18" t="str">
        <f>IF(T_ii!BC9=".","-",(CONCATENATE("[",ROUND(T_ii!BC9,1),"; ",ROUND(T_ii!BD9,1),"]")))</f>
        <v>[0.8; 9.5]</v>
      </c>
      <c r="P23" s="18" t="str">
        <f>IF(T_ii!BG9=".","-",(CONCATENATE("[",ROUND(T_ii!BG9,1),"; ",ROUND(T_ii!BH9,1),"]")))</f>
        <v>[14.6; 20.8]</v>
      </c>
      <c r="Q23" s="18" t="str">
        <f>IF(T_ii!BK9=".","-",(CONCATENATE("[",ROUND(T_ii!BK9,1),"; ",ROUND(T_ii!BL9,1),"]")))</f>
        <v>[21.5; 47.2]</v>
      </c>
    </row>
    <row r="24" spans="1:17" x14ac:dyDescent="0.25">
      <c r="A24" s="5" t="s">
        <v>50</v>
      </c>
      <c r="B24" s="4">
        <f>ROUND(T_ii!B10,1)</f>
        <v>0</v>
      </c>
      <c r="C24" s="4">
        <f>ROUND(T_ii!F10,1)</f>
        <v>0</v>
      </c>
      <c r="D24" s="4">
        <f>ROUND(T_ii!J10,1)</f>
        <v>2.5</v>
      </c>
      <c r="E24" s="4">
        <f>ROUND(T_ii!N10,1)</f>
        <v>0</v>
      </c>
      <c r="F24" s="4">
        <f>ROUND(T_ii!R10,1)</f>
        <v>0</v>
      </c>
      <c r="G24" s="4">
        <f>ROUND(T_ii!V10,1)</f>
        <v>0</v>
      </c>
      <c r="H24" s="4">
        <f>ROUND(T_ii!Z10,1)</f>
        <v>0.1</v>
      </c>
      <c r="I24" s="4">
        <f>ROUND(T_ii!AD10,1)</f>
        <v>0</v>
      </c>
      <c r="J24" s="65">
        <f>ROUND(T_ii!AH10,1)</f>
        <v>0</v>
      </c>
      <c r="K24" s="4">
        <f>ROUND(T_ii!AL10,1)</f>
        <v>0</v>
      </c>
      <c r="L24" s="4">
        <f>ROUND(T_ii!AP10,1)</f>
        <v>4.8</v>
      </c>
      <c r="M24" s="4">
        <f>ROUND(T_ii!AT10,1)</f>
        <v>0</v>
      </c>
      <c r="N24" s="4">
        <f>ROUND(T_ii!AX10,1)</f>
        <v>0.4</v>
      </c>
      <c r="O24" s="4">
        <f>ROUND(T_ii!BB10,1)</f>
        <v>0</v>
      </c>
      <c r="P24" s="4">
        <f>ROUND(T_ii!BF10,1)</f>
        <v>1.3</v>
      </c>
      <c r="Q24" s="4">
        <f>ROUND(T_ii!BJ10,1)</f>
        <v>0</v>
      </c>
    </row>
    <row r="25" spans="1:17" x14ac:dyDescent="0.25">
      <c r="B25" s="18" t="str">
        <f>IF(T_ii!C10=".","-",(CONCATENATE("[",ROUND(T_ii!C10,1),"; ",ROUND(T_ii!D10,1),"]")))</f>
        <v>-</v>
      </c>
      <c r="C25" s="18" t="str">
        <f>IF(T_ii!G10=".","-",(CONCATENATE("[",ROUND(T_ii!G10,1),"; ",ROUND(T_ii!H10,1),"]")))</f>
        <v>-</v>
      </c>
      <c r="D25" s="18" t="str">
        <f>IF(T_ii!K10=".","-",(CONCATENATE("[",ROUND(T_ii!K10,1),"; ",ROUND(T_ii!L10,1),"]")))</f>
        <v>[0.6; 10.2]</v>
      </c>
      <c r="E25" s="18" t="str">
        <f>IF(T_ii!O10=".","-",(CONCATENATE("[",ROUND(T_ii!O10,1),"; ",ROUND(T_ii!P10,1),"]")))</f>
        <v>-</v>
      </c>
      <c r="F25" s="18" t="str">
        <f>IF(T_ii!S10=".","-",(CONCATENATE("[",ROUND(T_ii!S10,1),"; ",ROUND(T_ii!T10,1),"]")))</f>
        <v>-</v>
      </c>
      <c r="G25" s="18" t="str">
        <f>IF(T_ii!W10=".","-",(CONCATENATE("[",ROUND(T_ii!W10,1),"; ",ROUND(T_ii!X10,1),"]")))</f>
        <v>-</v>
      </c>
      <c r="H25" s="18" t="str">
        <f>IF(T_ii!AA10=".","-",(CONCATENATE("[",ROUND(T_ii!AA10,1),"; ",ROUND(T_ii!AB10,1),"]")))</f>
        <v>[0; 0.6]</v>
      </c>
      <c r="I25" s="18" t="str">
        <f>IF(T_ii!AE10=".","-",(CONCATENATE("[",ROUND(T_ii!AE10,1),"; ",ROUND(T_ii!AF10,1),"]")))</f>
        <v>-</v>
      </c>
      <c r="J25" s="114" t="str">
        <f>IF(T_ii!AI10=".","-",(CONCATENATE("[",ROUND(T_ii!AI10,1),"; ",ROUND(T_ii!AJ10,1),"]")))</f>
        <v>-</v>
      </c>
      <c r="K25" s="18" t="str">
        <f>IF(T_ii!AM10=".","-",(CONCATENATE("[",ROUND(T_ii!AM10,1),"; ",ROUND(T_ii!AN10,1),"]")))</f>
        <v>-</v>
      </c>
      <c r="L25" s="18" t="str">
        <f>IF(T_ii!AQ10=".","-",(CONCATENATE("[",ROUND(T_ii!AQ10,1),"; ",ROUND(T_ii!AR10,1),"]")))</f>
        <v>[2.5; 8.9]</v>
      </c>
      <c r="M25" s="18" t="str">
        <f>IF(T_ii!AU10=".","-",(CONCATENATE("[",ROUND(T_ii!AU10,1),"; ",ROUND(T_ii!AV10,1),"]")))</f>
        <v>-</v>
      </c>
      <c r="N25" s="18" t="str">
        <f>IF(T_ii!AY10=".","-",(CONCATENATE("[",ROUND(T_ii!AY10,1),"; ",ROUND(T_ii!AZ10,1),"]")))</f>
        <v>[0.2; 0.9]</v>
      </c>
      <c r="O25" s="18" t="str">
        <f>IF(T_ii!BC10=".","-",(CONCATENATE("[",ROUND(T_ii!BC10,1),"; ",ROUND(T_ii!BD10,1),"]")))</f>
        <v>-</v>
      </c>
      <c r="P25" s="18" t="str">
        <f>IF(T_ii!BG10=".","-",(CONCATENATE("[",ROUND(T_ii!BG10,1),"; ",ROUND(T_ii!BH10,1),"]")))</f>
        <v>[0.7; 2.2]</v>
      </c>
      <c r="Q25" s="18" t="str">
        <f>IF(T_ii!BK10=".","-",(CONCATENATE("[",ROUND(T_ii!BK10,1),"; ",ROUND(T_ii!BL10,1),"]")))</f>
        <v>-</v>
      </c>
    </row>
    <row r="26" spans="1:17" x14ac:dyDescent="0.25">
      <c r="A26" s="5" t="s">
        <v>51</v>
      </c>
      <c r="B26" s="4">
        <f>ROUND(T_ii!B11,1)</f>
        <v>0</v>
      </c>
      <c r="C26" s="4">
        <f>ROUND(T_ii!F11,1)</f>
        <v>0</v>
      </c>
      <c r="D26" s="4">
        <f>ROUND(T_ii!J11,1)</f>
        <v>0</v>
      </c>
      <c r="E26" s="4">
        <f>ROUND(T_ii!N11,1)</f>
        <v>0</v>
      </c>
      <c r="F26" s="4">
        <f>ROUND(T_ii!R11,1)</f>
        <v>0</v>
      </c>
      <c r="G26" s="4">
        <f>ROUND(T_ii!V11,1)</f>
        <v>0</v>
      </c>
      <c r="H26" s="4">
        <f>ROUND(T_ii!Z11,1)</f>
        <v>0</v>
      </c>
      <c r="I26" s="4">
        <f>ROUND(T_ii!AD11,1)</f>
        <v>0</v>
      </c>
      <c r="J26" s="65">
        <f>ROUND(T_ii!AH11,1)</f>
        <v>0</v>
      </c>
      <c r="K26" s="4">
        <f>ROUND(T_ii!AL11,1)</f>
        <v>0</v>
      </c>
      <c r="L26" s="4">
        <f>ROUND(T_ii!AP11,1)</f>
        <v>0.3</v>
      </c>
      <c r="M26" s="4">
        <f>ROUND(T_ii!AT11,1)</f>
        <v>0</v>
      </c>
      <c r="N26" s="4">
        <f>ROUND(T_ii!AX11,1)</f>
        <v>0</v>
      </c>
      <c r="O26" s="4">
        <f>ROUND(T_ii!BB11,1)</f>
        <v>0</v>
      </c>
      <c r="P26" s="4">
        <f>ROUND(T_ii!BF11,1)</f>
        <v>0.1</v>
      </c>
      <c r="Q26" s="4">
        <f>ROUND(T_ii!BJ11,1)</f>
        <v>0</v>
      </c>
    </row>
    <row r="27" spans="1:17" x14ac:dyDescent="0.25">
      <c r="B27" s="18" t="str">
        <f>IF(T_ii!C11=".","-",(CONCATENATE("[",ROUND(T_ii!C11,1),"; ",ROUND(T_ii!D11,1),"]")))</f>
        <v>-</v>
      </c>
      <c r="C27" s="18" t="str">
        <f>IF(T_ii!G11=".","-",(CONCATENATE("[",ROUND(T_ii!G11,1),"; ",ROUND(T_ii!H11,1),"]")))</f>
        <v>-</v>
      </c>
      <c r="D27" s="18" t="str">
        <f>IF(T_ii!K11=".","-",(CONCATENATE("[",ROUND(T_ii!K11,1),"; ",ROUND(T_ii!L11,1),"]")))</f>
        <v>-</v>
      </c>
      <c r="E27" s="18" t="str">
        <f>IF(T_ii!O11=".","-",(CONCATENATE("[",ROUND(T_ii!O11,1),"; ",ROUND(T_ii!P11,1),"]")))</f>
        <v>-</v>
      </c>
      <c r="F27" s="18" t="str">
        <f>IF(T_ii!S11=".","-",(CONCATENATE("[",ROUND(T_ii!S11,1),"; ",ROUND(T_ii!T11,1),"]")))</f>
        <v>-</v>
      </c>
      <c r="G27" s="18" t="str">
        <f>IF(T_ii!W11=".","-",(CONCATENATE("[",ROUND(T_ii!W11,1),"; ",ROUND(T_ii!X11,1),"]")))</f>
        <v>-</v>
      </c>
      <c r="H27" s="18" t="str">
        <f>IF(T_ii!AA11=".","-",(CONCATENATE("[",ROUND(T_ii!AA11,1),"; ",ROUND(T_ii!AB11,1),"]")))</f>
        <v>-</v>
      </c>
      <c r="I27" s="18" t="str">
        <f>IF(T_ii!AE11=".","-",(CONCATENATE("[",ROUND(T_ii!AE11,1),"; ",ROUND(T_ii!AF11,1),"]")))</f>
        <v>-</v>
      </c>
      <c r="J27" s="114" t="str">
        <f>IF(T_ii!AI11=".","-",(CONCATENATE("[",ROUND(T_ii!AI11,1),"; ",ROUND(T_ii!AJ11,1),"]")))</f>
        <v>-</v>
      </c>
      <c r="K27" s="18" t="str">
        <f>IF(T_ii!AM11=".","-",(CONCATENATE("[",ROUND(T_ii!AM11,1),"; ",ROUND(T_ii!AN11,1),"]")))</f>
        <v>-</v>
      </c>
      <c r="L27" s="18" t="str">
        <f>IF(T_ii!AQ11=".","-",(CONCATENATE("[",ROUND(T_ii!AQ11,1),"; ",ROUND(T_ii!AR11,1),"]")))</f>
        <v>[0; 1.7]</v>
      </c>
      <c r="M27" s="18" t="str">
        <f>IF(T_ii!AU11=".","-",(CONCATENATE("[",ROUND(T_ii!AU11,1),"; ",ROUND(T_ii!AV11,1),"]")))</f>
        <v>-</v>
      </c>
      <c r="N27" s="18" t="str">
        <f>IF(T_ii!AY11=".","-",(CONCATENATE("[",ROUND(T_ii!AY11,1),"; ",ROUND(T_ii!AZ11,1),"]")))</f>
        <v>-</v>
      </c>
      <c r="O27" s="18" t="str">
        <f>IF(T_ii!BC11=".","-",(CONCATENATE("[",ROUND(T_ii!BC11,1),"; ",ROUND(T_ii!BD11,1),"]")))</f>
        <v>-</v>
      </c>
      <c r="P27" s="18" t="str">
        <f>IF(T_ii!BG11=".","-",(CONCATENATE("[",ROUND(T_ii!BG11,1),"; ",ROUND(T_ii!BH11,1),"]")))</f>
        <v>[0; 0.4]</v>
      </c>
      <c r="Q27" s="18" t="str">
        <f>IF(T_ii!BK11=".","-",(CONCATENATE("[",ROUND(T_ii!BK11,1),"; ",ROUND(T_ii!BL11,1),"]")))</f>
        <v>-</v>
      </c>
    </row>
    <row r="28" spans="1:17" x14ac:dyDescent="0.25">
      <c r="A28" s="3" t="s">
        <v>52</v>
      </c>
      <c r="B28" s="4">
        <f>ROUND(T_ii!B12,1)</f>
        <v>47.6</v>
      </c>
      <c r="C28" s="4">
        <f>ROUND(T_ii!F12,1)</f>
        <v>26.5</v>
      </c>
      <c r="D28" s="4">
        <f>ROUND(T_ii!J12,1)</f>
        <v>79.5</v>
      </c>
      <c r="E28" s="4">
        <f>ROUND(T_ii!N12,1)</f>
        <v>0</v>
      </c>
      <c r="F28" s="4">
        <f>ROUND(T_ii!R12,1)</f>
        <v>71.7</v>
      </c>
      <c r="G28" s="4">
        <f>ROUND(T_ii!V12,1)</f>
        <v>48.2</v>
      </c>
      <c r="H28" s="4">
        <f>ROUND(T_ii!Z12,1)</f>
        <v>67.2</v>
      </c>
      <c r="I28" s="4">
        <f>ROUND(T_ii!AD12,1)</f>
        <v>97.4</v>
      </c>
      <c r="J28" s="65">
        <f>ROUND(T_ii!AH12,1)</f>
        <v>60.6</v>
      </c>
      <c r="K28" s="4">
        <f>ROUND(T_ii!AL12,1)</f>
        <v>48.1</v>
      </c>
      <c r="L28" s="4">
        <f>ROUND(T_ii!AP12,1)</f>
        <v>85.8</v>
      </c>
      <c r="M28" s="4">
        <f>ROUND(T_ii!AT12,1)</f>
        <v>1.2</v>
      </c>
      <c r="N28" s="4">
        <f>ROUND(T_ii!AX12,1)</f>
        <v>81.400000000000006</v>
      </c>
      <c r="O28" s="4">
        <f>ROUND(T_ii!BB12,1)</f>
        <v>62.4</v>
      </c>
      <c r="P28" s="4">
        <f>ROUND(T_ii!BF12,1)</f>
        <v>76.099999999999994</v>
      </c>
      <c r="Q28" s="4">
        <f>ROUND(T_ii!BJ12,1)</f>
        <v>92.1</v>
      </c>
    </row>
    <row r="29" spans="1:17" x14ac:dyDescent="0.25">
      <c r="B29" s="18" t="str">
        <f>IF(T_ii!C12=".","-",(CONCATENATE("[",ROUND(T_ii!C12,1),"; ",ROUND(T_ii!D12,1),"]")))</f>
        <v>[17; 80]</v>
      </c>
      <c r="C29" s="18" t="str">
        <f>IF(T_ii!G12=".","-",(CONCATENATE("[",ROUND(T_ii!G12,1),"; ",ROUND(T_ii!H12,1),"]")))</f>
        <v>[10.7; 51.9]</v>
      </c>
      <c r="D29" s="18" t="str">
        <f>IF(T_ii!K12=".","-",(CONCATENATE("[",ROUND(T_ii!K12,1),"; ",ROUND(T_ii!L12,1),"]")))</f>
        <v>[70.4; 86.3]</v>
      </c>
      <c r="E29" s="18" t="str">
        <f>IF(T_ii!O12=".","-",(CONCATENATE("[",ROUND(T_ii!O12,1),"; ",ROUND(T_ii!P12,1),"]")))</f>
        <v>-</v>
      </c>
      <c r="F29" s="18" t="str">
        <f>IF(T_ii!S12=".","-",(CONCATENATE("[",ROUND(T_ii!S12,1),"; ",ROUND(T_ii!T12,1),"]")))</f>
        <v>[60.7; 80.7]</v>
      </c>
      <c r="G29" s="18" t="str">
        <f>IF(T_ii!W12=".","-",(CONCATENATE("[",ROUND(T_ii!W12,1),"; ",ROUND(T_ii!X12,1),"]")))</f>
        <v>[30.7; 66.1]</v>
      </c>
      <c r="H29" s="18" t="str">
        <f>IF(T_ii!AA12=".","-",(CONCATENATE("[",ROUND(T_ii!AA12,1),"; ",ROUND(T_ii!AB12,1),"]")))</f>
        <v>[58.1; 75.1]</v>
      </c>
      <c r="I29" s="18" t="str">
        <f>IF(T_ii!AE12=".","-",(CONCATENATE("[",ROUND(T_ii!AE12,1),"; ",ROUND(T_ii!AF12,1),"]")))</f>
        <v>[90.4; 99.4]</v>
      </c>
      <c r="J29" s="114" t="str">
        <f>IF(T_ii!AI12=".","-",(CONCATENATE("[",ROUND(T_ii!AI12,1),"; ",ROUND(T_ii!AJ12,1),"]")))</f>
        <v>[36.6; 80.4]</v>
      </c>
      <c r="K29" s="18" t="str">
        <f>IF(T_ii!AM12=".","-",(CONCATENATE("[",ROUND(T_ii!AM12,1),"; ",ROUND(T_ii!AN12,1),"]")))</f>
        <v>[32.8; 63.7]</v>
      </c>
      <c r="L29" s="18" t="str">
        <f>IF(T_ii!AQ12=".","-",(CONCATENATE("[",ROUND(T_ii!AQ12,1),"; ",ROUND(T_ii!AR12,1),"]")))</f>
        <v>[80.2; 90.1]</v>
      </c>
      <c r="M29" s="18" t="str">
        <f>IF(T_ii!AU12=".","-",(CONCATENATE("[",ROUND(T_ii!AU12,1),"; ",ROUND(T_ii!AV12,1),"]")))</f>
        <v>[0.5; 3]</v>
      </c>
      <c r="N29" s="18" t="str">
        <f>IF(T_ii!AY12=".","-",(CONCATENATE("[",ROUND(T_ii!AY12,1),"; ",ROUND(T_ii!AZ12,1),"]")))</f>
        <v>[78; 84.4]</v>
      </c>
      <c r="O29" s="18" t="str">
        <f>IF(T_ii!BC12=".","-",(CONCATENATE("[",ROUND(T_ii!BC12,1),"; ",ROUND(T_ii!BD12,1),"]")))</f>
        <v>[52.4; 71.5]</v>
      </c>
      <c r="P29" s="18" t="str">
        <f>IF(T_ii!BG12=".","-",(CONCATENATE("[",ROUND(T_ii!BG12,1),"; ",ROUND(T_ii!BH12,1),"]")))</f>
        <v>[72.8; 79]</v>
      </c>
      <c r="Q29" s="18" t="str">
        <f>IF(T_ii!BK12=".","-",(CONCATENATE("[",ROUND(T_ii!BK12,1),"; ",ROUND(T_ii!BL12,1),"]")))</f>
        <v>[85.7; 95.7]</v>
      </c>
    </row>
    <row r="30" spans="1:17" x14ac:dyDescent="0.25">
      <c r="A30" s="3" t="s">
        <v>53</v>
      </c>
      <c r="B30" s="4">
        <f>ROUND(T_ii!B13,1)</f>
        <v>27.2</v>
      </c>
      <c r="C30" s="4">
        <f>ROUND(T_ii!F13,1)</f>
        <v>5.4</v>
      </c>
      <c r="D30" s="4">
        <f>ROUND(T_ii!J13,1)</f>
        <v>23.6</v>
      </c>
      <c r="E30" s="4">
        <f>ROUND(T_ii!N13,1)</f>
        <v>0</v>
      </c>
      <c r="F30" s="4">
        <f>ROUND(T_ii!R13,1)</f>
        <v>13</v>
      </c>
      <c r="G30" s="4">
        <f>ROUND(T_ii!V13,1)</f>
        <v>3.1</v>
      </c>
      <c r="H30" s="4">
        <f>ROUND(T_ii!Z13,1)</f>
        <v>12.5</v>
      </c>
      <c r="I30" s="4">
        <f>ROUND(T_ii!AD13,1)</f>
        <v>0</v>
      </c>
      <c r="J30" s="65">
        <f>ROUND(T_ii!AH13,1)</f>
        <v>13.5</v>
      </c>
      <c r="K30" s="4">
        <f>ROUND(T_ii!AL13,1)</f>
        <v>6.9</v>
      </c>
      <c r="L30" s="4">
        <f>ROUND(T_ii!AP13,1)</f>
        <v>17.3</v>
      </c>
      <c r="M30" s="4">
        <f>ROUND(T_ii!AT13,1)</f>
        <v>0</v>
      </c>
      <c r="N30" s="4">
        <f>ROUND(T_ii!AX13,1)</f>
        <v>5.5</v>
      </c>
      <c r="O30" s="4">
        <f>ROUND(T_ii!BB13,1)</f>
        <v>11.4</v>
      </c>
      <c r="P30" s="4">
        <f>ROUND(T_ii!BF13,1)</f>
        <v>8.4</v>
      </c>
      <c r="Q30" s="4">
        <f>ROUND(T_ii!BJ13,1)</f>
        <v>20.3</v>
      </c>
    </row>
    <row r="31" spans="1:17" x14ac:dyDescent="0.25">
      <c r="B31" s="18" t="str">
        <f>IF(T_ii!C13=".","-",(CONCATENATE("[",ROUND(T_ii!C13,1),"; ",ROUND(T_ii!D13,1),"]")))</f>
        <v>[6.2; 67.7]</v>
      </c>
      <c r="C31" s="18" t="str">
        <f>IF(T_ii!G13=".","-",(CONCATENATE("[",ROUND(T_ii!G13,1),"; ",ROUND(T_ii!H13,1),"]")))</f>
        <v>[1.6; 16.4]</v>
      </c>
      <c r="D31" s="18" t="str">
        <f>IF(T_ii!K13=".","-",(CONCATENATE("[",ROUND(T_ii!K13,1),"; ",ROUND(T_ii!L13,1),"]")))</f>
        <v>[15.7; 33.9]</v>
      </c>
      <c r="E31" s="18" t="str">
        <f>IF(T_ii!O13=".","-",(CONCATENATE("[",ROUND(T_ii!O13,1),"; ",ROUND(T_ii!P13,1),"]")))</f>
        <v>-</v>
      </c>
      <c r="F31" s="18" t="str">
        <f>IF(T_ii!S13=".","-",(CONCATENATE("[",ROUND(T_ii!S13,1),"; ",ROUND(T_ii!T13,1),"]")))</f>
        <v>[10.2; 16.3]</v>
      </c>
      <c r="G31" s="18" t="str">
        <f>IF(T_ii!W13=".","-",(CONCATENATE("[",ROUND(T_ii!W13,1),"; ",ROUND(T_ii!X13,1),"]")))</f>
        <v>[0.8; 12]</v>
      </c>
      <c r="H31" s="18" t="str">
        <f>IF(T_ii!AA13=".","-",(CONCATENATE("[",ROUND(T_ii!AA13,1),"; ",ROUND(T_ii!AB13,1),"]")))</f>
        <v>[10.1; 15.3]</v>
      </c>
      <c r="I31" s="18" t="str">
        <f>IF(T_ii!AE13=".","-",(CONCATENATE("[",ROUND(T_ii!AE13,1),"; ",ROUND(T_ii!AF13,1),"]")))</f>
        <v>-</v>
      </c>
      <c r="J31" s="114" t="str">
        <f>IF(T_ii!AI13=".","-",(CONCATENATE("[",ROUND(T_ii!AI13,1),"; ",ROUND(T_ii!AJ13,1),"]")))</f>
        <v>[3.4; 41.2]</v>
      </c>
      <c r="K31" s="18" t="str">
        <f>IF(T_ii!AM13=".","-",(CONCATENATE("[",ROUND(T_ii!AM13,1),"; ",ROUND(T_ii!AN13,1),"]")))</f>
        <v>[2.6; 17]</v>
      </c>
      <c r="L31" s="18" t="str">
        <f>IF(T_ii!AQ13=".","-",(CONCATENATE("[",ROUND(T_ii!AQ13,1),"; ",ROUND(T_ii!AR13,1),"]")))</f>
        <v>[12; 24.4]</v>
      </c>
      <c r="M31" s="18" t="str">
        <f>IF(T_ii!AU13=".","-",(CONCATENATE("[",ROUND(T_ii!AU13,1),"; ",ROUND(T_ii!AV13,1),"]")))</f>
        <v>-</v>
      </c>
      <c r="N31" s="18" t="str">
        <f>IF(T_ii!AY13=".","-",(CONCATENATE("[",ROUND(T_ii!AY13,1),"; ",ROUND(T_ii!AZ13,1),"]")))</f>
        <v>[4.3; 7.2]</v>
      </c>
      <c r="O31" s="18" t="str">
        <f>IF(T_ii!BC13=".","-",(CONCATENATE("[",ROUND(T_ii!BC13,1),"; ",ROUND(T_ii!BD13,1),"]")))</f>
        <v>[8.1; 15.9]</v>
      </c>
      <c r="P31" s="18" t="str">
        <f>IF(T_ii!BG13=".","-",(CONCATENATE("[",ROUND(T_ii!BG13,1),"; ",ROUND(T_ii!BH13,1),"]")))</f>
        <v>[6.5; 10.6]</v>
      </c>
      <c r="Q31" s="18" t="str">
        <f>IF(T_ii!BK13=".","-",(CONCATENATE("[",ROUND(T_ii!BK13,1),"; ",ROUND(T_ii!BL13,1),"]")))</f>
        <v>[6.1; 49.9]</v>
      </c>
    </row>
    <row r="32" spans="1:17" x14ac:dyDescent="0.25">
      <c r="A32" s="184" t="s">
        <v>54</v>
      </c>
      <c r="B32" s="4">
        <f>ROUND(T_ii!B14,1)</f>
        <v>0</v>
      </c>
      <c r="C32" s="4">
        <f>ROUND(T_ii!F14,1)</f>
        <v>0</v>
      </c>
      <c r="D32" s="4">
        <f>ROUND(T_ii!J14,1)</f>
        <v>2.9</v>
      </c>
      <c r="E32" s="4">
        <f>ROUND(T_ii!N14,1)</f>
        <v>0</v>
      </c>
      <c r="F32" s="4">
        <f>ROUND(T_ii!R14,1)</f>
        <v>4.2</v>
      </c>
      <c r="G32" s="4">
        <f>ROUND(T_ii!V14,1)</f>
        <v>3.1</v>
      </c>
      <c r="H32" s="4">
        <f>ROUND(T_ii!Z14,1)</f>
        <v>3.8</v>
      </c>
      <c r="I32" s="4">
        <f>ROUND(T_ii!AD14,1)</f>
        <v>0</v>
      </c>
      <c r="J32" s="65">
        <f>ROUND(T_ii!AH14,1)</f>
        <v>13.5</v>
      </c>
      <c r="K32" s="4">
        <f>ROUND(T_ii!AL14,1)</f>
        <v>1.3</v>
      </c>
      <c r="L32" s="4">
        <f>ROUND(T_ii!AP14,1)</f>
        <v>2.1</v>
      </c>
      <c r="M32" s="4">
        <f>ROUND(T_ii!AT14,1)</f>
        <v>0</v>
      </c>
      <c r="N32" s="4">
        <f>ROUND(T_ii!AX14,1)</f>
        <v>2</v>
      </c>
      <c r="O32" s="4">
        <f>ROUND(T_ii!BB14,1)</f>
        <v>1.6</v>
      </c>
      <c r="P32" s="4">
        <f>ROUND(T_ii!BF14,1)</f>
        <v>2</v>
      </c>
      <c r="Q32" s="4">
        <f>ROUND(T_ii!BJ14,1)</f>
        <v>6</v>
      </c>
    </row>
    <row r="33" spans="1:17" x14ac:dyDescent="0.25">
      <c r="A33" s="185"/>
      <c r="B33" s="18" t="str">
        <f>IF(T_ii!C14=".","-",(CONCATENATE("[",ROUND(T_ii!C14,1),"; ",ROUND(T_ii!D14,1),"]")))</f>
        <v>-</v>
      </c>
      <c r="C33" s="18" t="str">
        <f>IF(T_ii!G14=".","-",(CONCATENATE("[",ROUND(T_ii!G14,1),"; ",ROUND(T_ii!H14,1),"]")))</f>
        <v>-</v>
      </c>
      <c r="D33" s="18" t="str">
        <f>IF(T_ii!K14=".","-",(CONCATENATE("[",ROUND(T_ii!K14,1),"; ",ROUND(T_ii!L14,1),"]")))</f>
        <v>[0.6; 13.3]</v>
      </c>
      <c r="E33" s="18" t="str">
        <f>IF(T_ii!O14=".","-",(CONCATENATE("[",ROUND(T_ii!O14,1),"; ",ROUND(T_ii!P14,1),"]")))</f>
        <v>-</v>
      </c>
      <c r="F33" s="18" t="str">
        <f>IF(T_ii!S14=".","-",(CONCATENATE("[",ROUND(T_ii!S14,1),"; ",ROUND(T_ii!T14,1),"]")))</f>
        <v>[2.6; 6.8]</v>
      </c>
      <c r="G33" s="18" t="str">
        <f>IF(T_ii!W14=".","-",(CONCATENATE("[",ROUND(T_ii!W14,1),"; ",ROUND(T_ii!X14,1),"]")))</f>
        <v>[0.8; 12]</v>
      </c>
      <c r="H33" s="18" t="str">
        <f>IF(T_ii!AA14=".","-",(CONCATENATE("[",ROUND(T_ii!AA14,1),"; ",ROUND(T_ii!AB14,1),"]")))</f>
        <v>[2.5; 5.9]</v>
      </c>
      <c r="I33" s="18" t="str">
        <f>IF(T_ii!AE14=".","-",(CONCATENATE("[",ROUND(T_ii!AE14,1),"; ",ROUND(T_ii!AF14,1),"]")))</f>
        <v>-</v>
      </c>
      <c r="J33" s="114" t="str">
        <f>IF(T_ii!AI14=".","-",(CONCATENATE("[",ROUND(T_ii!AI14,1),"; ",ROUND(T_ii!AJ14,1),"]")))</f>
        <v>[3.4; 41.2]</v>
      </c>
      <c r="K33" s="18" t="str">
        <f>IF(T_ii!AM14=".","-",(CONCATENATE("[",ROUND(T_ii!AM14,1),"; ",ROUND(T_ii!AN14,1),"]")))</f>
        <v>[0.6; 3]</v>
      </c>
      <c r="L33" s="18" t="str">
        <f>IF(T_ii!AQ14=".","-",(CONCATENATE("[",ROUND(T_ii!AQ14,1),"; ",ROUND(T_ii!AR14,1),"]")))</f>
        <v>[0.8; 5.7]</v>
      </c>
      <c r="M33" s="18" t="str">
        <f>IF(T_ii!AU14=".","-",(CONCATENATE("[",ROUND(T_ii!AU14,1),"; ",ROUND(T_ii!AV14,1),"]")))</f>
        <v>-</v>
      </c>
      <c r="N33" s="18" t="str">
        <f>IF(T_ii!AY14=".","-",(CONCATENATE("[",ROUND(T_ii!AY14,1),"; ",ROUND(T_ii!AZ14,1),"]")))</f>
        <v>[1.5; 2.8]</v>
      </c>
      <c r="O33" s="18" t="str">
        <f>IF(T_ii!BC14=".","-",(CONCATENATE("[",ROUND(T_ii!BC14,1),"; ",ROUND(T_ii!BD14,1),"]")))</f>
        <v>[0.4; 6]</v>
      </c>
      <c r="P33" s="18" t="str">
        <f>IF(T_ii!BG14=".","-",(CONCATENATE("[",ROUND(T_ii!BG14,1),"; ",ROUND(T_ii!BH14,1),"]")))</f>
        <v>[1.4; 2.8]</v>
      </c>
      <c r="Q33" s="18" t="str">
        <f>IF(T_ii!BK14=".","-",(CONCATENATE("[",ROUND(T_ii!BK14,1),"; ",ROUND(T_ii!BL14,1),"]")))</f>
        <v>[1.5; 20.9]</v>
      </c>
    </row>
    <row r="34" spans="1:17" x14ac:dyDescent="0.25">
      <c r="A34" s="184" t="s">
        <v>55</v>
      </c>
      <c r="B34" s="4">
        <f>ROUND(T_ii!B15,1)</f>
        <v>27.2</v>
      </c>
      <c r="C34" s="4">
        <f>ROUND(T_ii!F15,1)</f>
        <v>5.4</v>
      </c>
      <c r="D34" s="4">
        <f>ROUND(T_ii!J15,1)</f>
        <v>20.7</v>
      </c>
      <c r="E34" s="4">
        <f>ROUND(T_ii!N15,1)</f>
        <v>0</v>
      </c>
      <c r="F34" s="4">
        <f>ROUND(T_ii!R15,1)</f>
        <v>9.6</v>
      </c>
      <c r="G34" s="4">
        <f>ROUND(T_ii!V15,1)</f>
        <v>0</v>
      </c>
      <c r="H34" s="4">
        <f>ROUND(T_ii!Z15,1)</f>
        <v>9.3000000000000007</v>
      </c>
      <c r="I34" s="4">
        <f>ROUND(T_ii!AD15,1)</f>
        <v>0</v>
      </c>
      <c r="J34" s="65">
        <f>ROUND(T_ii!AH15,1)</f>
        <v>0</v>
      </c>
      <c r="K34" s="4">
        <f>ROUND(T_ii!AL15,1)</f>
        <v>5.5</v>
      </c>
      <c r="L34" s="4">
        <f>ROUND(T_ii!AP15,1)</f>
        <v>15.4</v>
      </c>
      <c r="M34" s="4">
        <f>ROUND(T_ii!AT15,1)</f>
        <v>0</v>
      </c>
      <c r="N34" s="4">
        <f>ROUND(T_ii!AX15,1)</f>
        <v>3.9</v>
      </c>
      <c r="O34" s="4">
        <f>ROUND(T_ii!BB15,1)</f>
        <v>10.199999999999999</v>
      </c>
      <c r="P34" s="4">
        <f>ROUND(T_ii!BF15,1)</f>
        <v>6.7</v>
      </c>
      <c r="Q34" s="4">
        <f>ROUND(T_ii!BJ15,1)</f>
        <v>14.3</v>
      </c>
    </row>
    <row r="35" spans="1:17" x14ac:dyDescent="0.25">
      <c r="A35" s="185"/>
      <c r="B35" s="18" t="str">
        <f>IF(T_ii!C15=".","-",(CONCATENATE("[",ROUND(T_ii!C15,1),"; ",ROUND(T_ii!D15,1),"]")))</f>
        <v>[6.2; 67.7]</v>
      </c>
      <c r="C35" s="18" t="str">
        <f>IF(T_ii!G15=".","-",(CONCATENATE("[",ROUND(T_ii!G15,1),"; ",ROUND(T_ii!H15,1),"]")))</f>
        <v>[1.6; 16.4]</v>
      </c>
      <c r="D35" s="18" t="str">
        <f>IF(T_ii!K15=".","-",(CONCATENATE("[",ROUND(T_ii!K15,1),"; ",ROUND(T_ii!L15,1),"]")))</f>
        <v>[13.4; 30.7]</v>
      </c>
      <c r="E35" s="18" t="str">
        <f>IF(T_ii!O15=".","-",(CONCATENATE("[",ROUND(T_ii!O15,1),"; ",ROUND(T_ii!P15,1),"]")))</f>
        <v>-</v>
      </c>
      <c r="F35" s="18" t="str">
        <f>IF(T_ii!S15=".","-",(CONCATENATE("[",ROUND(T_ii!S15,1),"; ",ROUND(T_ii!T15,1),"]")))</f>
        <v>[7.3; 12.4]</v>
      </c>
      <c r="G35" s="18" t="str">
        <f>IF(T_ii!W15=".","-",(CONCATENATE("[",ROUND(T_ii!W15,1),"; ",ROUND(T_ii!X15,1),"]")))</f>
        <v>-</v>
      </c>
      <c r="H35" s="18" t="str">
        <f>IF(T_ii!AA15=".","-",(CONCATENATE("[",ROUND(T_ii!AA15,1),"; ",ROUND(T_ii!AB15,1),"]")))</f>
        <v>[7.3; 11.9]</v>
      </c>
      <c r="I35" s="18" t="str">
        <f>IF(T_ii!AE15=".","-",(CONCATENATE("[",ROUND(T_ii!AE15,1),"; ",ROUND(T_ii!AF15,1),"]")))</f>
        <v>-</v>
      </c>
      <c r="J35" s="114" t="str">
        <f>IF(T_ii!AI15=".","-",(CONCATENATE("[",ROUND(T_ii!AI15,1),"; ",ROUND(T_ii!AJ15,1),"]")))</f>
        <v>-</v>
      </c>
      <c r="K35" s="18" t="str">
        <f>IF(T_ii!AM15=".","-",(CONCATENATE("[",ROUND(T_ii!AM15,1),"; ",ROUND(T_ii!AN15,1),"]")))</f>
        <v>[1.7; 16.4]</v>
      </c>
      <c r="L35" s="18" t="str">
        <f>IF(T_ii!AQ15=".","-",(CONCATENATE("[",ROUND(T_ii!AQ15,1),"; ",ROUND(T_ii!AR15,1),"]")))</f>
        <v>[10.9; 21.3]</v>
      </c>
      <c r="M35" s="18" t="str">
        <f>IF(T_ii!AU15=".","-",(CONCATENATE("[",ROUND(T_ii!AU15,1),"; ",ROUND(T_ii!AV15,1),"]")))</f>
        <v>-</v>
      </c>
      <c r="N35" s="18" t="str">
        <f>IF(T_ii!AY15=".","-",(CONCATENATE("[",ROUND(T_ii!AY15,1),"; ",ROUND(T_ii!AZ15,1),"]")))</f>
        <v>[3; 5.1]</v>
      </c>
      <c r="O35" s="18" t="str">
        <f>IF(T_ii!BC15=".","-",(CONCATENATE("[",ROUND(T_ii!BC15,1),"; ",ROUND(T_ii!BD15,1),"]")))</f>
        <v>[6.9; 14.8]</v>
      </c>
      <c r="P35" s="18" t="str">
        <f>IF(T_ii!BG15=".","-",(CONCATENATE("[",ROUND(T_ii!BG15,1),"; ",ROUND(T_ii!BH15,1),"]")))</f>
        <v>[5.1; 8.6]</v>
      </c>
      <c r="Q35" s="18" t="str">
        <f>IF(T_ii!BK15=".","-",(CONCATENATE("[",ROUND(T_ii!BK15,1),"; ",ROUND(T_ii!BL15,1),"]")))</f>
        <v>[3.4; 44.2]</v>
      </c>
    </row>
    <row r="36" spans="1:17" x14ac:dyDescent="0.25">
      <c r="A36" s="184" t="s">
        <v>56</v>
      </c>
      <c r="B36" s="4">
        <f>ROUND(T_ii!B16,1)</f>
        <v>27.2</v>
      </c>
      <c r="C36" s="4">
        <f>ROUND(T_ii!F16,1)</f>
        <v>23.1</v>
      </c>
      <c r="D36" s="4">
        <f>ROUND(T_ii!J16,1)</f>
        <v>79.5</v>
      </c>
      <c r="E36" s="4">
        <f>ROUND(T_ii!N16,1)</f>
        <v>0</v>
      </c>
      <c r="F36" s="4">
        <f>ROUND(T_ii!R16,1)</f>
        <v>59.4</v>
      </c>
      <c r="G36" s="4">
        <f>ROUND(T_ii!V16,1)</f>
        <v>31.6</v>
      </c>
      <c r="H36" s="4">
        <f>ROUND(T_ii!Z16,1)</f>
        <v>56</v>
      </c>
      <c r="I36" s="4">
        <f>ROUND(T_ii!AD16,1)</f>
        <v>97.4</v>
      </c>
      <c r="J36" s="65">
        <f>ROUND(T_ii!AH16,1)</f>
        <v>37</v>
      </c>
      <c r="K36" s="4">
        <f>ROUND(T_ii!AL16,1)</f>
        <v>37.700000000000003</v>
      </c>
      <c r="L36" s="4">
        <f>ROUND(T_ii!AP16,1)</f>
        <v>83.5</v>
      </c>
      <c r="M36" s="4">
        <f>ROUND(T_ii!AT16,1)</f>
        <v>1.2</v>
      </c>
      <c r="N36" s="4">
        <f>ROUND(T_ii!AX16,1)</f>
        <v>77.5</v>
      </c>
      <c r="O36" s="4">
        <f>ROUND(T_ii!BB16,1)</f>
        <v>56.3</v>
      </c>
      <c r="P36" s="4">
        <f>ROUND(T_ii!BF16,1)</f>
        <v>71.900000000000006</v>
      </c>
      <c r="Q36" s="4">
        <f>ROUND(T_ii!BJ16,1)</f>
        <v>92.1</v>
      </c>
    </row>
    <row r="37" spans="1:17" x14ac:dyDescent="0.25">
      <c r="A37" s="185"/>
      <c r="B37" s="18" t="str">
        <f>IF(T_ii!C16=".","-",(CONCATENATE("[",ROUND(T_ii!C16,1),"; ",ROUND(T_ii!D16,1),"]")))</f>
        <v>[6.2; 67.7]</v>
      </c>
      <c r="C37" s="18" t="str">
        <f>IF(T_ii!G16=".","-",(CONCATENATE("[",ROUND(T_ii!G16,1),"; ",ROUND(T_ii!H16,1),"]")))</f>
        <v>[9; 47.6]</v>
      </c>
      <c r="D37" s="18" t="str">
        <f>IF(T_ii!K16=".","-",(CONCATENATE("[",ROUND(T_ii!K16,1),"; ",ROUND(T_ii!L16,1),"]")))</f>
        <v>[70.4; 86.3]</v>
      </c>
      <c r="E37" s="18" t="str">
        <f>IF(T_ii!O16=".","-",(CONCATENATE("[",ROUND(T_ii!O16,1),"; ",ROUND(T_ii!P16,1),"]")))</f>
        <v>-</v>
      </c>
      <c r="F37" s="18" t="str">
        <f>IF(T_ii!S16=".","-",(CONCATENATE("[",ROUND(T_ii!S16,1),"; ",ROUND(T_ii!T16,1),"]")))</f>
        <v>[49.6; 68.5]</v>
      </c>
      <c r="G37" s="18" t="str">
        <f>IF(T_ii!W16=".","-",(CONCATENATE("[",ROUND(T_ii!W16,1),"; ",ROUND(T_ii!X16,1),"]")))</f>
        <v>[18.9; 47.9]</v>
      </c>
      <c r="H37" s="18" t="str">
        <f>IF(T_ii!AA16=".","-",(CONCATENATE("[",ROUND(T_ii!AA16,1),"; ",ROUND(T_ii!AB16,1),"]")))</f>
        <v>[47.6; 64]</v>
      </c>
      <c r="I37" s="18" t="str">
        <f>IF(T_ii!AE16=".","-",(CONCATENATE("[",ROUND(T_ii!AE16,1),"; ",ROUND(T_ii!AF16,1),"]")))</f>
        <v>[90.4; 99.4]</v>
      </c>
      <c r="J37" s="114" t="str">
        <f>IF(T_ii!AI16=".","-",(CONCATENATE("[",ROUND(T_ii!AI16,1),"; ",ROUND(T_ii!AJ16,1),"]")))</f>
        <v>[17.3; 62.2]</v>
      </c>
      <c r="K37" s="18" t="str">
        <f>IF(T_ii!AM16=".","-",(CONCATENATE("[",ROUND(T_ii!AM16,1),"; ",ROUND(T_ii!AN16,1),"]")))</f>
        <v>[23.2; 54.7]</v>
      </c>
      <c r="L37" s="18" t="str">
        <f>IF(T_ii!AQ16=".","-",(CONCATENATE("[",ROUND(T_ii!AQ16,1),"; ",ROUND(T_ii!AR16,1),"]")))</f>
        <v>[77.1; 88.4]</v>
      </c>
      <c r="M37" s="18" t="str">
        <f>IF(T_ii!AU16=".","-",(CONCATENATE("[",ROUND(T_ii!AU16,1),"; ",ROUND(T_ii!AV16,1),"]")))</f>
        <v>[0.5; 3]</v>
      </c>
      <c r="N37" s="18" t="str">
        <f>IF(T_ii!AY16=".","-",(CONCATENATE("[",ROUND(T_ii!AY16,1),"; ",ROUND(T_ii!AZ16,1),"]")))</f>
        <v>[73.7; 80.8]</v>
      </c>
      <c r="O37" s="18" t="str">
        <f>IF(T_ii!BC16=".","-",(CONCATENATE("[",ROUND(T_ii!BC16,1),"; ",ROUND(T_ii!BD16,1),"]")))</f>
        <v>[50.7; 61.8]</v>
      </c>
      <c r="P37" s="18" t="str">
        <f>IF(T_ii!BG16=".","-",(CONCATENATE("[",ROUND(T_ii!BG16,1),"; ",ROUND(T_ii!BH16,1),"]")))</f>
        <v>[68.8; 74.9]</v>
      </c>
      <c r="Q37" s="18" t="str">
        <f>IF(T_ii!BK16=".","-",(CONCATENATE("[",ROUND(T_ii!BK16,1),"; ",ROUND(T_ii!BL16,1),"]")))</f>
        <v>[85.7; 95.7]</v>
      </c>
    </row>
    <row r="38" spans="1:17" x14ac:dyDescent="0.25">
      <c r="A38" s="184" t="s">
        <v>57</v>
      </c>
      <c r="B38" s="4">
        <f>ROUND(T_ii!B17,1)</f>
        <v>22.1</v>
      </c>
      <c r="C38" s="4">
        <f>ROUND(T_ii!F17,1)</f>
        <v>11</v>
      </c>
      <c r="D38" s="4">
        <f>ROUND(T_ii!J17,1)</f>
        <v>56.1</v>
      </c>
      <c r="E38" s="4">
        <f>ROUND(T_ii!N17,1)</f>
        <v>0</v>
      </c>
      <c r="F38" s="4">
        <f>ROUND(T_ii!R17,1)</f>
        <v>37.799999999999997</v>
      </c>
      <c r="G38" s="4">
        <f>ROUND(T_ii!V17,1)</f>
        <v>32</v>
      </c>
      <c r="H38" s="4">
        <f>ROUND(T_ii!Z17,1)</f>
        <v>36.4</v>
      </c>
      <c r="I38" s="4">
        <f>ROUND(T_ii!AD17,1)</f>
        <v>68.5</v>
      </c>
      <c r="J38" s="65">
        <f>ROUND(T_ii!AH17,1)</f>
        <v>54.9</v>
      </c>
      <c r="K38" s="4">
        <f>ROUND(T_ii!AL17,1)</f>
        <v>21</v>
      </c>
      <c r="L38" s="4">
        <f>ROUND(T_ii!AP17,1)</f>
        <v>67.599999999999994</v>
      </c>
      <c r="M38" s="4">
        <f>ROUND(T_ii!AT17,1)</f>
        <v>0</v>
      </c>
      <c r="N38" s="4">
        <f>ROUND(T_ii!AX17,1)</f>
        <v>54.6</v>
      </c>
      <c r="O38" s="4">
        <f>ROUND(T_ii!BB17,1)</f>
        <v>45.7</v>
      </c>
      <c r="P38" s="4">
        <f>ROUND(T_ii!BF17,1)</f>
        <v>52.9</v>
      </c>
      <c r="Q38" s="4">
        <f>ROUND(T_ii!BJ17,1)</f>
        <v>71.400000000000006</v>
      </c>
    </row>
    <row r="39" spans="1:17" x14ac:dyDescent="0.25">
      <c r="A39" s="185"/>
      <c r="B39" s="18" t="str">
        <f>IF(T_ii!C17=".","-",(CONCATENATE("[",ROUND(T_ii!C17,1),"; ",ROUND(T_ii!D17,1),"]")))</f>
        <v>[5.3; 58.9]</v>
      </c>
      <c r="C39" s="18" t="str">
        <f>IF(T_ii!G17=".","-",(CONCATENATE("[",ROUND(T_ii!G17,1),"; ",ROUND(T_ii!H17,1),"]")))</f>
        <v>[3.5; 29.4]</v>
      </c>
      <c r="D39" s="18" t="str">
        <f>IF(T_ii!K17=".","-",(CONCATENATE("[",ROUND(T_ii!K17,1),"; ",ROUND(T_ii!L17,1),"]")))</f>
        <v>[42.7; 68.7]</v>
      </c>
      <c r="E39" s="18" t="str">
        <f>IF(T_ii!O17=".","-",(CONCATENATE("[",ROUND(T_ii!O17,1),"; ",ROUND(T_ii!P17,1),"]")))</f>
        <v>-</v>
      </c>
      <c r="F39" s="18" t="str">
        <f>IF(T_ii!S17=".","-",(CONCATENATE("[",ROUND(T_ii!S17,1),"; ",ROUND(T_ii!T17,1),"]")))</f>
        <v>[30.2; 46.2]</v>
      </c>
      <c r="G39" s="18" t="str">
        <f>IF(T_ii!W17=".","-",(CONCATENATE("[",ROUND(T_ii!W17,1),"; ",ROUND(T_ii!X17,1),"]")))</f>
        <v>[18.5; 49.4]</v>
      </c>
      <c r="H39" s="18" t="str">
        <f>IF(T_ii!AA17=".","-",(CONCATENATE("[",ROUND(T_ii!AA17,1),"; ",ROUND(T_ii!AB17,1),"]")))</f>
        <v>[30.1; 43.3]</v>
      </c>
      <c r="I39" s="18" t="str">
        <f>IF(T_ii!AE17=".","-",(CONCATENATE("[",ROUND(T_ii!AE17,1),"; ",ROUND(T_ii!AF17,1),"]")))</f>
        <v>[35.2; 89.7]</v>
      </c>
      <c r="J39" s="114" t="str">
        <f>IF(T_ii!AI17=".","-",(CONCATENATE("[",ROUND(T_ii!AI17,1),"; ",ROUND(T_ii!AJ17,1),"]")))</f>
        <v>[33.5; 74.7]</v>
      </c>
      <c r="K39" s="18" t="str">
        <f>IF(T_ii!AM17=".","-",(CONCATENATE("[",ROUND(T_ii!AM17,1),"; ",ROUND(T_ii!AN17,1),"]")))</f>
        <v>[13.1; 31.8]</v>
      </c>
      <c r="L39" s="18" t="str">
        <f>IF(T_ii!AQ17=".","-",(CONCATENATE("[",ROUND(T_ii!AQ17,1),"; ",ROUND(T_ii!AR17,1),"]")))</f>
        <v>[60.1; 74.3]</v>
      </c>
      <c r="M39" s="18" t="str">
        <f>IF(T_ii!AU17=".","-",(CONCATENATE("[",ROUND(T_ii!AU17,1),"; ",ROUND(T_ii!AV17,1),"]")))</f>
        <v>-</v>
      </c>
      <c r="N39" s="18" t="str">
        <f>IF(T_ii!AY17=".","-",(CONCATENATE("[",ROUND(T_ii!AY17,1),"; ",ROUND(T_ii!AZ17,1),"]")))</f>
        <v>[51.4; 57.9]</v>
      </c>
      <c r="O39" s="18" t="str">
        <f>IF(T_ii!BC17=".","-",(CONCATENATE("[",ROUND(T_ii!BC17,1),"; ",ROUND(T_ii!BD17,1),"]")))</f>
        <v>[30; 62.3]</v>
      </c>
      <c r="P39" s="18" t="str">
        <f>IF(T_ii!BG17=".","-",(CONCATENATE("[",ROUND(T_ii!BG17,1),"; ",ROUND(T_ii!BH17,1),"]")))</f>
        <v>[49.6; 56.1]</v>
      </c>
      <c r="Q39" s="18" t="str">
        <f>IF(T_ii!BK17=".","-",(CONCATENATE("[",ROUND(T_ii!BK17,1),"; ",ROUND(T_ii!BL17,1),"]")))</f>
        <v>[60.8; 80.1]</v>
      </c>
    </row>
    <row r="40" spans="1:17" x14ac:dyDescent="0.25">
      <c r="A40" s="3" t="s">
        <v>58</v>
      </c>
      <c r="B40" s="4">
        <f>ROUND(T_ii!B18,1)</f>
        <v>0</v>
      </c>
      <c r="C40" s="4">
        <f>ROUND(T_ii!F18,1)</f>
        <v>0</v>
      </c>
      <c r="D40" s="4">
        <f>ROUND(T_ii!J18,1)</f>
        <v>44.6</v>
      </c>
      <c r="E40" s="4">
        <f>ROUND(T_ii!N18,1)</f>
        <v>0</v>
      </c>
      <c r="F40" s="4">
        <f>ROUND(T_ii!R18,1)</f>
        <v>12</v>
      </c>
      <c r="G40" s="4">
        <f>ROUND(T_ii!V18,1)</f>
        <v>7.4</v>
      </c>
      <c r="H40" s="4">
        <f>ROUND(T_ii!Z18,1)</f>
        <v>12.7</v>
      </c>
      <c r="I40" s="4">
        <f>ROUND(T_ii!AD18,1)</f>
        <v>32.1</v>
      </c>
      <c r="J40" s="65">
        <f>ROUND(T_ii!AH18,1)</f>
        <v>2.6</v>
      </c>
      <c r="K40" s="4">
        <f>ROUND(T_ii!AL18,1)</f>
        <v>7.1</v>
      </c>
      <c r="L40" s="4">
        <f>ROUND(T_ii!AP18,1)</f>
        <v>52.2</v>
      </c>
      <c r="M40" s="4">
        <f>ROUND(T_ii!AT18,1)</f>
        <v>0</v>
      </c>
      <c r="N40" s="4">
        <f>ROUND(T_ii!AX18,1)</f>
        <v>16.600000000000001</v>
      </c>
      <c r="O40" s="4">
        <f>ROUND(T_ii!BB18,1)</f>
        <v>3.6</v>
      </c>
      <c r="P40" s="4">
        <f>ROUND(T_ii!BF18,1)</f>
        <v>22.1</v>
      </c>
      <c r="Q40" s="4">
        <f>ROUND(T_ii!BJ18,1)</f>
        <v>33.1</v>
      </c>
    </row>
    <row r="41" spans="1:17" x14ac:dyDescent="0.25">
      <c r="A41" s="6"/>
      <c r="B41" s="18" t="str">
        <f>IF(T_ii!C18=".","-",(CONCATENATE("[",ROUND(T_ii!C18,1),"; ",ROUND(T_ii!D18,1),"]")))</f>
        <v>-</v>
      </c>
      <c r="C41" s="18" t="str">
        <f>IF(T_ii!G18=".","-",(CONCATENATE("[",ROUND(T_ii!G18,1),"; ",ROUND(T_ii!H18,1),"]")))</f>
        <v>-</v>
      </c>
      <c r="D41" s="18" t="str">
        <f>IF(T_ii!K18=".","-",(CONCATENATE("[",ROUND(T_ii!K18,1),"; ",ROUND(T_ii!L18,1),"]")))</f>
        <v>[35.8; 53.7]</v>
      </c>
      <c r="E41" s="18" t="str">
        <f>IF(T_ii!O18=".","-",(CONCATENATE("[",ROUND(T_ii!O18,1),"; ",ROUND(T_ii!P18,1),"]")))</f>
        <v>-</v>
      </c>
      <c r="F41" s="18" t="str">
        <f>IF(T_ii!S18=".","-",(CONCATENATE("[",ROUND(T_ii!S18,1),"; ",ROUND(T_ii!T18,1),"]")))</f>
        <v>[8.9; 15.9]</v>
      </c>
      <c r="G41" s="18" t="str">
        <f>IF(T_ii!W18=".","-",(CONCATENATE("[",ROUND(T_ii!W18,1),"; ",ROUND(T_ii!X18,1),"]")))</f>
        <v>[3.1; 16.6]</v>
      </c>
      <c r="H41" s="18" t="str">
        <f>IF(T_ii!AA18=".","-",(CONCATENATE("[",ROUND(T_ii!AA18,1),"; ",ROUND(T_ii!AB18,1),"]")))</f>
        <v>[10; 16.1]</v>
      </c>
      <c r="I41" s="18" t="str">
        <f>IF(T_ii!AE18=".","-",(CONCATENATE("[",ROUND(T_ii!AE18,1),"; ",ROUND(T_ii!AF18,1),"]")))</f>
        <v>[8.8; 69.7]</v>
      </c>
      <c r="J41" s="114" t="str">
        <f>IF(T_ii!AI18=".","-",(CONCATENATE("[",ROUND(T_ii!AI18,1),"; ",ROUND(T_ii!AJ18,1),"]")))</f>
        <v>[0.7; 9.6]</v>
      </c>
      <c r="K41" s="18" t="str">
        <f>IF(T_ii!AM18=".","-",(CONCATENATE("[",ROUND(T_ii!AM18,1),"; ",ROUND(T_ii!AN18,1),"]")))</f>
        <v>[3.9; 12.8]</v>
      </c>
      <c r="L41" s="18" t="str">
        <f>IF(T_ii!AQ18=".","-",(CONCATENATE("[",ROUND(T_ii!AQ18,1),"; ",ROUND(T_ii!AR18,1),"]")))</f>
        <v>[44.7; 59.7]</v>
      </c>
      <c r="M41" s="18" t="str">
        <f>IF(T_ii!AU18=".","-",(CONCATENATE("[",ROUND(T_ii!AU18,1),"; ",ROUND(T_ii!AV18,1),"]")))</f>
        <v>-</v>
      </c>
      <c r="N41" s="18" t="str">
        <f>IF(T_ii!AY18=".","-",(CONCATENATE("[",ROUND(T_ii!AY18,1),"; ",ROUND(T_ii!AZ18,1),"]")))</f>
        <v>[14.2; 19.3]</v>
      </c>
      <c r="O41" s="18" t="str">
        <f>IF(T_ii!BC18=".","-",(CONCATENATE("[",ROUND(T_ii!BC18,1),"; ",ROUND(T_ii!BD18,1),"]")))</f>
        <v>[1; 12.2]</v>
      </c>
      <c r="P41" s="18" t="str">
        <f>IF(T_ii!BG18=".","-",(CONCATENATE("[",ROUND(T_ii!BG18,1),"; ",ROUND(T_ii!BH18,1),"]")))</f>
        <v>[18.5; 26.2]</v>
      </c>
      <c r="Q41" s="18" t="str">
        <f>IF(T_ii!BK18=".","-",(CONCATENATE("[",ROUND(T_ii!BK18,1),"; ",ROUND(T_ii!BL18,1),"]")))</f>
        <v>[21.5; 47.2]</v>
      </c>
    </row>
    <row r="42" spans="1:17" x14ac:dyDescent="0.25">
      <c r="A42" s="7" t="s">
        <v>59</v>
      </c>
      <c r="B42" s="4">
        <f>ROUND(T_ii!B19,1)</f>
        <v>22.1</v>
      </c>
      <c r="C42" s="4">
        <f>ROUND(T_ii!F19,1)</f>
        <v>5.5</v>
      </c>
      <c r="D42" s="4">
        <f>ROUND(T_ii!J19,1)</f>
        <v>43.5</v>
      </c>
      <c r="E42" s="4">
        <f>ROUND(T_ii!N19,1)</f>
        <v>0</v>
      </c>
      <c r="F42" s="4">
        <f>ROUND(T_ii!R19,1)</f>
        <v>37.4</v>
      </c>
      <c r="G42" s="4">
        <f>ROUND(T_ii!V19,1)</f>
        <v>32.299999999999997</v>
      </c>
      <c r="H42" s="4">
        <f>ROUND(T_ii!Z19,1)</f>
        <v>35.299999999999997</v>
      </c>
      <c r="I42" s="4">
        <f>ROUND(T_ii!AD19,1)</f>
        <v>72.5</v>
      </c>
      <c r="J42" s="65">
        <f>ROUND(T_ii!AH19,1)</f>
        <v>13</v>
      </c>
      <c r="K42" s="4">
        <f>ROUND(T_ii!AL19,1)</f>
        <v>13.9</v>
      </c>
      <c r="L42" s="4">
        <f>ROUND(T_ii!AP19,1)</f>
        <v>21.2</v>
      </c>
      <c r="M42" s="4">
        <f>ROUND(T_ii!AT19,1)</f>
        <v>0.3</v>
      </c>
      <c r="N42" s="4">
        <f>ROUND(T_ii!AX19,1)</f>
        <v>32.799999999999997</v>
      </c>
      <c r="O42" s="4">
        <f>ROUND(T_ii!BB19,1)</f>
        <v>32.200000000000003</v>
      </c>
      <c r="P42" s="4">
        <f>ROUND(T_ii!BF19,1)</f>
        <v>27.8</v>
      </c>
      <c r="Q42" s="4">
        <f>ROUND(T_ii!BJ19,1)</f>
        <v>25.1</v>
      </c>
    </row>
    <row r="43" spans="1:17" x14ac:dyDescent="0.25">
      <c r="A43" s="8"/>
      <c r="B43" s="18" t="str">
        <f>IF(T_ii!C19=".","-",(CONCATENATE("[",ROUND(T_ii!C19,1),"; ",ROUND(T_ii!D19,1),"]")))</f>
        <v>[5.3; 58.9]</v>
      </c>
      <c r="C43" s="18" t="str">
        <f>IF(T_ii!G19=".","-",(CONCATENATE("[",ROUND(T_ii!G19,1),"; ",ROUND(T_ii!H19,1),"]")))</f>
        <v>[1.7; 16.3]</v>
      </c>
      <c r="D43" s="18" t="str">
        <f>IF(T_ii!K19=".","-",(CONCATENATE("[",ROUND(T_ii!K19,1),"; ",ROUND(T_ii!L19,1),"]")))</f>
        <v>[29.2; 58.9]</v>
      </c>
      <c r="E43" s="18" t="str">
        <f>IF(T_ii!O19=".","-",(CONCATENATE("[",ROUND(T_ii!O19,1),"; ",ROUND(T_ii!P19,1),"]")))</f>
        <v>-</v>
      </c>
      <c r="F43" s="18" t="str">
        <f>IF(T_ii!S19=".","-",(CONCATENATE("[",ROUND(T_ii!S19,1),"; ",ROUND(T_ii!T19,1),"]")))</f>
        <v>[32.4; 42.7]</v>
      </c>
      <c r="G43" s="18" t="str">
        <f>IF(T_ii!W19=".","-",(CONCATENATE("[",ROUND(T_ii!W19,1),"; ",ROUND(T_ii!X19,1),"]")))</f>
        <v>[17.1; 52.4]</v>
      </c>
      <c r="H43" s="18" t="str">
        <f>IF(T_ii!AA19=".","-",(CONCATENATE("[",ROUND(T_ii!AA19,1),"; ",ROUND(T_ii!AB19,1),"]")))</f>
        <v>[30.9; 40]</v>
      </c>
      <c r="I43" s="18" t="str">
        <f>IF(T_ii!AE19=".","-",(CONCATENATE("[",ROUND(T_ii!AE19,1),"; ",ROUND(T_ii!AF19,1),"]")))</f>
        <v>[47.5; 88.5]</v>
      </c>
      <c r="J43" s="114" t="str">
        <f>IF(T_ii!AI19=".","-",(CONCATENATE("[",ROUND(T_ii!AI19,1),"; ",ROUND(T_ii!AJ19,1),"]")))</f>
        <v>[6.8; 23.3]</v>
      </c>
      <c r="K43" s="18" t="str">
        <f>IF(T_ii!AM19=".","-",(CONCATENATE("[",ROUND(T_ii!AM19,1),"; ",ROUND(T_ii!AN19,1),"]")))</f>
        <v>[7.7; 23.6]</v>
      </c>
      <c r="L43" s="18" t="str">
        <f>IF(T_ii!AQ19=".","-",(CONCATENATE("[",ROUND(T_ii!AQ19,1),"; ",ROUND(T_ii!AR19,1),"]")))</f>
        <v>[17.1; 25.9]</v>
      </c>
      <c r="M43" s="18" t="str">
        <f>IF(T_ii!AU19=".","-",(CONCATENATE("[",ROUND(T_ii!AU19,1),"; ",ROUND(T_ii!AV19,1),"]")))</f>
        <v>[0.1; 1.6]</v>
      </c>
      <c r="N43" s="18" t="str">
        <f>IF(T_ii!AY19=".","-",(CONCATENATE("[",ROUND(T_ii!AY19,1),"; ",ROUND(T_ii!AZ19,1),"]")))</f>
        <v>[29.3; 36.6]</v>
      </c>
      <c r="O43" s="18" t="str">
        <f>IF(T_ii!BC19=".","-",(CONCATENATE("[",ROUND(T_ii!BC19,1),"; ",ROUND(T_ii!BD19,1),"]")))</f>
        <v>[26.6; 38.3]</v>
      </c>
      <c r="P43" s="18" t="str">
        <f>IF(T_ii!BG19=".","-",(CONCATENATE("[",ROUND(T_ii!BG19,1),"; ",ROUND(T_ii!BH19,1),"]")))</f>
        <v>[24.8; 31]</v>
      </c>
      <c r="Q43" s="18" t="str">
        <f>IF(T_ii!BK19=".","-",(CONCATENATE("[",ROUND(T_ii!BK19,1),"; ",ROUND(T_ii!BL19,1),"]")))</f>
        <v>[18.7; 32.7]</v>
      </c>
    </row>
    <row r="44" spans="1:17" x14ac:dyDescent="0.25">
      <c r="A44" s="5" t="s">
        <v>60</v>
      </c>
      <c r="B44" s="4">
        <f>ROUND(T_ii!B20,1)</f>
        <v>0</v>
      </c>
      <c r="C44" s="4">
        <f>ROUND(T_ii!F20,1)</f>
        <v>2.2000000000000002</v>
      </c>
      <c r="D44" s="4">
        <f>ROUND(T_ii!J20,1)</f>
        <v>12.8</v>
      </c>
      <c r="E44" s="4">
        <f>ROUND(T_ii!N20,1)</f>
        <v>0</v>
      </c>
      <c r="F44" s="4">
        <f>ROUND(T_ii!R20,1)</f>
        <v>1.1000000000000001</v>
      </c>
      <c r="G44" s="4">
        <f>ROUND(T_ii!V20,1)</f>
        <v>0</v>
      </c>
      <c r="H44" s="4">
        <f>ROUND(T_ii!Z20,1)</f>
        <v>1.6</v>
      </c>
      <c r="I44" s="4">
        <f>ROUND(T_ii!AD20,1)</f>
        <v>0</v>
      </c>
      <c r="J44" s="65">
        <f>ROUND(T_ii!AH20,1)</f>
        <v>6.7</v>
      </c>
      <c r="K44" s="4">
        <f>ROUND(T_ii!AL20,1)</f>
        <v>1.2</v>
      </c>
      <c r="L44" s="4">
        <f>ROUND(T_ii!AP20,1)</f>
        <v>1.3</v>
      </c>
      <c r="M44" s="4">
        <f>ROUND(T_ii!AT20,1)</f>
        <v>0</v>
      </c>
      <c r="N44" s="4">
        <f>ROUND(T_ii!AX20,1)</f>
        <v>1</v>
      </c>
      <c r="O44" s="4">
        <f>ROUND(T_ii!BB20,1)</f>
        <v>0</v>
      </c>
      <c r="P44" s="4">
        <f>ROUND(T_ii!BF20,1)</f>
        <v>1</v>
      </c>
      <c r="Q44" s="4">
        <f>ROUND(T_ii!BJ20,1)</f>
        <v>0.7</v>
      </c>
    </row>
    <row r="45" spans="1:17" x14ac:dyDescent="0.25">
      <c r="A45" s="9"/>
      <c r="B45" s="18" t="str">
        <f>IF(T_ii!C20=".","-",(CONCATENATE("[",ROUND(T_ii!C20,1),"; ",ROUND(T_ii!D20,1),"]")))</f>
        <v>-</v>
      </c>
      <c r="C45" s="18" t="str">
        <f>IF(T_ii!G20=".","-",(CONCATENATE("[",ROUND(T_ii!G20,1),"; ",ROUND(T_ii!H20,1),"]")))</f>
        <v>[0.3; 13.5]</v>
      </c>
      <c r="D45" s="18" t="str">
        <f>IF(T_ii!K20=".","-",(CONCATENATE("[",ROUND(T_ii!K20,1),"; ",ROUND(T_ii!L20,1),"]")))</f>
        <v>[5.4; 27.5]</v>
      </c>
      <c r="E45" s="18" t="str">
        <f>IF(T_ii!O20=".","-",(CONCATENATE("[",ROUND(T_ii!O20,1),"; ",ROUND(T_ii!P20,1),"]")))</f>
        <v>-</v>
      </c>
      <c r="F45" s="18" t="str">
        <f>IF(T_ii!S20=".","-",(CONCATENATE("[",ROUND(T_ii!S20,1),"; ",ROUND(T_ii!T20,1),"]")))</f>
        <v>[0.5; 2.3]</v>
      </c>
      <c r="G45" s="18" t="str">
        <f>IF(T_ii!W20=".","-",(CONCATENATE("[",ROUND(T_ii!W20,1),"; ",ROUND(T_ii!X20,1),"]")))</f>
        <v>-</v>
      </c>
      <c r="H45" s="18" t="str">
        <f>IF(T_ii!AA20=".","-",(CONCATENATE("[",ROUND(T_ii!AA20,1),"; ",ROUND(T_ii!AB20,1),"]")))</f>
        <v>[0.8; 3.4]</v>
      </c>
      <c r="I45" s="18" t="str">
        <f>IF(T_ii!AE20=".","-",(CONCATENATE("[",ROUND(T_ii!AE20,1),"; ",ROUND(T_ii!AF20,1),"]")))</f>
        <v>-</v>
      </c>
      <c r="J45" s="114" t="str">
        <f>IF(T_ii!AI20=".","-",(CONCATENATE("[",ROUND(T_ii!AI20,1),"; ",ROUND(T_ii!AJ20,1),"]")))</f>
        <v>[2.5; 16.7]</v>
      </c>
      <c r="K45" s="18" t="str">
        <f>IF(T_ii!AM20=".","-",(CONCATENATE("[",ROUND(T_ii!AM20,1),"; ",ROUND(T_ii!AN20,1),"]")))</f>
        <v>[0.5; 2.9]</v>
      </c>
      <c r="L45" s="18" t="str">
        <f>IF(T_ii!AQ20=".","-",(CONCATENATE("[",ROUND(T_ii!AQ20,1),"; ",ROUND(T_ii!AR20,1),"]")))</f>
        <v>[0.6; 2.8]</v>
      </c>
      <c r="M45" s="18" t="str">
        <f>IF(T_ii!AU20=".","-",(CONCATENATE("[",ROUND(T_ii!AU20,1),"; ",ROUND(T_ii!AV20,1),"]")))</f>
        <v>-</v>
      </c>
      <c r="N45" s="18" t="str">
        <f>IF(T_ii!AY20=".","-",(CONCATENATE("[",ROUND(T_ii!AY20,1),"; ",ROUND(T_ii!AZ20,1),"]")))</f>
        <v>[0.7; 1.5]</v>
      </c>
      <c r="O45" s="18" t="str">
        <f>IF(T_ii!BC20=".","-",(CONCATENATE("[",ROUND(T_ii!BC20,1),"; ",ROUND(T_ii!BD20,1),"]")))</f>
        <v>-</v>
      </c>
      <c r="P45" s="18" t="str">
        <f>IF(T_ii!BG20=".","-",(CONCATENATE("[",ROUND(T_ii!BG20,1),"; ",ROUND(T_ii!BH20,1),"]")))</f>
        <v>[0.7; 1.5]</v>
      </c>
      <c r="Q45" s="18" t="str">
        <f>IF(T_ii!BK20=".","-",(CONCATENATE("[",ROUND(T_ii!BK20,1),"; ",ROUND(T_ii!BL20,1),"]")))</f>
        <v>[0.1; 3.7]</v>
      </c>
    </row>
    <row r="46" spans="1:17" x14ac:dyDescent="0.25">
      <c r="A46" s="5" t="s">
        <v>61</v>
      </c>
      <c r="B46" s="4">
        <f>ROUND(T_ii!B21,1)</f>
        <v>0</v>
      </c>
      <c r="C46" s="4">
        <f>ROUND(T_ii!F21,1)</f>
        <v>0</v>
      </c>
      <c r="D46" s="4">
        <f>ROUND(T_ii!J21,1)</f>
        <v>11.5</v>
      </c>
      <c r="E46" s="4">
        <f>ROUND(T_ii!N21,1)</f>
        <v>0</v>
      </c>
      <c r="F46" s="4">
        <f>ROUND(T_ii!R21,1)</f>
        <v>23.8</v>
      </c>
      <c r="G46" s="4">
        <f>ROUND(T_ii!V21,1)</f>
        <v>17.3</v>
      </c>
      <c r="H46" s="4">
        <f>ROUND(T_ii!Z21,1)</f>
        <v>21.3</v>
      </c>
      <c r="I46" s="4">
        <f>ROUND(T_ii!AD21,1)</f>
        <v>41</v>
      </c>
      <c r="J46" s="65">
        <f>ROUND(T_ii!AH21,1)</f>
        <v>3.7</v>
      </c>
      <c r="K46" s="4">
        <f>ROUND(T_ii!AL21,1)</f>
        <v>1.8</v>
      </c>
      <c r="L46" s="4">
        <f>ROUND(T_ii!AP21,1)</f>
        <v>9.6</v>
      </c>
      <c r="M46" s="4">
        <f>ROUND(T_ii!AT21,1)</f>
        <v>0</v>
      </c>
      <c r="N46" s="4">
        <f>ROUND(T_ii!AX21,1)</f>
        <v>15.9</v>
      </c>
      <c r="O46" s="4">
        <f>ROUND(T_ii!BB21,1)</f>
        <v>4.4000000000000004</v>
      </c>
      <c r="P46" s="4">
        <f>ROUND(T_ii!BF21,1)</f>
        <v>12.3</v>
      </c>
      <c r="Q46" s="4">
        <f>ROUND(T_ii!BJ21,1)</f>
        <v>18.600000000000001</v>
      </c>
    </row>
    <row r="47" spans="1:17" x14ac:dyDescent="0.25">
      <c r="A47" s="10"/>
      <c r="B47" s="18" t="str">
        <f>IF(T_ii!C21=".","-",(CONCATENATE("[",ROUND(T_ii!C21,1),"; ",ROUND(T_ii!D21,1),"]")))</f>
        <v>-</v>
      </c>
      <c r="C47" s="18" t="str">
        <f>IF(T_ii!G21=".","-",(CONCATENATE("[",ROUND(T_ii!G21,1),"; ",ROUND(T_ii!H21,1),"]")))</f>
        <v>-</v>
      </c>
      <c r="D47" s="18" t="str">
        <f>IF(T_ii!K21=".","-",(CONCATENATE("[",ROUND(T_ii!K21,1),"; ",ROUND(T_ii!L21,1),"]")))</f>
        <v>[5.4; 22.8]</v>
      </c>
      <c r="E47" s="18" t="str">
        <f>IF(T_ii!O21=".","-",(CONCATENATE("[",ROUND(T_ii!O21,1),"; ",ROUND(T_ii!P21,1),"]")))</f>
        <v>-</v>
      </c>
      <c r="F47" s="18" t="str">
        <f>IF(T_ii!S21=".","-",(CONCATENATE("[",ROUND(T_ii!S21,1),"; ",ROUND(T_ii!T21,1),"]")))</f>
        <v>[20.1; 28]</v>
      </c>
      <c r="G47" s="18" t="str">
        <f>IF(T_ii!W21=".","-",(CONCATENATE("[",ROUND(T_ii!W21,1),"; ",ROUND(T_ii!X21,1),"]")))</f>
        <v>[7; 36.9]</v>
      </c>
      <c r="H47" s="18" t="str">
        <f>IF(T_ii!AA21=".","-",(CONCATENATE("[",ROUND(T_ii!AA21,1),"; ",ROUND(T_ii!AB21,1),"]")))</f>
        <v>[17.9; 25]</v>
      </c>
      <c r="I47" s="18" t="str">
        <f>IF(T_ii!AE21=".","-",(CONCATENATE("[",ROUND(T_ii!AE21,1),"; ",ROUND(T_ii!AF21,1),"]")))</f>
        <v>[21.1; 64.3]</v>
      </c>
      <c r="J47" s="114" t="str">
        <f>IF(T_ii!AI21=".","-",(CONCATENATE("[",ROUND(T_ii!AI21,1),"; ",ROUND(T_ii!AJ21,1),"]")))</f>
        <v>[1.4; 9.3]</v>
      </c>
      <c r="K47" s="18" t="str">
        <f>IF(T_ii!AM21=".","-",(CONCATENATE("[",ROUND(T_ii!AM21,1),"; ",ROUND(T_ii!AN21,1),"]")))</f>
        <v>[0.9; 3.6]</v>
      </c>
      <c r="L47" s="18" t="str">
        <f>IF(T_ii!AQ21=".","-",(CONCATENATE("[",ROUND(T_ii!AQ21,1),"; ",ROUND(T_ii!AR21,1),"]")))</f>
        <v>[7.2; 12.7]</v>
      </c>
      <c r="M47" s="18" t="str">
        <f>IF(T_ii!AU21=".","-",(CONCATENATE("[",ROUND(T_ii!AU21,1),"; ",ROUND(T_ii!AV21,1),"]")))</f>
        <v>-</v>
      </c>
      <c r="N47" s="18" t="str">
        <f>IF(T_ii!AY21=".","-",(CONCATENATE("[",ROUND(T_ii!AY21,1),"; ",ROUND(T_ii!AZ21,1),"]")))</f>
        <v>[13.3; 19]</v>
      </c>
      <c r="O47" s="18" t="str">
        <f>IF(T_ii!BC21=".","-",(CONCATENATE("[",ROUND(T_ii!BC21,1),"; ",ROUND(T_ii!BD21,1),"]")))</f>
        <v>[0.9; 19.1]</v>
      </c>
      <c r="P47" s="18" t="str">
        <f>IF(T_ii!BG21=".","-",(CONCATENATE("[",ROUND(T_ii!BG21,1),"; ",ROUND(T_ii!BH21,1),"]")))</f>
        <v>[10.2; 14.9]</v>
      </c>
      <c r="Q47" s="18" t="str">
        <f>IF(T_ii!BK21=".","-",(CONCATENATE("[",ROUND(T_ii!BK21,1),"; ",ROUND(T_ii!BL21,1),"]")))</f>
        <v>[13.3; 25.4]</v>
      </c>
    </row>
    <row r="48" spans="1:17" x14ac:dyDescent="0.25">
      <c r="A48" s="5" t="s">
        <v>62</v>
      </c>
      <c r="B48" s="4">
        <f>ROUND(T_ii!B22,1)</f>
        <v>0</v>
      </c>
      <c r="C48" s="4">
        <f>ROUND(T_ii!F22,1)</f>
        <v>2.8</v>
      </c>
      <c r="D48" s="4">
        <f>ROUND(T_ii!J22,1)</f>
        <v>22.4</v>
      </c>
      <c r="E48" s="4">
        <f>ROUND(T_ii!N22,1)</f>
        <v>0</v>
      </c>
      <c r="F48" s="4">
        <f>ROUND(T_ii!R22,1)</f>
        <v>18.8</v>
      </c>
      <c r="G48" s="4">
        <f>ROUND(T_ii!V22,1)</f>
        <v>15</v>
      </c>
      <c r="H48" s="4">
        <f>ROUND(T_ii!Z22,1)</f>
        <v>17.600000000000001</v>
      </c>
      <c r="I48" s="4">
        <f>ROUND(T_ii!AD22,1)</f>
        <v>46.3</v>
      </c>
      <c r="J48" s="65">
        <f>ROUND(T_ii!AH22,1)</f>
        <v>11.1</v>
      </c>
      <c r="K48" s="4">
        <f>ROUND(T_ii!AL22,1)</f>
        <v>10.1</v>
      </c>
      <c r="L48" s="4">
        <f>ROUND(T_ii!AP22,1)</f>
        <v>16.7</v>
      </c>
      <c r="M48" s="4">
        <f>ROUND(T_ii!AT22,1)</f>
        <v>0.3</v>
      </c>
      <c r="N48" s="4">
        <f>ROUND(T_ii!AX22,1)</f>
        <v>18.8</v>
      </c>
      <c r="O48" s="4">
        <f>ROUND(T_ii!BB22,1)</f>
        <v>28.1</v>
      </c>
      <c r="P48" s="4">
        <f>ROUND(T_ii!BF22,1)</f>
        <v>17.7</v>
      </c>
      <c r="Q48" s="4">
        <f>ROUND(T_ii!BJ22,1)</f>
        <v>9.1</v>
      </c>
    </row>
    <row r="49" spans="1:17" x14ac:dyDescent="0.25">
      <c r="A49" s="9"/>
      <c r="B49" s="18" t="str">
        <f>IF(T_ii!C22=".","-",(CONCATENATE("[",ROUND(T_ii!C22,1),"; ",ROUND(T_ii!D22,1),"]")))</f>
        <v>-</v>
      </c>
      <c r="C49" s="18" t="str">
        <f>IF(T_ii!G22=".","-",(CONCATENATE("[",ROUND(T_ii!G22,1),"; ",ROUND(T_ii!H22,1),"]")))</f>
        <v>[0.6; 12.1]</v>
      </c>
      <c r="D49" s="18" t="str">
        <f>IF(T_ii!K22=".","-",(CONCATENATE("[",ROUND(T_ii!K22,1),"; ",ROUND(T_ii!L22,1),"]")))</f>
        <v>[15.1; 31.8]</v>
      </c>
      <c r="E49" s="18" t="str">
        <f>IF(T_ii!O22=".","-",(CONCATENATE("[",ROUND(T_ii!O22,1),"; ",ROUND(T_ii!P22,1),"]")))</f>
        <v>-</v>
      </c>
      <c r="F49" s="18" t="str">
        <f>IF(T_ii!S22=".","-",(CONCATENATE("[",ROUND(T_ii!S22,1),"; ",ROUND(T_ii!T22,1),"]")))</f>
        <v>[15.2; 23]</v>
      </c>
      <c r="G49" s="18" t="str">
        <f>IF(T_ii!W22=".","-",(CONCATENATE("[",ROUND(T_ii!W22,1),"; ",ROUND(T_ii!X22,1),"]")))</f>
        <v>[6.6; 30.6]</v>
      </c>
      <c r="H49" s="18" t="str">
        <f>IF(T_ii!AA22=".","-",(CONCATENATE("[",ROUND(T_ii!AA22,1),"; ",ROUND(T_ii!AB22,1),"]")))</f>
        <v>[14.4; 21.4]</v>
      </c>
      <c r="I49" s="18" t="str">
        <f>IF(T_ii!AE22=".","-",(CONCATENATE("[",ROUND(T_ii!AE22,1),"; ",ROUND(T_ii!AF22,1),"]")))</f>
        <v>[24.7; 69.3]</v>
      </c>
      <c r="J49" s="114" t="str">
        <f>IF(T_ii!AI22=".","-",(CONCATENATE("[",ROUND(T_ii!AI22,1),"; ",ROUND(T_ii!AJ22,1),"]")))</f>
        <v>[5.5; 21.4]</v>
      </c>
      <c r="K49" s="18" t="str">
        <f>IF(T_ii!AM22=".","-",(CONCATENATE("[",ROUND(T_ii!AM22,1),"; ",ROUND(T_ii!AN22,1),"]")))</f>
        <v>[5; 19.3]</v>
      </c>
      <c r="L49" s="18" t="str">
        <f>IF(T_ii!AQ22=".","-",(CONCATENATE("[",ROUND(T_ii!AQ22,1),"; ",ROUND(T_ii!AR22,1),"]")))</f>
        <v>[13; 21.2]</v>
      </c>
      <c r="M49" s="18" t="str">
        <f>IF(T_ii!AU22=".","-",(CONCATENATE("[",ROUND(T_ii!AU22,1),"; ",ROUND(T_ii!AV22,1),"]")))</f>
        <v>[0.1; 1.6]</v>
      </c>
      <c r="N49" s="18" t="str">
        <f>IF(T_ii!AY22=".","-",(CONCATENATE("[",ROUND(T_ii!AY22,1),"; ",ROUND(T_ii!AZ22,1),"]")))</f>
        <v>[16; 22]</v>
      </c>
      <c r="O49" s="18" t="str">
        <f>IF(T_ii!BC22=".","-",(CONCATENATE("[",ROUND(T_ii!BC22,1),"; ",ROUND(T_ii!BD22,1),"]")))</f>
        <v>[21.6; 35.8]</v>
      </c>
      <c r="P49" s="18" t="str">
        <f>IF(T_ii!BG22=".","-",(CONCATENATE("[",ROUND(T_ii!BG22,1),"; ",ROUND(T_ii!BH22,1),"]")))</f>
        <v>[14.9; 20.8]</v>
      </c>
      <c r="Q49" s="18" t="str">
        <f>IF(T_ii!BK22=".","-",(CONCATENATE("[",ROUND(T_ii!BK22,1),"; ",ROUND(T_ii!BL22,1),"]")))</f>
        <v>[3.1; 23.6]</v>
      </c>
    </row>
    <row r="50" spans="1:17" x14ac:dyDescent="0.25">
      <c r="A50" s="5" t="s">
        <v>63</v>
      </c>
      <c r="B50" s="4">
        <f>ROUND(T_ii!B23,1)</f>
        <v>0</v>
      </c>
      <c r="C50" s="4">
        <f>ROUND(T_ii!F23,1)</f>
        <v>0</v>
      </c>
      <c r="D50" s="4">
        <f>ROUND(T_ii!J23,1)</f>
        <v>0</v>
      </c>
      <c r="E50" s="4">
        <f>ROUND(T_ii!N23,1)</f>
        <v>0</v>
      </c>
      <c r="F50" s="4">
        <f>ROUND(T_ii!R23,1)</f>
        <v>0.2</v>
      </c>
      <c r="G50" s="4">
        <f>ROUND(T_ii!V23,1)</f>
        <v>0</v>
      </c>
      <c r="H50" s="4">
        <f>ROUND(T_ii!Z23,1)</f>
        <v>0.2</v>
      </c>
      <c r="I50" s="4">
        <f>ROUND(T_ii!AD23,1)</f>
        <v>0</v>
      </c>
      <c r="J50" s="65">
        <f>ROUND(T_ii!AH23,1)</f>
        <v>0</v>
      </c>
      <c r="K50" s="4">
        <f>ROUND(T_ii!AL23,1)</f>
        <v>0.9</v>
      </c>
      <c r="L50" s="4">
        <f>ROUND(T_ii!AP23,1)</f>
        <v>0.3</v>
      </c>
      <c r="M50" s="4">
        <f>ROUND(T_ii!AT23,1)</f>
        <v>0</v>
      </c>
      <c r="N50" s="4">
        <f>ROUND(T_ii!AX23,1)</f>
        <v>1.1000000000000001</v>
      </c>
      <c r="O50" s="4">
        <f>ROUND(T_ii!BB23,1)</f>
        <v>7.8</v>
      </c>
      <c r="P50" s="4">
        <f>ROUND(T_ii!BF23,1)</f>
        <v>1.3</v>
      </c>
      <c r="Q50" s="4">
        <f>ROUND(T_ii!BJ23,1)</f>
        <v>0</v>
      </c>
    </row>
    <row r="51" spans="1:17" x14ac:dyDescent="0.25">
      <c r="A51" s="9"/>
      <c r="B51" s="18" t="str">
        <f>IF(T_ii!C23=".","-",(CONCATENATE("[",ROUND(T_ii!C23,1),"; ",ROUND(T_ii!D23,1),"]")))</f>
        <v>-</v>
      </c>
      <c r="C51" s="18" t="str">
        <f>IF(T_ii!G23=".","-",(CONCATENATE("[",ROUND(T_ii!G23,1),"; ",ROUND(T_ii!H23,1),"]")))</f>
        <v>-</v>
      </c>
      <c r="D51" s="18" t="str">
        <f>IF(T_ii!K23=".","-",(CONCATENATE("[",ROUND(T_ii!K23,1),"; ",ROUND(T_ii!L23,1),"]")))</f>
        <v>-</v>
      </c>
      <c r="E51" s="18" t="str">
        <f>IF(T_ii!O23=".","-",(CONCATENATE("[",ROUND(T_ii!O23,1),"; ",ROUND(T_ii!P23,1),"]")))</f>
        <v>-</v>
      </c>
      <c r="F51" s="18" t="str">
        <f>IF(T_ii!S23=".","-",(CONCATENATE("[",ROUND(T_ii!S23,1),"; ",ROUND(T_ii!T23,1),"]")))</f>
        <v>[0.1; 0.5]</v>
      </c>
      <c r="G51" s="18" t="str">
        <f>IF(T_ii!W23=".","-",(CONCATENATE("[",ROUND(T_ii!W23,1),"; ",ROUND(T_ii!X23,1),"]")))</f>
        <v>-</v>
      </c>
      <c r="H51" s="18" t="str">
        <f>IF(T_ii!AA23=".","-",(CONCATENATE("[",ROUND(T_ii!AA23,1),"; ",ROUND(T_ii!AB23,1),"]")))</f>
        <v>[0.1; 0.4]</v>
      </c>
      <c r="I51" s="18" t="str">
        <f>IF(T_ii!AE23=".","-",(CONCATENATE("[",ROUND(T_ii!AE23,1),"; ",ROUND(T_ii!AF23,1),"]")))</f>
        <v>-</v>
      </c>
      <c r="J51" s="114" t="str">
        <f>IF(T_ii!AI23=".","-",(CONCATENATE("[",ROUND(T_ii!AI23,1),"; ",ROUND(T_ii!AJ23,1),"]")))</f>
        <v>-</v>
      </c>
      <c r="K51" s="18" t="str">
        <f>IF(T_ii!AM23=".","-",(CONCATENATE("[",ROUND(T_ii!AM23,1),"; ",ROUND(T_ii!AN23,1),"]")))</f>
        <v>[0.4; 2.1]</v>
      </c>
      <c r="L51" s="18" t="str">
        <f>IF(T_ii!AQ23=".","-",(CONCATENATE("[",ROUND(T_ii!AQ23,1),"; ",ROUND(T_ii!AR23,1),"]")))</f>
        <v>[0.1; 1.2]</v>
      </c>
      <c r="M51" s="18" t="str">
        <f>IF(T_ii!AU23=".","-",(CONCATENATE("[",ROUND(T_ii!AU23,1),"; ",ROUND(T_ii!AV23,1),"]")))</f>
        <v>-</v>
      </c>
      <c r="N51" s="18" t="str">
        <f>IF(T_ii!AY23=".","-",(CONCATENATE("[",ROUND(T_ii!AY23,1),"; ",ROUND(T_ii!AZ23,1),"]")))</f>
        <v>[0.7; 1.6]</v>
      </c>
      <c r="O51" s="18" t="str">
        <f>IF(T_ii!BC23=".","-",(CONCATENATE("[",ROUND(T_ii!BC23,1),"; ",ROUND(T_ii!BD23,1),"]")))</f>
        <v>[4.5; 13.2]</v>
      </c>
      <c r="P51" s="18" t="str">
        <f>IF(T_ii!BG23=".","-",(CONCATENATE("[",ROUND(T_ii!BG23,1),"; ",ROUND(T_ii!BH23,1),"]")))</f>
        <v>[0.7; 2.2]</v>
      </c>
      <c r="Q51" s="18" t="str">
        <f>IF(T_ii!BK23=".","-",(CONCATENATE("[",ROUND(T_ii!BK23,1),"; ",ROUND(T_ii!BL23,1),"]")))</f>
        <v>-</v>
      </c>
    </row>
    <row r="52" spans="1:17" x14ac:dyDescent="0.25">
      <c r="A52" s="5" t="s">
        <v>64</v>
      </c>
      <c r="B52" s="4">
        <f>ROUND(T_ii!B24,1)</f>
        <v>0</v>
      </c>
      <c r="C52" s="4">
        <f>ROUND(T_ii!F24,1)</f>
        <v>0</v>
      </c>
      <c r="D52" s="4">
        <f>ROUND(T_ii!J24,1)</f>
        <v>0</v>
      </c>
      <c r="E52" s="4">
        <f>ROUND(T_ii!N24,1)</f>
        <v>0</v>
      </c>
      <c r="F52" s="4">
        <f>ROUND(T_ii!R24,1)</f>
        <v>0</v>
      </c>
      <c r="G52" s="4">
        <f>ROUND(T_ii!V24,1)</f>
        <v>0</v>
      </c>
      <c r="H52" s="4">
        <f>ROUND(T_ii!Z24,1)</f>
        <v>0</v>
      </c>
      <c r="I52" s="4">
        <f>ROUND(T_ii!AD24,1)</f>
        <v>0</v>
      </c>
      <c r="J52" s="65">
        <f>ROUND(T_ii!AH24,1)</f>
        <v>1.4</v>
      </c>
      <c r="K52" s="4">
        <f>ROUND(T_ii!AL24,1)</f>
        <v>0.4</v>
      </c>
      <c r="L52" s="4">
        <f>ROUND(T_ii!AP24,1)</f>
        <v>0.8</v>
      </c>
      <c r="M52" s="4">
        <f>ROUND(T_ii!AT24,1)</f>
        <v>0</v>
      </c>
      <c r="N52" s="4">
        <f>ROUND(T_ii!AX24,1)</f>
        <v>0.5</v>
      </c>
      <c r="O52" s="4">
        <f>ROUND(T_ii!BB24,1)</f>
        <v>0</v>
      </c>
      <c r="P52" s="4">
        <f>ROUND(T_ii!BF24,1)</f>
        <v>0.5</v>
      </c>
      <c r="Q52" s="4">
        <f>ROUND(T_ii!BJ24,1)</f>
        <v>0</v>
      </c>
    </row>
    <row r="53" spans="1:17" x14ac:dyDescent="0.25">
      <c r="A53" s="9"/>
      <c r="B53" s="18" t="str">
        <f>IF(T_ii!C24=".","-",(CONCATENATE("[",ROUND(T_ii!C24,1),"; ",ROUND(T_ii!D24,1),"]")))</f>
        <v>-</v>
      </c>
      <c r="C53" s="18" t="str">
        <f>IF(T_ii!G24=".","-",(CONCATENATE("[",ROUND(T_ii!G24,1),"; ",ROUND(T_ii!H24,1),"]")))</f>
        <v>-</v>
      </c>
      <c r="D53" s="18" t="str">
        <f>IF(T_ii!K24=".","-",(CONCATENATE("[",ROUND(T_ii!K24,1),"; ",ROUND(T_ii!L24,1),"]")))</f>
        <v>-</v>
      </c>
      <c r="E53" s="18" t="str">
        <f>IF(T_ii!O24=".","-",(CONCATENATE("[",ROUND(T_ii!O24,1),"; ",ROUND(T_ii!P24,1),"]")))</f>
        <v>-</v>
      </c>
      <c r="F53" s="18" t="str">
        <f>IF(T_ii!S24=".","-",(CONCATENATE("[",ROUND(T_ii!S24,1),"; ",ROUND(T_ii!T24,1),"]")))</f>
        <v>[0; 0.1]</v>
      </c>
      <c r="G53" s="18" t="str">
        <f>IF(T_ii!W24=".","-",(CONCATENATE("[",ROUND(T_ii!W24,1),"; ",ROUND(T_ii!X24,1),"]")))</f>
        <v>-</v>
      </c>
      <c r="H53" s="18" t="str">
        <f>IF(T_ii!AA24=".","-",(CONCATENATE("[",ROUND(T_ii!AA24,1),"; ",ROUND(T_ii!AB24,1),"]")))</f>
        <v>[0; 0.1]</v>
      </c>
      <c r="I53" s="18" t="str">
        <f>IF(T_ii!AE24=".","-",(CONCATENATE("[",ROUND(T_ii!AE24,1),"; ",ROUND(T_ii!AF24,1),"]")))</f>
        <v>-</v>
      </c>
      <c r="J53" s="114" t="str">
        <f>IF(T_ii!AI24=".","-",(CONCATENATE("[",ROUND(T_ii!AI24,1),"; ",ROUND(T_ii!AJ24,1),"]")))</f>
        <v>[0.3; 5.8]</v>
      </c>
      <c r="K53" s="18" t="str">
        <f>IF(T_ii!AM24=".","-",(CONCATENATE("[",ROUND(T_ii!AM24,1),"; ",ROUND(T_ii!AN24,1),"]")))</f>
        <v>[0.1; 1.5]</v>
      </c>
      <c r="L53" s="18" t="str">
        <f>IF(T_ii!AQ24=".","-",(CONCATENATE("[",ROUND(T_ii!AQ24,1),"; ",ROUND(T_ii!AR24,1),"]")))</f>
        <v>[0.3; 2]</v>
      </c>
      <c r="M53" s="18" t="str">
        <f>IF(T_ii!AU24=".","-",(CONCATENATE("[",ROUND(T_ii!AU24,1),"; ",ROUND(T_ii!AV24,1),"]")))</f>
        <v>-</v>
      </c>
      <c r="N53" s="18" t="str">
        <f>IF(T_ii!AY24=".","-",(CONCATENATE("[",ROUND(T_ii!AY24,1),"; ",ROUND(T_ii!AZ24,1),"]")))</f>
        <v>[0.2; 0.9]</v>
      </c>
      <c r="O53" s="18" t="str">
        <f>IF(T_ii!BC24=".","-",(CONCATENATE("[",ROUND(T_ii!BC24,1),"; ",ROUND(T_ii!BD24,1),"]")))</f>
        <v>-</v>
      </c>
      <c r="P53" s="18" t="str">
        <f>IF(T_ii!BG24=".","-",(CONCATENATE("[",ROUND(T_ii!BG24,1),"; ",ROUND(T_ii!BH24,1),"]")))</f>
        <v>[0.2; 1]</v>
      </c>
      <c r="Q53" s="18" t="str">
        <f>IF(T_ii!BK24=".","-",(CONCATENATE("[",ROUND(T_ii!BK24,1),"; ",ROUND(T_ii!BL24,1),"]")))</f>
        <v>-</v>
      </c>
    </row>
    <row r="54" spans="1:17" x14ac:dyDescent="0.25">
      <c r="A54" s="3" t="s">
        <v>65</v>
      </c>
      <c r="B54" s="4">
        <f>ROUND(T_ii!B25,1)</f>
        <v>0</v>
      </c>
      <c r="C54" s="4">
        <f>ROUND(T_ii!F25,1)</f>
        <v>0</v>
      </c>
      <c r="D54" s="4">
        <f>ROUND(T_ii!J25,1)</f>
        <v>0</v>
      </c>
      <c r="E54" s="4">
        <f>ROUND(T_ii!N25,1)</f>
        <v>0</v>
      </c>
      <c r="F54" s="4">
        <f>ROUND(T_ii!R25,1)</f>
        <v>0</v>
      </c>
      <c r="G54" s="4">
        <f>ROUND(T_ii!V25,1)</f>
        <v>0</v>
      </c>
      <c r="H54" s="4">
        <f>ROUND(T_ii!Z25,1)</f>
        <v>0</v>
      </c>
      <c r="I54" s="4">
        <f>ROUND(T_ii!AD25,1)</f>
        <v>0</v>
      </c>
      <c r="J54" s="65">
        <f>ROUND(T_ii!AH25,1)</f>
        <v>0</v>
      </c>
      <c r="K54" s="4">
        <f>ROUND(T_ii!AL25,1)</f>
        <v>0</v>
      </c>
      <c r="L54" s="4">
        <f>ROUND(T_ii!AP25,1)</f>
        <v>0</v>
      </c>
      <c r="M54" s="4">
        <f>ROUND(T_ii!AT25,1)</f>
        <v>0</v>
      </c>
      <c r="N54" s="4">
        <f>ROUND(T_ii!AX25,1)</f>
        <v>0</v>
      </c>
      <c r="O54" s="4">
        <f>ROUND(T_ii!BB25,1)</f>
        <v>0</v>
      </c>
      <c r="P54" s="4">
        <f>ROUND(T_ii!BF25,1)</f>
        <v>0</v>
      </c>
      <c r="Q54" s="4">
        <f>ROUND(T_ii!BJ25,1)</f>
        <v>0</v>
      </c>
    </row>
    <row r="55" spans="1:17" x14ac:dyDescent="0.25">
      <c r="A55" s="11"/>
      <c r="B55" s="18" t="str">
        <f>IF(T_ii!C25=".","-",(CONCATENATE("[",ROUND(T_ii!C25,1),"; ",ROUND(T_ii!D25,1),"]")))</f>
        <v>-</v>
      </c>
      <c r="C55" s="18" t="str">
        <f>IF(T_ii!G25=".","-",(CONCATENATE("[",ROUND(T_ii!G25,1),"; ",ROUND(T_ii!H25,1),"]")))</f>
        <v>-</v>
      </c>
      <c r="D55" s="18" t="str">
        <f>IF(T_ii!K25=".","-",(CONCATENATE("[",ROUND(T_ii!K25,1),"; ",ROUND(T_ii!L25,1),"]")))</f>
        <v>-</v>
      </c>
      <c r="E55" s="18" t="str">
        <f>IF(T_ii!O25=".","-",(CONCATENATE("[",ROUND(T_ii!O25,1),"; ",ROUND(T_ii!P25,1),"]")))</f>
        <v>-</v>
      </c>
      <c r="F55" s="18" t="str">
        <f>IF(T_ii!S25=".","-",(CONCATENATE("[",ROUND(T_ii!S25,1),"; ",ROUND(T_ii!T25,1),"]")))</f>
        <v>-</v>
      </c>
      <c r="G55" s="18" t="str">
        <f>IF(T_ii!W25=".","-",(CONCATENATE("[",ROUND(T_ii!W25,1),"; ",ROUND(T_ii!X25,1),"]")))</f>
        <v>-</v>
      </c>
      <c r="H55" s="18" t="str">
        <f>IF(T_ii!AA25=".","-",(CONCATENATE("[",ROUND(T_ii!AA25,1),"; ",ROUND(T_ii!AB25,1),"]")))</f>
        <v>-</v>
      </c>
      <c r="I55" s="18" t="str">
        <f>IF(T_ii!AE25=".","-",(CONCATENATE("[",ROUND(T_ii!AE25,1),"; ",ROUND(T_ii!AF25,1),"]")))</f>
        <v>-</v>
      </c>
      <c r="J55" s="114" t="str">
        <f>IF(T_ii!AI25=".","-",(CONCATENATE("[",ROUND(T_ii!AI25,1),"; ",ROUND(T_ii!AJ25,1),"]")))</f>
        <v>-</v>
      </c>
      <c r="K55" s="18" t="str">
        <f>IF(T_ii!AM25=".","-",(CONCATENATE("[",ROUND(T_ii!AM25,1),"; ",ROUND(T_ii!AN25,1),"]")))</f>
        <v>-</v>
      </c>
      <c r="L55" s="18" t="str">
        <f>IF(T_ii!AQ25=".","-",(CONCATENATE("[",ROUND(T_ii!AQ25,1),"; ",ROUND(T_ii!AR25,1),"]")))</f>
        <v>-</v>
      </c>
      <c r="M55" s="18" t="str">
        <f>IF(T_ii!AU25=".","-",(CONCATENATE("[",ROUND(T_ii!AU25,1),"; ",ROUND(T_ii!AV25,1),"]")))</f>
        <v>-</v>
      </c>
      <c r="N55" s="18" t="str">
        <f>IF(T_ii!AY25=".","-",(CONCATENATE("[",ROUND(T_ii!AY25,1),"; ",ROUND(T_ii!AZ25,1),"]")))</f>
        <v>-</v>
      </c>
      <c r="O55" s="18" t="str">
        <f>IF(T_ii!BC25=".","-",(CONCATENATE("[",ROUND(T_ii!BC25,1),"; ",ROUND(T_ii!BD25,1),"]")))</f>
        <v>-</v>
      </c>
      <c r="P55" s="18" t="str">
        <f>IF(T_ii!BG25=".","-",(CONCATENATE("[",ROUND(T_ii!BG25,1),"; ",ROUND(T_ii!BH25,1),"]")))</f>
        <v>-</v>
      </c>
      <c r="Q55" s="18" t="str">
        <f>IF(T_ii!BK25=".","-",(CONCATENATE("[",ROUND(T_ii!BK25,1),"; ",ROUND(T_ii!BL25,1),"]")))</f>
        <v>-</v>
      </c>
    </row>
    <row r="56" spans="1:17" x14ac:dyDescent="0.25">
      <c r="A56" s="3" t="s">
        <v>66</v>
      </c>
      <c r="B56" s="4">
        <f>ROUND(T_ii!B26,1)</f>
        <v>47.6</v>
      </c>
      <c r="C56" s="4">
        <f>ROUND(T_ii!F26,1)</f>
        <v>22.6</v>
      </c>
      <c r="D56" s="4">
        <f>ROUND(T_ii!J26,1)</f>
        <v>31.4</v>
      </c>
      <c r="E56" s="4">
        <f>ROUND(T_ii!N26,1)</f>
        <v>0</v>
      </c>
      <c r="F56" s="4">
        <f>ROUND(T_ii!R26,1)</f>
        <v>41.4</v>
      </c>
      <c r="G56" s="4">
        <f>ROUND(T_ii!V26,1)</f>
        <v>15.3</v>
      </c>
      <c r="H56" s="4">
        <f>ROUND(T_ii!Z26,1)</f>
        <v>37.700000000000003</v>
      </c>
      <c r="I56" s="4">
        <f>ROUND(T_ii!AD26,1)</f>
        <v>81.400000000000006</v>
      </c>
      <c r="J56" s="65">
        <f>ROUND(T_ii!AH26,1)</f>
        <v>22.6</v>
      </c>
      <c r="K56" s="4">
        <f>ROUND(T_ii!AL26,1)</f>
        <v>31.2</v>
      </c>
      <c r="L56" s="4">
        <f>ROUND(T_ii!AP26,1)</f>
        <v>12.7</v>
      </c>
      <c r="M56" s="4">
        <f>ROUND(T_ii!AT26,1)</f>
        <v>0</v>
      </c>
      <c r="N56" s="4">
        <f>ROUND(T_ii!AX26,1)</f>
        <v>12</v>
      </c>
      <c r="O56" s="4">
        <f>ROUND(T_ii!BB26,1)</f>
        <v>2.2999999999999998</v>
      </c>
      <c r="P56" s="4">
        <f>ROUND(T_ii!BF26,1)</f>
        <v>12.3</v>
      </c>
      <c r="Q56" s="4">
        <f>ROUND(T_ii!BJ26,1)</f>
        <v>13.8</v>
      </c>
    </row>
    <row r="57" spans="1:17" x14ac:dyDescent="0.25">
      <c r="A57" s="9"/>
      <c r="B57" s="18" t="str">
        <f>IF(T_ii!C26=".","-",(CONCATENATE("[",ROUND(T_ii!C26,1),"; ",ROUND(T_ii!D26,1),"]")))</f>
        <v>[17; 80]</v>
      </c>
      <c r="C57" s="18" t="str">
        <f>IF(T_ii!G26=".","-",(CONCATENATE("[",ROUND(T_ii!G26,1),"; ",ROUND(T_ii!H26,1),"]")))</f>
        <v>[9; 46.5]</v>
      </c>
      <c r="D57" s="18" t="str">
        <f>IF(T_ii!K26=".","-",(CONCATENATE("[",ROUND(T_ii!K26,1),"; ",ROUND(T_ii!L26,1),"]")))</f>
        <v>[15; 54.3]</v>
      </c>
      <c r="E57" s="18" t="str">
        <f>IF(T_ii!O26=".","-",(CONCATENATE("[",ROUND(T_ii!O26,1),"; ",ROUND(T_ii!P26,1),"]")))</f>
        <v>-</v>
      </c>
      <c r="F57" s="18" t="str">
        <f>IF(T_ii!S26=".","-",(CONCATENATE("[",ROUND(T_ii!S26,1),"; ",ROUND(T_ii!T26,1),"]")))</f>
        <v>[31.1; 52.6]</v>
      </c>
      <c r="G57" s="18" t="str">
        <f>IF(T_ii!W26=".","-",(CONCATENATE("[",ROUND(T_ii!W26,1),"; ",ROUND(T_ii!X26,1),"]")))</f>
        <v>[5.5; 35.9]</v>
      </c>
      <c r="H57" s="18" t="str">
        <f>IF(T_ii!AA26=".","-",(CONCATENATE("[",ROUND(T_ii!AA26,1),"; ",ROUND(T_ii!AB26,1),"]")))</f>
        <v>[28.6; 47.7]</v>
      </c>
      <c r="I57" s="18" t="str">
        <f>IF(T_ii!AE26=".","-",(CONCATENATE("[",ROUND(T_ii!AE26,1),"; ",ROUND(T_ii!AF26,1),"]")))</f>
        <v>[57.7; 93.4]</v>
      </c>
      <c r="J57" s="114" t="str">
        <f>IF(T_ii!AI26=".","-",(CONCATENATE("[",ROUND(T_ii!AI26,1),"; ",ROUND(T_ii!AJ26,1),"]")))</f>
        <v>[12.4; 37.6]</v>
      </c>
      <c r="K57" s="18" t="str">
        <f>IF(T_ii!AM26=".","-",(CONCATENATE("[",ROUND(T_ii!AM26,1),"; ",ROUND(T_ii!AN26,1),"]")))</f>
        <v>[20; 45.2]</v>
      </c>
      <c r="L57" s="18" t="str">
        <f>IF(T_ii!AQ26=".","-",(CONCATENATE("[",ROUND(T_ii!AQ26,1),"; ",ROUND(T_ii!AR26,1),"]")))</f>
        <v>[9.7; 16.4]</v>
      </c>
      <c r="M57" s="18" t="str">
        <f>IF(T_ii!AU26=".","-",(CONCATENATE("[",ROUND(T_ii!AU26,1),"; ",ROUND(T_ii!AV26,1),"]")))</f>
        <v>-</v>
      </c>
      <c r="N57" s="18" t="str">
        <f>IF(T_ii!AY26=".","-",(CONCATENATE("[",ROUND(T_ii!AY26,1),"; ",ROUND(T_ii!AZ26,1),"]")))</f>
        <v>[9; 15.8]</v>
      </c>
      <c r="O57" s="18" t="str">
        <f>IF(T_ii!BC26=".","-",(CONCATENATE("[",ROUND(T_ii!BC26,1),"; ",ROUND(T_ii!BD26,1),"]")))</f>
        <v>[0.7; 8.1]</v>
      </c>
      <c r="P57" s="18" t="str">
        <f>IF(T_ii!BG26=".","-",(CONCATENATE("[",ROUND(T_ii!BG26,1),"; ",ROUND(T_ii!BH26,1),"]")))</f>
        <v>[9.7; 15.5]</v>
      </c>
      <c r="Q57" s="18" t="str">
        <f>IF(T_ii!BK26=".","-",(CONCATENATE("[",ROUND(T_ii!BK26,1),"; ",ROUND(T_ii!BL26,1),"]")))</f>
        <v>[4.8; 33.5]</v>
      </c>
    </row>
    <row r="58" spans="1:17" x14ac:dyDescent="0.25">
      <c r="A58" s="5" t="s">
        <v>67</v>
      </c>
      <c r="B58" s="4">
        <f>ROUND(T_ii!B27,1)</f>
        <v>69.599999999999994</v>
      </c>
      <c r="C58" s="4">
        <f>ROUND(T_ii!F27,1)</f>
        <v>24.8</v>
      </c>
      <c r="D58" s="4">
        <f>ROUND(T_ii!J27,1)</f>
        <v>31.4</v>
      </c>
      <c r="E58" s="4">
        <f>ROUND(T_ii!N27,1)</f>
        <v>0</v>
      </c>
      <c r="F58" s="4">
        <f>ROUND(T_ii!R27,1)</f>
        <v>41.5</v>
      </c>
      <c r="G58" s="4">
        <f>ROUND(T_ii!V27,1)</f>
        <v>15.3</v>
      </c>
      <c r="H58" s="4">
        <f>ROUND(T_ii!Z27,1)</f>
        <v>37.9</v>
      </c>
      <c r="I58" s="4">
        <f>ROUND(T_ii!AD27,1)</f>
        <v>81.400000000000006</v>
      </c>
      <c r="J58" s="65">
        <f>ROUND(T_ii!AH27,1)</f>
        <v>22.6</v>
      </c>
      <c r="K58" s="4">
        <f>ROUND(T_ii!AL27,1)</f>
        <v>31.2</v>
      </c>
      <c r="L58" s="4">
        <f>ROUND(T_ii!AP27,1)</f>
        <v>13</v>
      </c>
      <c r="M58" s="4">
        <f>ROUND(T_ii!AT27,1)</f>
        <v>0</v>
      </c>
      <c r="N58" s="4">
        <f>ROUND(T_ii!AX27,1)</f>
        <v>12.1</v>
      </c>
      <c r="O58" s="4">
        <f>ROUND(T_ii!BB27,1)</f>
        <v>2.2999999999999998</v>
      </c>
      <c r="P58" s="4">
        <f>ROUND(T_ii!BF27,1)</f>
        <v>12.4</v>
      </c>
      <c r="Q58" s="4">
        <f>ROUND(T_ii!BJ27,1)</f>
        <v>13.8</v>
      </c>
    </row>
    <row r="59" spans="1:17" x14ac:dyDescent="0.25">
      <c r="A59" s="9"/>
      <c r="B59" s="18" t="str">
        <f>IF(T_ii!C27=".","-",(CONCATENATE("[",ROUND(T_ii!C27,1),"; ",ROUND(T_ii!D27,1),"]")))</f>
        <v>[29.1; 92.8]</v>
      </c>
      <c r="C59" s="18" t="str">
        <f>IF(T_ii!G27=".","-",(CONCATENATE("[",ROUND(T_ii!G27,1),"; ",ROUND(T_ii!H27,1),"]")))</f>
        <v>[9.9; 50]</v>
      </c>
      <c r="D59" s="18" t="str">
        <f>IF(T_ii!K27=".","-",(CONCATENATE("[",ROUND(T_ii!K27,1),"; ",ROUND(T_ii!L27,1),"]")))</f>
        <v>[15; 54.3]</v>
      </c>
      <c r="E59" s="18" t="str">
        <f>IF(T_ii!O27=".","-",(CONCATENATE("[",ROUND(T_ii!O27,1),"; ",ROUND(T_ii!P27,1),"]")))</f>
        <v>-</v>
      </c>
      <c r="F59" s="18" t="str">
        <f>IF(T_ii!S27=".","-",(CONCATENATE("[",ROUND(T_ii!S27,1),"; ",ROUND(T_ii!T27,1),"]")))</f>
        <v>[31.1; 52.6]</v>
      </c>
      <c r="G59" s="18" t="str">
        <f>IF(T_ii!W27=".","-",(CONCATENATE("[",ROUND(T_ii!W27,1),"; ",ROUND(T_ii!X27,1),"]")))</f>
        <v>[5.5; 35.9]</v>
      </c>
      <c r="H59" s="18" t="str">
        <f>IF(T_ii!AA27=".","-",(CONCATENATE("[",ROUND(T_ii!AA27,1),"; ",ROUND(T_ii!AB27,1),"]")))</f>
        <v>[28.8; 47.8]</v>
      </c>
      <c r="I59" s="18" t="str">
        <f>IF(T_ii!AE27=".","-",(CONCATENATE("[",ROUND(T_ii!AE27,1),"; ",ROUND(T_ii!AF27,1),"]")))</f>
        <v>[57.7; 93.4]</v>
      </c>
      <c r="J59" s="114" t="str">
        <f>IF(T_ii!AI27=".","-",(CONCATENATE("[",ROUND(T_ii!AI27,1),"; ",ROUND(T_ii!AJ27,1),"]")))</f>
        <v>[12.4; 37.6]</v>
      </c>
      <c r="K59" s="18" t="str">
        <f>IF(T_ii!AM27=".","-",(CONCATENATE("[",ROUND(T_ii!AM27,1),"; ",ROUND(T_ii!AN27,1),"]")))</f>
        <v>[20; 45.2]</v>
      </c>
      <c r="L59" s="18" t="str">
        <f>IF(T_ii!AQ27=".","-",(CONCATENATE("[",ROUND(T_ii!AQ27,1),"; ",ROUND(T_ii!AR27,1),"]")))</f>
        <v>[10; 16.7]</v>
      </c>
      <c r="M59" s="18" t="str">
        <f>IF(T_ii!AU27=".","-",(CONCATENATE("[",ROUND(T_ii!AU27,1),"; ",ROUND(T_ii!AV27,1),"]")))</f>
        <v>-</v>
      </c>
      <c r="N59" s="18" t="str">
        <f>IF(T_ii!AY27=".","-",(CONCATENATE("[",ROUND(T_ii!AY27,1),"; ",ROUND(T_ii!AZ27,1),"]")))</f>
        <v>[9.1; 15.9]</v>
      </c>
      <c r="O59" s="18" t="str">
        <f>IF(T_ii!BC27=".","-",(CONCATENATE("[",ROUND(T_ii!BC27,1),"; ",ROUND(T_ii!BD27,1),"]")))</f>
        <v>[0.7; 8.1]</v>
      </c>
      <c r="P59" s="18" t="str">
        <f>IF(T_ii!BG27=".","-",(CONCATENATE("[",ROUND(T_ii!BG27,1),"; ",ROUND(T_ii!BH27,1),"]")))</f>
        <v>[9.8; 15.6]</v>
      </c>
      <c r="Q59" s="18" t="str">
        <f>IF(T_ii!BK27=".","-",(CONCATENATE("[",ROUND(T_ii!BK27,1),"; ",ROUND(T_ii!BL27,1),"]")))</f>
        <v>[4.8; 33.5]</v>
      </c>
    </row>
    <row r="60" spans="1:17" x14ac:dyDescent="0.25">
      <c r="A60" s="5" t="s">
        <v>68</v>
      </c>
      <c r="B60" s="4">
        <f>ROUND(T_ii!B28,1)</f>
        <v>0</v>
      </c>
      <c r="C60" s="4">
        <f>ROUND(T_ii!F28,1)</f>
        <v>0</v>
      </c>
      <c r="D60" s="4">
        <f>ROUND(T_ii!J28,1)</f>
        <v>0</v>
      </c>
      <c r="E60" s="4">
        <f>ROUND(T_ii!N28,1)</f>
        <v>0</v>
      </c>
      <c r="F60" s="4">
        <f>ROUND(T_ii!R28,1)</f>
        <v>0</v>
      </c>
      <c r="G60" s="4">
        <f>ROUND(T_ii!V28,1)</f>
        <v>0</v>
      </c>
      <c r="H60" s="4">
        <f>ROUND(T_ii!Z28,1)</f>
        <v>0</v>
      </c>
      <c r="I60" s="4">
        <f>ROUND(T_ii!AD28,1)</f>
        <v>0</v>
      </c>
      <c r="J60" s="65">
        <f>ROUND(T_ii!AH28,1)</f>
        <v>0</v>
      </c>
      <c r="K60" s="4">
        <f>ROUND(T_ii!AL28,1)</f>
        <v>0</v>
      </c>
      <c r="L60" s="4">
        <f>ROUND(T_ii!AP28,1)</f>
        <v>0</v>
      </c>
      <c r="M60" s="4">
        <f>ROUND(T_ii!AT28,1)</f>
        <v>0</v>
      </c>
      <c r="N60" s="4">
        <f>ROUND(T_ii!AX28,1)</f>
        <v>0</v>
      </c>
      <c r="O60" s="4">
        <f>ROUND(T_ii!BB28,1)</f>
        <v>0</v>
      </c>
      <c r="P60" s="4">
        <f>ROUND(T_ii!BF28,1)</f>
        <v>0</v>
      </c>
      <c r="Q60" s="4">
        <f>ROUND(T_ii!BJ28,1)</f>
        <v>0</v>
      </c>
    </row>
    <row r="61" spans="1:17" x14ac:dyDescent="0.25">
      <c r="A61" s="10"/>
      <c r="B61" s="18" t="str">
        <f>IF(T_ii!C28=".","-",(CONCATENATE("[",ROUND(T_ii!C28,1),"; ",ROUND(T_ii!D28,1),"]")))</f>
        <v>-</v>
      </c>
      <c r="C61" s="18" t="str">
        <f>IF(T_ii!G28=".","-",(CONCATENATE("[",ROUND(T_ii!G28,1),"; ",ROUND(T_ii!H28,1),"]")))</f>
        <v>-</v>
      </c>
      <c r="D61" s="18" t="str">
        <f>IF(T_ii!K28=".","-",(CONCATENATE("[",ROUND(T_ii!K28,1),"; ",ROUND(T_ii!L28,1),"]")))</f>
        <v>-</v>
      </c>
      <c r="E61" s="18" t="str">
        <f>IF(T_ii!O28=".","-",(CONCATENATE("[",ROUND(T_ii!O28,1),"; ",ROUND(T_ii!P28,1),"]")))</f>
        <v>-</v>
      </c>
      <c r="F61" s="18" t="str">
        <f>IF(T_ii!S28=".","-",(CONCATENATE("[",ROUND(T_ii!S28,1),"; ",ROUND(T_ii!T28,1),"]")))</f>
        <v>-</v>
      </c>
      <c r="G61" s="18" t="str">
        <f>IF(T_ii!W28=".","-",(CONCATENATE("[",ROUND(T_ii!W28,1),"; ",ROUND(T_ii!X28,1),"]")))</f>
        <v>-</v>
      </c>
      <c r="H61" s="18" t="str">
        <f>IF(T_ii!AA28=".","-",(CONCATENATE("[",ROUND(T_ii!AA28,1),"; ",ROUND(T_ii!AB28,1),"]")))</f>
        <v>-</v>
      </c>
      <c r="I61" s="18" t="str">
        <f>IF(T_ii!AE28=".","-",(CONCATENATE("[",ROUND(T_ii!AE28,1),"; ",ROUND(T_ii!AF28,1),"]")))</f>
        <v>-</v>
      </c>
      <c r="J61" s="114" t="str">
        <f>IF(T_ii!AI28=".","-",(CONCATENATE("[",ROUND(T_ii!AI28,1),"; ",ROUND(T_ii!AJ28,1),"]")))</f>
        <v>-</v>
      </c>
      <c r="K61" s="18" t="str">
        <f>IF(T_ii!AM28=".","-",(CONCATENATE("[",ROUND(T_ii!AM28,1),"; ",ROUND(T_ii!AN28,1),"]")))</f>
        <v>-</v>
      </c>
      <c r="L61" s="18" t="str">
        <f>IF(T_ii!AQ28=".","-",(CONCATENATE("[",ROUND(T_ii!AQ28,1),"; ",ROUND(T_ii!AR28,1),"]")))</f>
        <v>-</v>
      </c>
      <c r="M61" s="18" t="str">
        <f>IF(T_ii!AU28=".","-",(CONCATENATE("[",ROUND(T_ii!AU28,1),"; ",ROUND(T_ii!AV28,1),"]")))</f>
        <v>-</v>
      </c>
      <c r="N61" s="18" t="str">
        <f>IF(T_ii!AY28=".","-",(CONCATENATE("[",ROUND(T_ii!AY28,1),"; ",ROUND(T_ii!AZ28,1),"]")))</f>
        <v>-</v>
      </c>
      <c r="O61" s="18" t="str">
        <f>IF(T_ii!BC28=".","-",(CONCATENATE("[",ROUND(T_ii!BC28,1),"; ",ROUND(T_ii!BD28,1),"]")))</f>
        <v>-</v>
      </c>
      <c r="P61" s="18" t="str">
        <f>IF(T_ii!BG28=".","-",(CONCATENATE("[",ROUND(T_ii!BG28,1),"; ",ROUND(T_ii!BH28,1),"]")))</f>
        <v>-</v>
      </c>
      <c r="Q61" s="18" t="str">
        <f>IF(T_ii!BK28=".","-",(CONCATENATE("[",ROUND(T_ii!BK28,1),"; ",ROUND(T_ii!BL28,1),"]")))</f>
        <v>-</v>
      </c>
    </row>
    <row r="62" spans="1:17" x14ac:dyDescent="0.25">
      <c r="A62" s="5" t="s">
        <v>69</v>
      </c>
      <c r="B62" s="4">
        <f>ROUND(T_ii!B29,1)</f>
        <v>0</v>
      </c>
      <c r="C62" s="4">
        <f>ROUND(T_ii!F29,1)</f>
        <v>6.6</v>
      </c>
      <c r="D62" s="4">
        <f>ROUND(T_ii!J29,1)</f>
        <v>13.8</v>
      </c>
      <c r="E62" s="4">
        <f>ROUND(T_ii!N29,1)</f>
        <v>0</v>
      </c>
      <c r="F62" s="4">
        <f>ROUND(T_ii!R29,1)</f>
        <v>6.5</v>
      </c>
      <c r="G62" s="4">
        <f>ROUND(T_ii!V29,1)</f>
        <v>3.2</v>
      </c>
      <c r="H62" s="4">
        <f>ROUND(T_ii!Z29,1)</f>
        <v>6.5</v>
      </c>
      <c r="I62" s="4">
        <f>ROUND(T_ii!AD29,1)</f>
        <v>47.3</v>
      </c>
      <c r="J62" s="65">
        <f>ROUND(T_ii!AH29,1)</f>
        <v>10.199999999999999</v>
      </c>
      <c r="K62" s="4">
        <f>ROUND(T_ii!AL29,1)</f>
        <v>8.8000000000000007</v>
      </c>
      <c r="L62" s="4">
        <f>ROUND(T_ii!AP29,1)</f>
        <v>2.9</v>
      </c>
      <c r="M62" s="4">
        <f>ROUND(T_ii!AT29,1)</f>
        <v>0</v>
      </c>
      <c r="N62" s="4">
        <f>ROUND(T_ii!AX29,1)</f>
        <v>1.9</v>
      </c>
      <c r="O62" s="4">
        <f>ROUND(T_ii!BB29,1)</f>
        <v>0.8</v>
      </c>
      <c r="P62" s="4">
        <f>ROUND(T_ii!BF29,1)</f>
        <v>2.4</v>
      </c>
      <c r="Q62" s="4">
        <f>ROUND(T_ii!BJ29,1)</f>
        <v>2.4</v>
      </c>
    </row>
    <row r="63" spans="1:17" x14ac:dyDescent="0.25">
      <c r="A63" s="12"/>
      <c r="B63" s="18" t="str">
        <f>IF(T_ii!C29=".","-",(CONCATENATE("[",ROUND(T_ii!C29,1),"; ",ROUND(T_ii!D29,1),"]")))</f>
        <v>-</v>
      </c>
      <c r="C63" s="18" t="str">
        <f>IF(T_ii!G29=".","-",(CONCATENATE("[",ROUND(T_ii!G29,1),"; ",ROUND(T_ii!H29,1),"]")))</f>
        <v>[2.2; 18.1]</v>
      </c>
      <c r="D63" s="18" t="str">
        <f>IF(T_ii!K29=".","-",(CONCATENATE("[",ROUND(T_ii!K29,1),"; ",ROUND(T_ii!L29,1),"]")))</f>
        <v>[6.2; 28.3]</v>
      </c>
      <c r="E63" s="18" t="str">
        <f>IF(T_ii!O29=".","-",(CONCATENATE("[",ROUND(T_ii!O29,1),"; ",ROUND(T_ii!P29,1),"]")))</f>
        <v>-</v>
      </c>
      <c r="F63" s="18" t="str">
        <f>IF(T_ii!S29=".","-",(CONCATENATE("[",ROUND(T_ii!S29,1),"; ",ROUND(T_ii!T29,1),"]")))</f>
        <v>[4.5; 9.2]</v>
      </c>
      <c r="G63" s="18" t="str">
        <f>IF(T_ii!W29=".","-",(CONCATENATE("[",ROUND(T_ii!W29,1),"; ",ROUND(T_ii!X29,1),"]")))</f>
        <v>[0.7; 13.5]</v>
      </c>
      <c r="H63" s="18" t="str">
        <f>IF(T_ii!AA29=".","-",(CONCATENATE("[",ROUND(T_ii!AA29,1),"; ",ROUND(T_ii!AB29,1),"]")))</f>
        <v>[4.5; 9.3]</v>
      </c>
      <c r="I63" s="18" t="str">
        <f>IF(T_ii!AE29=".","-",(CONCATENATE("[",ROUND(T_ii!AE29,1),"; ",ROUND(T_ii!AF29,1),"]")))</f>
        <v>[18; 78.7]</v>
      </c>
      <c r="J63" s="114" t="str">
        <f>IF(T_ii!AI29=".","-",(CONCATENATE("[",ROUND(T_ii!AI29,1),"; ",ROUND(T_ii!AJ29,1),"]")))</f>
        <v>[4.3; 22.2]</v>
      </c>
      <c r="K63" s="18" t="str">
        <f>IF(T_ii!AM29=".","-",(CONCATENATE("[",ROUND(T_ii!AM29,1),"; ",ROUND(T_ii!AN29,1),"]")))</f>
        <v>[5; 14.8]</v>
      </c>
      <c r="L63" s="18" t="str">
        <f>IF(T_ii!AQ29=".","-",(CONCATENATE("[",ROUND(T_ii!AQ29,1),"; ",ROUND(T_ii!AR29,1),"]")))</f>
        <v>[1.6; 5.3]</v>
      </c>
      <c r="M63" s="18" t="str">
        <f>IF(T_ii!AU29=".","-",(CONCATENATE("[",ROUND(T_ii!AU29,1),"; ",ROUND(T_ii!AV29,1),"]")))</f>
        <v>-</v>
      </c>
      <c r="N63" s="18" t="str">
        <f>IF(T_ii!AY29=".","-",(CONCATENATE("[",ROUND(T_ii!AY29,1),"; ",ROUND(T_ii!AZ29,1),"]")))</f>
        <v>[1.4; 2.7]</v>
      </c>
      <c r="O63" s="18" t="str">
        <f>IF(T_ii!BC29=".","-",(CONCATENATE("[",ROUND(T_ii!BC29,1),"; ",ROUND(T_ii!BD29,1),"]")))</f>
        <v>[0.2; 3.2]</v>
      </c>
      <c r="P63" s="18" t="str">
        <f>IF(T_ii!BG29=".","-",(CONCATENATE("[",ROUND(T_ii!BG29,1),"; ",ROUND(T_ii!BH29,1),"]")))</f>
        <v>[1.8; 3.4]</v>
      </c>
      <c r="Q63" s="18" t="str">
        <f>IF(T_ii!BK29=".","-",(CONCATENATE("[",ROUND(T_ii!BK29,1),"; ",ROUND(T_ii!BL29,1),"]")))</f>
        <v>[0.6; 9.2]</v>
      </c>
    </row>
    <row r="64" spans="1:17" x14ac:dyDescent="0.25">
      <c r="A64" s="5" t="s">
        <v>70</v>
      </c>
      <c r="B64" s="4">
        <f>ROUND(T_ii!B30,1)</f>
        <v>27.2</v>
      </c>
      <c r="C64" s="4">
        <f>ROUND(T_ii!F30,1)</f>
        <v>19.3</v>
      </c>
      <c r="D64" s="4">
        <f>ROUND(T_ii!J30,1)</f>
        <v>6.7</v>
      </c>
      <c r="E64" s="4">
        <f>ROUND(T_ii!N30,1)</f>
        <v>0</v>
      </c>
      <c r="F64" s="4">
        <f>ROUND(T_ii!R30,1)</f>
        <v>36.6</v>
      </c>
      <c r="G64" s="4">
        <f>ROUND(T_ii!V30,1)</f>
        <v>12</v>
      </c>
      <c r="H64" s="4">
        <f>ROUND(T_ii!Z30,1)</f>
        <v>32</v>
      </c>
      <c r="I64" s="4">
        <f>ROUND(T_ii!AD30,1)</f>
        <v>48.8</v>
      </c>
      <c r="J64" s="65">
        <f>ROUND(T_ii!AH30,1)</f>
        <v>19.8</v>
      </c>
      <c r="K64" s="4">
        <f>ROUND(T_ii!AL30,1)</f>
        <v>24.5</v>
      </c>
      <c r="L64" s="4">
        <f>ROUND(T_ii!AP30,1)</f>
        <v>7.9</v>
      </c>
      <c r="M64" s="4">
        <f>ROUND(T_ii!AT30,1)</f>
        <v>0</v>
      </c>
      <c r="N64" s="4">
        <f>ROUND(T_ii!AX30,1)</f>
        <v>10.4</v>
      </c>
      <c r="O64" s="4">
        <f>ROUND(T_ii!BB30,1)</f>
        <v>1.7</v>
      </c>
      <c r="P64" s="4">
        <f>ROUND(T_ii!BF30,1)</f>
        <v>9.8000000000000007</v>
      </c>
      <c r="Q64" s="4">
        <f>ROUND(T_ii!BJ30,1)</f>
        <v>9.6</v>
      </c>
    </row>
    <row r="65" spans="1:17" x14ac:dyDescent="0.25">
      <c r="A65" s="12"/>
      <c r="B65" s="18" t="str">
        <f>IF(T_ii!C30=".","-",(CONCATENATE("[",ROUND(T_ii!C30,1),"; ",ROUND(T_ii!D30,1),"]")))</f>
        <v>[6.2; 67.7]</v>
      </c>
      <c r="C65" s="18" t="str">
        <f>IF(T_ii!G30=".","-",(CONCATENATE("[",ROUND(T_ii!G30,1),"; ",ROUND(T_ii!H30,1),"]")))</f>
        <v>[7.3; 42.1]</v>
      </c>
      <c r="D65" s="18" t="str">
        <f>IF(T_ii!K30=".","-",(CONCATENATE("[",ROUND(T_ii!K30,1),"; ",ROUND(T_ii!L30,1),"]")))</f>
        <v>[2.8; 15.6]</v>
      </c>
      <c r="E65" s="18" t="str">
        <f>IF(T_ii!O30=".","-",(CONCATENATE("[",ROUND(T_ii!O30,1),"; ",ROUND(T_ii!P30,1),"]")))</f>
        <v>-</v>
      </c>
      <c r="F65" s="18" t="str">
        <f>IF(T_ii!S30=".","-",(CONCATENATE("[",ROUND(T_ii!S30,1),"; ",ROUND(T_ii!T30,1),"]")))</f>
        <v>[28.3; 45.8]</v>
      </c>
      <c r="G65" s="18" t="str">
        <f>IF(T_ii!W30=".","-",(CONCATENATE("[",ROUND(T_ii!W30,1),"; ",ROUND(T_ii!X30,1),"]")))</f>
        <v>[4.2; 30.1]</v>
      </c>
      <c r="H65" s="18" t="str">
        <f>IF(T_ii!AA30=".","-",(CONCATENATE("[",ROUND(T_ii!AA30,1),"; ",ROUND(T_ii!AB30,1),"]")))</f>
        <v>[25.1; 39.8]</v>
      </c>
      <c r="I65" s="18" t="str">
        <f>IF(T_ii!AE30=".","-",(CONCATENATE("[",ROUND(T_ii!AE30,1),"; ",ROUND(T_ii!AF30,1),"]")))</f>
        <v>[27.7; 70.4]</v>
      </c>
      <c r="J65" s="114" t="str">
        <f>IF(T_ii!AI30=".","-",(CONCATENATE("[",ROUND(T_ii!AI30,1),"; ",ROUND(T_ii!AJ30,1),"]")))</f>
        <v>[10.6; 34]</v>
      </c>
      <c r="K65" s="18" t="str">
        <f>IF(T_ii!AM30=".","-",(CONCATENATE("[",ROUND(T_ii!AM30,1),"; ",ROUND(T_ii!AN30,1),"]")))</f>
        <v>[14.4; 38.5]</v>
      </c>
      <c r="L65" s="18" t="str">
        <f>IF(T_ii!AQ30=".","-",(CONCATENATE("[",ROUND(T_ii!AQ30,1),"; ",ROUND(T_ii!AR30,1),"]")))</f>
        <v>[6; 10.4]</v>
      </c>
      <c r="M65" s="18" t="str">
        <f>IF(T_ii!AU30=".","-",(CONCATENATE("[",ROUND(T_ii!AU30,1),"; ",ROUND(T_ii!AV30,1),"]")))</f>
        <v>-</v>
      </c>
      <c r="N65" s="18" t="str">
        <f>IF(T_ii!AY30=".","-",(CONCATENATE("[",ROUND(T_ii!AY30,1),"; ",ROUND(T_ii!AZ30,1),"]")))</f>
        <v>[7.8; 13.8]</v>
      </c>
      <c r="O65" s="18" t="str">
        <f>IF(T_ii!BC30=".","-",(CONCATENATE("[",ROUND(T_ii!BC30,1),"; ",ROUND(T_ii!BD30,1),"]")))</f>
        <v>[0.4; 6.4]</v>
      </c>
      <c r="P65" s="18" t="str">
        <f>IF(T_ii!BG30=".","-",(CONCATENATE("[",ROUND(T_ii!BG30,1),"; ",ROUND(T_ii!BH30,1),"]")))</f>
        <v>[7.6; 12.7]</v>
      </c>
      <c r="Q65" s="18" t="str">
        <f>IF(T_ii!BK30=".","-",(CONCATENATE("[",ROUND(T_ii!BK30,1),"; ",ROUND(T_ii!BL30,1),"]")))</f>
        <v>[3; 26.9]</v>
      </c>
    </row>
    <row r="66" spans="1:17" x14ac:dyDescent="0.25">
      <c r="A66" s="5" t="s">
        <v>71</v>
      </c>
      <c r="B66" s="4">
        <f>ROUND(T_ii!B31,1)</f>
        <v>47.6</v>
      </c>
      <c r="C66" s="4">
        <f>ROUND(T_ii!F31,1)</f>
        <v>10.9</v>
      </c>
      <c r="D66" s="4">
        <f>ROUND(T_ii!J31,1)</f>
        <v>27.9</v>
      </c>
      <c r="E66" s="4">
        <f>ROUND(T_ii!N31,1)</f>
        <v>0</v>
      </c>
      <c r="F66" s="4">
        <f>ROUND(T_ii!R31,1)</f>
        <v>12.1</v>
      </c>
      <c r="G66" s="4">
        <f>ROUND(T_ii!V31,1)</f>
        <v>4.5999999999999996</v>
      </c>
      <c r="H66" s="4">
        <f>ROUND(T_ii!Z31,1)</f>
        <v>12.3</v>
      </c>
      <c r="I66" s="4">
        <f>ROUND(T_ii!AD31,1)</f>
        <v>32.6</v>
      </c>
      <c r="J66" s="65">
        <f>ROUND(T_ii!AH31,1)</f>
        <v>7.8</v>
      </c>
      <c r="K66" s="4">
        <f>ROUND(T_ii!AL31,1)</f>
        <v>9.5</v>
      </c>
      <c r="L66" s="4">
        <f>ROUND(T_ii!AP31,1)</f>
        <v>7.7</v>
      </c>
      <c r="M66" s="4">
        <f>ROUND(T_ii!AT31,1)</f>
        <v>0</v>
      </c>
      <c r="N66" s="4">
        <f>ROUND(T_ii!AX31,1)</f>
        <v>4.8</v>
      </c>
      <c r="O66" s="4">
        <f>ROUND(T_ii!BB31,1)</f>
        <v>1.3</v>
      </c>
      <c r="P66" s="4">
        <f>ROUND(T_ii!BF31,1)</f>
        <v>5.3</v>
      </c>
      <c r="Q66" s="4">
        <f>ROUND(T_ii!BJ31,1)</f>
        <v>9.1</v>
      </c>
    </row>
    <row r="67" spans="1:17" x14ac:dyDescent="0.25">
      <c r="A67" s="12"/>
      <c r="B67" s="18" t="str">
        <f>IF(T_ii!C31=".","-",(CONCATENATE("[",ROUND(T_ii!C31,1),"; ",ROUND(T_ii!D31,1),"]")))</f>
        <v>[17; 80]</v>
      </c>
      <c r="C67" s="18" t="str">
        <f>IF(T_ii!G31=".","-",(CONCATENATE("[",ROUND(T_ii!G31,1),"; ",ROUND(T_ii!H31,1),"]")))</f>
        <v>[4.3; 25.3]</v>
      </c>
      <c r="D67" s="18" t="str">
        <f>IF(T_ii!K31=".","-",(CONCATENATE("[",ROUND(T_ii!K31,1),"; ",ROUND(T_ii!L31,1),"]")))</f>
        <v>[12.3; 51.6]</v>
      </c>
      <c r="E67" s="18" t="str">
        <f>IF(T_ii!O31=".","-",(CONCATENATE("[",ROUND(T_ii!O31,1),"; ",ROUND(T_ii!P31,1),"]")))</f>
        <v>-</v>
      </c>
      <c r="F67" s="18" t="str">
        <f>IF(T_ii!S31=".","-",(CONCATENATE("[",ROUND(T_ii!S31,1),"; ",ROUND(T_ii!T31,1),"]")))</f>
        <v>[8; 17.9]</v>
      </c>
      <c r="G67" s="18" t="str">
        <f>IF(T_ii!W31=".","-",(CONCATENATE("[",ROUND(T_ii!W31,1),"; ",ROUND(T_ii!X31,1),"]")))</f>
        <v>[1.4; 14]</v>
      </c>
      <c r="H67" s="18" t="str">
        <f>IF(T_ii!AA31=".","-",(CONCATENATE("[",ROUND(T_ii!AA31,1),"; ",ROUND(T_ii!AB31,1),"]")))</f>
        <v>[8.1; 18.2]</v>
      </c>
      <c r="I67" s="18" t="str">
        <f>IF(T_ii!AE31=".","-",(CONCATENATE("[",ROUND(T_ii!AE31,1),"; ",ROUND(T_ii!AF31,1),"]")))</f>
        <v>[13.5; 60]</v>
      </c>
      <c r="J67" s="114" t="str">
        <f>IF(T_ii!AI31=".","-",(CONCATENATE("[",ROUND(T_ii!AI31,1),"; ",ROUND(T_ii!AJ31,1),"]")))</f>
        <v>[3.1; 18.4]</v>
      </c>
      <c r="K67" s="18" t="str">
        <f>IF(T_ii!AM31=".","-",(CONCATENATE("[",ROUND(T_ii!AM31,1),"; ",ROUND(T_ii!AN31,1),"]")))</f>
        <v>[5.7; 15.5]</v>
      </c>
      <c r="L67" s="18" t="str">
        <f>IF(T_ii!AQ31=".","-",(CONCATENATE("[",ROUND(T_ii!AQ31,1),"; ",ROUND(T_ii!AR31,1),"]")))</f>
        <v>[5; 11.4]</v>
      </c>
      <c r="M67" s="18" t="str">
        <f>IF(T_ii!AU31=".","-",(CONCATENATE("[",ROUND(T_ii!AU31,1),"; ",ROUND(T_ii!AV31,1),"]")))</f>
        <v>-</v>
      </c>
      <c r="N67" s="18" t="str">
        <f>IF(T_ii!AY31=".","-",(CONCATENATE("[",ROUND(T_ii!AY31,1),"; ",ROUND(T_ii!AZ31,1),"]")))</f>
        <v>[3.5; 6.5]</v>
      </c>
      <c r="O67" s="18" t="str">
        <f>IF(T_ii!BC31=".","-",(CONCATENATE("[",ROUND(T_ii!BC31,1),"; ",ROUND(T_ii!BD31,1),"]")))</f>
        <v>[0.3; 4.6]</v>
      </c>
      <c r="P67" s="18" t="str">
        <f>IF(T_ii!BG31=".","-",(CONCATENATE("[",ROUND(T_ii!BG31,1),"; ",ROUND(T_ii!BH31,1),"]")))</f>
        <v>[4.1; 6.8]</v>
      </c>
      <c r="Q67" s="18" t="str">
        <f>IF(T_ii!BK31=".","-",(CONCATENATE("[",ROUND(T_ii!BK31,1),"; ",ROUND(T_ii!BL31,1),"]")))</f>
        <v>[3.3; 22.3]</v>
      </c>
    </row>
    <row r="68" spans="1:17" x14ac:dyDescent="0.25">
      <c r="A68" s="5" t="s">
        <v>72</v>
      </c>
      <c r="B68" s="4">
        <f>ROUND(T_ii!B32,1)</f>
        <v>22.1</v>
      </c>
      <c r="C68" s="4">
        <f>ROUND(T_ii!F32,1)</f>
        <v>2.8</v>
      </c>
      <c r="D68" s="4">
        <f>ROUND(T_ii!J32,1)</f>
        <v>0</v>
      </c>
      <c r="E68" s="4">
        <f>ROUND(T_ii!N32,1)</f>
        <v>0</v>
      </c>
      <c r="F68" s="4">
        <f>ROUND(T_ii!R32,1)</f>
        <v>0.1</v>
      </c>
      <c r="G68" s="4">
        <f>ROUND(T_ii!V32,1)</f>
        <v>0</v>
      </c>
      <c r="H68" s="4">
        <f>ROUND(T_ii!Z32,1)</f>
        <v>0.2</v>
      </c>
      <c r="I68" s="4">
        <f>ROUND(T_ii!AD32,1)</f>
        <v>0</v>
      </c>
      <c r="J68" s="65">
        <f>ROUND(T_ii!AH32,1)</f>
        <v>0</v>
      </c>
      <c r="K68" s="4">
        <f>ROUND(T_ii!AL32,1)</f>
        <v>0.9</v>
      </c>
      <c r="L68" s="4">
        <f>ROUND(T_ii!AP32,1)</f>
        <v>0.4</v>
      </c>
      <c r="M68" s="4">
        <f>ROUND(T_ii!AT32,1)</f>
        <v>0</v>
      </c>
      <c r="N68" s="4">
        <f>ROUND(T_ii!AX32,1)</f>
        <v>0.1</v>
      </c>
      <c r="O68" s="4">
        <f>ROUND(T_ii!BB32,1)</f>
        <v>0</v>
      </c>
      <c r="P68" s="4">
        <f>ROUND(T_ii!BF32,1)</f>
        <v>0.2</v>
      </c>
      <c r="Q68" s="4">
        <f>ROUND(T_ii!BJ32,1)</f>
        <v>0</v>
      </c>
    </row>
    <row r="69" spans="1:17" x14ac:dyDescent="0.25">
      <c r="A69" s="12"/>
      <c r="B69" s="18" t="str">
        <f>IF(T_ii!C32=".","-",(CONCATENATE("[",ROUND(T_ii!C32,1),"; ",ROUND(T_ii!D32,1),"]")))</f>
        <v>[5.3; 58.9]</v>
      </c>
      <c r="C69" s="18" t="str">
        <f>IF(T_ii!G32=".","-",(CONCATENATE("[",ROUND(T_ii!G32,1),"; ",ROUND(T_ii!H32,1),"]")))</f>
        <v>[0.6; 12.5]</v>
      </c>
      <c r="D69" s="18" t="str">
        <f>IF(T_ii!K32=".","-",(CONCATENATE("[",ROUND(T_ii!K32,1),"; ",ROUND(T_ii!L32,1),"]")))</f>
        <v>-</v>
      </c>
      <c r="E69" s="18" t="str">
        <f>IF(T_ii!O32=".","-",(CONCATENATE("[",ROUND(T_ii!O32,1),"; ",ROUND(T_ii!P32,1),"]")))</f>
        <v>-</v>
      </c>
      <c r="F69" s="18" t="str">
        <f>IF(T_ii!S32=".","-",(CONCATENATE("[",ROUND(T_ii!S32,1),"; ",ROUND(T_ii!T32,1),"]")))</f>
        <v>[0; 0.4]</v>
      </c>
      <c r="G69" s="18" t="str">
        <f>IF(T_ii!W32=".","-",(CONCATENATE("[",ROUND(T_ii!W32,1),"; ",ROUND(T_ii!X32,1),"]")))</f>
        <v>-</v>
      </c>
      <c r="H69" s="18" t="str">
        <f>IF(T_ii!AA32=".","-",(CONCATENATE("[",ROUND(T_ii!AA32,1),"; ",ROUND(T_ii!AB32,1),"]")))</f>
        <v>[0.1; 0.5]</v>
      </c>
      <c r="I69" s="18" t="str">
        <f>IF(T_ii!AE32=".","-",(CONCATENATE("[",ROUND(T_ii!AE32,1),"; ",ROUND(T_ii!AF32,1),"]")))</f>
        <v>-</v>
      </c>
      <c r="J69" s="114" t="str">
        <f>IF(T_ii!AI32=".","-",(CONCATENATE("[",ROUND(T_ii!AI32,1),"; ",ROUND(T_ii!AJ32,1),"]")))</f>
        <v>-</v>
      </c>
      <c r="K69" s="18" t="str">
        <f>IF(T_ii!AM32=".","-",(CONCATENATE("[",ROUND(T_ii!AM32,1),"; ",ROUND(T_ii!AN32,1),"]")))</f>
        <v>[0.2; 3.8]</v>
      </c>
      <c r="L69" s="18" t="str">
        <f>IF(T_ii!AQ32=".","-",(CONCATENATE("[",ROUND(T_ii!AQ32,1),"; ",ROUND(T_ii!AR32,1),"]")))</f>
        <v>[0.1; 1.5]</v>
      </c>
      <c r="M69" s="18" t="str">
        <f>IF(T_ii!AU32=".","-",(CONCATENATE("[",ROUND(T_ii!AU32,1),"; ",ROUND(T_ii!AV32,1),"]")))</f>
        <v>-</v>
      </c>
      <c r="N69" s="18" t="str">
        <f>IF(T_ii!AY32=".","-",(CONCATENATE("[",ROUND(T_ii!AY32,1),"; ",ROUND(T_ii!AZ32,1),"]")))</f>
        <v>[0.1; 0.3]</v>
      </c>
      <c r="O69" s="18" t="str">
        <f>IF(T_ii!BC32=".","-",(CONCATENATE("[",ROUND(T_ii!BC32,1),"; ",ROUND(T_ii!BD32,1),"]")))</f>
        <v>-</v>
      </c>
      <c r="P69" s="18" t="str">
        <f>IF(T_ii!BG32=".","-",(CONCATENATE("[",ROUND(T_ii!BG32,1),"; ",ROUND(T_ii!BH32,1),"]")))</f>
        <v>[0.1; 0.5]</v>
      </c>
      <c r="Q69" s="18" t="str">
        <f>IF(T_ii!BK32=".","-",(CONCATENATE("[",ROUND(T_ii!BK32,1),"; ",ROUND(T_ii!BL32,1),"]")))</f>
        <v>-</v>
      </c>
    </row>
    <row r="70" spans="1:17" s="26" customFormat="1" ht="11.25" x14ac:dyDescent="0.2">
      <c r="A70" s="194" t="str">
        <f>T_ii!C1</f>
        <v xml:space="preserve">Rural Footnote - N screened outlets: Private not for profit=4; private not for profit=23; pharmacy=73; PPMV=768; informal=30; labs = 28; wholesalers= 11. Outlets that met screening criteria for a full interview but did not complete the interview (were not interviewed or completed a partial interview) = 0 </v>
      </c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</row>
    <row r="71" spans="1:17" s="129" customFormat="1" ht="12" thickBot="1" x14ac:dyDescent="0.25">
      <c r="A71" s="186" t="str">
        <f>T_ii!D1</f>
        <v xml:space="preserve">Urban Footnote - N screened outlets: Private not for profit=26; private not for profit=172; pharmacy=422; PPMV=2434; informal=84; labs = 107; wholesalers= 40. Outlets that met screening criteria for a full interview but did not complete the interview (were not interviewed or completed a partial interview) = 0 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</row>
  </sheetData>
  <mergeCells count="11">
    <mergeCell ref="A71:Q71"/>
    <mergeCell ref="A8:A11"/>
    <mergeCell ref="A32:A33"/>
    <mergeCell ref="A34:A35"/>
    <mergeCell ref="A36:A37"/>
    <mergeCell ref="A38:A39"/>
    <mergeCell ref="A5:Q5"/>
    <mergeCell ref="A6:Q6"/>
    <mergeCell ref="B7:I7"/>
    <mergeCell ref="J7:Q7"/>
    <mergeCell ref="A70:Q70"/>
  </mergeCells>
  <conditionalFormatting sqref="A1:Q3 S1:XFD3">
    <cfRule type="cellIs" dxfId="11" priority="2" operator="equal">
      <formula>1</formula>
    </cfRule>
  </conditionalFormatting>
  <conditionalFormatting sqref="B12">
    <cfRule type="expression" dxfId="10" priority="3">
      <formula>"(RIGHT(B4, LEN(B4)-2)*1)&lt;50"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5DC3-7FB9-47C9-AB44-1838CD9EC0FA}">
  <sheetPr>
    <tabColor rgb="FFFFFF00"/>
  </sheetPr>
  <dimension ref="A1:BB68"/>
  <sheetViews>
    <sheetView showGridLines="0" workbookViewId="0">
      <selection activeCell="C18" sqref="C18"/>
    </sheetView>
  </sheetViews>
  <sheetFormatPr defaultColWidth="9.140625" defaultRowHeight="15" x14ac:dyDescent="0.25"/>
  <cols>
    <col min="1" max="1" width="65.85546875" style="2" bestFit="1" customWidth="1"/>
    <col min="2" max="3" width="14.5703125" style="13" customWidth="1"/>
    <col min="4" max="5" width="14.5703125" style="2" customWidth="1"/>
    <col min="6" max="6" width="14.5703125" style="13" customWidth="1"/>
    <col min="7" max="7" width="14.5703125" style="2" customWidth="1"/>
    <col min="8" max="8" width="14.5703125" style="13" customWidth="1"/>
    <col min="9" max="9" width="14.5703125" style="2" customWidth="1"/>
    <col min="11" max="11" width="9.140625" style="2"/>
    <col min="12" max="12" width="66.5703125" style="2" bestFit="1" customWidth="1"/>
    <col min="13" max="20" width="14.5703125" style="2" customWidth="1"/>
    <col min="21" max="22" width="9.140625" style="2"/>
    <col min="23" max="23" width="68.140625" style="2" bestFit="1" customWidth="1"/>
    <col min="24" max="31" width="14.5703125" style="2" customWidth="1"/>
    <col min="32" max="16384" width="9.140625" style="2"/>
  </cols>
  <sheetData>
    <row r="1" spans="1:54" x14ac:dyDescent="0.25">
      <c r="A1" s="26" t="s">
        <v>43</v>
      </c>
      <c r="B1" s="13">
        <f t="shared" ref="B1:I1" si="0">IFERROR(IF((RIGHT(B7,LEN(B7)-2)*1)&gt;50,0,1), "")</f>
        <v>1</v>
      </c>
      <c r="C1" s="13">
        <f t="shared" si="0"/>
        <v>1</v>
      </c>
      <c r="D1" s="2">
        <f t="shared" si="0"/>
        <v>0</v>
      </c>
      <c r="E1" s="2">
        <f t="shared" si="0"/>
        <v>1</v>
      </c>
      <c r="F1" s="13">
        <f t="shared" si="0"/>
        <v>0</v>
      </c>
      <c r="G1" s="2">
        <f t="shared" si="0"/>
        <v>1</v>
      </c>
      <c r="H1" s="13">
        <f t="shared" si="0"/>
        <v>0</v>
      </c>
      <c r="I1" s="2">
        <f t="shared" si="0"/>
        <v>1</v>
      </c>
      <c r="K1" s="2" t="str">
        <f t="shared" ref="K1:AS1" si="1">IFERROR(IF((RIGHT(K7,LEN(K7)-2)*1)&gt;50,0,1), "")</f>
        <v/>
      </c>
      <c r="L1" s="2" t="str">
        <f t="shared" si="1"/>
        <v/>
      </c>
      <c r="M1" s="2">
        <f t="shared" si="1"/>
        <v>1</v>
      </c>
      <c r="N1" s="2">
        <f t="shared" si="1"/>
        <v>0</v>
      </c>
      <c r="O1" s="2">
        <f t="shared" si="1"/>
        <v>0</v>
      </c>
      <c r="P1" s="2">
        <f t="shared" si="1"/>
        <v>0</v>
      </c>
      <c r="Q1" s="2">
        <f t="shared" si="1"/>
        <v>0</v>
      </c>
      <c r="R1" s="2">
        <f t="shared" si="1"/>
        <v>1</v>
      </c>
      <c r="S1" s="2">
        <f t="shared" si="1"/>
        <v>0</v>
      </c>
      <c r="T1" s="2">
        <f t="shared" si="1"/>
        <v>1</v>
      </c>
      <c r="U1" s="2" t="str">
        <f t="shared" si="1"/>
        <v/>
      </c>
      <c r="V1" s="2" t="str">
        <f t="shared" si="1"/>
        <v/>
      </c>
      <c r="W1" s="2" t="str">
        <f t="shared" si="1"/>
        <v/>
      </c>
      <c r="X1" s="2">
        <f t="shared" si="1"/>
        <v>1</v>
      </c>
      <c r="Y1" s="2">
        <f t="shared" si="1"/>
        <v>0</v>
      </c>
      <c r="Z1" s="2">
        <f t="shared" si="1"/>
        <v>0</v>
      </c>
      <c r="AA1" s="2">
        <f t="shared" si="1"/>
        <v>0</v>
      </c>
      <c r="AB1" s="2">
        <f t="shared" si="1"/>
        <v>0</v>
      </c>
      <c r="AC1" s="2">
        <f t="shared" si="1"/>
        <v>0</v>
      </c>
      <c r="AD1" s="2">
        <f t="shared" si="1"/>
        <v>0</v>
      </c>
      <c r="AE1" s="2">
        <f t="shared" si="1"/>
        <v>1</v>
      </c>
      <c r="AF1" s="2" t="str">
        <f t="shared" si="1"/>
        <v/>
      </c>
      <c r="AG1" s="2" t="str">
        <f t="shared" si="1"/>
        <v/>
      </c>
      <c r="AH1" s="2" t="str">
        <f t="shared" si="1"/>
        <v/>
      </c>
      <c r="AI1" s="2" t="str">
        <f t="shared" si="1"/>
        <v/>
      </c>
      <c r="AJ1" s="2" t="str">
        <f t="shared" si="1"/>
        <v/>
      </c>
      <c r="AK1" s="2" t="str">
        <f t="shared" si="1"/>
        <v/>
      </c>
      <c r="AL1" s="2" t="str">
        <f t="shared" si="1"/>
        <v/>
      </c>
      <c r="AM1" s="2" t="str">
        <f t="shared" si="1"/>
        <v/>
      </c>
      <c r="AN1" s="2" t="str">
        <f t="shared" si="1"/>
        <v/>
      </c>
      <c r="AO1" s="2" t="str">
        <f t="shared" si="1"/>
        <v/>
      </c>
      <c r="AP1" s="2" t="str">
        <f t="shared" si="1"/>
        <v/>
      </c>
      <c r="AQ1" s="2" t="str">
        <f t="shared" si="1"/>
        <v/>
      </c>
      <c r="AR1" s="2" t="str">
        <f t="shared" si="1"/>
        <v/>
      </c>
      <c r="AS1" s="2" t="str">
        <f t="shared" si="1"/>
        <v/>
      </c>
      <c r="AT1" s="2" t="str">
        <f t="shared" ref="AT1:BB1" si="2">IFERROR(IF((RIGHT(AT7,LEN(AT7)-2)*1)&gt;50,1,0), "")</f>
        <v/>
      </c>
      <c r="AU1" s="2" t="str">
        <f t="shared" si="2"/>
        <v/>
      </c>
      <c r="AV1" s="2" t="str">
        <f t="shared" si="2"/>
        <v/>
      </c>
      <c r="AW1" s="2" t="str">
        <f t="shared" si="2"/>
        <v/>
      </c>
      <c r="AX1" s="2" t="str">
        <f t="shared" si="2"/>
        <v/>
      </c>
      <c r="AY1" s="2" t="str">
        <f t="shared" si="2"/>
        <v/>
      </c>
      <c r="AZ1" s="2" t="str">
        <f t="shared" si="2"/>
        <v/>
      </c>
      <c r="BA1" s="2" t="str">
        <f t="shared" si="2"/>
        <v/>
      </c>
      <c r="BB1" s="2" t="str">
        <f t="shared" si="2"/>
        <v/>
      </c>
    </row>
    <row r="3" spans="1:54" x14ac:dyDescent="0.25">
      <c r="A3" s="2" t="str">
        <f>T_iii_strat1!A1</f>
        <v>T_iii_strat1</v>
      </c>
      <c r="L3" s="2" t="str">
        <f>T_iii_strat2!A1</f>
        <v>T_iii_strat2</v>
      </c>
      <c r="W3" s="2" t="str">
        <f>T_iii_strat3!A1</f>
        <v>T_iii_strat3</v>
      </c>
    </row>
    <row r="4" spans="1:54" ht="15.75" thickBot="1" x14ac:dyDescent="0.3"/>
    <row r="5" spans="1:54" s="131" customFormat="1" ht="12.75" x14ac:dyDescent="0.2">
      <c r="A5" s="183" t="str">
        <f>_xlfn.CONCAT(UPPER(RIGHT(A3,LEN(A3)-6)),": ",'[1]Quantitative Indicators '!$B$7)</f>
        <v>STRAT1: Availability of antimalarial types in all screened outlets</v>
      </c>
      <c r="B5" s="183"/>
      <c r="C5" s="183"/>
      <c r="D5" s="183"/>
      <c r="E5" s="183"/>
      <c r="F5" s="183"/>
      <c r="G5" s="183"/>
      <c r="H5" s="183"/>
      <c r="I5" s="183"/>
      <c r="L5" s="183" t="str">
        <f>_xlfn.CONCAT(UPPER(RIGHT(L3,LEN(L3)-6)),": ",'[1]Quantitative Indicators '!$B$7)</f>
        <v>STRAT2: Availability of antimalarial types in all screened outlets</v>
      </c>
      <c r="M5" s="183"/>
      <c r="N5" s="183"/>
      <c r="O5" s="183"/>
      <c r="P5" s="183"/>
      <c r="Q5" s="183"/>
      <c r="R5" s="183"/>
      <c r="S5" s="183"/>
      <c r="T5" s="183"/>
      <c r="W5" s="183" t="str">
        <f>_xlfn.CONCAT(UPPER(RIGHT(W3,LEN(W3)-6)),": ",'[1]Quantitative Indicators '!$B$7)</f>
        <v>STRAT3: Availability of antimalarial types in all screened outlets</v>
      </c>
      <c r="X5" s="183"/>
      <c r="Y5" s="183"/>
      <c r="Z5" s="183"/>
      <c r="AA5" s="183"/>
      <c r="AB5" s="183"/>
      <c r="AC5" s="183"/>
      <c r="AD5" s="183"/>
      <c r="AE5" s="183"/>
    </row>
    <row r="6" spans="1:54" ht="23.25" x14ac:dyDescent="0.25">
      <c r="A6" s="198" t="str">
        <f>'[1]Quantitative Indicators '!$C$7</f>
        <v>Proportion of all outlets enumerated that had an antimalarial in stock at the time of the survey visit, among all outlets surveyed</v>
      </c>
      <c r="B6" s="32" t="str">
        <f>IF(T_iii_strat1!B2="","",T_iii_strat1!B2)</f>
        <v>Private Not For-Profit Facility</v>
      </c>
      <c r="C6" s="32" t="str">
        <f>IF(T_iii_strat1!F2="","",T_iii_strat1!F2)</f>
        <v>Private For-Profit Facility</v>
      </c>
      <c r="D6" s="32" t="str">
        <f>IF(T_iii_strat1!J2="","",T_iii_strat1!J2)</f>
        <v>Pharmacy</v>
      </c>
      <c r="E6" s="32" t="str">
        <f>IF(T_iii_strat1!N2="","",T_iii_strat1!N2)</f>
        <v>Laboratory</v>
      </c>
      <c r="F6" s="32" t="str">
        <f>IF(T_iii_strat1!R2="","",T_iii_strat1!R2)</f>
        <v>Drug store</v>
      </c>
      <c r="G6" s="32" t="str">
        <f>IF(T_iii_strat1!V2="","",T_iii_strat1!V2)</f>
        <v>Informal TOTAL</v>
      </c>
      <c r="H6" s="32" t="str">
        <f>IF(T_iii_strat1!Z2="","",T_iii_strat1!Z2)</f>
        <v>Retail TOTAL</v>
      </c>
      <c r="I6" s="32" t="str">
        <f>IF(T_iii_strat1!AD2="","",T_iii_strat1!AD2)</f>
        <v>Wholesale</v>
      </c>
      <c r="L6" s="201" t="str">
        <f>A6</f>
        <v>Proportion of all outlets enumerated that had an antimalarial in stock at the time of the survey visit, among all outlets surveyed</v>
      </c>
      <c r="M6" s="36" t="str">
        <f>IF(T_iii_strat2!B2="","",T_iii_strat2!B2)</f>
        <v>Private Not For-Profit Facility</v>
      </c>
      <c r="N6" s="36" t="str">
        <f>IF(T_iii_strat2!F2="","",T_iii_strat2!F2)</f>
        <v>Private For-Profit Facility</v>
      </c>
      <c r="O6" s="36" t="str">
        <f>IF(T_iii_strat2!J2="","",T_iii_strat2!J2)</f>
        <v>Pharmacy</v>
      </c>
      <c r="P6" s="36" t="str">
        <f>IF(T_iii_strat2!N2="","",T_iii_strat2!N2)</f>
        <v>Laboratory</v>
      </c>
      <c r="Q6" s="36" t="str">
        <f>IF(T_iii_strat2!R2="","",T_iii_strat2!R2)</f>
        <v>Drug store</v>
      </c>
      <c r="R6" s="36" t="str">
        <f>IF(T_iii_strat2!V2="","",T_iii_strat2!V2)</f>
        <v>Informal TOTAL</v>
      </c>
      <c r="S6" s="36" t="str">
        <f>IF(T_iii_strat2!Z2="","",T_iii_strat2!Z2)</f>
        <v>Retail TOTAL</v>
      </c>
      <c r="T6" s="36" t="str">
        <f>IF(T_iii_strat2!AD2="","",T_iii_strat2!AD2)</f>
        <v>Wholesale</v>
      </c>
      <c r="W6" s="204" t="str">
        <f>A6</f>
        <v>Proportion of all outlets enumerated that had an antimalarial in stock at the time of the survey visit, among all outlets surveyed</v>
      </c>
      <c r="X6" s="40" t="str">
        <f>IF(T_iii_strat3!B2="","",T_iii_strat3!B2)</f>
        <v>Private Not For-Profit Facility</v>
      </c>
      <c r="Y6" s="40" t="str">
        <f>IF(T_iii_strat3!F2="","",T_iii_strat3!F2)</f>
        <v>Private For-Profit Facility</v>
      </c>
      <c r="Z6" s="40" t="str">
        <f>IF(T_iii_strat3!J2="","",T_iii_strat3!J2)</f>
        <v>Pharmacy</v>
      </c>
      <c r="AA6" s="40" t="str">
        <f>IF(T_iii_strat3!N2="","",T_iii_strat3!N2)</f>
        <v>Laboratory</v>
      </c>
      <c r="AB6" s="40" t="str">
        <f>IF(T_iii_strat3!R2="","",T_iii_strat3!R2)</f>
        <v>Drug store</v>
      </c>
      <c r="AC6" s="40" t="str">
        <f>IF(T_iii_strat3!V2="","",T_iii_strat3!V2)</f>
        <v>Informal TOTAL</v>
      </c>
      <c r="AD6" s="40" t="str">
        <f>IF(T_iii_strat3!Z2="","",T_iii_strat3!Z2)</f>
        <v>Retail TOTAL</v>
      </c>
      <c r="AE6" s="40" t="str">
        <f>IF(T_iii_strat3!AD2="","",T_iii_strat3!AD2)</f>
        <v>Wholesale</v>
      </c>
    </row>
    <row r="7" spans="1:54" x14ac:dyDescent="0.25">
      <c r="A7" s="199"/>
      <c r="B7" s="33" t="str">
        <f>CONCATENATE("N=",T_iii_strat1!E4)</f>
        <v>N=15</v>
      </c>
      <c r="C7" s="33" t="str">
        <f>CONCATENATE("N=",T_iii_strat1!I4)</f>
        <v>N=16</v>
      </c>
      <c r="D7" s="33" t="str">
        <f>CONCATENATE("N=",T_iii_strat1!M4)</f>
        <v>N=52</v>
      </c>
      <c r="E7" s="33" t="str">
        <f>CONCATENATE("N=",T_iii_strat1!Q4)</f>
        <v>N=3</v>
      </c>
      <c r="F7" s="33" t="str">
        <f>CONCATENATE("N=",T_iii_strat1!U4)</f>
        <v>N=1321</v>
      </c>
      <c r="G7" s="33" t="str">
        <f>CONCATENATE("N=",T_iii_strat1!Y4)</f>
        <v>N=11</v>
      </c>
      <c r="H7" s="33" t="str">
        <f>CONCATENATE("N=",T_iii_strat1!AC4)</f>
        <v>N=1418</v>
      </c>
      <c r="I7" s="33" t="str">
        <f>CONCATENATE("N=",T_iii_strat1!AG4)</f>
        <v>N=29</v>
      </c>
      <c r="L7" s="202"/>
      <c r="M7" s="37" t="str">
        <f>CONCATENATE("N=",T_iii_strat2!E4)</f>
        <v>N=12</v>
      </c>
      <c r="N7" s="37" t="str">
        <f>CONCATENATE("N=",T_iii_strat2!I4)</f>
        <v>N=99</v>
      </c>
      <c r="O7" s="37" t="str">
        <f>CONCATENATE("N=",T_iii_strat2!M4)</f>
        <v>N=127</v>
      </c>
      <c r="P7" s="37" t="str">
        <f>CONCATENATE("N=",T_iii_strat2!Q4)</f>
        <v>N=66</v>
      </c>
      <c r="Q7" s="37" t="str">
        <f>CONCATENATE("N=",T_iii_strat2!U4)</f>
        <v>N=1370</v>
      </c>
      <c r="R7" s="37" t="str">
        <f>CONCATENATE("N=",T_iii_strat2!Y4)</f>
        <v>N=47</v>
      </c>
      <c r="S7" s="37" t="str">
        <f>CONCATENATE("N=",T_iii_strat2!AC4)</f>
        <v>N=1721</v>
      </c>
      <c r="T7" s="37" t="str">
        <f>CONCATENATE("N=",T_iii_strat2!AG4)</f>
        <v>N=19</v>
      </c>
      <c r="W7" s="205"/>
      <c r="X7" s="41" t="str">
        <f>CONCATENATE("N=",T_iii_strat3!E4)</f>
        <v>N=3</v>
      </c>
      <c r="Y7" s="41" t="str">
        <f>CONCATENATE("N=",T_iii_strat3!I4)</f>
        <v>N=80</v>
      </c>
      <c r="Z7" s="41" t="str">
        <f>CONCATENATE("N=",T_iii_strat3!M4)</f>
        <v>N=316</v>
      </c>
      <c r="AA7" s="41" t="str">
        <f>CONCATENATE("N=",T_iii_strat3!Q4)</f>
        <v>N=66</v>
      </c>
      <c r="AB7" s="41" t="str">
        <f>CONCATENATE("N=",T_iii_strat3!U4)</f>
        <v>N=511</v>
      </c>
      <c r="AC7" s="41" t="str">
        <f>CONCATENATE("N=",T_iii_strat3!Y4)</f>
        <v>N=56</v>
      </c>
      <c r="AD7" s="41" t="str">
        <f>CONCATENATE("N=",T_iii_strat3!AC4)</f>
        <v>N=1032</v>
      </c>
      <c r="AE7" s="41" t="str">
        <f>CONCATENATE("N=",T_iii_strat3!AG4)</f>
        <v>N=3</v>
      </c>
    </row>
    <row r="8" spans="1:54" x14ac:dyDescent="0.25">
      <c r="A8" s="199"/>
      <c r="B8" s="34" t="str">
        <f t="shared" ref="B8:I8" si="3">"%"</f>
        <v>%</v>
      </c>
      <c r="C8" s="34" t="str">
        <f t="shared" si="3"/>
        <v>%</v>
      </c>
      <c r="D8" s="34" t="str">
        <f t="shared" si="3"/>
        <v>%</v>
      </c>
      <c r="E8" s="34" t="str">
        <f t="shared" si="3"/>
        <v>%</v>
      </c>
      <c r="F8" s="34" t="str">
        <f t="shared" si="3"/>
        <v>%</v>
      </c>
      <c r="G8" s="34" t="str">
        <f t="shared" si="3"/>
        <v>%</v>
      </c>
      <c r="H8" s="34" t="str">
        <f t="shared" si="3"/>
        <v>%</v>
      </c>
      <c r="I8" s="34" t="str">
        <f t="shared" si="3"/>
        <v>%</v>
      </c>
      <c r="L8" s="202"/>
      <c r="M8" s="38" t="str">
        <f t="shared" ref="M8:T8" si="4">"%"</f>
        <v>%</v>
      </c>
      <c r="N8" s="38" t="str">
        <f t="shared" si="4"/>
        <v>%</v>
      </c>
      <c r="O8" s="38" t="str">
        <f t="shared" si="4"/>
        <v>%</v>
      </c>
      <c r="P8" s="38" t="str">
        <f t="shared" si="4"/>
        <v>%</v>
      </c>
      <c r="Q8" s="38" t="str">
        <f t="shared" si="4"/>
        <v>%</v>
      </c>
      <c r="R8" s="38" t="str">
        <f t="shared" si="4"/>
        <v>%</v>
      </c>
      <c r="S8" s="38" t="str">
        <f t="shared" si="4"/>
        <v>%</v>
      </c>
      <c r="T8" s="38" t="str">
        <f t="shared" si="4"/>
        <v>%</v>
      </c>
      <c r="W8" s="205"/>
      <c r="X8" s="42" t="str">
        <f t="shared" ref="X8:AE8" si="5">"%"</f>
        <v>%</v>
      </c>
      <c r="Y8" s="42" t="str">
        <f t="shared" si="5"/>
        <v>%</v>
      </c>
      <c r="Z8" s="42" t="str">
        <f t="shared" si="5"/>
        <v>%</v>
      </c>
      <c r="AA8" s="42" t="str">
        <f t="shared" si="5"/>
        <v>%</v>
      </c>
      <c r="AB8" s="42" t="str">
        <f t="shared" si="5"/>
        <v>%</v>
      </c>
      <c r="AC8" s="42" t="str">
        <f t="shared" si="5"/>
        <v>%</v>
      </c>
      <c r="AD8" s="42" t="str">
        <f t="shared" si="5"/>
        <v>%</v>
      </c>
      <c r="AE8" s="42" t="str">
        <f t="shared" si="5"/>
        <v>%</v>
      </c>
    </row>
    <row r="9" spans="1:54" x14ac:dyDescent="0.25">
      <c r="A9" s="200"/>
      <c r="B9" s="35" t="str">
        <f t="shared" ref="B9:I9" si="6">"[95% CI]"</f>
        <v>[95% CI]</v>
      </c>
      <c r="C9" s="35" t="str">
        <f t="shared" si="6"/>
        <v>[95% CI]</v>
      </c>
      <c r="D9" s="35" t="str">
        <f t="shared" si="6"/>
        <v>[95% CI]</v>
      </c>
      <c r="E9" s="35" t="str">
        <f t="shared" si="6"/>
        <v>[95% CI]</v>
      </c>
      <c r="F9" s="35" t="str">
        <f t="shared" si="6"/>
        <v>[95% CI]</v>
      </c>
      <c r="G9" s="35" t="str">
        <f t="shared" si="6"/>
        <v>[95% CI]</v>
      </c>
      <c r="H9" s="35" t="str">
        <f t="shared" si="6"/>
        <v>[95% CI]</v>
      </c>
      <c r="I9" s="35" t="str">
        <f t="shared" si="6"/>
        <v>[95% CI]</v>
      </c>
      <c r="L9" s="203"/>
      <c r="M9" s="39" t="str">
        <f t="shared" ref="M9:T9" si="7">"[95% CI]"</f>
        <v>[95% CI]</v>
      </c>
      <c r="N9" s="39" t="str">
        <f t="shared" si="7"/>
        <v>[95% CI]</v>
      </c>
      <c r="O9" s="39" t="str">
        <f t="shared" si="7"/>
        <v>[95% CI]</v>
      </c>
      <c r="P9" s="39" t="str">
        <f t="shared" si="7"/>
        <v>[95% CI]</v>
      </c>
      <c r="Q9" s="39" t="str">
        <f t="shared" si="7"/>
        <v>[95% CI]</v>
      </c>
      <c r="R9" s="39" t="str">
        <f t="shared" si="7"/>
        <v>[95% CI]</v>
      </c>
      <c r="S9" s="39" t="str">
        <f t="shared" si="7"/>
        <v>[95% CI]</v>
      </c>
      <c r="T9" s="39" t="str">
        <f t="shared" si="7"/>
        <v>[95% CI]</v>
      </c>
      <c r="W9" s="206"/>
      <c r="X9" s="43" t="str">
        <f t="shared" ref="X9:AE9" si="8">"[95% CI]"</f>
        <v>[95% CI]</v>
      </c>
      <c r="Y9" s="43" t="str">
        <f t="shared" si="8"/>
        <v>[95% CI]</v>
      </c>
      <c r="Z9" s="43" t="str">
        <f t="shared" si="8"/>
        <v>[95% CI]</v>
      </c>
      <c r="AA9" s="43" t="str">
        <f t="shared" si="8"/>
        <v>[95% CI]</v>
      </c>
      <c r="AB9" s="43" t="str">
        <f t="shared" si="8"/>
        <v>[95% CI]</v>
      </c>
      <c r="AC9" s="43" t="str">
        <f t="shared" si="8"/>
        <v>[95% CI]</v>
      </c>
      <c r="AD9" s="43" t="str">
        <f t="shared" si="8"/>
        <v>[95% CI]</v>
      </c>
      <c r="AE9" s="43" t="str">
        <f t="shared" si="8"/>
        <v>[95% CI]</v>
      </c>
    </row>
    <row r="10" spans="1:54" x14ac:dyDescent="0.25">
      <c r="A10" s="3" t="s">
        <v>44</v>
      </c>
      <c r="B10" s="4">
        <f>ROUND(T_iii_strat1!B4,1)</f>
        <v>97.2</v>
      </c>
      <c r="C10" s="4">
        <f>ROUND(T_iii_strat1!F4,1)</f>
        <v>76.2</v>
      </c>
      <c r="D10" s="4">
        <f>ROUND(T_iii_strat1!J4,1)</f>
        <v>99.6</v>
      </c>
      <c r="E10" s="4">
        <f>ROUND(T_iii_strat1!N4,1)</f>
        <v>38.1</v>
      </c>
      <c r="F10" s="4">
        <f>ROUND(T_iii_strat1!R4,1)</f>
        <v>95.4</v>
      </c>
      <c r="G10" s="4">
        <f>ROUND(T_iii_strat1!V4,1)</f>
        <v>100</v>
      </c>
      <c r="H10" s="4">
        <f>ROUND(T_iii_strat1!Z4,1)</f>
        <v>95.2</v>
      </c>
      <c r="I10" s="4">
        <f>ROUND(T_iii_strat1!AD4,1)</f>
        <v>100</v>
      </c>
      <c r="L10" s="3" t="s">
        <v>44</v>
      </c>
      <c r="M10" s="4">
        <f>ROUND(T_iii_strat2!B4,1)</f>
        <v>77.400000000000006</v>
      </c>
      <c r="N10" s="4">
        <f>ROUND(T_iii_strat2!F4,1)</f>
        <v>54.7</v>
      </c>
      <c r="O10" s="4">
        <f>ROUND(T_iii_strat2!J4,1)</f>
        <v>94.6</v>
      </c>
      <c r="P10" s="4">
        <f>ROUND(T_iii_strat2!N4,1)</f>
        <v>0.4</v>
      </c>
      <c r="Q10" s="4">
        <f>ROUND(T_iii_strat2!R4,1)</f>
        <v>82.5</v>
      </c>
      <c r="R10" s="4">
        <f>ROUND(T_iii_strat2!V4,1)</f>
        <v>50.2</v>
      </c>
      <c r="S10" s="4">
        <f>ROUND(T_iii_strat2!Z4,1)</f>
        <v>76.400000000000006</v>
      </c>
      <c r="T10" s="4">
        <f>ROUND(T_iii_strat2!AD4,1)</f>
        <v>100</v>
      </c>
      <c r="W10" s="3" t="s">
        <v>44</v>
      </c>
      <c r="X10" s="4">
        <f>ROUND(T_iii_strat3!B4,1)</f>
        <v>85.7</v>
      </c>
      <c r="Y10" s="4">
        <f>ROUND(T_iii_strat3!F4,1)</f>
        <v>63</v>
      </c>
      <c r="Z10" s="4">
        <f>ROUND(T_iii_strat3!J4,1)</f>
        <v>95.2</v>
      </c>
      <c r="AA10" s="4">
        <f>ROUND(T_iii_strat3!N4,1)</f>
        <v>0</v>
      </c>
      <c r="AB10" s="4">
        <f>ROUND(T_iii_strat3!R4,1)</f>
        <v>94.7</v>
      </c>
      <c r="AC10" s="4">
        <f>ROUND(T_iii_strat3!V4,1)</f>
        <v>91.5</v>
      </c>
      <c r="AD10" s="4">
        <f>ROUND(T_iii_strat3!Z4,1)</f>
        <v>87.4</v>
      </c>
      <c r="AE10" s="4">
        <f>ROUND(T_iii_strat3!AD4,1)</f>
        <v>84.7</v>
      </c>
    </row>
    <row r="11" spans="1:54" s="17" customFormat="1" ht="8.25" x14ac:dyDescent="0.15">
      <c r="B11" s="18" t="str">
        <f>IF(T_iii_strat1!C4=".","-",(CONCATENATE("[",ROUND(T_iii_strat1!C4,1),"; ",ROUND(T_iii_strat1!D4,1),"]")))</f>
        <v>[89.3; 99.3]</v>
      </c>
      <c r="C11" s="18" t="str">
        <f>IF(T_iii_strat1!G4=".","-",(CONCATENATE("[",ROUND(T_iii_strat1!G4,1),"; ",ROUND(T_iii_strat1!H4,1),"]")))</f>
        <v>[51.9; 90.5]</v>
      </c>
      <c r="D11" s="18" t="str">
        <f>IF(T_iii_strat1!K4=".","-",(IF(T_iii_strat1!K4="","-",(CONCATENATE("[",ROUND(T_iii_strat1!K4,1),"; ",ROUND(T_iii_strat1!L4,1),"]")))))</f>
        <v>[98; 99.9]</v>
      </c>
      <c r="E11" s="18" t="str">
        <f>IF(T_iii_strat1!O4=".","-",(CONCATENATE("[",ROUND(T_iii_strat1!O4,1),"; ",ROUND(T_iii_strat1!P4,1),"]")))</f>
        <v>[9.7; 77.8]</v>
      </c>
      <c r="F11" s="18" t="str">
        <f>IF(T_iii_strat1!S4=".","-",(CONCATENATE("[",ROUND(T_iii_strat1!S4,1),"; ",ROUND(T_iii_strat1!T4,1),"]")))</f>
        <v>[92.9; 97]</v>
      </c>
      <c r="G11" s="18" t="str">
        <f>IF(T_iii_strat1!W4=".","-",(CONCATENATE("[",ROUND(T_iii_strat1!W4,1),"; ",ROUND(T_iii_strat1!X4,1),"]")))</f>
        <v>[100; 100]</v>
      </c>
      <c r="H11" s="18" t="str">
        <f>IF(T_iii_strat1!AA4=".","-",(CONCATENATE("[",ROUND(T_iii_strat1!AA4,1),"; ",ROUND(T_iii_strat1!AB4,1),"]")))</f>
        <v>[92.9; 96.8]</v>
      </c>
      <c r="I11" s="18" t="str">
        <f>IF(T_iii_strat1!AE4=".","-",(CONCATENATE("[",ROUND(T_iii_strat1!AE4,1),"; ",ROUND(T_iii_strat1!AF4,1),"]")))</f>
        <v>[100; 100]</v>
      </c>
      <c r="M11" s="18" t="str">
        <f>IF(T_iii_strat2!C4=".","-",(CONCATENATE("[",ROUND(T_iii_strat2!C4,1),"; ",ROUND(T_iii_strat2!D4,1),"]")))</f>
        <v>[37.5; 95.1]</v>
      </c>
      <c r="N11" s="18" t="str">
        <f>IF(T_iii_strat2!G4=".","-",(CONCATENATE("[",ROUND(T_iii_strat2!G4,1),"; ",ROUND(T_iii_strat2!H4,1),"]")))</f>
        <v>[30.8; 76.6]</v>
      </c>
      <c r="O11" s="18" t="str">
        <f>IF(T_iii_strat2!K4=".","-",(CONCATENATE("[",ROUND(T_iii_strat2!K4,1),"; ",ROUND(T_iii_strat2!L4,1),"]")))</f>
        <v>[85; 98.2]</v>
      </c>
      <c r="P11" s="18" t="str">
        <f>IF(T_iii_strat2!O4=".","-",(CONCATENATE("[",ROUND(T_iii_strat2!O4,1),"; ",ROUND(T_iii_strat2!P4,1),"]")))</f>
        <v>[0.1; 2.6]</v>
      </c>
      <c r="Q11" s="18" t="str">
        <f>IF(T_iii_strat2!S4=".","-",(CONCATENATE("[",ROUND(T_iii_strat2!S4,1),"; ",ROUND(T_iii_strat2!T4,1),"]")))</f>
        <v>[70.4; 90.3]</v>
      </c>
      <c r="R11" s="18" t="str">
        <f>IF(T_iii_strat2!W4=".","-",(CONCATENATE("[",ROUND(T_iii_strat2!W4,1),"; ",ROUND(T_iii_strat2!X4,1),"]")))</f>
        <v>[33; 67.3]</v>
      </c>
      <c r="S11" s="18" t="str">
        <f>IF(T_iii_strat2!AA4=".","-",(CONCATENATE("[",ROUND(T_iii_strat2!AA4,1),"; ",ROUND(T_iii_strat2!AB4,1),"]")))</f>
        <v>[67.4; 83.5]</v>
      </c>
      <c r="T11" s="18" t="str">
        <f>IF(T_iii_strat2!AE4=".","-",(CONCATENATE("[",ROUND(T_iii_strat2!AE4,1),"; ",ROUND(T_iii_strat2!AF4,1),"]")))</f>
        <v>[100; 100]</v>
      </c>
      <c r="X11" s="18" t="str">
        <f>IF(T_iii_strat3!C4=".","-",(CONCATENATE("[",ROUND(T_iii_strat3!C4,1),"; ",ROUND(T_iii_strat3!D4,1),"]")))</f>
        <v>[37.5; 98.4]</v>
      </c>
      <c r="Y11" s="18" t="str">
        <f>IF(T_iii_strat3!G4=".","-",(CONCATENATE("[",ROUND(T_iii_strat3!G4,1),"; ",ROUND(T_iii_strat3!H4,1),"]")))</f>
        <v>[37.9; 82.6]</v>
      </c>
      <c r="Z11" s="18" t="str">
        <f>IF(T_iii_strat3!K4=".","-",(CONCATENATE("[",ROUND(T_iii_strat3!K4,1),"; ",ROUND(T_iii_strat3!L4,1),"]")))</f>
        <v>[88.3; 98.1]</v>
      </c>
      <c r="AA11" s="18" t="str">
        <f>IF(T_iii_strat3!O4=".","-",(CONCATENATE("[",ROUND(T_iii_strat3!O4,1),"; ",ROUND(T_iii_strat3!P4,1),"]")))</f>
        <v>-</v>
      </c>
      <c r="AB11" s="18" t="str">
        <f>IF(T_iii_strat3!S4=".","-",(CONCATENATE("[",ROUND(T_iii_strat3!S4,1),"; ",ROUND(T_iii_strat3!T4,1),"]")))</f>
        <v>[89.6; 97.4]</v>
      </c>
      <c r="AC11" s="18" t="str">
        <f>IF(T_iii_strat3!W4=".","-",(CONCATENATE("[",ROUND(T_iii_strat3!W4,1),"; ",ROUND(T_iii_strat3!X4,1),"]")))</f>
        <v>[87.1; 94.4]</v>
      </c>
      <c r="AD11" s="18" t="str">
        <f>IF(T_iii_strat3!AA4=".","-",(CONCATENATE("[",ROUND(T_iii_strat3!AA4,1),"; ",ROUND(T_iii_strat3!AB4,1),"]")))</f>
        <v>[84.1; 90.1]</v>
      </c>
      <c r="AE11" s="18" t="str">
        <f>IF(T_iii_strat3!AE4=".","-",(CONCATENATE("[",ROUND(T_iii_strat3!AE4,1),"; ",ROUND(T_iii_strat3!AF4,1),"]")))</f>
        <v>[33.5; 98.4]</v>
      </c>
    </row>
    <row r="12" spans="1:54" x14ac:dyDescent="0.25">
      <c r="A12" s="3" t="s">
        <v>45</v>
      </c>
      <c r="B12" s="4">
        <f>ROUND(T_iii_strat1!B5,1)</f>
        <v>67.599999999999994</v>
      </c>
      <c r="C12" s="4">
        <f>ROUND(T_iii_strat1!F5,1)</f>
        <v>46.3</v>
      </c>
      <c r="D12" s="4">
        <f>ROUND(T_iii_strat1!J5,1)</f>
        <v>99.6</v>
      </c>
      <c r="E12" s="4">
        <f>ROUND(T_iii_strat1!N5,1)</f>
        <v>38.1</v>
      </c>
      <c r="F12" s="4">
        <f>ROUND(T_iii_strat1!R5,1)</f>
        <v>92.6</v>
      </c>
      <c r="G12" s="4">
        <f>ROUND(T_iii_strat1!V5,1)</f>
        <v>100</v>
      </c>
      <c r="H12" s="4">
        <f>ROUND(T_iii_strat1!Z5,1)</f>
        <v>92</v>
      </c>
      <c r="I12" s="4">
        <f>ROUND(T_iii_strat1!AD5,1)</f>
        <v>100</v>
      </c>
      <c r="L12" s="3" t="s">
        <v>45</v>
      </c>
      <c r="M12" s="4">
        <f>ROUND(T_iii_strat2!B5,1)</f>
        <v>71.3</v>
      </c>
      <c r="N12" s="4">
        <f>ROUND(T_iii_strat2!F5,1)</f>
        <v>48.1</v>
      </c>
      <c r="O12" s="4">
        <f>ROUND(T_iii_strat2!J5,1)</f>
        <v>81.3</v>
      </c>
      <c r="P12" s="4">
        <f>ROUND(T_iii_strat2!N5,1)</f>
        <v>0.4</v>
      </c>
      <c r="Q12" s="4">
        <f>ROUND(T_iii_strat2!R5,1)</f>
        <v>67.7</v>
      </c>
      <c r="R12" s="4">
        <f>ROUND(T_iii_strat2!V5,1)</f>
        <v>43.1</v>
      </c>
      <c r="S12" s="4">
        <f>ROUND(T_iii_strat2!Z5,1)</f>
        <v>63.1</v>
      </c>
      <c r="T12" s="4">
        <f>ROUND(T_iii_strat2!AD5,1)</f>
        <v>100</v>
      </c>
      <c r="W12" s="3" t="s">
        <v>45</v>
      </c>
      <c r="X12" s="4">
        <f>ROUND(T_iii_strat3!B5,1)</f>
        <v>85.7</v>
      </c>
      <c r="Y12" s="4">
        <f>ROUND(T_iii_strat3!F5,1)</f>
        <v>47.6</v>
      </c>
      <c r="Z12" s="4">
        <f>ROUND(T_iii_strat3!J5,1)</f>
        <v>94.6</v>
      </c>
      <c r="AA12" s="4">
        <f>ROUND(T_iii_strat3!N5,1)</f>
        <v>0</v>
      </c>
      <c r="AB12" s="4">
        <f>ROUND(T_iii_strat3!R5,1)</f>
        <v>88.3</v>
      </c>
      <c r="AC12" s="4">
        <f>ROUND(T_iii_strat3!V5,1)</f>
        <v>77.599999999999994</v>
      </c>
      <c r="AD12" s="4">
        <f>ROUND(T_iii_strat3!Z5,1)</f>
        <v>81.8</v>
      </c>
      <c r="AE12" s="4">
        <f>ROUND(T_iii_strat3!AD5,1)</f>
        <v>84.7</v>
      </c>
    </row>
    <row r="13" spans="1:54" s="17" customFormat="1" ht="8.25" x14ac:dyDescent="0.15">
      <c r="B13" s="18" t="str">
        <f>IF(T_iii_strat1!C5=".","-",(CONCATENATE("[",ROUND(T_iii_strat1!C5,1),"; ",ROUND(T_iii_strat1!D5,1),"]")))</f>
        <v>[44.9; 84.2]</v>
      </c>
      <c r="C13" s="18" t="str">
        <f>IF(T_iii_strat1!G5=".","-",(CONCATENATE("[",ROUND(T_iii_strat1!G5,1),"; ",ROUND(T_iii_strat1!H5,1),"]")))</f>
        <v>[27.8; 65.8]</v>
      </c>
      <c r="D13" s="18" t="str">
        <f>IF(T_iii_strat1!K5=".","-",(CONCATENATE("[",ROUND(T_iii_strat1!K5,1),"; ",ROUND(T_iii_strat1!L5,1),"]")))</f>
        <v>[98; 99.9]</v>
      </c>
      <c r="E13" s="18" t="str">
        <f>IF(T_iii_strat1!O5=".","-",(CONCATENATE("[",ROUND(T_iii_strat1!O5,1),"; ",ROUND(T_iii_strat1!P5,1),"]")))</f>
        <v>[9.7; 77.8]</v>
      </c>
      <c r="F13" s="18" t="str">
        <f>IF(T_iii_strat1!S5=".","-",(CONCATENATE("[",ROUND(T_iii_strat1!S5,1),"; ",ROUND(T_iii_strat1!T5,1),"]")))</f>
        <v>[89.9; 94.7]</v>
      </c>
      <c r="G13" s="18" t="str">
        <f>IF(T_iii_strat1!W5=".","-",(CONCATENATE("[",ROUND(T_iii_strat1!W5,1),"; ",ROUND(T_iii_strat1!X5,1),"]")))</f>
        <v>[100; 100]</v>
      </c>
      <c r="H13" s="18" t="str">
        <f>IF(T_iii_strat1!AA5=".","-",(CONCATENATE("[",ROUND(T_iii_strat1!AA5,1),"; ",ROUND(T_iii_strat1!AB5,1),"]")))</f>
        <v>[89.3; 94]</v>
      </c>
      <c r="I13" s="18" t="str">
        <f>IF(T_iii_strat1!AE5=".","-",(CONCATENATE("[",ROUND(T_iii_strat1!AE5,1),"; ",ROUND(T_iii_strat1!AF5,1),"]")))</f>
        <v>[100; 100]</v>
      </c>
      <c r="M13" s="18" t="str">
        <f>IF(T_iii_strat2!C5=".","-",(CONCATENATE("[",ROUND(T_iii_strat2!C5,1),"; ",ROUND(T_iii_strat2!D5,1),"]")))</f>
        <v>[34.5; 92.1]</v>
      </c>
      <c r="N13" s="18" t="str">
        <f>IF(T_iii_strat2!G5=".","-",(CONCATENATE("[",ROUND(T_iii_strat2!G5,1),"; ",ROUND(T_iii_strat2!H5,1),"]")))</f>
        <v>[27.7; 69.2]</v>
      </c>
      <c r="O13" s="18" t="str">
        <f>IF(T_iii_strat2!K5=".","-",(CONCATENATE("[",ROUND(T_iii_strat2!K5,1),"; ",ROUND(T_iii_strat2!L5,1),"]")))</f>
        <v>[69.4; 89.2]</v>
      </c>
      <c r="P13" s="18" t="str">
        <f>IF(T_iii_strat2!O5=".","-",(CONCATENATE("[",ROUND(T_iii_strat2!O5,1),"; ",ROUND(T_iii_strat2!P5,1),"]")))</f>
        <v>[0.1; 2.6]</v>
      </c>
      <c r="Q13" s="18" t="str">
        <f>IF(T_iii_strat2!S5=".","-",(CONCATENATE("[",ROUND(T_iii_strat2!S5,1),"; ",ROUND(T_iii_strat2!T5,1),"]")))</f>
        <v>[55.7; 77.7]</v>
      </c>
      <c r="R13" s="18" t="str">
        <f>IF(T_iii_strat2!W5=".","-",(CONCATENATE("[",ROUND(T_iii_strat2!W5,1),"; ",ROUND(T_iii_strat2!X5,1),"]")))</f>
        <v>[27.4; 60.4]</v>
      </c>
      <c r="S13" s="18" t="str">
        <f>IF(T_iii_strat2!AA5=".","-",(CONCATENATE("[",ROUND(T_iii_strat2!AA5,1),"; ",ROUND(T_iii_strat2!AB5,1),"]")))</f>
        <v>[53.9; 71.5]</v>
      </c>
      <c r="T13" s="18" t="str">
        <f>IF(T_iii_strat2!AE5=".","-",(CONCATENATE("[",ROUND(T_iii_strat2!AE5,1),"; ",ROUND(T_iii_strat2!AF5,1),"]")))</f>
        <v>[100; 100]</v>
      </c>
      <c r="X13" s="18" t="str">
        <f>IF(T_iii_strat3!C5=".","-",(CONCATENATE("[",ROUND(T_iii_strat3!C5,1),"; ",ROUND(T_iii_strat3!D5,1),"]")))</f>
        <v>[37.5; 98.4]</v>
      </c>
      <c r="Y13" s="18" t="str">
        <f>IF(T_iii_strat3!G5=".","-",(CONCATENATE("[",ROUND(T_iii_strat3!G5,1),"; ",ROUND(T_iii_strat3!H5,1),"]")))</f>
        <v>[28.3; 67.6]</v>
      </c>
      <c r="Z13" s="18" t="str">
        <f>IF(T_iii_strat3!K5=".","-",(CONCATENATE("[",ROUND(T_iii_strat3!K5,1),"; ",ROUND(T_iii_strat3!L5,1),"]")))</f>
        <v>[87.8; 97.7]</v>
      </c>
      <c r="AA13" s="18" t="str">
        <f>IF(T_iii_strat3!O5=".","-",(CONCATENATE("[",ROUND(T_iii_strat3!O5,1),"; ",ROUND(T_iii_strat3!P5,1),"]")))</f>
        <v>-</v>
      </c>
      <c r="AB13" s="18" t="str">
        <f>IF(T_iii_strat3!S5=".","-",(CONCATENATE("[",ROUND(T_iii_strat3!S5,1),"; ",ROUND(T_iii_strat3!T5,1),"]")))</f>
        <v>[82.8; 92.2]</v>
      </c>
      <c r="AC13" s="18" t="str">
        <f>IF(T_iii_strat3!W5=".","-",(CONCATENATE("[",ROUND(T_iii_strat3!W5,1),"; ",ROUND(T_iii_strat3!X5,1),"]")))</f>
        <v>[60.7; 88.6]</v>
      </c>
      <c r="AD13" s="18" t="str">
        <f>IF(T_iii_strat3!AA5=".","-",(CONCATENATE("[",ROUND(T_iii_strat3!AA5,1),"; ",ROUND(T_iii_strat3!AB5,1),"]")))</f>
        <v>[78.4; 84.9]</v>
      </c>
      <c r="AE13" s="18" t="str">
        <f>IF(T_iii_strat3!AE5=".","-",(CONCATENATE("[",ROUND(T_iii_strat3!AE5,1),"; ",ROUND(T_iii_strat3!AF5,1),"]")))</f>
        <v>[33.5; 98.4]</v>
      </c>
    </row>
    <row r="14" spans="1:54" x14ac:dyDescent="0.25">
      <c r="A14" s="5" t="s">
        <v>46</v>
      </c>
      <c r="B14" s="4">
        <f>ROUND(T_iii_strat1!B6,1)</f>
        <v>67.599999999999994</v>
      </c>
      <c r="C14" s="4">
        <f>ROUND(T_iii_strat1!F6,1)</f>
        <v>46.3</v>
      </c>
      <c r="D14" s="4">
        <f>ROUND(T_iii_strat1!J6,1)</f>
        <v>99.6</v>
      </c>
      <c r="E14" s="4">
        <f>ROUND(T_iii_strat1!N6,1)</f>
        <v>38.1</v>
      </c>
      <c r="F14" s="4">
        <f>ROUND(T_iii_strat1!R6,1)</f>
        <v>91.5</v>
      </c>
      <c r="G14" s="4">
        <f>ROUND(T_iii_strat1!V6,1)</f>
        <v>100</v>
      </c>
      <c r="H14" s="4">
        <f>ROUND(T_iii_strat1!Z6,1)</f>
        <v>90.9</v>
      </c>
      <c r="I14" s="4">
        <f>ROUND(T_iii_strat1!AD6,1)</f>
        <v>100</v>
      </c>
      <c r="L14" s="5" t="s">
        <v>46</v>
      </c>
      <c r="M14" s="4">
        <f>ROUND(T_iii_strat2!B6,1)</f>
        <v>71.3</v>
      </c>
      <c r="N14" s="4">
        <f>ROUND(T_iii_strat2!F6,1)</f>
        <v>47.7</v>
      </c>
      <c r="O14" s="4">
        <f>ROUND(T_iii_strat2!J6,1)</f>
        <v>80.5</v>
      </c>
      <c r="P14" s="4">
        <f>ROUND(T_iii_strat2!N6,1)</f>
        <v>0.4</v>
      </c>
      <c r="Q14" s="4">
        <f>ROUND(T_iii_strat2!R6,1)</f>
        <v>66.5</v>
      </c>
      <c r="R14" s="4">
        <f>ROUND(T_iii_strat2!V6,1)</f>
        <v>39.9</v>
      </c>
      <c r="S14" s="4">
        <f>ROUND(T_iii_strat2!Z6,1)</f>
        <v>62</v>
      </c>
      <c r="T14" s="4">
        <f>ROUND(T_iii_strat2!AD6,1)</f>
        <v>100</v>
      </c>
      <c r="W14" s="5" t="s">
        <v>46</v>
      </c>
      <c r="X14" s="4">
        <f>ROUND(T_iii_strat3!B6,1)</f>
        <v>85.7</v>
      </c>
      <c r="Y14" s="4">
        <f>ROUND(T_iii_strat3!F6,1)</f>
        <v>44</v>
      </c>
      <c r="Z14" s="4">
        <f>ROUND(T_iii_strat3!J6,1)</f>
        <v>88.3</v>
      </c>
      <c r="AA14" s="4">
        <f>ROUND(T_iii_strat3!N6,1)</f>
        <v>0</v>
      </c>
      <c r="AB14" s="4">
        <f>ROUND(T_iii_strat3!R6,1)</f>
        <v>87.9</v>
      </c>
      <c r="AC14" s="4">
        <f>ROUND(T_iii_strat3!V6,1)</f>
        <v>77.599999999999994</v>
      </c>
      <c r="AD14" s="4">
        <f>ROUND(T_iii_strat3!Z6,1)</f>
        <v>79.400000000000006</v>
      </c>
      <c r="AE14" s="4">
        <f>ROUND(T_iii_strat3!AD6,1)</f>
        <v>84.7</v>
      </c>
    </row>
    <row r="15" spans="1:54" s="17" customFormat="1" ht="8.25" x14ac:dyDescent="0.15">
      <c r="B15" s="18" t="str">
        <f>IF(T_iii_strat1!C6=".","-",(CONCATENATE("[",ROUND(T_iii_strat1!C6,1),"; ",ROUND(T_iii_strat1!D6,1),"]")))</f>
        <v>[44.9; 84.2]</v>
      </c>
      <c r="C15" s="18" t="str">
        <f>IF(T_iii_strat1!G6=".","-",(CONCATENATE("[",ROUND(T_iii_strat1!G6,1),"; ",ROUND(T_iii_strat1!H6,1),"]")))</f>
        <v>[27.8; 65.8]</v>
      </c>
      <c r="D15" s="18" t="str">
        <f>IF(T_iii_strat1!K6=".","-",(CONCATENATE("[",ROUND(T_iii_strat1!K6,1),"; ",ROUND(T_iii_strat1!L6,1),"]")))</f>
        <v>[98; 99.9]</v>
      </c>
      <c r="E15" s="18" t="str">
        <f>IF(T_iii_strat1!O6=".","-",(CONCATENATE("[",ROUND(T_iii_strat1!O6,1),"; ",ROUND(T_iii_strat1!P6,1),"]")))</f>
        <v>[9.7; 77.8]</v>
      </c>
      <c r="F15" s="18" t="str">
        <f>IF(T_iii_strat1!S6=".","-",(CONCATENATE("[",ROUND(T_iii_strat1!S6,1),"; ",ROUND(T_iii_strat1!T6,1),"]")))</f>
        <v>[88.7; 93.6]</v>
      </c>
      <c r="G15" s="18" t="str">
        <f>IF(T_iii_strat1!W6=".","-",(CONCATENATE("[",ROUND(T_iii_strat1!W6,1),"; ",ROUND(T_iii_strat1!X6,1),"]")))</f>
        <v>[100; 100]</v>
      </c>
      <c r="H15" s="18" t="str">
        <f>IF(T_iii_strat1!AA6=".","-",(CONCATENATE("[",ROUND(T_iii_strat1!AA6,1),"; ",ROUND(T_iii_strat1!AB6,1),"]")))</f>
        <v>[88.2; 93]</v>
      </c>
      <c r="I15" s="18" t="str">
        <f>IF(T_iii_strat1!AE6=".","-",(CONCATENATE("[",ROUND(T_iii_strat1!AE6,1),"; ",ROUND(T_iii_strat1!AF6,1),"]")))</f>
        <v>[100; 100]</v>
      </c>
      <c r="M15" s="18" t="str">
        <f>IF(T_iii_strat2!C6=".","-",(CONCATENATE("[",ROUND(T_iii_strat2!C6,1),"; ",ROUND(T_iii_strat2!D6,1),"]")))</f>
        <v>[34.5; 92.1]</v>
      </c>
      <c r="N15" s="18" t="str">
        <f>IF(T_iii_strat2!G6=".","-",(CONCATENATE("[",ROUND(T_iii_strat2!G6,1),"; ",ROUND(T_iii_strat2!H6,1),"]")))</f>
        <v>[27.4; 68.8]</v>
      </c>
      <c r="O15" s="18" t="str">
        <f>IF(T_iii_strat2!K6=".","-",(CONCATENATE("[",ROUND(T_iii_strat2!K6,1),"; ",ROUND(T_iii_strat2!L6,1),"]")))</f>
        <v>[69.2; 88.4]</v>
      </c>
      <c r="P15" s="18" t="str">
        <f>IF(T_iii_strat2!O6=".","-",(CONCATENATE("[",ROUND(T_iii_strat2!O6,1),"; ",ROUND(T_iii_strat2!P6,1),"]")))</f>
        <v>[0.1; 2.6]</v>
      </c>
      <c r="Q15" s="18" t="str">
        <f>IF(T_iii_strat2!S6=".","-",(CONCATENATE("[",ROUND(T_iii_strat2!S6,1),"; ",ROUND(T_iii_strat2!T6,1),"]")))</f>
        <v>[55.2; 76.2]</v>
      </c>
      <c r="R15" s="18" t="str">
        <f>IF(T_iii_strat2!W6=".","-",(CONCATENATE("[",ROUND(T_iii_strat2!W6,1),"; ",ROUND(T_iii_strat2!X6,1),"]")))</f>
        <v>[25.7; 56.2]</v>
      </c>
      <c r="S15" s="18" t="str">
        <f>IF(T_iii_strat2!AA6=".","-",(CONCATENATE("[",ROUND(T_iii_strat2!AA6,1),"; ",ROUND(T_iii_strat2!AB6,1),"]")))</f>
        <v>[53.1; 70.1]</v>
      </c>
      <c r="T15" s="18" t="str">
        <f>IF(T_iii_strat2!AE6=".","-",(CONCATENATE("[",ROUND(T_iii_strat2!AE6,1),"; ",ROUND(T_iii_strat2!AF6,1),"]")))</f>
        <v>[100; 100]</v>
      </c>
      <c r="X15" s="18" t="str">
        <f>IF(T_iii_strat3!C6=".","-",(CONCATENATE("[",ROUND(T_iii_strat3!C6,1),"; ",ROUND(T_iii_strat3!D6,1),"]")))</f>
        <v>[37.5; 98.4]</v>
      </c>
      <c r="Y15" s="18" t="str">
        <f>IF(T_iii_strat3!G6=".","-",(CONCATENATE("[",ROUND(T_iii_strat3!G6,1),"; ",ROUND(T_iii_strat3!H6,1),"]")))</f>
        <v>[25.7; 64.2]</v>
      </c>
      <c r="Z15" s="18" t="str">
        <f>IF(T_iii_strat3!K6=".","-",(CONCATENATE("[",ROUND(T_iii_strat3!K6,1),"; ",ROUND(T_iii_strat3!L6,1),"]")))</f>
        <v>[82; 92.6]</v>
      </c>
      <c r="AA15" s="18" t="str">
        <f>IF(T_iii_strat3!O6=".","-",(CONCATENATE("[",ROUND(T_iii_strat3!O6,1),"; ",ROUND(T_iii_strat3!P6,1),"]")))</f>
        <v>-</v>
      </c>
      <c r="AB15" s="18" t="str">
        <f>IF(T_iii_strat3!S6=".","-",(CONCATENATE("[",ROUND(T_iii_strat3!S6,1),"; ",ROUND(T_iii_strat3!T6,1),"]")))</f>
        <v>[82.3; 91.9]</v>
      </c>
      <c r="AC15" s="18" t="str">
        <f>IF(T_iii_strat3!W6=".","-",(CONCATENATE("[",ROUND(T_iii_strat3!W6,1),"; ",ROUND(T_iii_strat3!X6,1),"]")))</f>
        <v>[60.7; 88.6]</v>
      </c>
      <c r="AD15" s="18" t="str">
        <f>IF(T_iii_strat3!AA6=".","-",(CONCATENATE("[",ROUND(T_iii_strat3!AA6,1),"; ",ROUND(T_iii_strat3!AB6,1),"]")))</f>
        <v>[75.7; 82.7]</v>
      </c>
      <c r="AE15" s="18" t="str">
        <f>IF(T_iii_strat3!AE6=".","-",(CONCATENATE("[",ROUND(T_iii_strat3!AE6,1),"; ",ROUND(T_iii_strat3!AF6,1),"]")))</f>
        <v>[33.5; 98.4]</v>
      </c>
    </row>
    <row r="16" spans="1:54" x14ac:dyDescent="0.25">
      <c r="A16" s="5" t="s">
        <v>47</v>
      </c>
      <c r="B16" s="4">
        <f>ROUND(T_iii_strat1!B7,1)</f>
        <v>0</v>
      </c>
      <c r="C16" s="4">
        <f>ROUND(T_iii_strat1!F7,1)</f>
        <v>0</v>
      </c>
      <c r="D16" s="4">
        <f>ROUND(T_iii_strat1!J7,1)</f>
        <v>48.2</v>
      </c>
      <c r="E16" s="4">
        <f>ROUND(T_iii_strat1!N7,1)</f>
        <v>0</v>
      </c>
      <c r="F16" s="4">
        <f>ROUND(T_iii_strat1!R7,1)</f>
        <v>6.1</v>
      </c>
      <c r="G16" s="4">
        <f>ROUND(T_iii_strat1!V7,1)</f>
        <v>5.4</v>
      </c>
      <c r="H16" s="4">
        <f>ROUND(T_iii_strat1!Z7,1)</f>
        <v>7.3</v>
      </c>
      <c r="I16" s="4">
        <f>ROUND(T_iii_strat1!AD7,1)</f>
        <v>8.6</v>
      </c>
      <c r="L16" s="5" t="s">
        <v>47</v>
      </c>
      <c r="M16" s="4">
        <f>ROUND(T_iii_strat2!B7,1)</f>
        <v>5.7</v>
      </c>
      <c r="N16" s="4">
        <f>ROUND(T_iii_strat2!F7,1)</f>
        <v>5.3</v>
      </c>
      <c r="O16" s="4">
        <f>ROUND(T_iii_strat2!J7,1)</f>
        <v>33.299999999999997</v>
      </c>
      <c r="P16" s="4">
        <f>ROUND(T_iii_strat2!N7,1)</f>
        <v>0</v>
      </c>
      <c r="Q16" s="4">
        <f>ROUND(T_iii_strat2!R7,1)</f>
        <v>2</v>
      </c>
      <c r="R16" s="4">
        <f>ROUND(T_iii_strat2!V7,1)</f>
        <v>0.5</v>
      </c>
      <c r="S16" s="4">
        <f>ROUND(T_iii_strat2!Z7,1)</f>
        <v>3.4</v>
      </c>
      <c r="T16" s="4">
        <f>ROUND(T_iii_strat2!AD7,1)</f>
        <v>2.1</v>
      </c>
      <c r="W16" s="5" t="s">
        <v>47</v>
      </c>
      <c r="X16" s="4">
        <f>ROUND(T_iii_strat3!B7,1)</f>
        <v>0</v>
      </c>
      <c r="Y16" s="4">
        <f>ROUND(T_iii_strat3!F7,1)</f>
        <v>4.3</v>
      </c>
      <c r="Z16" s="4">
        <f>ROUND(T_iii_strat3!J7,1)</f>
        <v>17.3</v>
      </c>
      <c r="AA16" s="4">
        <f>ROUND(T_iii_strat3!N7,1)</f>
        <v>0</v>
      </c>
      <c r="AB16" s="4">
        <f>ROUND(T_iii_strat3!R7,1)</f>
        <v>4.0999999999999996</v>
      </c>
      <c r="AC16" s="4">
        <f>ROUND(T_iii_strat3!V7,1)</f>
        <v>0.9</v>
      </c>
      <c r="AD16" s="4">
        <f>ROUND(T_iii_strat3!Z7,1)</f>
        <v>7.8</v>
      </c>
      <c r="AE16" s="4">
        <f>ROUND(T_iii_strat3!AD7,1)</f>
        <v>0</v>
      </c>
    </row>
    <row r="17" spans="1:31" s="17" customFormat="1" ht="8.25" x14ac:dyDescent="0.15">
      <c r="B17" s="18" t="str">
        <f>IF(T_iii_strat1!C7=".","-",(CONCATENATE("[",ROUND(T_iii_strat1!C7,1),"; ",ROUND(T_iii_strat1!D7,1),"]")))</f>
        <v>-</v>
      </c>
      <c r="C17" s="18" t="str">
        <f>IF(T_iii_strat1!G7=".","-",(CONCATENATE("[",ROUND(T_iii_strat1!G7,1),"; ",ROUND(T_iii_strat1!H7,1),"]")))</f>
        <v>-</v>
      </c>
      <c r="D17" s="18" t="str">
        <f>IF(T_iii_strat1!K7=".","-",(CONCATENATE("[",ROUND(T_iii_strat1!K7,1),"; ",ROUND(T_iii_strat1!L7,1),"]")))</f>
        <v>[42.1; 54.3]</v>
      </c>
      <c r="E17" s="18" t="str">
        <f>IF(T_iii_strat1!O7=".","-",(CONCATENATE("[",ROUND(T_iii_strat1!O7,1),"; ",ROUND(T_iii_strat1!P7,1),"]")))</f>
        <v>-</v>
      </c>
      <c r="F17" s="18" t="str">
        <f>IF(T_iii_strat1!S7=".","-",(CONCATENATE("[",ROUND(T_iii_strat1!S7,1),"; ",ROUND(T_iii_strat1!T7,1),"]")))</f>
        <v>[4.7; 7.9]</v>
      </c>
      <c r="G17" s="18" t="str">
        <f>IF(T_iii_strat1!W7=".","-",(CONCATENATE("[",ROUND(T_iii_strat1!W7,1),"; ",ROUND(T_iii_strat1!X7,1),"]")))</f>
        <v>[1.2; 21.7]</v>
      </c>
      <c r="H17" s="18" t="str">
        <f>IF(T_iii_strat1!AA7=".","-",(CONCATENATE("[",ROUND(T_iii_strat1!AA7,1),"; ",ROUND(T_iii_strat1!AB7,1),"]")))</f>
        <v>[5.5; 9.6]</v>
      </c>
      <c r="I17" s="18" t="str">
        <f>IF(T_iii_strat1!AE7=".","-",(CONCATENATE("[",ROUND(T_iii_strat1!AE7,1),"; ",ROUND(T_iii_strat1!AF7,1),"]")))</f>
        <v>[3.4; 20.2]</v>
      </c>
      <c r="M17" s="18" t="str">
        <f>IF(T_iii_strat2!C7=".","-",(CONCATENATE("[",ROUND(T_iii_strat2!C7,1),"; ",ROUND(T_iii_strat2!D7,1),"]")))</f>
        <v>[1.3; 21.8]</v>
      </c>
      <c r="N17" s="18" t="str">
        <f>IF(T_iii_strat2!G7=".","-",(CONCATENATE("[",ROUND(T_iii_strat2!G7,1),"; ",ROUND(T_iii_strat2!H7,1),"]")))</f>
        <v>[2.7; 10.2]</v>
      </c>
      <c r="O17" s="18" t="str">
        <f>IF(T_iii_strat2!K7=".","-",(CONCATENATE("[",ROUND(T_iii_strat2!K7,1),"; ",ROUND(T_iii_strat2!L7,1),"]")))</f>
        <v>[28.5; 38.6]</v>
      </c>
      <c r="P17" s="18" t="str">
        <f>IF(T_iii_strat2!O7=".","-",(CONCATENATE("[",ROUND(T_iii_strat2!O7,1),"; ",ROUND(T_iii_strat2!P7,1),"]")))</f>
        <v>-</v>
      </c>
      <c r="Q17" s="18" t="str">
        <f>IF(T_iii_strat2!S7=".","-",(CONCATENATE("[",ROUND(T_iii_strat2!S7,1),"; ",ROUND(T_iii_strat2!T7,1),"]")))</f>
        <v>[1.1; 3.5]</v>
      </c>
      <c r="R17" s="18" t="str">
        <f>IF(T_iii_strat2!W7=".","-",(CONCATENATE("[",ROUND(T_iii_strat2!W7,1),"; ",ROUND(T_iii_strat2!X7,1),"]")))</f>
        <v>[0.1; 2.5]</v>
      </c>
      <c r="S17" s="18" t="str">
        <f>IF(T_iii_strat2!AA7=".","-",(CONCATENATE("[",ROUND(T_iii_strat2!AA7,1),"; ",ROUND(T_iii_strat2!AB7,1),"]")))</f>
        <v>[2.3; 5]</v>
      </c>
      <c r="T17" s="18" t="str">
        <f>IF(T_iii_strat2!AE7=".","-",(CONCATENATE("[",ROUND(T_iii_strat2!AE7,1),"; ",ROUND(T_iii_strat2!AF7,1),"]")))</f>
        <v>[0.4; 10.1]</v>
      </c>
      <c r="X17" s="18" t="str">
        <f>IF(T_iii_strat3!C7=".","-",(CONCATENATE("[",ROUND(T_iii_strat3!C7,1),"; ",ROUND(T_iii_strat3!D7,1),"]")))</f>
        <v>-</v>
      </c>
      <c r="Y17" s="18" t="str">
        <f>IF(T_iii_strat3!G7=".","-",(CONCATENATE("[",ROUND(T_iii_strat3!G7,1),"; ",ROUND(T_iii_strat3!H7,1),"]")))</f>
        <v>[1.4; 12.3]</v>
      </c>
      <c r="Z17" s="18" t="str">
        <f>IF(T_iii_strat3!K7=".","-",(CONCATENATE("[",ROUND(T_iii_strat3!K7,1),"; ",ROUND(T_iii_strat3!L7,1),"]")))</f>
        <v>[12.6; 23.4]</v>
      </c>
      <c r="AA17" s="18" t="str">
        <f>IF(T_iii_strat3!O7=".","-",(CONCATENATE("[",ROUND(T_iii_strat3!O7,1),"; ",ROUND(T_iii_strat3!P7,1),"]")))</f>
        <v>-</v>
      </c>
      <c r="AB17" s="18" t="str">
        <f>IF(T_iii_strat3!S7=".","-",(CONCATENATE("[",ROUND(T_iii_strat3!S7,1),"; ",ROUND(T_iii_strat3!T7,1),"]")))</f>
        <v>[1.9; 8.5]</v>
      </c>
      <c r="AC17" s="18" t="str">
        <f>IF(T_iii_strat3!W7=".","-",(CONCATENATE("[",ROUND(T_iii_strat3!W7,1),"; ",ROUND(T_iii_strat3!X7,1),"]")))</f>
        <v>[0.1; 5.9]</v>
      </c>
      <c r="AD17" s="18" t="str">
        <f>IF(T_iii_strat3!AA7=".","-",(CONCATENATE("[",ROUND(T_iii_strat3!AA7,1),"; ",ROUND(T_iii_strat3!AB7,1),"]")))</f>
        <v>[5.3; 11.2]</v>
      </c>
      <c r="AE17" s="18" t="str">
        <f>IF(T_iii_strat3!AE7=".","-",(CONCATENATE("[",ROUND(T_iii_strat3!AE7,1),"; ",ROUND(T_iii_strat3!AF7,1),"]")))</f>
        <v>-</v>
      </c>
    </row>
    <row r="18" spans="1:31" x14ac:dyDescent="0.25">
      <c r="A18" s="5" t="s">
        <v>48</v>
      </c>
      <c r="B18" s="4">
        <f>ROUND(T_iii_strat1!B8,1)</f>
        <v>0</v>
      </c>
      <c r="C18" s="4">
        <f>ROUND(T_iii_strat1!F8,1)</f>
        <v>0</v>
      </c>
      <c r="D18" s="4">
        <f>ROUND(T_iii_strat1!J8,1)</f>
        <v>17.600000000000001</v>
      </c>
      <c r="E18" s="4">
        <f>ROUND(T_iii_strat1!N8,1)</f>
        <v>0</v>
      </c>
      <c r="F18" s="4">
        <f>ROUND(T_iii_strat1!R8,1)</f>
        <v>0.7</v>
      </c>
      <c r="G18" s="4">
        <f>ROUND(T_iii_strat1!V8,1)</f>
        <v>0</v>
      </c>
      <c r="H18" s="4">
        <f>ROUND(T_iii_strat1!Z8,1)</f>
        <v>1.2</v>
      </c>
      <c r="I18" s="4">
        <f>ROUND(T_iii_strat1!AD8,1)</f>
        <v>0</v>
      </c>
      <c r="L18" s="5" t="s">
        <v>48</v>
      </c>
      <c r="M18" s="4">
        <f>ROUND(T_iii_strat2!B8,1)</f>
        <v>4.8</v>
      </c>
      <c r="N18" s="4">
        <f>ROUND(T_iii_strat2!F8,1)</f>
        <v>0.3</v>
      </c>
      <c r="O18" s="4">
        <f>ROUND(T_iii_strat2!J8,1)</f>
        <v>17.899999999999999</v>
      </c>
      <c r="P18" s="4">
        <f>ROUND(T_iii_strat2!N8,1)</f>
        <v>0</v>
      </c>
      <c r="Q18" s="4">
        <f>ROUND(T_iii_strat2!R8,1)</f>
        <v>2.6</v>
      </c>
      <c r="R18" s="4">
        <f>ROUND(T_iii_strat2!V8,1)</f>
        <v>3.3</v>
      </c>
      <c r="S18" s="4">
        <f>ROUND(T_iii_strat2!Z8,1)</f>
        <v>3.1</v>
      </c>
      <c r="T18" s="4">
        <f>ROUND(T_iii_strat2!AD8,1)</f>
        <v>0</v>
      </c>
      <c r="W18" s="5" t="s">
        <v>48</v>
      </c>
      <c r="X18" s="4">
        <f>ROUND(T_iii_strat3!B8,1)</f>
        <v>0</v>
      </c>
      <c r="Y18" s="4">
        <f>ROUND(T_iii_strat3!F8,1)</f>
        <v>0</v>
      </c>
      <c r="Z18" s="4">
        <f>ROUND(T_iii_strat3!J8,1)</f>
        <v>10.4</v>
      </c>
      <c r="AA18" s="4">
        <f>ROUND(T_iii_strat3!N8,1)</f>
        <v>0</v>
      </c>
      <c r="AB18" s="4">
        <f>ROUND(T_iii_strat3!R8,1)</f>
        <v>0.1</v>
      </c>
      <c r="AC18" s="4">
        <f>ROUND(T_iii_strat3!V8,1)</f>
        <v>0</v>
      </c>
      <c r="AD18" s="4">
        <f>ROUND(T_iii_strat3!Z8,1)</f>
        <v>3.3</v>
      </c>
      <c r="AE18" s="4">
        <f>ROUND(T_iii_strat3!AD8,1)</f>
        <v>0</v>
      </c>
    </row>
    <row r="19" spans="1:31" s="17" customFormat="1" ht="8.25" x14ac:dyDescent="0.15">
      <c r="B19" s="18" t="str">
        <f>IF(T_iii_strat1!C8=".","-",(CONCATENATE("[",ROUND(T_iii_strat1!C8,1),"; ",ROUND(T_iii_strat1!D8,1),"]")))</f>
        <v>-</v>
      </c>
      <c r="C19" s="18" t="str">
        <f>IF(T_iii_strat1!G8=".","-",(CONCATENATE("[",ROUND(T_iii_strat1!G8,1),"; ",ROUND(T_iii_strat1!H8,1),"]")))</f>
        <v>-</v>
      </c>
      <c r="D19" s="18" t="str">
        <f>IF(T_iii_strat1!K8=".","-",(CONCATENATE("[",ROUND(T_iii_strat1!K8,1),"; ",ROUND(T_iii_strat1!L8,1),"]")))</f>
        <v>[12.1; 24.8]</v>
      </c>
      <c r="E19" s="18" t="str">
        <f>IF(T_iii_strat1!O8=".","-",(CONCATENATE("[",ROUND(T_iii_strat1!O8,1),"; ",ROUND(T_iii_strat1!P8,1),"]")))</f>
        <v>-</v>
      </c>
      <c r="F19" s="18" t="str">
        <f>IF(T_iii_strat1!S8=".","-",(CONCATENATE("[",ROUND(T_iii_strat1!S8,1),"; ",ROUND(T_iii_strat1!T8,1),"]")))</f>
        <v>[0.4; 1.2]</v>
      </c>
      <c r="G19" s="18" t="str">
        <f>IF(T_iii_strat1!W8=".","-",(CONCATENATE("[",ROUND(T_iii_strat1!W8,1),"; ",ROUND(T_iii_strat1!X8,1),"]")))</f>
        <v>-</v>
      </c>
      <c r="H19" s="18" t="str">
        <f>IF(T_iii_strat1!AA8=".","-",(CONCATENATE("[",ROUND(T_iii_strat1!AA8,1),"; ",ROUND(T_iii_strat1!AB8,1),"]")))</f>
        <v>[0.6; 2.2]</v>
      </c>
      <c r="I19" s="18" t="str">
        <f>IF(T_iii_strat1!AE8=".","-",(CONCATENATE("[",ROUND(T_iii_strat1!AE8,1),"; ",ROUND(T_iii_strat1!AF8,1),"]")))</f>
        <v>-</v>
      </c>
      <c r="M19" s="18" t="str">
        <f>IF(T_iii_strat2!C8=".","-",(CONCATENATE("[",ROUND(T_iii_strat2!C8,1),"; ",ROUND(T_iii_strat2!D8,1),"]")))</f>
        <v>[0.9; 21.9]</v>
      </c>
      <c r="N19" s="18" t="str">
        <f>IF(T_iii_strat2!G8=".","-",(CONCATENATE("[",ROUND(T_iii_strat2!G8,1),"; ",ROUND(T_iii_strat2!H8,1),"]")))</f>
        <v>[0.1; 1.2]</v>
      </c>
      <c r="O19" s="18" t="str">
        <f>IF(T_iii_strat2!K8=".","-",(CONCATENATE("[",ROUND(T_iii_strat2!K8,1),"; ",ROUND(T_iii_strat2!L8,1),"]")))</f>
        <v>[10.5; 28.8]</v>
      </c>
      <c r="P19" s="18" t="str">
        <f>IF(T_iii_strat2!O8=".","-",(CONCATENATE("[",ROUND(T_iii_strat2!O8,1),"; ",ROUND(T_iii_strat2!P8,1),"]")))</f>
        <v>-</v>
      </c>
      <c r="Q19" s="18" t="str">
        <f>IF(T_iii_strat2!S8=".","-",(CONCATENATE("[",ROUND(T_iii_strat2!S8,1),"; ",ROUND(T_iii_strat2!T8,1),"]")))</f>
        <v>[0.9; 7.1]</v>
      </c>
      <c r="R19" s="18" t="str">
        <f>IF(T_iii_strat2!W8=".","-",(CONCATENATE("[",ROUND(T_iii_strat2!W8,1),"; ",ROUND(T_iii_strat2!X8,1),"]")))</f>
        <v>[0.7; 14.1]</v>
      </c>
      <c r="S19" s="18" t="str">
        <f>IF(T_iii_strat2!AA8=".","-",(CONCATENATE("[",ROUND(T_iii_strat2!AA8,1),"; ",ROUND(T_iii_strat2!AB8,1),"]")))</f>
        <v>[1.3; 7.4]</v>
      </c>
      <c r="T19" s="18" t="str">
        <f>IF(T_iii_strat2!AE8=".","-",(CONCATENATE("[",ROUND(T_iii_strat2!AE8,1),"; ",ROUND(T_iii_strat2!AF8,1),"]")))</f>
        <v>-</v>
      </c>
      <c r="X19" s="18" t="str">
        <f>IF(T_iii_strat3!C8=".","-",(CONCATENATE("[",ROUND(T_iii_strat3!C8,1),"; ",ROUND(T_iii_strat3!D8,1),"]")))</f>
        <v>-</v>
      </c>
      <c r="Y19" s="18" t="str">
        <f>IF(T_iii_strat3!G8=".","-",(CONCATENATE("[",ROUND(T_iii_strat3!G8,1),"; ",ROUND(T_iii_strat3!H8,1),"]")))</f>
        <v>-</v>
      </c>
      <c r="Z19" s="18" t="str">
        <f>IF(T_iii_strat3!K8=".","-",(CONCATENATE("[",ROUND(T_iii_strat3!K8,1),"; ",ROUND(T_iii_strat3!L8,1),"]")))</f>
        <v>[7.8; 13.8]</v>
      </c>
      <c r="AA19" s="18" t="str">
        <f>IF(T_iii_strat3!O8=".","-",(CONCATENATE("[",ROUND(T_iii_strat3!O8,1),"; ",ROUND(T_iii_strat3!P8,1),"]")))</f>
        <v>-</v>
      </c>
      <c r="AB19" s="18" t="str">
        <f>IF(T_iii_strat3!S8=".","-",(CONCATENATE("[",ROUND(T_iii_strat3!S8,1),"; ",ROUND(T_iii_strat3!T8,1),"]")))</f>
        <v>[0; 0.5]</v>
      </c>
      <c r="AC19" s="18" t="str">
        <f>IF(T_iii_strat3!W8=".","-",(CONCATENATE("[",ROUND(T_iii_strat3!W8,1),"; ",ROUND(T_iii_strat3!X8,1),"]")))</f>
        <v>-</v>
      </c>
      <c r="AD19" s="18" t="str">
        <f>IF(T_iii_strat3!AA8=".","-",(CONCATENATE("[",ROUND(T_iii_strat3!AA8,1),"; ",ROUND(T_iii_strat3!AB8,1),"]")))</f>
        <v>[2.1; 5.2]</v>
      </c>
      <c r="AE19" s="18" t="str">
        <f>IF(T_iii_strat3!AE8=".","-",(CONCATENATE("[",ROUND(T_iii_strat3!AE8,1),"; ",ROUND(T_iii_strat3!AF8,1),"]")))</f>
        <v>-</v>
      </c>
    </row>
    <row r="20" spans="1:31" x14ac:dyDescent="0.25">
      <c r="A20" s="5" t="s">
        <v>49</v>
      </c>
      <c r="B20" s="4">
        <f>ROUND(T_iii_strat1!B9,1)</f>
        <v>0</v>
      </c>
      <c r="C20" s="4">
        <f>ROUND(T_iii_strat1!F9,1)</f>
        <v>0</v>
      </c>
      <c r="D20" s="4">
        <f>ROUND(T_iii_strat1!J9,1)</f>
        <v>58.4</v>
      </c>
      <c r="E20" s="4">
        <f>ROUND(T_iii_strat1!N9,1)</f>
        <v>0</v>
      </c>
      <c r="F20" s="4">
        <f>ROUND(T_iii_strat1!R9,1)</f>
        <v>14.1</v>
      </c>
      <c r="G20" s="4">
        <f>ROUND(T_iii_strat1!V9,1)</f>
        <v>8.1999999999999993</v>
      </c>
      <c r="H20" s="4">
        <f>ROUND(T_iii_strat1!Z9,1)</f>
        <v>15.1</v>
      </c>
      <c r="I20" s="4">
        <f>ROUND(T_iii_strat1!AD9,1)</f>
        <v>28</v>
      </c>
      <c r="L20" s="5" t="s">
        <v>49</v>
      </c>
      <c r="M20" s="4">
        <f>ROUND(T_iii_strat2!B9,1)</f>
        <v>5.7</v>
      </c>
      <c r="N20" s="4">
        <f>ROUND(T_iii_strat2!F9,1)</f>
        <v>8</v>
      </c>
      <c r="O20" s="4">
        <f>ROUND(T_iii_strat2!J9,1)</f>
        <v>55.6</v>
      </c>
      <c r="P20" s="4">
        <f>ROUND(T_iii_strat2!N9,1)</f>
        <v>0</v>
      </c>
      <c r="Q20" s="4">
        <f>ROUND(T_iii_strat2!R9,1)</f>
        <v>13.3</v>
      </c>
      <c r="R20" s="4">
        <f>ROUND(T_iii_strat2!V9,1)</f>
        <v>9.6</v>
      </c>
      <c r="S20" s="4">
        <f>ROUND(T_iii_strat2!Z9,1)</f>
        <v>14.2</v>
      </c>
      <c r="T20" s="4">
        <f>ROUND(T_iii_strat2!AD9,1)</f>
        <v>35.9</v>
      </c>
      <c r="W20" s="5" t="s">
        <v>49</v>
      </c>
      <c r="X20" s="4">
        <f>ROUND(T_iii_strat3!B9,1)</f>
        <v>0</v>
      </c>
      <c r="Y20" s="4">
        <f>ROUND(T_iii_strat3!F9,1)</f>
        <v>2.8</v>
      </c>
      <c r="Z20" s="4">
        <f>ROUND(T_iii_strat3!J9,1)</f>
        <v>38.200000000000003</v>
      </c>
      <c r="AA20" s="4">
        <f>ROUND(T_iii_strat3!N9,1)</f>
        <v>0</v>
      </c>
      <c r="AB20" s="4">
        <f>ROUND(T_iii_strat3!R9,1)</f>
        <v>8.3000000000000007</v>
      </c>
      <c r="AC20" s="4">
        <f>ROUND(T_iii_strat3!V9,1)</f>
        <v>1</v>
      </c>
      <c r="AD20" s="4">
        <f>ROUND(T_iii_strat3!Z9,1)</f>
        <v>16.2</v>
      </c>
      <c r="AE20" s="4">
        <f>ROUND(T_iii_strat3!AD9,1)</f>
        <v>38.1</v>
      </c>
    </row>
    <row r="21" spans="1:31" s="17" customFormat="1" ht="8.25" x14ac:dyDescent="0.15">
      <c r="B21" s="18" t="str">
        <f>IF(T_iii_strat1!C9=".","-",(CONCATENATE("[",ROUND(T_iii_strat1!C9,1),"; ",ROUND(T_iii_strat1!D9,1),"]")))</f>
        <v>-</v>
      </c>
      <c r="C21" s="18" t="str">
        <f>IF(T_iii_strat1!G9=".","-",(CONCATENATE("[",ROUND(T_iii_strat1!G9,1),"; ",ROUND(T_iii_strat1!H9,1),"]")))</f>
        <v>-</v>
      </c>
      <c r="D21" s="18" t="str">
        <f>IF(T_iii_strat1!K9=".","-",(CONCATENATE("[",ROUND(T_iii_strat1!K9,1),"; ",ROUND(T_iii_strat1!L9,1),"]")))</f>
        <v>[47.8; 68.3]</v>
      </c>
      <c r="E21" s="18" t="str">
        <f>IF(T_iii_strat1!O9=".","-",(CONCATENATE("[",ROUND(T_iii_strat1!O9,1),"; ",ROUND(T_iii_strat1!P9,1),"]")))</f>
        <v>-</v>
      </c>
      <c r="F21" s="18" t="str">
        <f>IF(T_iii_strat1!S9=".","-",(CONCATENATE("[",ROUND(T_iii_strat1!S9,1),"; ",ROUND(T_iii_strat1!T9,1),"]")))</f>
        <v>[11.7; 16.8]</v>
      </c>
      <c r="G21" s="18" t="str">
        <f>IF(T_iii_strat1!W9=".","-",(CONCATENATE("[",ROUND(T_iii_strat1!W9,1),"; ",ROUND(T_iii_strat1!X9,1),"]")))</f>
        <v>[3.4; 18.1]</v>
      </c>
      <c r="H21" s="18" t="str">
        <f>IF(T_iii_strat1!AA9=".","-",(CONCATENATE("[",ROUND(T_iii_strat1!AA9,1),"; ",ROUND(T_iii_strat1!AB9,1),"]")))</f>
        <v>[12.1; 18.7]</v>
      </c>
      <c r="I21" s="18" t="str">
        <f>IF(T_iii_strat1!AE9=".","-",(CONCATENATE("[",ROUND(T_iii_strat1!AE9,1),"; ",ROUND(T_iii_strat1!AF9,1),"]")))</f>
        <v>[21.2; 35.9]</v>
      </c>
      <c r="M21" s="18" t="str">
        <f>IF(T_iii_strat2!C9=".","-",(CONCATENATE("[",ROUND(T_iii_strat2!C9,1),"; ",ROUND(T_iii_strat2!D9,1),"]")))</f>
        <v>[1.3; 21.8]</v>
      </c>
      <c r="N21" s="18" t="str">
        <f>IF(T_iii_strat2!G9=".","-",(CONCATENATE("[",ROUND(T_iii_strat2!G9,1),"; ",ROUND(T_iii_strat2!H9,1),"]")))</f>
        <v>[3.9; 15.7]</v>
      </c>
      <c r="O21" s="18" t="str">
        <f>IF(T_iii_strat2!K9=".","-",(CONCATENATE("[",ROUND(T_iii_strat2!K9,1),"; ",ROUND(T_iii_strat2!L9,1),"]")))</f>
        <v>[41.5; 68.9]</v>
      </c>
      <c r="P21" s="18" t="str">
        <f>IF(T_iii_strat2!O9=".","-",(CONCATENATE("[",ROUND(T_iii_strat2!O9,1),"; ",ROUND(T_iii_strat2!P9,1),"]")))</f>
        <v>-</v>
      </c>
      <c r="Q21" s="18" t="str">
        <f>IF(T_iii_strat2!S9=".","-",(CONCATENATE("[",ROUND(T_iii_strat2!S9,1),"; ",ROUND(T_iii_strat2!T9,1),"]")))</f>
        <v>[9.7; 17.9]</v>
      </c>
      <c r="R21" s="18" t="str">
        <f>IF(T_iii_strat2!W9=".","-",(CONCATENATE("[",ROUND(T_iii_strat2!W9,1),"; ",ROUND(T_iii_strat2!X9,1),"]")))</f>
        <v>[4.9; 17.8]</v>
      </c>
      <c r="S21" s="18" t="str">
        <f>IF(T_iii_strat2!AA9=".","-",(CONCATENATE("[",ROUND(T_iii_strat2!AA9,1),"; ",ROUND(T_iii_strat2!AB9,1),"]")))</f>
        <v>[10.9; 18.2]</v>
      </c>
      <c r="T21" s="18" t="str">
        <f>IF(T_iii_strat2!AE9=".","-",(CONCATENATE("[",ROUND(T_iii_strat2!AE9,1),"; ",ROUND(T_iii_strat2!AF9,1),"]")))</f>
        <v>[12.8; 68.1]</v>
      </c>
      <c r="X21" s="18" t="str">
        <f>IF(T_iii_strat3!C9=".","-",(CONCATENATE("[",ROUND(T_iii_strat3!C9,1),"; ",ROUND(T_iii_strat3!D9,1),"]")))</f>
        <v>-</v>
      </c>
      <c r="Y21" s="18" t="str">
        <f>IF(T_iii_strat3!G9=".","-",(CONCATENATE("[",ROUND(T_iii_strat3!G9,1),"; ",ROUND(T_iii_strat3!H9,1),"]")))</f>
        <v>[1; 7.5]</v>
      </c>
      <c r="Z21" s="18" t="str">
        <f>IF(T_iii_strat3!K9=".","-",(CONCATENATE("[",ROUND(T_iii_strat3!K9,1),"; ",ROUND(T_iii_strat3!L9,1),"]")))</f>
        <v>[29.8; 47.4]</v>
      </c>
      <c r="AA21" s="18" t="str">
        <f>IF(T_iii_strat3!O9=".","-",(CONCATENATE("[",ROUND(T_iii_strat3!O9,1),"; ",ROUND(T_iii_strat3!P9,1),"]")))</f>
        <v>-</v>
      </c>
      <c r="AB21" s="18" t="str">
        <f>IF(T_iii_strat3!S9=".","-",(CONCATENATE("[",ROUND(T_iii_strat3!S9,1),"; ",ROUND(T_iii_strat3!T9,1),"]")))</f>
        <v>[6.5; 10.6]</v>
      </c>
      <c r="AC21" s="18" t="str">
        <f>IF(T_iii_strat3!W9=".","-",(CONCATENATE("[",ROUND(T_iii_strat3!W9,1),"; ",ROUND(T_iii_strat3!X9,1),"]")))</f>
        <v>[0.2; 6.2]</v>
      </c>
      <c r="AD21" s="18" t="str">
        <f>IF(T_iii_strat3!AA9=".","-",(CONCATENATE("[",ROUND(T_iii_strat3!AA9,1),"; ",ROUND(T_iii_strat3!AB9,1),"]")))</f>
        <v>[12.4; 20.9]</v>
      </c>
      <c r="AE21" s="18" t="str">
        <f>IF(T_iii_strat3!AE9=".","-",(CONCATENATE("[",ROUND(T_iii_strat3!AE9,1),"; ",ROUND(T_iii_strat3!AF9,1),"]")))</f>
        <v>[4.8; 88.2]</v>
      </c>
    </row>
    <row r="22" spans="1:31" x14ac:dyDescent="0.25">
      <c r="A22" s="5" t="s">
        <v>50</v>
      </c>
      <c r="B22" s="4">
        <f>ROUND(T_iii_strat1!B10,1)</f>
        <v>0</v>
      </c>
      <c r="C22" s="4">
        <f>ROUND(T_iii_strat1!F10,1)</f>
        <v>0</v>
      </c>
      <c r="D22" s="4">
        <f>ROUND(T_iii_strat1!J10,1)</f>
        <v>7.8</v>
      </c>
      <c r="E22" s="4">
        <f>ROUND(T_iii_strat1!N10,1)</f>
        <v>0</v>
      </c>
      <c r="F22" s="4">
        <f>ROUND(T_iii_strat1!R10,1)</f>
        <v>0.5</v>
      </c>
      <c r="G22" s="4">
        <f>ROUND(T_iii_strat1!V10,1)</f>
        <v>0</v>
      </c>
      <c r="H22" s="4">
        <f>ROUND(T_iii_strat1!Z10,1)</f>
        <v>0.7</v>
      </c>
      <c r="I22" s="4">
        <f>ROUND(T_iii_strat1!AD10,1)</f>
        <v>0</v>
      </c>
      <c r="L22" s="5" t="s">
        <v>50</v>
      </c>
      <c r="M22" s="4">
        <f>ROUND(T_iii_strat2!B10,1)</f>
        <v>0</v>
      </c>
      <c r="N22" s="4">
        <f>ROUND(T_iii_strat2!F10,1)</f>
        <v>0</v>
      </c>
      <c r="O22" s="4">
        <f>ROUND(T_iii_strat2!J10,1)</f>
        <v>2.5</v>
      </c>
      <c r="P22" s="4">
        <f>ROUND(T_iii_strat2!N10,1)</f>
        <v>0</v>
      </c>
      <c r="Q22" s="4">
        <f>ROUND(T_iii_strat2!R10,1)</f>
        <v>0.1</v>
      </c>
      <c r="R22" s="4">
        <f>ROUND(T_iii_strat2!V10,1)</f>
        <v>0</v>
      </c>
      <c r="S22" s="4">
        <f>ROUND(T_iii_strat2!Z10,1)</f>
        <v>0.2</v>
      </c>
      <c r="T22" s="4">
        <f>ROUND(T_iii_strat2!AD10,1)</f>
        <v>0</v>
      </c>
      <c r="W22" s="5" t="s">
        <v>50</v>
      </c>
      <c r="X22" s="4">
        <f>ROUND(T_iii_strat3!B10,1)</f>
        <v>0</v>
      </c>
      <c r="Y22" s="4">
        <f>ROUND(T_iii_strat3!F10,1)</f>
        <v>0</v>
      </c>
      <c r="Z22" s="4">
        <f>ROUND(T_iii_strat3!J10,1)</f>
        <v>4.5</v>
      </c>
      <c r="AA22" s="4">
        <f>ROUND(T_iii_strat3!N10,1)</f>
        <v>0</v>
      </c>
      <c r="AB22" s="4">
        <f>ROUND(T_iii_strat3!R10,1)</f>
        <v>0</v>
      </c>
      <c r="AC22" s="4">
        <f>ROUND(T_iii_strat3!V10,1)</f>
        <v>0</v>
      </c>
      <c r="AD22" s="4">
        <f>ROUND(T_iii_strat3!Z10,1)</f>
        <v>1.4</v>
      </c>
      <c r="AE22" s="4">
        <f>ROUND(T_iii_strat3!AD10,1)</f>
        <v>0</v>
      </c>
    </row>
    <row r="23" spans="1:31" s="17" customFormat="1" ht="8.25" x14ac:dyDescent="0.15">
      <c r="B23" s="18" t="str">
        <f>IF(T_iii_strat1!C10=".","-",(CONCATENATE("[",ROUND(T_iii_strat1!C10,1),"; ",ROUND(T_iii_strat1!D10,1),"]")))</f>
        <v>-</v>
      </c>
      <c r="C23" s="18" t="str">
        <f>IF(T_iii_strat1!G10=".","-",(CONCATENATE("[",ROUND(T_iii_strat1!G10,1),"; ",ROUND(T_iii_strat1!H10,1),"]")))</f>
        <v>-</v>
      </c>
      <c r="D23" s="18" t="str">
        <f>IF(T_iii_strat1!K10=".","-",(CONCATENATE("[",ROUND(T_iii_strat1!K10,1),"; ",ROUND(T_iii_strat1!L10,1),"]")))</f>
        <v>[2.9; 19.2]</v>
      </c>
      <c r="E23" s="18" t="str">
        <f>IF(T_iii_strat1!O10=".","-",(CONCATENATE("[",ROUND(T_iii_strat1!O10,1),"; ",ROUND(T_iii_strat1!P10,1),"]")))</f>
        <v>-</v>
      </c>
      <c r="F23" s="18" t="str">
        <f>IF(T_iii_strat1!S10=".","-",(CONCATENATE("[",ROUND(T_iii_strat1!S10,1),"; ",ROUND(T_iii_strat1!T10,1),"]")))</f>
        <v>[0.2; 1.3]</v>
      </c>
      <c r="G23" s="18" t="str">
        <f>IF(T_iii_strat1!W10=".","-",(CONCATENATE("[",ROUND(T_iii_strat1!W10,1),"; ",ROUND(T_iii_strat1!X10,1),"]")))</f>
        <v>-</v>
      </c>
      <c r="H23" s="18" t="str">
        <f>IF(T_iii_strat1!AA10=".","-",(CONCATENATE("[",ROUND(T_iii_strat1!AA10,1),"; ",ROUND(T_iii_strat1!AB10,1),"]")))</f>
        <v>[0.3; 1.8]</v>
      </c>
      <c r="I23" s="18" t="str">
        <f>IF(T_iii_strat1!AE10=".","-",(CONCATENATE("[",ROUND(T_iii_strat1!AE10,1),"; ",ROUND(T_iii_strat1!AF10,1),"]")))</f>
        <v>-</v>
      </c>
      <c r="M23" s="18" t="str">
        <f>IF(T_iii_strat2!C10=".","-",(CONCATENATE("[",ROUND(T_iii_strat2!C10,1),"; ",ROUND(T_iii_strat2!D10,1),"]")))</f>
        <v>-</v>
      </c>
      <c r="N23" s="18" t="str">
        <f>IF(T_iii_strat2!G10=".","-",(CONCATENATE("[",ROUND(T_iii_strat2!G10,1),"; ",ROUND(T_iii_strat2!H10,1),"]")))</f>
        <v>-</v>
      </c>
      <c r="O23" s="18" t="str">
        <f>IF(T_iii_strat2!K10=".","-",(CONCATENATE("[",ROUND(T_iii_strat2!K10,1),"; ",ROUND(T_iii_strat2!L10,1),"]")))</f>
        <v>[0.9; 6.6]</v>
      </c>
      <c r="P23" s="18" t="str">
        <f>IF(T_iii_strat2!O10=".","-",(CONCATENATE("[",ROUND(T_iii_strat2!O10,1),"; ",ROUND(T_iii_strat2!P10,1),"]")))</f>
        <v>-</v>
      </c>
      <c r="Q23" s="18" t="str">
        <f>IF(T_iii_strat2!S10=".","-",(CONCATENATE("[",ROUND(T_iii_strat2!S10,1),"; ",ROUND(T_iii_strat2!T10,1),"]")))</f>
        <v>[0; 0.3]</v>
      </c>
      <c r="R23" s="18" t="str">
        <f>IF(T_iii_strat2!W10=".","-",(CONCATENATE("[",ROUND(T_iii_strat2!W10,1),"; ",ROUND(T_iii_strat2!X10,1),"]")))</f>
        <v>-</v>
      </c>
      <c r="S23" s="18" t="str">
        <f>IF(T_iii_strat2!AA10=".","-",(CONCATENATE("[",ROUND(T_iii_strat2!AA10,1),"; ",ROUND(T_iii_strat2!AB10,1),"]")))</f>
        <v>[0.1; 0.4]</v>
      </c>
      <c r="T23" s="18" t="str">
        <f>IF(T_iii_strat2!AE10=".","-",(CONCATENATE("[",ROUND(T_iii_strat2!AE10,1),"; ",ROUND(T_iii_strat2!AF10,1),"]")))</f>
        <v>-</v>
      </c>
      <c r="X23" s="18" t="str">
        <f>IF(T_iii_strat3!C10=".","-",(CONCATENATE("[",ROUND(T_iii_strat3!C10,1),"; ",ROUND(T_iii_strat3!D10,1),"]")))</f>
        <v>-</v>
      </c>
      <c r="Y23" s="18" t="str">
        <f>IF(T_iii_strat3!G10=".","-",(CONCATENATE("[",ROUND(T_iii_strat3!G10,1),"; ",ROUND(T_iii_strat3!H10,1),"]")))</f>
        <v>-</v>
      </c>
      <c r="Z23" s="18" t="str">
        <f>IF(T_iii_strat3!K10=".","-",(CONCATENATE("[",ROUND(T_iii_strat3!K10,1),"; ",ROUND(T_iii_strat3!L10,1),"]")))</f>
        <v>[2.2; 9]</v>
      </c>
      <c r="AA23" s="18" t="str">
        <f>IF(T_iii_strat3!O10=".","-",(CONCATENATE("[",ROUND(T_iii_strat3!O10,1),"; ",ROUND(T_iii_strat3!P10,1),"]")))</f>
        <v>-</v>
      </c>
      <c r="AB23" s="18" t="str">
        <f>IF(T_iii_strat3!S10=".","-",(CONCATENATE("[",ROUND(T_iii_strat3!S10,1),"; ",ROUND(T_iii_strat3!T10,1),"]")))</f>
        <v>-</v>
      </c>
      <c r="AC23" s="18" t="str">
        <f>IF(T_iii_strat3!W10=".","-",(CONCATENATE("[",ROUND(T_iii_strat3!W10,1),"; ",ROUND(T_iii_strat3!X10,1),"]")))</f>
        <v>-</v>
      </c>
      <c r="AD23" s="18" t="str">
        <f>IF(T_iii_strat3!AA10=".","-",(CONCATENATE("[",ROUND(T_iii_strat3!AA10,1),"; ",ROUND(T_iii_strat3!AB10,1),"]")))</f>
        <v>[0.7; 3]</v>
      </c>
      <c r="AE23" s="18" t="str">
        <f>IF(T_iii_strat3!AE10=".","-",(CONCATENATE("[",ROUND(T_iii_strat3!AE10,1),"; ",ROUND(T_iii_strat3!AF10,1),"]")))</f>
        <v>-</v>
      </c>
    </row>
    <row r="24" spans="1:31" x14ac:dyDescent="0.25">
      <c r="A24" s="5" t="s">
        <v>51</v>
      </c>
      <c r="B24" s="4">
        <f>ROUND(T_iii_strat1!B11,1)</f>
        <v>0</v>
      </c>
      <c r="C24" s="4">
        <f>ROUND(T_iii_strat1!F11,1)</f>
        <v>0</v>
      </c>
      <c r="D24" s="4">
        <f>ROUND(T_iii_strat1!J11,1)</f>
        <v>0</v>
      </c>
      <c r="E24" s="4">
        <f>ROUND(T_iii_strat1!N11,1)</f>
        <v>0</v>
      </c>
      <c r="F24" s="4">
        <f>ROUND(T_iii_strat1!R11,1)</f>
        <v>0</v>
      </c>
      <c r="G24" s="4">
        <f>ROUND(T_iii_strat1!V11,1)</f>
        <v>0</v>
      </c>
      <c r="H24" s="4">
        <f>ROUND(T_iii_strat1!Z11,1)</f>
        <v>0</v>
      </c>
      <c r="I24" s="4">
        <f>ROUND(T_iii_strat1!AD11,1)</f>
        <v>0</v>
      </c>
      <c r="L24" s="5" t="s">
        <v>51</v>
      </c>
      <c r="M24" s="4">
        <f>ROUND(T_iii_strat2!B11,1)</f>
        <v>0</v>
      </c>
      <c r="N24" s="4">
        <f>ROUND(T_iii_strat2!F11,1)</f>
        <v>0</v>
      </c>
      <c r="O24" s="4">
        <f>ROUND(T_iii_strat2!J11,1)</f>
        <v>0</v>
      </c>
      <c r="P24" s="4">
        <f>ROUND(T_iii_strat2!N11,1)</f>
        <v>0</v>
      </c>
      <c r="Q24" s="4">
        <f>ROUND(T_iii_strat2!R11,1)</f>
        <v>0</v>
      </c>
      <c r="R24" s="4">
        <f>ROUND(T_iii_strat2!V11,1)</f>
        <v>0</v>
      </c>
      <c r="S24" s="4">
        <f>ROUND(T_iii_strat2!Z11,1)</f>
        <v>0</v>
      </c>
      <c r="T24" s="4">
        <f>ROUND(T_iii_strat2!AD11,1)</f>
        <v>0</v>
      </c>
      <c r="W24" s="5" t="s">
        <v>51</v>
      </c>
      <c r="X24" s="4">
        <f>ROUND(T_iii_strat3!B11,1)</f>
        <v>0</v>
      </c>
      <c r="Y24" s="4">
        <f>ROUND(T_iii_strat3!F11,1)</f>
        <v>0</v>
      </c>
      <c r="Z24" s="4">
        <f>ROUND(T_iii_strat3!J11,1)</f>
        <v>0.3</v>
      </c>
      <c r="AA24" s="4">
        <f>ROUND(T_iii_strat3!N11,1)</f>
        <v>0</v>
      </c>
      <c r="AB24" s="4">
        <f>ROUND(T_iii_strat3!R11,1)</f>
        <v>0</v>
      </c>
      <c r="AC24" s="4">
        <f>ROUND(T_iii_strat3!V11,1)</f>
        <v>0</v>
      </c>
      <c r="AD24" s="4">
        <f>ROUND(T_iii_strat3!Z11,1)</f>
        <v>0.1</v>
      </c>
      <c r="AE24" s="4">
        <f>ROUND(T_iii_strat3!AD11,1)</f>
        <v>0</v>
      </c>
    </row>
    <row r="25" spans="1:31" s="17" customFormat="1" ht="8.25" x14ac:dyDescent="0.15">
      <c r="B25" s="18" t="str">
        <f>IF(T_iii_strat1!C11=".","-",(CONCATENATE("[",ROUND(T_iii_strat1!C11,1),"; ",ROUND(T_iii_strat1!D11,1),"]")))</f>
        <v>-</v>
      </c>
      <c r="C25" s="18" t="str">
        <f>IF(T_iii_strat1!G11=".","-",(CONCATENATE("[",ROUND(T_iii_strat1!G11,1),"; ",ROUND(T_iii_strat1!H11,1),"]")))</f>
        <v>-</v>
      </c>
      <c r="D25" s="18" t="str">
        <f>IF(T_iii_strat1!K11=".","-",(CONCATENATE("[",ROUND(T_iii_strat1!K11,1),"; ",ROUND(T_iii_strat1!L11,1),"]")))</f>
        <v>-</v>
      </c>
      <c r="E25" s="18" t="str">
        <f>IF(T_iii_strat1!O11=".","-",(CONCATENATE("[",ROUND(T_iii_strat1!O11,1),"; ",ROUND(T_iii_strat1!P11,1),"]")))</f>
        <v>-</v>
      </c>
      <c r="F25" s="18" t="str">
        <f>IF(T_iii_strat1!S11=".","-",(CONCATENATE("[",ROUND(T_iii_strat1!S11,1),"; ",ROUND(T_iii_strat1!T11,1),"]")))</f>
        <v>-</v>
      </c>
      <c r="G25" s="18" t="str">
        <f>IF(T_iii_strat1!W11=".","-",(CONCATENATE("[",ROUND(T_iii_strat1!W11,1),"; ",ROUND(T_iii_strat1!X11,1),"]")))</f>
        <v>-</v>
      </c>
      <c r="H25" s="18" t="str">
        <f>IF(T_iii_strat1!AA11=".","-",(CONCATENATE("[",ROUND(T_iii_strat1!AA11,1),"; ",ROUND(T_iii_strat1!AB11,1),"]")))</f>
        <v>-</v>
      </c>
      <c r="I25" s="18" t="str">
        <f>IF(T_iii_strat1!AE11=".","-",(CONCATENATE("[",ROUND(T_iii_strat1!AE11,1),"; ",ROUND(T_iii_strat1!AF11,1),"]")))</f>
        <v>-</v>
      </c>
      <c r="M25" s="18" t="str">
        <f>IF(T_iii_strat2!C11=".","-",(CONCATENATE("[",ROUND(T_iii_strat2!C11,1),"; ",ROUND(T_iii_strat2!D11,1),"]")))</f>
        <v>-</v>
      </c>
      <c r="N25" s="18" t="str">
        <f>IF(T_iii_strat2!G11=".","-",(CONCATENATE("[",ROUND(T_iii_strat2!G11,1),"; ",ROUND(T_iii_strat2!H11,1),"]")))</f>
        <v>-</v>
      </c>
      <c r="O25" s="18" t="str">
        <f>IF(T_iii_strat2!K11=".","-",(CONCATENATE("[",ROUND(T_iii_strat2!K11,1),"; ",ROUND(T_iii_strat2!L11,1),"]")))</f>
        <v>-</v>
      </c>
      <c r="P25" s="18" t="str">
        <f>IF(T_iii_strat2!O11=".","-",(CONCATENATE("[",ROUND(T_iii_strat2!O11,1),"; ",ROUND(T_iii_strat2!P11,1),"]")))</f>
        <v>-</v>
      </c>
      <c r="Q25" s="18" t="str">
        <f>IF(T_iii_strat2!S11=".","-",(CONCATENATE("[",ROUND(T_iii_strat2!S11,1),"; ",ROUND(T_iii_strat2!T11,1),"]")))</f>
        <v>-</v>
      </c>
      <c r="R25" s="18" t="str">
        <f>IF(T_iii_strat2!W11=".","-",(CONCATENATE("[",ROUND(T_iii_strat2!W11,1),"; ",ROUND(T_iii_strat2!X11,1),"]")))</f>
        <v>-</v>
      </c>
      <c r="S25" s="18" t="str">
        <f>IF(T_iii_strat2!AA11=".","-",(CONCATENATE("[",ROUND(T_iii_strat2!AA11,1),"; ",ROUND(T_iii_strat2!AB11,1),"]")))</f>
        <v>-</v>
      </c>
      <c r="T25" s="18" t="str">
        <f>IF(T_iii_strat2!AE11=".","-",(CONCATENATE("[",ROUND(T_iii_strat2!AE11,1),"; ",ROUND(T_iii_strat2!AF11,1),"]")))</f>
        <v>-</v>
      </c>
      <c r="X25" s="18" t="str">
        <f>IF(T_iii_strat3!C11=".","-",(CONCATENATE("[",ROUND(T_iii_strat3!C11,1),"; ",ROUND(T_iii_strat3!D11,1),"]")))</f>
        <v>-</v>
      </c>
      <c r="Y25" s="18" t="str">
        <f>IF(T_iii_strat3!G11=".","-",(CONCATENATE("[",ROUND(T_iii_strat3!G11,1),"; ",ROUND(T_iii_strat3!H11,1),"]")))</f>
        <v>-</v>
      </c>
      <c r="Z25" s="18" t="str">
        <f>IF(T_iii_strat3!K11=".","-",(CONCATENATE("[",ROUND(T_iii_strat3!K11,1),"; ",ROUND(T_iii_strat3!L11,1),"]")))</f>
        <v>[0; 1.9]</v>
      </c>
      <c r="AA25" s="18" t="str">
        <f>IF(T_iii_strat3!O11=".","-",(CONCATENATE("[",ROUND(T_iii_strat3!O11,1),"; ",ROUND(T_iii_strat3!P11,1),"]")))</f>
        <v>-</v>
      </c>
      <c r="AB25" s="18" t="str">
        <f>IF(T_iii_strat3!S11=".","-",(CONCATENATE("[",ROUND(T_iii_strat3!S11,1),"; ",ROUND(T_iii_strat3!T11,1),"]")))</f>
        <v>-</v>
      </c>
      <c r="AC25" s="18" t="str">
        <f>IF(T_iii_strat3!W11=".","-",(CONCATENATE("[",ROUND(T_iii_strat3!W11,1),"; ",ROUND(T_iii_strat3!X11,1),"]")))</f>
        <v>-</v>
      </c>
      <c r="AD25" s="18" t="str">
        <f>IF(T_iii_strat3!AA11=".","-",(CONCATENATE("[",ROUND(T_iii_strat3!AA11,1),"; ",ROUND(T_iii_strat3!AB11,1),"]")))</f>
        <v>[0; 0.6]</v>
      </c>
      <c r="AE25" s="18" t="str">
        <f>IF(T_iii_strat3!AE11=".","-",(CONCATENATE("[",ROUND(T_iii_strat3!AE11,1),"; ",ROUND(T_iii_strat3!AF11,1),"]")))</f>
        <v>-</v>
      </c>
    </row>
    <row r="26" spans="1:31" x14ac:dyDescent="0.25">
      <c r="A26" s="3" t="s">
        <v>52</v>
      </c>
      <c r="B26" s="4">
        <f>ROUND(T_iii_strat1!B12,1)</f>
        <v>34.6</v>
      </c>
      <c r="C26" s="4">
        <f>ROUND(T_iii_strat1!F12,1)</f>
        <v>64.400000000000006</v>
      </c>
      <c r="D26" s="4">
        <f>ROUND(T_iii_strat1!J12,1)</f>
        <v>98.5</v>
      </c>
      <c r="E26" s="4">
        <f>ROUND(T_iii_strat1!N12,1)</f>
        <v>38.1</v>
      </c>
      <c r="F26" s="4">
        <f>ROUND(T_iii_strat1!R12,1)</f>
        <v>81.3</v>
      </c>
      <c r="G26" s="4">
        <f>ROUND(T_iii_strat1!V12,1)</f>
        <v>100</v>
      </c>
      <c r="H26" s="4">
        <f>ROUND(T_iii_strat1!Z12,1)</f>
        <v>81.099999999999994</v>
      </c>
      <c r="I26" s="4">
        <f>ROUND(T_iii_strat1!AD12,1)</f>
        <v>90.2</v>
      </c>
      <c r="L26" s="3" t="s">
        <v>52</v>
      </c>
      <c r="M26" s="4">
        <f>ROUND(T_iii_strat2!B12,1)</f>
        <v>77.400000000000006</v>
      </c>
      <c r="N26" s="4">
        <f>ROUND(T_iii_strat2!F12,1)</f>
        <v>47.1</v>
      </c>
      <c r="O26" s="4">
        <f>ROUND(T_iii_strat2!J12,1)</f>
        <v>82.4</v>
      </c>
      <c r="P26" s="4">
        <f>ROUND(T_iii_strat2!N12,1)</f>
        <v>0.4</v>
      </c>
      <c r="Q26" s="4">
        <f>ROUND(T_iii_strat2!R12,1)</f>
        <v>70.2</v>
      </c>
      <c r="R26" s="4">
        <f>ROUND(T_iii_strat2!V12,1)</f>
        <v>42</v>
      </c>
      <c r="S26" s="4">
        <f>ROUND(T_iii_strat2!Z12,1)</f>
        <v>65.2</v>
      </c>
      <c r="T26" s="4">
        <f>ROUND(T_iii_strat2!AD12,1)</f>
        <v>100</v>
      </c>
      <c r="W26" s="3" t="s">
        <v>52</v>
      </c>
      <c r="X26" s="4">
        <f>ROUND(T_iii_strat3!B12,1)</f>
        <v>85.7</v>
      </c>
      <c r="Y26" s="4">
        <f>ROUND(T_iii_strat3!F12,1)</f>
        <v>39.299999999999997</v>
      </c>
      <c r="Z26" s="4">
        <f>ROUND(T_iii_strat3!J12,1)</f>
        <v>84.3</v>
      </c>
      <c r="AA26" s="4">
        <f>ROUND(T_iii_strat3!N12,1)</f>
        <v>0</v>
      </c>
      <c r="AB26" s="4">
        <f>ROUND(T_iii_strat3!R12,1)</f>
        <v>81.2</v>
      </c>
      <c r="AC26" s="4">
        <f>ROUND(T_iii_strat3!V12,1)</f>
        <v>64</v>
      </c>
      <c r="AD26" s="4">
        <f>ROUND(T_iii_strat3!Z12,1)</f>
        <v>73.5</v>
      </c>
      <c r="AE26" s="4">
        <f>ROUND(T_iii_strat3!AD12,1)</f>
        <v>84.7</v>
      </c>
    </row>
    <row r="27" spans="1:31" s="17" customFormat="1" ht="8.25" x14ac:dyDescent="0.15">
      <c r="B27" s="18" t="str">
        <f>IF(T_iii_strat1!C12=".","-",(CONCATENATE("[",ROUND(T_iii_strat1!C12,1),"; ",ROUND(T_iii_strat1!D12,1),"]")))</f>
        <v>[16.8; 58.1]</v>
      </c>
      <c r="C27" s="18" t="str">
        <f>IF(T_iii_strat1!G12=".","-",(CONCATENATE("[",ROUND(T_iii_strat1!G12,1),"; ",ROUND(T_iii_strat1!H12,1),"]")))</f>
        <v>[42.2; 81.8]</v>
      </c>
      <c r="D27" s="18" t="str">
        <f>IF(T_iii_strat1!K12=".","-",(CONCATENATE("[",ROUND(T_iii_strat1!K12,1),"; ",ROUND(T_iii_strat1!L12,1),"]")))</f>
        <v>[94.6; 99.6]</v>
      </c>
      <c r="E27" s="18" t="str">
        <f>IF(T_iii_strat1!O12=".","-",(CONCATENATE("[",ROUND(T_iii_strat1!O12,1),"; ",ROUND(T_iii_strat1!P12,1),"]")))</f>
        <v>[9.7; 77.8]</v>
      </c>
      <c r="F27" s="18" t="str">
        <f>IF(T_iii_strat1!S12=".","-",(CONCATENATE("[",ROUND(T_iii_strat1!S12,1),"; ",ROUND(T_iii_strat1!T12,1),"]")))</f>
        <v>[78.3; 84.1]</v>
      </c>
      <c r="G27" s="18" t="str">
        <f>IF(T_iii_strat1!W12=".","-",(CONCATENATE("[",ROUND(T_iii_strat1!W12,1),"; ",ROUND(T_iii_strat1!X12,1),"]")))</f>
        <v>[100; 100]</v>
      </c>
      <c r="H27" s="18" t="str">
        <f>IF(T_iii_strat1!AA12=".","-",(CONCATENATE("[",ROUND(T_iii_strat1!AA12,1),"; ",ROUND(T_iii_strat1!AB12,1),"]")))</f>
        <v>[78; 84]</v>
      </c>
      <c r="I27" s="18" t="str">
        <f>IF(T_iii_strat1!AE12=".","-",(CONCATENATE("[",ROUND(T_iii_strat1!AE12,1),"; ",ROUND(T_iii_strat1!AF12,1),"]")))</f>
        <v>[88; 92]</v>
      </c>
      <c r="M27" s="18" t="str">
        <f>IF(T_iii_strat2!C12=".","-",(CONCATENATE("[",ROUND(T_iii_strat2!C12,1),"; ",ROUND(T_iii_strat2!D12,1),"]")))</f>
        <v>[37.5; 95.1]</v>
      </c>
      <c r="N27" s="18" t="str">
        <f>IF(T_iii_strat2!G12=".","-",(CONCATENATE("[",ROUND(T_iii_strat2!G12,1),"; ",ROUND(T_iii_strat2!H12,1),"]")))</f>
        <v>[26.9; 68.2]</v>
      </c>
      <c r="O27" s="18" t="str">
        <f>IF(T_iii_strat2!K12=".","-",(CONCATENATE("[",ROUND(T_iii_strat2!K12,1),"; ",ROUND(T_iii_strat2!L12,1),"]")))</f>
        <v>[69.5; 90.6]</v>
      </c>
      <c r="P27" s="18" t="str">
        <f>IF(T_iii_strat2!O12=".","-",(CONCATENATE("[",ROUND(T_iii_strat2!O12,1),"; ",ROUND(T_iii_strat2!P12,1),"]")))</f>
        <v>[0.1; 2.6]</v>
      </c>
      <c r="Q27" s="18" t="str">
        <f>IF(T_iii_strat2!S12=".","-",(CONCATENATE("[",ROUND(T_iii_strat2!S12,1),"; ",ROUND(T_iii_strat2!T12,1),"]")))</f>
        <v>[57.6; 80.3]</v>
      </c>
      <c r="R27" s="18" t="str">
        <f>IF(T_iii_strat2!W12=".","-",(CONCATENATE("[",ROUND(T_iii_strat2!W12,1),"; ",ROUND(T_iii_strat2!X12,1),"]")))</f>
        <v>[26.6; 59.2]</v>
      </c>
      <c r="S27" s="18" t="str">
        <f>IF(T_iii_strat2!AA12=".","-",(CONCATENATE("[",ROUND(T_iii_strat2!AA12,1),"; ",ROUND(T_iii_strat2!AB12,1),"]")))</f>
        <v>[55.5; 73.7]</v>
      </c>
      <c r="T27" s="18" t="str">
        <f>IF(T_iii_strat2!AE12=".","-",(CONCATENATE("[",ROUND(T_iii_strat2!AE12,1),"; ",ROUND(T_iii_strat2!AF12,1),"]")))</f>
        <v>[100; 100]</v>
      </c>
      <c r="X27" s="18" t="str">
        <f>IF(T_iii_strat3!C12=".","-",(CONCATENATE("[",ROUND(T_iii_strat3!C12,1),"; ",ROUND(T_iii_strat3!D12,1),"]")))</f>
        <v>[37.5; 98.4]</v>
      </c>
      <c r="Y27" s="18" t="str">
        <f>IF(T_iii_strat3!G12=".","-",(CONCATENATE("[",ROUND(T_iii_strat3!G12,1),"; ",ROUND(T_iii_strat3!H12,1),"]")))</f>
        <v>[22.5; 59.1]</v>
      </c>
      <c r="Z27" s="18" t="str">
        <f>IF(T_iii_strat3!K12=".","-",(CONCATENATE("[",ROUND(T_iii_strat3!K12,1),"; ",ROUND(T_iii_strat3!L12,1),"]")))</f>
        <v>[78.1; 89]</v>
      </c>
      <c r="AA27" s="18" t="str">
        <f>IF(T_iii_strat3!O12=".","-",(CONCATENATE("[",ROUND(T_iii_strat3!O12,1),"; ",ROUND(T_iii_strat3!P12,1),"]")))</f>
        <v>-</v>
      </c>
      <c r="AB27" s="18" t="str">
        <f>IF(T_iii_strat3!S12=".","-",(CONCATENATE("[",ROUND(T_iii_strat3!S12,1),"; ",ROUND(T_iii_strat3!T12,1),"]")))</f>
        <v>[74; 86.8]</v>
      </c>
      <c r="AC27" s="18" t="str">
        <f>IF(T_iii_strat3!W12=".","-",(CONCATENATE("[",ROUND(T_iii_strat3!W12,1),"; ",ROUND(T_iii_strat3!X12,1),"]")))</f>
        <v>[51.4; 75]</v>
      </c>
      <c r="AD27" s="18" t="str">
        <f>IF(T_iii_strat3!AA12=".","-",(CONCATENATE("[",ROUND(T_iii_strat3!AA12,1),"; ",ROUND(T_iii_strat3!AB12,1),"]")))</f>
        <v>[68.4; 78]</v>
      </c>
      <c r="AE27" s="18" t="str">
        <f>IF(T_iii_strat3!AE12=".","-",(CONCATENATE("[",ROUND(T_iii_strat3!AE12,1),"; ",ROUND(T_iii_strat3!AF12,1),"]")))</f>
        <v>[33.5; 98.4]</v>
      </c>
    </row>
    <row r="28" spans="1:31" x14ac:dyDescent="0.25">
      <c r="A28" s="3" t="s">
        <v>53</v>
      </c>
      <c r="B28" s="4">
        <f>ROUND(T_iii_strat1!B13,1)</f>
        <v>0</v>
      </c>
      <c r="C28" s="4">
        <f>ROUND(T_iii_strat1!F13,1)</f>
        <v>0</v>
      </c>
      <c r="D28" s="4">
        <f>ROUND(T_iii_strat1!J13,1)</f>
        <v>9.6</v>
      </c>
      <c r="E28" s="4">
        <f>ROUND(T_iii_strat1!N13,1)</f>
        <v>0</v>
      </c>
      <c r="F28" s="4">
        <f>ROUND(T_iii_strat1!R13,1)</f>
        <v>4.3</v>
      </c>
      <c r="G28" s="4">
        <f>ROUND(T_iii_strat1!V13,1)</f>
        <v>0</v>
      </c>
      <c r="H28" s="4">
        <f>ROUND(T_iii_strat1!Z13,1)</f>
        <v>4.3</v>
      </c>
      <c r="I28" s="4">
        <f>ROUND(T_iii_strat1!AD13,1)</f>
        <v>0</v>
      </c>
      <c r="L28" s="3" t="s">
        <v>53</v>
      </c>
      <c r="M28" s="4">
        <f>ROUND(T_iii_strat2!B13,1)</f>
        <v>49.2</v>
      </c>
      <c r="N28" s="4">
        <f>ROUND(T_iii_strat2!F13,1)</f>
        <v>13.8</v>
      </c>
      <c r="O28" s="4">
        <f>ROUND(T_iii_strat2!J13,1)</f>
        <v>37.299999999999997</v>
      </c>
      <c r="P28" s="4">
        <f>ROUND(T_iii_strat2!N13,1)</f>
        <v>0</v>
      </c>
      <c r="Q28" s="4">
        <f>ROUND(T_iii_strat2!R13,1)</f>
        <v>17.7</v>
      </c>
      <c r="R28" s="4">
        <f>ROUND(T_iii_strat2!V13,1)</f>
        <v>5.5</v>
      </c>
      <c r="S28" s="4">
        <f>ROUND(T_iii_strat2!Z13,1)</f>
        <v>17.100000000000001</v>
      </c>
      <c r="T28" s="4">
        <f>ROUND(T_iii_strat2!AD13,1)</f>
        <v>8.1999999999999993</v>
      </c>
      <c r="W28" s="3" t="s">
        <v>53</v>
      </c>
      <c r="X28" s="4">
        <f>ROUND(T_iii_strat3!B13,1)</f>
        <v>0</v>
      </c>
      <c r="Y28" s="4">
        <f>ROUND(T_iii_strat3!F13,1)</f>
        <v>4</v>
      </c>
      <c r="Z28" s="4">
        <f>ROUND(T_iii_strat3!J13,1)</f>
        <v>16.3</v>
      </c>
      <c r="AA28" s="4">
        <f>ROUND(T_iii_strat3!N13,1)</f>
        <v>0</v>
      </c>
      <c r="AB28" s="4">
        <f>ROUND(T_iii_strat3!R13,1)</f>
        <v>1.7</v>
      </c>
      <c r="AC28" s="4">
        <f>ROUND(T_iii_strat3!V13,1)</f>
        <v>10.5</v>
      </c>
      <c r="AD28" s="4">
        <f>ROUND(T_iii_strat3!Z13,1)</f>
        <v>7.2</v>
      </c>
      <c r="AE28" s="4">
        <f>ROUND(T_iii_strat3!AD13,1)</f>
        <v>84.7</v>
      </c>
    </row>
    <row r="29" spans="1:31" s="17" customFormat="1" ht="8.25" x14ac:dyDescent="0.15">
      <c r="B29" s="18" t="str">
        <f>IF(T_iii_strat1!C13=".","-",(CONCATENATE("[",ROUND(T_iii_strat1!C13,1),"; ",ROUND(T_iii_strat1!D13,1),"]")))</f>
        <v>-</v>
      </c>
      <c r="C29" s="18" t="str">
        <f>IF(T_iii_strat1!G13=".","-",(CONCATENATE("[",ROUND(T_iii_strat1!G13,1),"; ",ROUND(T_iii_strat1!H13,1),"]")))</f>
        <v>-</v>
      </c>
      <c r="D29" s="18" t="str">
        <f>IF(T_iii_strat1!K13=".","-",(CONCATENATE("[",ROUND(T_iii_strat1!K13,1),"; ",ROUND(T_iii_strat1!L13,1),"]")))</f>
        <v>[5.2; 17]</v>
      </c>
      <c r="E29" s="18" t="str">
        <f>IF(T_iii_strat1!O13=".","-",(CONCATENATE("[",ROUND(T_iii_strat1!O13,1),"; ",ROUND(T_iii_strat1!P13,1),"]")))</f>
        <v>-</v>
      </c>
      <c r="F29" s="18" t="str">
        <f>IF(T_iii_strat1!S13=".","-",(CONCATENATE("[",ROUND(T_iii_strat1!S13,1),"; ",ROUND(T_iii_strat1!T13,1),"]")))</f>
        <v>[3.2; 5.8]</v>
      </c>
      <c r="G29" s="18" t="str">
        <f>IF(T_iii_strat1!W13=".","-",(CONCATENATE("[",ROUND(T_iii_strat1!W13,1),"; ",ROUND(T_iii_strat1!X13,1),"]")))</f>
        <v>-</v>
      </c>
      <c r="H29" s="18" t="str">
        <f>IF(T_iii_strat1!AA13=".","-",(CONCATENATE("[",ROUND(T_iii_strat1!AA13,1),"; ",ROUND(T_iii_strat1!AB13,1),"]")))</f>
        <v>[3.2; 5.8]</v>
      </c>
      <c r="I29" s="18" t="str">
        <f>IF(T_iii_strat1!AE13=".","-",(CONCATENATE("[",ROUND(T_iii_strat1!AE13,1),"; ",ROUND(T_iii_strat1!AF13,1),"]")))</f>
        <v>-</v>
      </c>
      <c r="M29" s="18" t="str">
        <f>IF(T_iii_strat2!C13=".","-",(CONCATENATE("[",ROUND(T_iii_strat2!C13,1),"; ",ROUND(T_iii_strat2!D13,1),"]")))</f>
        <v>[23.8; 75.1]</v>
      </c>
      <c r="N29" s="18" t="str">
        <f>IF(T_iii_strat2!G13=".","-",(CONCATENATE("[",ROUND(T_iii_strat2!G13,1),"; ",ROUND(T_iii_strat2!H13,1),"]")))</f>
        <v>[7.3; 24.5]</v>
      </c>
      <c r="O29" s="18" t="str">
        <f>IF(T_iii_strat2!K13=".","-",(CONCATENATE("[",ROUND(T_iii_strat2!K13,1),"; ",ROUND(T_iii_strat2!L13,1),"]")))</f>
        <v>[29.2; 46.1]</v>
      </c>
      <c r="P29" s="18" t="str">
        <f>IF(T_iii_strat2!O13=".","-",(CONCATENATE("[",ROUND(T_iii_strat2!O13,1),"; ",ROUND(T_iii_strat2!P13,1),"]")))</f>
        <v>-</v>
      </c>
      <c r="Q29" s="18" t="str">
        <f>IF(T_iii_strat2!S13=".","-",(CONCATENATE("[",ROUND(T_iii_strat2!S13,1),"; ",ROUND(T_iii_strat2!T13,1),"]")))</f>
        <v>[14.9; 20.8]</v>
      </c>
      <c r="R29" s="18" t="str">
        <f>IF(T_iii_strat2!W13=".","-",(CONCATENATE("[",ROUND(T_iii_strat2!W13,1),"; ",ROUND(T_iii_strat2!X13,1),"]")))</f>
        <v>[2.2; 12.9]</v>
      </c>
      <c r="S29" s="18" t="str">
        <f>IF(T_iii_strat2!AA13=".","-",(CONCATENATE("[",ROUND(T_iii_strat2!AA13,1),"; ",ROUND(T_iii_strat2!AB13,1),"]")))</f>
        <v>[14.8; 19.7]</v>
      </c>
      <c r="T29" s="18" t="str">
        <f>IF(T_iii_strat2!AE13=".","-",(CONCATENATE("[",ROUND(T_iii_strat2!AE13,1),"; ",ROUND(T_iii_strat2!AF13,1),"]")))</f>
        <v>[2.5; 23.6]</v>
      </c>
      <c r="X29" s="18" t="str">
        <f>IF(T_iii_strat3!C13=".","-",(CONCATENATE("[",ROUND(T_iii_strat3!C13,1),"; ",ROUND(T_iii_strat3!D13,1),"]")))</f>
        <v>-</v>
      </c>
      <c r="Y29" s="18" t="str">
        <f>IF(T_iii_strat3!G13=".","-",(CONCATENATE("[",ROUND(T_iii_strat3!G13,1),"; ",ROUND(T_iii_strat3!H13,1),"]")))</f>
        <v>[0.6; 22.6]</v>
      </c>
      <c r="Z29" s="18" t="str">
        <f>IF(T_iii_strat3!K13=".","-",(CONCATENATE("[",ROUND(T_iii_strat3!K13,1),"; ",ROUND(T_iii_strat3!L13,1),"]")))</f>
        <v>[10.8; 23.8]</v>
      </c>
      <c r="AA29" s="18" t="str">
        <f>IF(T_iii_strat3!O13=".","-",(CONCATENATE("[",ROUND(T_iii_strat3!O13,1),"; ",ROUND(T_iii_strat3!P13,1),"]")))</f>
        <v>-</v>
      </c>
      <c r="AB29" s="18" t="str">
        <f>IF(T_iii_strat3!S13=".","-",(CONCATENATE("[",ROUND(T_iii_strat3!S13,1),"; ",ROUND(T_iii_strat3!T13,1),"]")))</f>
        <v>[0.7; 4.1]</v>
      </c>
      <c r="AC29" s="18" t="str">
        <f>IF(T_iii_strat3!W13=".","-",(CONCATENATE("[",ROUND(T_iii_strat3!W13,1),"; ",ROUND(T_iii_strat3!X13,1),"]")))</f>
        <v>[7; 15.3]</v>
      </c>
      <c r="AD29" s="18" t="str">
        <f>IF(T_iii_strat3!AA13=".","-",(CONCATENATE("[",ROUND(T_iii_strat3!AA13,1),"; ",ROUND(T_iii_strat3!AB13,1),"]")))</f>
        <v>[4.8; 10.5]</v>
      </c>
      <c r="AE29" s="18" t="str">
        <f>IF(T_iii_strat3!AE13=".","-",(CONCATENATE("[",ROUND(T_iii_strat3!AE13,1),"; ",ROUND(T_iii_strat3!AF13,1),"]")))</f>
        <v>[33.5; 98.4]</v>
      </c>
    </row>
    <row r="30" spans="1:31" x14ac:dyDescent="0.25">
      <c r="A30" s="184" t="s">
        <v>54</v>
      </c>
      <c r="B30" s="4">
        <f>ROUND(T_iii_strat1!B14,1)</f>
        <v>0</v>
      </c>
      <c r="C30" s="4">
        <f>ROUND(T_iii_strat1!F14,1)</f>
        <v>0</v>
      </c>
      <c r="D30" s="4">
        <f>ROUND(T_iii_strat1!J14,1)</f>
        <v>0</v>
      </c>
      <c r="E30" s="4">
        <f>ROUND(T_iii_strat1!N14,1)</f>
        <v>0</v>
      </c>
      <c r="F30" s="4">
        <f>ROUND(T_iii_strat1!R14,1)</f>
        <v>0</v>
      </c>
      <c r="G30" s="4">
        <f>ROUND(T_iii_strat1!V14,1)</f>
        <v>0</v>
      </c>
      <c r="H30" s="4">
        <f>ROUND(T_iii_strat1!Z14,1)</f>
        <v>0</v>
      </c>
      <c r="I30" s="4">
        <f>ROUND(T_iii_strat1!AD14,1)</f>
        <v>0</v>
      </c>
      <c r="L30" s="184" t="s">
        <v>54</v>
      </c>
      <c r="M30" s="4">
        <f>ROUND(T_iii_strat2!B14,1)</f>
        <v>29.4</v>
      </c>
      <c r="N30" s="4">
        <f>ROUND(T_iii_strat2!F14,1)</f>
        <v>3.6</v>
      </c>
      <c r="O30" s="4">
        <f>ROUND(T_iii_strat2!J14,1)</f>
        <v>5.9</v>
      </c>
      <c r="P30" s="4">
        <f>ROUND(T_iii_strat2!N14,1)</f>
        <v>0</v>
      </c>
      <c r="Q30" s="4">
        <f>ROUND(T_iii_strat2!R14,1)</f>
        <v>7</v>
      </c>
      <c r="R30" s="4">
        <f>ROUND(T_iii_strat2!V14,1)</f>
        <v>5</v>
      </c>
      <c r="S30" s="4">
        <f>ROUND(T_iii_strat2!Z14,1)</f>
        <v>6.6</v>
      </c>
      <c r="T30" s="4">
        <f>ROUND(T_iii_strat2!AD14,1)</f>
        <v>7.4</v>
      </c>
      <c r="W30" s="184" t="s">
        <v>54</v>
      </c>
      <c r="X30" s="4">
        <f>ROUND(T_iii_strat3!B14,1)</f>
        <v>0</v>
      </c>
      <c r="Y30" s="4">
        <f>ROUND(T_iii_strat3!F14,1)</f>
        <v>0</v>
      </c>
      <c r="Z30" s="4">
        <f>ROUND(T_iii_strat3!J14,1)</f>
        <v>1.9</v>
      </c>
      <c r="AA30" s="4">
        <f>ROUND(T_iii_strat3!N14,1)</f>
        <v>0</v>
      </c>
      <c r="AB30" s="4">
        <f>ROUND(T_iii_strat3!R14,1)</f>
        <v>0.7</v>
      </c>
      <c r="AC30" s="4">
        <f>ROUND(T_iii_strat3!V14,1)</f>
        <v>0.6</v>
      </c>
      <c r="AD30" s="4">
        <f>ROUND(T_iii_strat3!Z14,1)</f>
        <v>1</v>
      </c>
      <c r="AE30" s="4">
        <f>ROUND(T_iii_strat3!AD14,1)</f>
        <v>0</v>
      </c>
    </row>
    <row r="31" spans="1:31" s="17" customFormat="1" ht="8.25" x14ac:dyDescent="0.15">
      <c r="A31" s="185"/>
      <c r="B31" s="18" t="str">
        <f>IF(T_iii_strat1!C14=".","-",(CONCATENATE("[",ROUND(T_iii_strat1!C14,1),"; ",ROUND(T_iii_strat1!D14,1),"]")))</f>
        <v>-</v>
      </c>
      <c r="C31" s="18" t="str">
        <f>IF(T_iii_strat1!G14=".","-",(CONCATENATE("[",ROUND(T_iii_strat1!G14,1),"; ",ROUND(T_iii_strat1!H14,1),"]")))</f>
        <v>-</v>
      </c>
      <c r="D31" s="18" t="str">
        <f>IF(T_iii_strat1!K14=".","-",(CONCATENATE("[",ROUND(T_iii_strat1!K14,1),"; ",ROUND(T_iii_strat1!L14,1),"]")))</f>
        <v>-</v>
      </c>
      <c r="E31" s="18" t="str">
        <f>IF(T_iii_strat1!O14=".","-",(CONCATENATE("[",ROUND(T_iii_strat1!O14,1),"; ",ROUND(T_iii_strat1!P14,1),"]")))</f>
        <v>-</v>
      </c>
      <c r="F31" s="18" t="str">
        <f>IF(T_iii_strat1!S14=".","-",(CONCATENATE("[",ROUND(T_iii_strat1!S14,1),"; ",ROUND(T_iii_strat1!T14,1),"]")))</f>
        <v>[0; 0.1]</v>
      </c>
      <c r="G31" s="18" t="str">
        <f>IF(T_iii_strat1!W14=".","-",(CONCATENATE("[",ROUND(T_iii_strat1!W14,1),"; ",ROUND(T_iii_strat1!X14,1),"]")))</f>
        <v>-</v>
      </c>
      <c r="H31" s="18" t="str">
        <f>IF(T_iii_strat1!AA14=".","-",(CONCATENATE("[",ROUND(T_iii_strat1!AA14,1),"; ",ROUND(T_iii_strat1!AB14,1),"]")))</f>
        <v>[0; 0.1]</v>
      </c>
      <c r="I31" s="18" t="str">
        <f>IF(T_iii_strat1!AE14=".","-",(CONCATENATE("[",ROUND(T_iii_strat1!AE14,1),"; ",ROUND(T_iii_strat1!AF14,1),"]")))</f>
        <v>-</v>
      </c>
      <c r="L31" s="185"/>
      <c r="M31" s="18" t="str">
        <f>IF(T_iii_strat2!C14=".","-",(CONCATENATE("[",ROUND(T_iii_strat2!C14,1),"; ",ROUND(T_iii_strat2!D14,1),"]")))</f>
        <v>[8.7; 64.7]</v>
      </c>
      <c r="N31" s="18" t="str">
        <f>IF(T_iii_strat2!G14=".","-",(CONCATENATE("[",ROUND(T_iii_strat2!G14,1),"; ",ROUND(T_iii_strat2!H14,1),"]")))</f>
        <v>[1.6; 8.1]</v>
      </c>
      <c r="O31" s="18" t="str">
        <f>IF(T_iii_strat2!K14=".","-",(CONCATENATE("[",ROUND(T_iii_strat2!K14,1),"; ",ROUND(T_iii_strat2!L14,1),"]")))</f>
        <v>[1.8; 17.3]</v>
      </c>
      <c r="P31" s="18" t="str">
        <f>IF(T_iii_strat2!O14=".","-",(CONCATENATE("[",ROUND(T_iii_strat2!O14,1),"; ",ROUND(T_iii_strat2!P14,1),"]")))</f>
        <v>-</v>
      </c>
      <c r="Q31" s="18" t="str">
        <f>IF(T_iii_strat2!S14=".","-",(CONCATENATE("[",ROUND(T_iii_strat2!S14,1),"; ",ROUND(T_iii_strat2!T14,1),"]")))</f>
        <v>[5; 9.9]</v>
      </c>
      <c r="R31" s="18" t="str">
        <f>IF(T_iii_strat2!W14=".","-",(CONCATENATE("[",ROUND(T_iii_strat2!W14,1),"; ",ROUND(T_iii_strat2!X14,1),"]")))</f>
        <v>[1.9; 12.6]</v>
      </c>
      <c r="S31" s="18" t="str">
        <f>IF(T_iii_strat2!AA14=".","-",(CONCATENATE("[",ROUND(T_iii_strat2!AA14,1),"; ",ROUND(T_iii_strat2!AB14,1),"]")))</f>
        <v>[4.8; 8.9]</v>
      </c>
      <c r="T31" s="18" t="str">
        <f>IF(T_iii_strat2!AE14=".","-",(CONCATENATE("[",ROUND(T_iii_strat2!AE14,1),"; ",ROUND(T_iii_strat2!AF14,1),"]")))</f>
        <v>[2.1; 23.2]</v>
      </c>
      <c r="W31" s="185"/>
      <c r="X31" s="18" t="str">
        <f>IF(T_iii_strat3!C14=".","-",(CONCATENATE("[",ROUND(T_iii_strat3!C14,1),"; ",ROUND(T_iii_strat3!D14,1),"]")))</f>
        <v>-</v>
      </c>
      <c r="Y31" s="18" t="str">
        <f>IF(T_iii_strat3!G14=".","-",(CONCATENATE("[",ROUND(T_iii_strat3!G14,1),"; ",ROUND(T_iii_strat3!H14,1),"]")))</f>
        <v>-</v>
      </c>
      <c r="Z31" s="18" t="str">
        <f>IF(T_iii_strat3!K14=".","-",(CONCATENATE("[",ROUND(T_iii_strat3!K14,1),"; ",ROUND(T_iii_strat3!L14,1),"]")))</f>
        <v>[0.6; 6]</v>
      </c>
      <c r="AA31" s="18" t="str">
        <f>IF(T_iii_strat3!O14=".","-",(CONCATENATE("[",ROUND(T_iii_strat3!O14,1),"; ",ROUND(T_iii_strat3!P14,1),"]")))</f>
        <v>-</v>
      </c>
      <c r="AB31" s="18" t="str">
        <f>IF(T_iii_strat3!S14=".","-",(CONCATENATE("[",ROUND(T_iii_strat3!S14,1),"; ",ROUND(T_iii_strat3!T14,1),"]")))</f>
        <v>[0.1; 3.4]</v>
      </c>
      <c r="AC31" s="18" t="str">
        <f>IF(T_iii_strat3!W14=".","-",(CONCATENATE("[",ROUND(T_iii_strat3!W14,1),"; ",ROUND(T_iii_strat3!X14,1),"]")))</f>
        <v>[0.1; 3.7]</v>
      </c>
      <c r="AD31" s="18" t="str">
        <f>IF(T_iii_strat3!AA14=".","-",(CONCATENATE("[",ROUND(T_iii_strat3!AA14,1),"; ",ROUND(T_iii_strat3!AB14,1),"]")))</f>
        <v>[0.4; 2.3]</v>
      </c>
      <c r="AE31" s="18" t="str">
        <f>IF(T_iii_strat3!AE14=".","-",(CONCATENATE("[",ROUND(T_iii_strat3!AE14,1),"; ",ROUND(T_iii_strat3!AF14,1),"]")))</f>
        <v>-</v>
      </c>
    </row>
    <row r="32" spans="1:31" x14ac:dyDescent="0.25">
      <c r="A32" s="184" t="s">
        <v>55</v>
      </c>
      <c r="B32" s="4">
        <f>ROUND(T_iii_strat1!B15,1)</f>
        <v>0</v>
      </c>
      <c r="C32" s="4">
        <f>ROUND(T_iii_strat1!F15,1)</f>
        <v>0</v>
      </c>
      <c r="D32" s="4">
        <f>ROUND(T_iii_strat1!J15,1)</f>
        <v>9.6</v>
      </c>
      <c r="E32" s="4">
        <f>ROUND(T_iii_strat1!N15,1)</f>
        <v>0</v>
      </c>
      <c r="F32" s="4">
        <f>ROUND(T_iii_strat1!R15,1)</f>
        <v>4.3</v>
      </c>
      <c r="G32" s="4">
        <f>ROUND(T_iii_strat1!V15,1)</f>
        <v>0</v>
      </c>
      <c r="H32" s="4">
        <f>ROUND(T_iii_strat1!Z15,1)</f>
        <v>4.3</v>
      </c>
      <c r="I32" s="4">
        <f>ROUND(T_iii_strat1!AD15,1)</f>
        <v>0</v>
      </c>
      <c r="L32" s="184" t="s">
        <v>55</v>
      </c>
      <c r="M32" s="4">
        <f>ROUND(T_iii_strat2!B15,1)</f>
        <v>19.8</v>
      </c>
      <c r="N32" s="4">
        <f>ROUND(T_iii_strat2!F15,1)</f>
        <v>10.199999999999999</v>
      </c>
      <c r="O32" s="4">
        <f>ROUND(T_iii_strat2!J15,1)</f>
        <v>32.6</v>
      </c>
      <c r="P32" s="4">
        <f>ROUND(T_iii_strat2!N15,1)</f>
        <v>0</v>
      </c>
      <c r="Q32" s="4">
        <f>ROUND(T_iii_strat2!R15,1)</f>
        <v>12.1</v>
      </c>
      <c r="R32" s="4">
        <f>ROUND(T_iii_strat2!V15,1)</f>
        <v>1.2</v>
      </c>
      <c r="S32" s="4">
        <f>ROUND(T_iii_strat2!Z15,1)</f>
        <v>11.8</v>
      </c>
      <c r="T32" s="4">
        <f>ROUND(T_iii_strat2!AD15,1)</f>
        <v>0.8</v>
      </c>
      <c r="W32" s="184" t="s">
        <v>55</v>
      </c>
      <c r="X32" s="4">
        <f>ROUND(T_iii_strat3!B15,1)</f>
        <v>0</v>
      </c>
      <c r="Y32" s="4">
        <f>ROUND(T_iii_strat3!F15,1)</f>
        <v>4</v>
      </c>
      <c r="Z32" s="4">
        <f>ROUND(T_iii_strat3!J15,1)</f>
        <v>14.4</v>
      </c>
      <c r="AA32" s="4">
        <f>ROUND(T_iii_strat3!N15,1)</f>
        <v>0</v>
      </c>
      <c r="AB32" s="4">
        <f>ROUND(T_iii_strat3!R15,1)</f>
        <v>1</v>
      </c>
      <c r="AC32" s="4">
        <f>ROUND(T_iii_strat3!V15,1)</f>
        <v>9.9</v>
      </c>
      <c r="AD32" s="4">
        <f>ROUND(T_iii_strat3!Z15,1)</f>
        <v>6.2</v>
      </c>
      <c r="AE32" s="4">
        <f>ROUND(T_iii_strat3!AD15,1)</f>
        <v>84.7</v>
      </c>
    </row>
    <row r="33" spans="1:31" s="17" customFormat="1" ht="8.25" x14ac:dyDescent="0.15">
      <c r="A33" s="185"/>
      <c r="B33" s="18" t="str">
        <f>IF(T_iii_strat1!C15=".","-",(CONCATENATE("[",ROUND(T_iii_strat1!C15,1),"; ",ROUND(T_iii_strat1!D15,1),"]")))</f>
        <v>-</v>
      </c>
      <c r="C33" s="18" t="str">
        <f>IF(T_iii_strat1!G15=".","-",(CONCATENATE("[",ROUND(T_iii_strat1!G15,1),"; ",ROUND(T_iii_strat1!H15,1),"]")))</f>
        <v>-</v>
      </c>
      <c r="D33" s="18" t="str">
        <f>IF(T_iii_strat1!K15=".","-",(CONCATENATE("[",ROUND(T_iii_strat1!K15,1),"; ",ROUND(T_iii_strat1!L15,1),"]")))</f>
        <v>[5.2; 17]</v>
      </c>
      <c r="E33" s="18" t="str">
        <f>IF(T_iii_strat1!O15=".","-",(CONCATENATE("[",ROUND(T_iii_strat1!O15,1),"; ",ROUND(T_iii_strat1!P15,1),"]")))</f>
        <v>-</v>
      </c>
      <c r="F33" s="18" t="str">
        <f>IF(T_iii_strat1!S15=".","-",(CONCATENATE("[",ROUND(T_iii_strat1!S15,1),"; ",ROUND(T_iii_strat1!T15,1),"]")))</f>
        <v>[3.1; 5.8]</v>
      </c>
      <c r="G33" s="18" t="str">
        <f>IF(T_iii_strat1!W15=".","-",(CONCATENATE("[",ROUND(T_iii_strat1!W15,1),"; ",ROUND(T_iii_strat1!X15,1),"]")))</f>
        <v>-</v>
      </c>
      <c r="H33" s="18" t="str">
        <f>IF(T_iii_strat1!AA15=".","-",(CONCATENATE("[",ROUND(T_iii_strat1!AA15,1),"; ",ROUND(T_iii_strat1!AB15,1),"]")))</f>
        <v>[3.2; 5.7]</v>
      </c>
      <c r="I33" s="18" t="str">
        <f>IF(T_iii_strat1!AE15=".","-",(CONCATENATE("[",ROUND(T_iii_strat1!AE15,1),"; ",ROUND(T_iii_strat1!AF15,1),"]")))</f>
        <v>-</v>
      </c>
      <c r="L33" s="185"/>
      <c r="M33" s="18" t="str">
        <f>IF(T_iii_strat2!C15=".","-",(CONCATENATE("[",ROUND(T_iii_strat2!C15,1),"; ",ROUND(T_iii_strat2!D15,1),"]")))</f>
        <v>[4.1; 59]</v>
      </c>
      <c r="N33" s="18" t="str">
        <f>IF(T_iii_strat2!G15=".","-",(CONCATENATE("[",ROUND(T_iii_strat2!G15,1),"; ",ROUND(T_iii_strat2!H15,1),"]")))</f>
        <v>[5.2; 19]</v>
      </c>
      <c r="O33" s="18" t="str">
        <f>IF(T_iii_strat2!K15=".","-",(CONCATENATE("[",ROUND(T_iii_strat2!K15,1),"; ",ROUND(T_iii_strat2!L15,1),"]")))</f>
        <v>[25.3; 40.7]</v>
      </c>
      <c r="P33" s="18" t="str">
        <f>IF(T_iii_strat2!O15=".","-",(CONCATENATE("[",ROUND(T_iii_strat2!O15,1),"; ",ROUND(T_iii_strat2!P15,1),"]")))</f>
        <v>-</v>
      </c>
      <c r="Q33" s="18" t="str">
        <f>IF(T_iii_strat2!S15=".","-",(CONCATENATE("[",ROUND(T_iii_strat2!S15,1),"; ",ROUND(T_iii_strat2!T15,1),"]")))</f>
        <v>[10; 14.5]</v>
      </c>
      <c r="R33" s="18" t="str">
        <f>IF(T_iii_strat2!W15=".","-",(CONCATENATE("[",ROUND(T_iii_strat2!W15,1),"; ",ROUND(T_iii_strat2!X15,1),"]")))</f>
        <v>[0.4; 3.1]</v>
      </c>
      <c r="S33" s="18" t="str">
        <f>IF(T_iii_strat2!AA15=".","-",(CONCATENATE("[",ROUND(T_iii_strat2!AA15,1),"; ",ROUND(T_iii_strat2!AB15,1),"]")))</f>
        <v>[10; 13.9]</v>
      </c>
      <c r="T33" s="18" t="str">
        <f>IF(T_iii_strat2!AE15=".","-",(CONCATENATE("[",ROUND(T_iii_strat2!AE15,1),"; ",ROUND(T_iii_strat2!AF15,1),"]")))</f>
        <v>[0.2; 4]</v>
      </c>
      <c r="W33" s="185"/>
      <c r="X33" s="18" t="str">
        <f>IF(T_iii_strat3!C15=".","-",(CONCATENATE("[",ROUND(T_iii_strat3!C15,1),"; ",ROUND(T_iii_strat3!D15,1),"]")))</f>
        <v>-</v>
      </c>
      <c r="Y33" s="18" t="str">
        <f>IF(T_iii_strat3!G15=".","-",(CONCATENATE("[",ROUND(T_iii_strat3!G15,1),"; ",ROUND(T_iii_strat3!H15,1),"]")))</f>
        <v>[0.6; 22.6]</v>
      </c>
      <c r="Z33" s="18" t="str">
        <f>IF(T_iii_strat3!K15=".","-",(CONCATENATE("[",ROUND(T_iii_strat3!K15,1),"; ",ROUND(T_iii_strat3!L15,1),"]")))</f>
        <v>[9.8; 20.7]</v>
      </c>
      <c r="AA33" s="18" t="str">
        <f>IF(T_iii_strat3!O15=".","-",(CONCATENATE("[",ROUND(T_iii_strat3!O15,1),"; ",ROUND(T_iii_strat3!P15,1),"]")))</f>
        <v>-</v>
      </c>
      <c r="AB33" s="18" t="str">
        <f>IF(T_iii_strat3!S15=".","-",(CONCATENATE("[",ROUND(T_iii_strat3!S15,1),"; ",ROUND(T_iii_strat3!T15,1),"]")))</f>
        <v>[0.3; 3.4]</v>
      </c>
      <c r="AC33" s="18" t="str">
        <f>IF(T_iii_strat3!W15=".","-",(CONCATENATE("[",ROUND(T_iii_strat3!W15,1),"; ",ROUND(T_iii_strat3!X15,1),"]")))</f>
        <v>[6.4; 15]</v>
      </c>
      <c r="AD33" s="18" t="str">
        <f>IF(T_iii_strat3!AA15=".","-",(CONCATENATE("[",ROUND(T_iii_strat3!AA15,1),"; ",ROUND(T_iii_strat3!AB15,1),"]")))</f>
        <v>[4.1; 9.4]</v>
      </c>
      <c r="AE33" s="18" t="str">
        <f>IF(T_iii_strat3!AE15=".","-",(CONCATENATE("[",ROUND(T_iii_strat3!AE15,1),"; ",ROUND(T_iii_strat3!AF15,1),"]")))</f>
        <v>[33.5; 98.4]</v>
      </c>
    </row>
    <row r="34" spans="1:31" x14ac:dyDescent="0.25">
      <c r="A34" s="184" t="s">
        <v>56</v>
      </c>
      <c r="B34" s="4">
        <f>ROUND(T_iii_strat1!B16,1)</f>
        <v>20.100000000000001</v>
      </c>
      <c r="C34" s="4">
        <f>ROUND(T_iii_strat1!F16,1)</f>
        <v>39</v>
      </c>
      <c r="D34" s="4">
        <f>ROUND(T_iii_strat1!J16,1)</f>
        <v>98.5</v>
      </c>
      <c r="E34" s="4">
        <f>ROUND(T_iii_strat1!N16,1)</f>
        <v>38.1</v>
      </c>
      <c r="F34" s="4">
        <f>ROUND(T_iii_strat1!R16,1)</f>
        <v>80.5</v>
      </c>
      <c r="G34" s="4">
        <f>ROUND(T_iii_strat1!V16,1)</f>
        <v>100</v>
      </c>
      <c r="H34" s="4">
        <f>ROUND(T_iii_strat1!Z16,1)</f>
        <v>79.900000000000006</v>
      </c>
      <c r="I34" s="4">
        <f>ROUND(T_iii_strat1!AD16,1)</f>
        <v>90.2</v>
      </c>
      <c r="L34" s="184" t="s">
        <v>56</v>
      </c>
      <c r="M34" s="4">
        <f>ROUND(T_iii_strat2!B16,1)</f>
        <v>32.1</v>
      </c>
      <c r="N34" s="4">
        <f>ROUND(T_iii_strat2!F16,1)</f>
        <v>39.1</v>
      </c>
      <c r="O34" s="4">
        <f>ROUND(T_iii_strat2!J16,1)</f>
        <v>81.2</v>
      </c>
      <c r="P34" s="4">
        <f>ROUND(T_iii_strat2!N16,1)</f>
        <v>0.4</v>
      </c>
      <c r="Q34" s="4">
        <f>ROUND(T_iii_strat2!R16,1)</f>
        <v>54.5</v>
      </c>
      <c r="R34" s="4">
        <f>ROUND(T_iii_strat2!V16,1)</f>
        <v>23.8</v>
      </c>
      <c r="S34" s="4">
        <f>ROUND(T_iii_strat2!Z16,1)</f>
        <v>50.8</v>
      </c>
      <c r="T34" s="4">
        <f>ROUND(T_iii_strat2!AD16,1)</f>
        <v>100</v>
      </c>
      <c r="W34" s="184" t="s">
        <v>56</v>
      </c>
      <c r="X34" s="4">
        <f>ROUND(T_iii_strat3!B16,1)</f>
        <v>85.7</v>
      </c>
      <c r="Y34" s="4">
        <f>ROUND(T_iii_strat3!F16,1)</f>
        <v>31.7</v>
      </c>
      <c r="Z34" s="4">
        <f>ROUND(T_iii_strat3!J16,1)</f>
        <v>82.1</v>
      </c>
      <c r="AA34" s="4">
        <f>ROUND(T_iii_strat3!N16,1)</f>
        <v>0</v>
      </c>
      <c r="AB34" s="4">
        <f>ROUND(T_iii_strat3!R16,1)</f>
        <v>76.5</v>
      </c>
      <c r="AC34" s="4">
        <f>ROUND(T_iii_strat3!V16,1)</f>
        <v>58.5</v>
      </c>
      <c r="AD34" s="4">
        <f>ROUND(T_iii_strat3!Z16,1)</f>
        <v>69.5</v>
      </c>
      <c r="AE34" s="4">
        <f>ROUND(T_iii_strat3!AD16,1)</f>
        <v>84.7</v>
      </c>
    </row>
    <row r="35" spans="1:31" s="17" customFormat="1" ht="8.25" x14ac:dyDescent="0.15">
      <c r="A35" s="185"/>
      <c r="B35" s="18" t="str">
        <f>IF(T_iii_strat1!C16=".","-",(CONCATENATE("[",ROUND(T_iii_strat1!C16,1),"; ",ROUND(T_iii_strat1!D16,1),"]")))</f>
        <v>[8.3; 41.2]</v>
      </c>
      <c r="C35" s="18" t="str">
        <f>IF(T_iii_strat1!G16=".","-",(CONCATENATE("[",ROUND(T_iii_strat1!G16,1),"; ",ROUND(T_iii_strat1!H16,1),"]")))</f>
        <v>[22.3; 58.8]</v>
      </c>
      <c r="D35" s="18" t="str">
        <f>IF(T_iii_strat1!K16=".","-",(CONCATENATE("[",ROUND(T_iii_strat1!K16,1),"; ",ROUND(T_iii_strat1!L16,1),"]")))</f>
        <v>[94.6; 99.6]</v>
      </c>
      <c r="E35" s="18" t="str">
        <f>IF(T_iii_strat1!O16=".","-",(CONCATENATE("[",ROUND(T_iii_strat1!O16,1),"; ",ROUND(T_iii_strat1!P16,1),"]")))</f>
        <v>[9.7; 77.8]</v>
      </c>
      <c r="F35" s="18" t="str">
        <f>IF(T_iii_strat1!S16=".","-",(CONCATENATE("[",ROUND(T_iii_strat1!S16,1),"; ",ROUND(T_iii_strat1!T16,1),"]")))</f>
        <v>[77.3; 83.3]</v>
      </c>
      <c r="G35" s="18" t="str">
        <f>IF(T_iii_strat1!W16=".","-",(CONCATENATE("[",ROUND(T_iii_strat1!W16,1),"; ",ROUND(T_iii_strat1!X16,1),"]")))</f>
        <v>[100; 100]</v>
      </c>
      <c r="H35" s="18" t="str">
        <f>IF(T_iii_strat1!AA16=".","-",(CONCATENATE("[",ROUND(T_iii_strat1!AA16,1),"; ",ROUND(T_iii_strat1!AB16,1),"]")))</f>
        <v>[76.6; 82.7]</v>
      </c>
      <c r="I35" s="18" t="str">
        <f>IF(T_iii_strat1!AE16=".","-",(CONCATENATE("[",ROUND(T_iii_strat1!AE16,1),"; ",ROUND(T_iii_strat1!AF16,1),"]")))</f>
        <v>[88; 92]</v>
      </c>
      <c r="L35" s="185"/>
      <c r="M35" s="18" t="str">
        <f>IF(T_iii_strat2!C16=".","-",(CONCATENATE("[",ROUND(T_iii_strat2!C16,1),"; ",ROUND(T_iii_strat2!D16,1),"]")))</f>
        <v>[10.1; 66.5]</v>
      </c>
      <c r="N35" s="18" t="str">
        <f>IF(T_iii_strat2!G16=".","-",(CONCATENATE("[",ROUND(T_iii_strat2!G16,1),"; ",ROUND(T_iii_strat2!H16,1),"]")))</f>
        <v>[23; 58]</v>
      </c>
      <c r="O35" s="18" t="str">
        <f>IF(T_iii_strat2!K16=".","-",(CONCATENATE("[",ROUND(T_iii_strat2!K16,1),"; ",ROUND(T_iii_strat2!L16,1),"]")))</f>
        <v>[69.4; 89.2]</v>
      </c>
      <c r="P35" s="18" t="str">
        <f>IF(T_iii_strat2!O16=".","-",(CONCATENATE("[",ROUND(T_iii_strat2!O16,1),"; ",ROUND(T_iii_strat2!P16,1),"]")))</f>
        <v>[0.1; 2.6]</v>
      </c>
      <c r="Q35" s="18" t="str">
        <f>IF(T_iii_strat2!S16=".","-",(CONCATENATE("[",ROUND(T_iii_strat2!S16,1),"; ",ROUND(T_iii_strat2!T16,1),"]")))</f>
        <v>[44; 64.7]</v>
      </c>
      <c r="R35" s="18" t="str">
        <f>IF(T_iii_strat2!W16=".","-",(CONCATENATE("[",ROUND(T_iii_strat2!W16,1),"; ",ROUND(T_iii_strat2!X16,1),"]")))</f>
        <v>[14.4; 36.7]</v>
      </c>
      <c r="S35" s="18" t="str">
        <f>IF(T_iii_strat2!AA16=".","-",(CONCATENATE("[",ROUND(T_iii_strat2!AA16,1),"; ",ROUND(T_iii_strat2!AB16,1),"]")))</f>
        <v>[42.4; 59.2]</v>
      </c>
      <c r="T35" s="18" t="str">
        <f>IF(T_iii_strat2!AE16=".","-",(CONCATENATE("[",ROUND(T_iii_strat2!AE16,1),"; ",ROUND(T_iii_strat2!AF16,1),"]")))</f>
        <v>[100; 100]</v>
      </c>
      <c r="W35" s="185"/>
      <c r="X35" s="18" t="str">
        <f>IF(T_iii_strat3!C16=".","-",(CONCATENATE("[",ROUND(T_iii_strat3!C16,1),"; ",ROUND(T_iii_strat3!D16,1),"]")))</f>
        <v>[37.5; 98.4]</v>
      </c>
      <c r="Y35" s="18" t="str">
        <f>IF(T_iii_strat3!G16=".","-",(CONCATENATE("[",ROUND(T_iii_strat3!G16,1),"; ",ROUND(T_iii_strat3!H16,1),"]")))</f>
        <v>[15.8; 53.4]</v>
      </c>
      <c r="Z35" s="18" t="str">
        <f>IF(T_iii_strat3!K16=".","-",(CONCATENATE("[",ROUND(T_iii_strat3!K16,1),"; ",ROUND(T_iii_strat3!L16,1),"]")))</f>
        <v>[75.2; 87.4]</v>
      </c>
      <c r="AA35" s="18" t="str">
        <f>IF(T_iii_strat3!O16=".","-",(CONCATENATE("[",ROUND(T_iii_strat3!O16,1),"; ",ROUND(T_iii_strat3!P16,1),"]")))</f>
        <v>-</v>
      </c>
      <c r="AB35" s="18" t="str">
        <f>IF(T_iii_strat3!S16=".","-",(CONCATENATE("[",ROUND(T_iii_strat3!S16,1),"; ",ROUND(T_iii_strat3!T16,1),"]")))</f>
        <v>[69.3; 82.4]</v>
      </c>
      <c r="AC35" s="18" t="str">
        <f>IF(T_iii_strat3!W16=".","-",(CONCATENATE("[",ROUND(T_iii_strat3!W16,1),"; ",ROUND(T_iii_strat3!X16,1),"]")))</f>
        <v>[51; 65.6]</v>
      </c>
      <c r="AD35" s="18" t="str">
        <f>IF(T_iii_strat3!AA16=".","-",(CONCATENATE("[",ROUND(T_iii_strat3!AA16,1),"; ",ROUND(T_iii_strat3!AB16,1),"]")))</f>
        <v>[64.9; 73.7]</v>
      </c>
      <c r="AE35" s="18" t="str">
        <f>IF(T_iii_strat3!AE16=".","-",(CONCATENATE("[",ROUND(T_iii_strat3!AE16,1),"; ",ROUND(T_iii_strat3!AF16,1),"]")))</f>
        <v>[33.5; 98.4]</v>
      </c>
    </row>
    <row r="36" spans="1:31" x14ac:dyDescent="0.25">
      <c r="A36" s="184" t="s">
        <v>57</v>
      </c>
      <c r="B36" s="4">
        <f>ROUND(T_iii_strat1!B17,1)</f>
        <v>59.5</v>
      </c>
      <c r="C36" s="4">
        <f>ROUND(T_iii_strat1!F17,1)</f>
        <v>20</v>
      </c>
      <c r="D36" s="4">
        <f>ROUND(T_iii_strat1!J17,1)</f>
        <v>83.9</v>
      </c>
      <c r="E36" s="4">
        <f>ROUND(T_iii_strat1!N17,1)</f>
        <v>0</v>
      </c>
      <c r="F36" s="4">
        <f>ROUND(T_iii_strat1!R17,1)</f>
        <v>56.9</v>
      </c>
      <c r="G36" s="4">
        <f>ROUND(T_iii_strat1!V17,1)</f>
        <v>35.4</v>
      </c>
      <c r="H36" s="4">
        <f>ROUND(T_iii_strat1!Z17,1)</f>
        <v>57.2</v>
      </c>
      <c r="I36" s="4">
        <f>ROUND(T_iii_strat1!AD17,1)</f>
        <v>76.2</v>
      </c>
      <c r="L36" s="184" t="s">
        <v>57</v>
      </c>
      <c r="M36" s="4">
        <f>ROUND(T_iii_strat2!B17,1)</f>
        <v>16.899999999999999</v>
      </c>
      <c r="N36" s="4">
        <f>ROUND(T_iii_strat2!F17,1)</f>
        <v>19.8</v>
      </c>
      <c r="O36" s="4">
        <f>ROUND(T_iii_strat2!J17,1)</f>
        <v>66</v>
      </c>
      <c r="P36" s="4">
        <f>ROUND(T_iii_strat2!N17,1)</f>
        <v>0</v>
      </c>
      <c r="Q36" s="4">
        <f>ROUND(T_iii_strat2!R17,1)</f>
        <v>36.200000000000003</v>
      </c>
      <c r="R36" s="4">
        <f>ROUND(T_iii_strat2!V17,1)</f>
        <v>30.8</v>
      </c>
      <c r="S36" s="4">
        <f>ROUND(T_iii_strat2!Z17,1)</f>
        <v>34.9</v>
      </c>
      <c r="T36" s="4">
        <f>ROUND(T_iii_strat2!AD17,1)</f>
        <v>61.9</v>
      </c>
      <c r="W36" s="184" t="s">
        <v>57</v>
      </c>
      <c r="X36" s="4">
        <f>ROUND(T_iii_strat3!B17,1)</f>
        <v>71.400000000000006</v>
      </c>
      <c r="Y36" s="4">
        <f>ROUND(T_iii_strat3!F17,1)</f>
        <v>18</v>
      </c>
      <c r="Z36" s="4">
        <f>ROUND(T_iii_strat3!J17,1)</f>
        <v>64.7</v>
      </c>
      <c r="AA36" s="4">
        <f>ROUND(T_iii_strat3!N17,1)</f>
        <v>0</v>
      </c>
      <c r="AB36" s="4">
        <f>ROUND(T_iii_strat3!R17,1)</f>
        <v>49.7</v>
      </c>
      <c r="AC36" s="4">
        <f>ROUND(T_iii_strat3!V17,1)</f>
        <v>46.6</v>
      </c>
      <c r="AD36" s="4">
        <f>ROUND(T_iii_strat3!Z17,1)</f>
        <v>49.4</v>
      </c>
      <c r="AE36" s="4">
        <f>ROUND(T_iii_strat3!AD17,1)</f>
        <v>84.7</v>
      </c>
    </row>
    <row r="37" spans="1:31" s="17" customFormat="1" ht="8.25" x14ac:dyDescent="0.15">
      <c r="A37" s="185"/>
      <c r="B37" s="18" t="str">
        <f>IF(T_iii_strat1!C17=".","-",(CONCATENATE("[",ROUND(T_iii_strat1!C17,1),"; ",ROUND(T_iii_strat1!D17,1),"]")))</f>
        <v>[36.1; 79.2]</v>
      </c>
      <c r="C37" s="18" t="str">
        <f>IF(T_iii_strat1!G17=".","-",(CONCATENATE("[",ROUND(T_iii_strat1!G17,1),"; ",ROUND(T_iii_strat1!H17,1),"]")))</f>
        <v>[9.5; 37.3]</v>
      </c>
      <c r="D37" s="18" t="str">
        <f>IF(T_iii_strat1!K17=".","-",(CONCATENATE("[",ROUND(T_iii_strat1!K17,1),"; ",ROUND(T_iii_strat1!L17,1),"]")))</f>
        <v>[75.4; 89.9]</v>
      </c>
      <c r="E37" s="18" t="str">
        <f>IF(T_iii_strat1!O17=".","-",(CONCATENATE("[",ROUND(T_iii_strat1!O17,1),"; ",ROUND(T_iii_strat1!P17,1),"]")))</f>
        <v>-</v>
      </c>
      <c r="F37" s="18" t="str">
        <f>IF(T_iii_strat1!S17=".","-",(CONCATENATE("[",ROUND(T_iii_strat1!S17,1),"; ",ROUND(T_iii_strat1!T17,1),"]")))</f>
        <v>[53.4; 60.3]</v>
      </c>
      <c r="G37" s="18" t="str">
        <f>IF(T_iii_strat1!W17=".","-",(CONCATENATE("[",ROUND(T_iii_strat1!W17,1),"; ",ROUND(T_iii_strat1!X17,1),"]")))</f>
        <v>[18.5; 56.8]</v>
      </c>
      <c r="H37" s="18" t="str">
        <f>IF(T_iii_strat1!AA17=".","-",(CONCATENATE("[",ROUND(T_iii_strat1!AA17,1),"; ",ROUND(T_iii_strat1!AB17,1),"]")))</f>
        <v>[53.5; 60.7]</v>
      </c>
      <c r="I37" s="18" t="str">
        <f>IF(T_iii_strat1!AE17=".","-",(CONCATENATE("[",ROUND(T_iii_strat1!AE17,1),"; ",ROUND(T_iii_strat1!AF17,1),"]")))</f>
        <v>[69.5; 81.7]</v>
      </c>
      <c r="L37" s="185"/>
      <c r="M37" s="18" t="str">
        <f>IF(T_iii_strat2!C17=".","-",(CONCATENATE("[",ROUND(T_iii_strat2!C17,1),"; ",ROUND(T_iii_strat2!D17,1),"]")))</f>
        <v>[8.3; 31.3]</v>
      </c>
      <c r="N37" s="18" t="str">
        <f>IF(T_iii_strat2!G17=".","-",(CONCATENATE("[",ROUND(T_iii_strat2!G17,1),"; ",ROUND(T_iii_strat2!H17,1),"]")))</f>
        <v>[11.2; 32.7]</v>
      </c>
      <c r="O37" s="18" t="str">
        <f>IF(T_iii_strat2!K17=".","-",(CONCATENATE("[",ROUND(T_iii_strat2!K17,1),"; ",ROUND(T_iii_strat2!L17,1),"]")))</f>
        <v>[44.7; 82.3]</v>
      </c>
      <c r="P37" s="18" t="str">
        <f>IF(T_iii_strat2!O17=".","-",(CONCATENATE("[",ROUND(T_iii_strat2!O17,1),"; ",ROUND(T_iii_strat2!P17,1),"]")))</f>
        <v>-</v>
      </c>
      <c r="Q37" s="18" t="str">
        <f>IF(T_iii_strat2!S17=".","-",(CONCATENATE("[",ROUND(T_iii_strat2!S17,1),"; ",ROUND(T_iii_strat2!T17,1),"]")))</f>
        <v>[27.5; 45.9]</v>
      </c>
      <c r="R37" s="18" t="str">
        <f>IF(T_iii_strat2!W17=".","-",(CONCATENATE("[",ROUND(T_iii_strat2!W17,1),"; ",ROUND(T_iii_strat2!X17,1),"]")))</f>
        <v>[18.4; 46.7]</v>
      </c>
      <c r="S37" s="18" t="str">
        <f>IF(T_iii_strat2!AA17=".","-",(CONCATENATE("[",ROUND(T_iii_strat2!AA17,1),"; ",ROUND(T_iii_strat2!AB17,1),"]")))</f>
        <v>[27.7; 42.8]</v>
      </c>
      <c r="T37" s="18" t="str">
        <f>IF(T_iii_strat2!AE17=".","-",(CONCATENATE("[",ROUND(T_iii_strat2!AE17,1),"; ",ROUND(T_iii_strat2!AF17,1),"]")))</f>
        <v>[33.9; 83.7]</v>
      </c>
      <c r="W37" s="185"/>
      <c r="X37" s="18" t="str">
        <f>IF(T_iii_strat3!C17=".","-",(CONCATENATE("[",ROUND(T_iii_strat3!C17,1),"; ",ROUND(T_iii_strat3!D17,1),"]")))</f>
        <v>[13.6; 97.5]</v>
      </c>
      <c r="Y37" s="18" t="str">
        <f>IF(T_iii_strat3!G17=".","-",(CONCATENATE("[",ROUND(T_iii_strat3!G17,1),"; ",ROUND(T_iii_strat3!H17,1),"]")))</f>
        <v>[9.5; 31.5]</v>
      </c>
      <c r="Z37" s="18" t="str">
        <f>IF(T_iii_strat3!K17=".","-",(CONCATENATE("[",ROUND(T_iii_strat3!K17,1),"; ",ROUND(T_iii_strat3!L17,1),"]")))</f>
        <v>[56.8; 71.9]</v>
      </c>
      <c r="AA37" s="18" t="str">
        <f>IF(T_iii_strat3!O17=".","-",(CONCATENATE("[",ROUND(T_iii_strat3!O17,1),"; ",ROUND(T_iii_strat3!P17,1),"]")))</f>
        <v>-</v>
      </c>
      <c r="AB37" s="18" t="str">
        <f>IF(T_iii_strat3!S17=".","-",(CONCATENATE("[",ROUND(T_iii_strat3!S17,1),"; ",ROUND(T_iii_strat3!T17,1),"]")))</f>
        <v>[43.2; 56.2]</v>
      </c>
      <c r="AC37" s="18" t="str">
        <f>IF(T_iii_strat3!W17=".","-",(CONCATENATE("[",ROUND(T_iii_strat3!W17,1),"; ",ROUND(T_iii_strat3!X17,1),"]")))</f>
        <v>[28.9; 65.2]</v>
      </c>
      <c r="AD37" s="18" t="str">
        <f>IF(T_iii_strat3!AA17=".","-",(CONCATENATE("[",ROUND(T_iii_strat3!AA17,1),"; ",ROUND(T_iii_strat3!AB17,1),"]")))</f>
        <v>[44.9; 53.8]</v>
      </c>
      <c r="AE37" s="18" t="str">
        <f>IF(T_iii_strat3!AE17=".","-",(CONCATENATE("[",ROUND(T_iii_strat3!AE17,1),"; ",ROUND(T_iii_strat3!AF17,1),"]")))</f>
        <v>[33.5; 98.4]</v>
      </c>
    </row>
    <row r="38" spans="1:31" x14ac:dyDescent="0.25">
      <c r="A38" s="3" t="s">
        <v>58</v>
      </c>
      <c r="B38" s="4">
        <f>ROUND(T_iii_strat1!B18,1)</f>
        <v>0</v>
      </c>
      <c r="C38" s="4">
        <f>ROUND(T_iii_strat1!F18,1)</f>
        <v>0</v>
      </c>
      <c r="D38" s="4">
        <f>ROUND(T_iii_strat1!J18,1)</f>
        <v>76.7</v>
      </c>
      <c r="E38" s="4">
        <f>ROUND(T_iii_strat1!N18,1)</f>
        <v>0</v>
      </c>
      <c r="F38" s="4">
        <f>ROUND(T_iii_strat1!R18,1)</f>
        <v>17.600000000000001</v>
      </c>
      <c r="G38" s="4">
        <f>ROUND(T_iii_strat1!V18,1)</f>
        <v>13.6</v>
      </c>
      <c r="H38" s="4">
        <f>ROUND(T_iii_strat1!Z18,1)</f>
        <v>19</v>
      </c>
      <c r="I38" s="4">
        <f>ROUND(T_iii_strat1!AD18,1)</f>
        <v>28</v>
      </c>
      <c r="L38" s="3" t="s">
        <v>58</v>
      </c>
      <c r="M38" s="4">
        <f>ROUND(T_iii_strat2!B18,1)</f>
        <v>5.7</v>
      </c>
      <c r="N38" s="4">
        <f>ROUND(T_iii_strat2!F18,1)</f>
        <v>11.2</v>
      </c>
      <c r="O38" s="4">
        <f>ROUND(T_iii_strat2!J18,1)</f>
        <v>61.4</v>
      </c>
      <c r="P38" s="4">
        <f>ROUND(T_iii_strat2!N18,1)</f>
        <v>0</v>
      </c>
      <c r="Q38" s="4">
        <f>ROUND(T_iii_strat2!R18,1)</f>
        <v>13.9</v>
      </c>
      <c r="R38" s="4">
        <f>ROUND(T_iii_strat2!V18,1)</f>
        <v>9.6999999999999993</v>
      </c>
      <c r="S38" s="4">
        <f>ROUND(T_iii_strat2!Z18,1)</f>
        <v>15</v>
      </c>
      <c r="T38" s="4">
        <f>ROUND(T_iii_strat2!AD18,1)</f>
        <v>35.9</v>
      </c>
      <c r="W38" s="3" t="s">
        <v>58</v>
      </c>
      <c r="X38" s="4">
        <f>ROUND(T_iii_strat3!B18,1)</f>
        <v>0</v>
      </c>
      <c r="Y38" s="4">
        <f>ROUND(T_iii_strat3!F18,1)</f>
        <v>3.5</v>
      </c>
      <c r="Z38" s="4">
        <f>ROUND(T_iii_strat3!J18,1)</f>
        <v>48</v>
      </c>
      <c r="AA38" s="4">
        <f>ROUND(T_iii_strat3!N18,1)</f>
        <v>0</v>
      </c>
      <c r="AB38" s="4">
        <f>ROUND(T_iii_strat3!R18,1)</f>
        <v>11</v>
      </c>
      <c r="AC38" s="4">
        <f>ROUND(T_iii_strat3!V18,1)</f>
        <v>2</v>
      </c>
      <c r="AD38" s="4">
        <f>ROUND(T_iii_strat3!Z18,1)</f>
        <v>20.8</v>
      </c>
      <c r="AE38" s="4">
        <f>ROUND(T_iii_strat3!AD18,1)</f>
        <v>38.1</v>
      </c>
    </row>
    <row r="39" spans="1:31" s="17" customFormat="1" ht="8.25" x14ac:dyDescent="0.15">
      <c r="A39" s="19"/>
      <c r="B39" s="18" t="str">
        <f>IF(T_iii_strat1!C18=".","-",(CONCATENATE("[",ROUND(T_iii_strat1!C18,1),"; ",ROUND(T_iii_strat1!D18,1),"]")))</f>
        <v>-</v>
      </c>
      <c r="C39" s="18" t="str">
        <f>IF(T_iii_strat1!G18=".","-",(CONCATENATE("[",ROUND(T_iii_strat1!G18,1),"; ",ROUND(T_iii_strat1!H18,1),"]")))</f>
        <v>-</v>
      </c>
      <c r="D39" s="18" t="str">
        <f>IF(T_iii_strat1!K18=".","-",(CONCATENATE("[",ROUND(T_iii_strat1!K18,1),"; ",ROUND(T_iii_strat1!L18,1),"]")))</f>
        <v>[67.2; 84.1]</v>
      </c>
      <c r="E39" s="18" t="str">
        <f>IF(T_iii_strat1!O18=".","-",(CONCATENATE("[",ROUND(T_iii_strat1!O18,1),"; ",ROUND(T_iii_strat1!P18,1),"]")))</f>
        <v>-</v>
      </c>
      <c r="F39" s="18" t="str">
        <f>IF(T_iii_strat1!S18=".","-",(CONCATENATE("[",ROUND(T_iii_strat1!S18,1),"; ",ROUND(T_iii_strat1!T18,1),"]")))</f>
        <v>[14.7; 20.8]</v>
      </c>
      <c r="G39" s="18" t="str">
        <f>IF(T_iii_strat1!W18=".","-",(CONCATENATE("[",ROUND(T_iii_strat1!W18,1),"; ",ROUND(T_iii_strat1!X18,1),"]")))</f>
        <v>[7.3; 23.9]</v>
      </c>
      <c r="H39" s="18" t="str">
        <f>IF(T_iii_strat1!AA18=".","-",(CONCATENATE("[",ROUND(T_iii_strat1!AA18,1),"; ",ROUND(T_iii_strat1!AB18,1),"]")))</f>
        <v>[15.4; 23.2]</v>
      </c>
      <c r="I39" s="18" t="str">
        <f>IF(T_iii_strat1!AE18=".","-",(CONCATENATE("[",ROUND(T_iii_strat1!AE18,1),"; ",ROUND(T_iii_strat1!AF18,1),"]")))</f>
        <v>[21.2; 35.9]</v>
      </c>
      <c r="L39" s="19"/>
      <c r="M39" s="18" t="str">
        <f>IF(T_iii_strat2!C18=".","-",(CONCATENATE("[",ROUND(T_iii_strat2!C18,1),"; ",ROUND(T_iii_strat2!D18,1),"]")))</f>
        <v>[1.3; 21.8]</v>
      </c>
      <c r="N39" s="18" t="str">
        <f>IF(T_iii_strat2!G18=".","-",(CONCATENATE("[",ROUND(T_iii_strat2!G18,1),"; ",ROUND(T_iii_strat2!H18,1),"]")))</f>
        <v>[6; 19.7]</v>
      </c>
      <c r="O39" s="18" t="str">
        <f>IF(T_iii_strat2!K18=".","-",(CONCATENATE("[",ROUND(T_iii_strat2!K18,1),"; ",ROUND(T_iii_strat2!L18,1),"]")))</f>
        <v>[43.5; 76.7]</v>
      </c>
      <c r="P39" s="18" t="str">
        <f>IF(T_iii_strat2!O18=".","-",(CONCATENATE("[",ROUND(T_iii_strat2!O18,1),"; ",ROUND(T_iii_strat2!P18,1),"]")))</f>
        <v>-</v>
      </c>
      <c r="Q39" s="18" t="str">
        <f>IF(T_iii_strat2!S18=".","-",(CONCATENATE("[",ROUND(T_iii_strat2!S18,1),"; ",ROUND(T_iii_strat2!T18,1),"]")))</f>
        <v>[10.2; 18.5]</v>
      </c>
      <c r="R39" s="18" t="str">
        <f>IF(T_iii_strat2!W18=".","-",(CONCATENATE("[",ROUND(T_iii_strat2!W18,1),"; ",ROUND(T_iii_strat2!X18,1),"]")))</f>
        <v>[4.6; 19.2]</v>
      </c>
      <c r="S39" s="18" t="str">
        <f>IF(T_iii_strat2!AA18=".","-",(CONCATENATE("[",ROUND(T_iii_strat2!AA18,1),"; ",ROUND(T_iii_strat2!AB18,1),"]")))</f>
        <v>[11.6; 19.3]</v>
      </c>
      <c r="T39" s="18" t="str">
        <f>IF(T_iii_strat2!AE18=".","-",(CONCATENATE("[",ROUND(T_iii_strat2!AE18,1),"; ",ROUND(T_iii_strat2!AF18,1),"]")))</f>
        <v>[12.8; 68.1]</v>
      </c>
      <c r="W39" s="19"/>
      <c r="X39" s="18" t="str">
        <f>IF(T_iii_strat3!C18=".","-",(CONCATENATE("[",ROUND(T_iii_strat3!C18,1),"; ",ROUND(T_iii_strat3!D18,1),"]")))</f>
        <v>-</v>
      </c>
      <c r="Y39" s="18" t="str">
        <f>IF(T_iii_strat3!G18=".","-",(CONCATENATE("[",ROUND(T_iii_strat3!G18,1),"; ",ROUND(T_iii_strat3!H18,1),"]")))</f>
        <v>[1.1; 11.1]</v>
      </c>
      <c r="Z39" s="18" t="str">
        <f>IF(T_iii_strat3!K18=".","-",(CONCATENATE("[",ROUND(T_iii_strat3!K18,1),"; ",ROUND(T_iii_strat3!L18,1),"]")))</f>
        <v>[40.5; 55.7]</v>
      </c>
      <c r="AA39" s="18" t="str">
        <f>IF(T_iii_strat3!O18=".","-",(CONCATENATE("[",ROUND(T_iii_strat3!O18,1),"; ",ROUND(T_iii_strat3!P18,1),"]")))</f>
        <v>-</v>
      </c>
      <c r="AB39" s="18" t="str">
        <f>IF(T_iii_strat3!S18=".","-",(CONCATENATE("[",ROUND(T_iii_strat3!S18,1),"; ",ROUND(T_iii_strat3!T18,1),"]")))</f>
        <v>[8.1; 14.9]</v>
      </c>
      <c r="AC39" s="18" t="str">
        <f>IF(T_iii_strat3!W18=".","-",(CONCATENATE("[",ROUND(T_iii_strat3!W18,1),"; ",ROUND(T_iii_strat3!X18,1),"]")))</f>
        <v>[0.4; 8.7]</v>
      </c>
      <c r="AD39" s="18" t="str">
        <f>IF(T_iii_strat3!AA18=".","-",(CONCATENATE("[",ROUND(T_iii_strat3!AA18,1),"; ",ROUND(T_iii_strat3!AB18,1),"]")))</f>
        <v>[15.8; 26.8]</v>
      </c>
      <c r="AE39" s="18" t="str">
        <f>IF(T_iii_strat3!AE18=".","-",(CONCATENATE("[",ROUND(T_iii_strat3!AE18,1),"; ",ROUND(T_iii_strat3!AF18,1),"]")))</f>
        <v>[4.8; 88.2]</v>
      </c>
    </row>
    <row r="40" spans="1:31" x14ac:dyDescent="0.25">
      <c r="A40" s="7" t="s">
        <v>59</v>
      </c>
      <c r="B40" s="4">
        <f>ROUND(T_iii_strat1!B19,1)</f>
        <v>20</v>
      </c>
      <c r="C40" s="4">
        <f>ROUND(T_iii_strat1!F19,1)</f>
        <v>22.8</v>
      </c>
      <c r="D40" s="4">
        <f>ROUND(T_iii_strat1!J19,1)</f>
        <v>48.6</v>
      </c>
      <c r="E40" s="4">
        <f>ROUND(T_iii_strat1!N19,1)</f>
        <v>0</v>
      </c>
      <c r="F40" s="4">
        <f>ROUND(T_iii_strat1!R19,1)</f>
        <v>28.1</v>
      </c>
      <c r="G40" s="4">
        <f>ROUND(T_iii_strat1!V19,1)</f>
        <v>8.6999999999999993</v>
      </c>
      <c r="H40" s="4">
        <f>ROUND(T_iii_strat1!Z19,1)</f>
        <v>28.4</v>
      </c>
      <c r="I40" s="4">
        <f>ROUND(T_iii_strat1!AD19,1)</f>
        <v>25.5</v>
      </c>
      <c r="L40" s="7" t="s">
        <v>59</v>
      </c>
      <c r="M40" s="4">
        <f>ROUND(T_iii_strat2!B19,1)</f>
        <v>15.5</v>
      </c>
      <c r="N40" s="4">
        <f>ROUND(T_iii_strat2!F19,1)</f>
        <v>16.100000000000001</v>
      </c>
      <c r="O40" s="4">
        <f>ROUND(T_iii_strat2!J19,1)</f>
        <v>59.3</v>
      </c>
      <c r="P40" s="4">
        <f>ROUND(T_iii_strat2!N19,1)</f>
        <v>0.4</v>
      </c>
      <c r="Q40" s="4">
        <f>ROUND(T_iii_strat2!R19,1)</f>
        <v>44.8</v>
      </c>
      <c r="R40" s="4">
        <f>ROUND(T_iii_strat2!V19,1)</f>
        <v>29.4</v>
      </c>
      <c r="S40" s="4">
        <f>ROUND(T_iii_strat2!Z19,1)</f>
        <v>41.4</v>
      </c>
      <c r="T40" s="4">
        <f>ROUND(T_iii_strat2!AD19,1)</f>
        <v>71.5</v>
      </c>
      <c r="W40" s="7" t="s">
        <v>59</v>
      </c>
      <c r="X40" s="4">
        <f>ROUND(T_iii_strat3!B19,1)</f>
        <v>0</v>
      </c>
      <c r="Y40" s="4">
        <f>ROUND(T_iii_strat3!F19,1)</f>
        <v>9.1</v>
      </c>
      <c r="Z40" s="4">
        <f>ROUND(T_iii_strat3!J19,1)</f>
        <v>18.399999999999999</v>
      </c>
      <c r="AA40" s="4">
        <f>ROUND(T_iii_strat3!N19,1)</f>
        <v>0</v>
      </c>
      <c r="AB40" s="4">
        <f>ROUND(T_iii_strat3!R19,1)</f>
        <v>28.3</v>
      </c>
      <c r="AC40" s="4">
        <f>ROUND(T_iii_strat3!V19,1)</f>
        <v>34.799999999999997</v>
      </c>
      <c r="AD40" s="4">
        <f>ROUND(T_iii_strat3!Z19,1)</f>
        <v>22.9</v>
      </c>
      <c r="AE40" s="4">
        <f>ROUND(T_iii_strat3!AD19,1)</f>
        <v>0</v>
      </c>
    </row>
    <row r="41" spans="1:31" s="17" customFormat="1" ht="8.25" x14ac:dyDescent="0.15">
      <c r="A41" s="20"/>
      <c r="B41" s="18" t="str">
        <f>IF(T_iii_strat1!C19=".","-",(CONCATENATE("[",ROUND(T_iii_strat1!C19,1),"; ",ROUND(T_iii_strat1!D19,1),"]")))</f>
        <v>[8.1; 41.5]</v>
      </c>
      <c r="C41" s="18" t="str">
        <f>IF(T_iii_strat1!G19=".","-",(CONCATENATE("[",ROUND(T_iii_strat1!G19,1),"; ",ROUND(T_iii_strat1!H19,1),"]")))</f>
        <v>[12.4; 38]</v>
      </c>
      <c r="D41" s="18" t="str">
        <f>IF(T_iii_strat1!K19=".","-",(CONCATENATE("[",ROUND(T_iii_strat1!K19,1),"; ",ROUND(T_iii_strat1!L19,1),"]")))</f>
        <v>[38.7; 58.7]</v>
      </c>
      <c r="E41" s="18" t="str">
        <f>IF(T_iii_strat1!O19=".","-",(CONCATENATE("[",ROUND(T_iii_strat1!O19,1),"; ",ROUND(T_iii_strat1!P19,1),"]")))</f>
        <v>-</v>
      </c>
      <c r="F41" s="18" t="str">
        <f>IF(T_iii_strat1!S19=".","-",(CONCATENATE("[",ROUND(T_iii_strat1!S19,1),"; ",ROUND(T_iii_strat1!T19,1),"]")))</f>
        <v>[24.3; 32.2]</v>
      </c>
      <c r="G41" s="18" t="str">
        <f>IF(T_iii_strat1!W19=".","-",(CONCATENATE("[",ROUND(T_iii_strat1!W19,1),"; ",ROUND(T_iii_strat1!X19,1),"]")))</f>
        <v>[2; 30.5]</v>
      </c>
      <c r="H41" s="18" t="str">
        <f>IF(T_iii_strat1!AA19=".","-",(CONCATENATE("[",ROUND(T_iii_strat1!AA19,1),"; ",ROUND(T_iii_strat1!AB19,1),"]")))</f>
        <v>[24.9; 32.2]</v>
      </c>
      <c r="I41" s="18" t="str">
        <f>IF(T_iii_strat1!AE19=".","-",(CONCATENATE("[",ROUND(T_iii_strat1!AE19,1),"; ",ROUND(T_iii_strat1!AF19,1),"]")))</f>
        <v>[18.8; 33.7]</v>
      </c>
      <c r="L41" s="20"/>
      <c r="M41" s="18" t="str">
        <f>IF(T_iii_strat2!C19=".","-",(CONCATENATE("[",ROUND(T_iii_strat2!C19,1),"; ",ROUND(T_iii_strat2!D19,1),"]")))</f>
        <v>[7.2; 30.1]</v>
      </c>
      <c r="N41" s="18" t="str">
        <f>IF(T_iii_strat2!G19=".","-",(CONCATENATE("[",ROUND(T_iii_strat2!G19,1),"; ",ROUND(T_iii_strat2!H19,1),"]")))</f>
        <v>[8.2; 29]</v>
      </c>
      <c r="O41" s="18" t="str">
        <f>IF(T_iii_strat2!K19=".","-",(CONCATENATE("[",ROUND(T_iii_strat2!K19,1),"; ",ROUND(T_iii_strat2!L19,1),"]")))</f>
        <v>[51.8; 66.5]</v>
      </c>
      <c r="P41" s="18" t="str">
        <f>IF(T_iii_strat2!O19=".","-",(CONCATENATE("[",ROUND(T_iii_strat2!O19,1),"; ",ROUND(T_iii_strat2!P19,1),"]")))</f>
        <v>[0.1; 2.6]</v>
      </c>
      <c r="Q41" s="18" t="str">
        <f>IF(T_iii_strat2!S19=".","-",(CONCATENATE("[",ROUND(T_iii_strat2!S19,1),"; ",ROUND(T_iii_strat2!T19,1),"]")))</f>
        <v>[38.5; 51.3]</v>
      </c>
      <c r="R41" s="18" t="str">
        <f>IF(T_iii_strat2!W19=".","-",(CONCATENATE("[",ROUND(T_iii_strat2!W19,1),"; ",ROUND(T_iii_strat2!X19,1),"]")))</f>
        <v>[15.6; 48.5]</v>
      </c>
      <c r="S41" s="18" t="str">
        <f>IF(T_iii_strat2!AA19=".","-",(CONCATENATE("[",ROUND(T_iii_strat2!AA19,1),"; ",ROUND(T_iii_strat2!AB19,1),"]")))</f>
        <v>[36.1; 46.9]</v>
      </c>
      <c r="T41" s="18" t="str">
        <f>IF(T_iii_strat2!AE19=".","-",(CONCATENATE("[",ROUND(T_iii_strat2!AE19,1),"; ",ROUND(T_iii_strat2!AF19,1),"]")))</f>
        <v>[51.5; 85.6]</v>
      </c>
      <c r="W41" s="20"/>
      <c r="X41" s="18" t="str">
        <f>IF(T_iii_strat3!C19=".","-",(CONCATENATE("[",ROUND(T_iii_strat3!C19,1),"; ",ROUND(T_iii_strat3!D19,1),"]")))</f>
        <v>-</v>
      </c>
      <c r="Y41" s="18" t="str">
        <f>IF(T_iii_strat3!G19=".","-",(CONCATENATE("[",ROUND(T_iii_strat3!G19,1),"; ",ROUND(T_iii_strat3!H19,1),"]")))</f>
        <v>[3.6; 21.4]</v>
      </c>
      <c r="Z41" s="18" t="str">
        <f>IF(T_iii_strat3!K19=".","-",(CONCATENATE("[",ROUND(T_iii_strat3!K19,1),"; ",ROUND(T_iii_strat3!L19,1),"]")))</f>
        <v>[14.2; 23.4]</v>
      </c>
      <c r="AA41" s="18" t="str">
        <f>IF(T_iii_strat3!O19=".","-",(CONCATENATE("[",ROUND(T_iii_strat3!O19,1),"; ",ROUND(T_iii_strat3!P19,1),"]")))</f>
        <v>-</v>
      </c>
      <c r="AB41" s="18" t="str">
        <f>IF(T_iii_strat3!S19=".","-",(CONCATENATE("[",ROUND(T_iii_strat3!S19,1),"; ",ROUND(T_iii_strat3!T19,1),"]")))</f>
        <v>[23.2; 34.1]</v>
      </c>
      <c r="AC41" s="18" t="str">
        <f>IF(T_iii_strat3!W19=".","-",(CONCATENATE("[",ROUND(T_iii_strat3!W19,1),"; ",ROUND(T_iii_strat3!X19,1),"]")))</f>
        <v>[27.6; 42.7]</v>
      </c>
      <c r="AD41" s="18" t="str">
        <f>IF(T_iii_strat3!AA19=".","-",(CONCATENATE("[",ROUND(T_iii_strat3!AA19,1),"; ",ROUND(T_iii_strat3!AB19,1),"]")))</f>
        <v>[18.9; 27.4]</v>
      </c>
      <c r="AE41" s="18" t="str">
        <f>IF(T_iii_strat3!AE19=".","-",(CONCATENATE("[",ROUND(T_iii_strat3!AE19,1),"; ",ROUND(T_iii_strat3!AF19,1),"]")))</f>
        <v>-</v>
      </c>
    </row>
    <row r="42" spans="1:31" x14ac:dyDescent="0.25">
      <c r="A42" s="5" t="s">
        <v>60</v>
      </c>
      <c r="B42" s="4">
        <f>ROUND(T_iii_strat1!B20,1)</f>
        <v>0</v>
      </c>
      <c r="C42" s="4">
        <f>ROUND(T_iii_strat1!F20,1)</f>
        <v>2.4</v>
      </c>
      <c r="D42" s="4">
        <f>ROUND(T_iii_strat1!J20,1)</f>
        <v>0</v>
      </c>
      <c r="E42" s="4">
        <f>ROUND(T_iii_strat1!N20,1)</f>
        <v>0</v>
      </c>
      <c r="F42" s="4">
        <f>ROUND(T_iii_strat1!R20,1)</f>
        <v>1.1000000000000001</v>
      </c>
      <c r="G42" s="4">
        <f>ROUND(T_iii_strat1!V20,1)</f>
        <v>0</v>
      </c>
      <c r="H42" s="4">
        <f>ROUND(T_iii_strat1!Z20,1)</f>
        <v>1.1000000000000001</v>
      </c>
      <c r="I42" s="4">
        <f>ROUND(T_iii_strat1!AD20,1)</f>
        <v>0</v>
      </c>
      <c r="L42" s="5" t="s">
        <v>60</v>
      </c>
      <c r="M42" s="4">
        <f>ROUND(T_iii_strat2!B20,1)</f>
        <v>14.6</v>
      </c>
      <c r="N42" s="4">
        <f>ROUND(T_iii_strat2!F20,1)</f>
        <v>2.6</v>
      </c>
      <c r="O42" s="4">
        <f>ROUND(T_iii_strat2!J20,1)</f>
        <v>20.8</v>
      </c>
      <c r="P42" s="4">
        <f>ROUND(T_iii_strat2!N20,1)</f>
        <v>0</v>
      </c>
      <c r="Q42" s="4">
        <f>ROUND(T_iii_strat2!R20,1)</f>
        <v>1.5</v>
      </c>
      <c r="R42" s="4">
        <f>ROUND(T_iii_strat2!V20,1)</f>
        <v>0</v>
      </c>
      <c r="S42" s="4">
        <f>ROUND(T_iii_strat2!Z20,1)</f>
        <v>2.4</v>
      </c>
      <c r="T42" s="4">
        <f>ROUND(T_iii_strat2!AD20,1)</f>
        <v>0.9</v>
      </c>
      <c r="W42" s="5" t="s">
        <v>60</v>
      </c>
      <c r="X42" s="4">
        <f>ROUND(T_iii_strat3!B20,1)</f>
        <v>0</v>
      </c>
      <c r="Y42" s="4">
        <f>ROUND(T_iii_strat3!F20,1)</f>
        <v>0.8</v>
      </c>
      <c r="Z42" s="4">
        <f>ROUND(T_iii_strat3!J20,1)</f>
        <v>0.8</v>
      </c>
      <c r="AA42" s="4">
        <f>ROUND(T_iii_strat3!N20,1)</f>
        <v>0</v>
      </c>
      <c r="AB42" s="4">
        <f>ROUND(T_iii_strat3!R20,1)</f>
        <v>0.2</v>
      </c>
      <c r="AC42" s="4">
        <f>ROUND(T_iii_strat3!V20,1)</f>
        <v>0</v>
      </c>
      <c r="AD42" s="4">
        <f>ROUND(T_iii_strat3!Z20,1)</f>
        <v>0.4</v>
      </c>
      <c r="AE42" s="4">
        <f>ROUND(T_iii_strat3!AD20,1)</f>
        <v>0</v>
      </c>
    </row>
    <row r="43" spans="1:31" s="17" customFormat="1" ht="8.25" x14ac:dyDescent="0.15">
      <c r="A43" s="21"/>
      <c r="B43" s="18" t="str">
        <f>IF(T_iii_strat1!C20=".","-",(CONCATENATE("[",ROUND(T_iii_strat1!C20,1),"; ",ROUND(T_iii_strat1!D20,1),"]")))</f>
        <v>-</v>
      </c>
      <c r="C43" s="18" t="str">
        <f>IF(T_iii_strat1!G20=".","-",(CONCATENATE("[",ROUND(T_iii_strat1!G20,1),"; ",ROUND(T_iii_strat1!H20,1),"]")))</f>
        <v>[0.6; 9.2]</v>
      </c>
      <c r="D43" s="18" t="str">
        <f>IF(T_iii_strat1!K20=".","-",(CONCATENATE("[",ROUND(T_iii_strat1!K20,1),"; ",ROUND(T_iii_strat1!L20,1),"]")))</f>
        <v>-</v>
      </c>
      <c r="E43" s="18" t="str">
        <f>IF(T_iii_strat1!O20=".","-",(CONCATENATE("[",ROUND(T_iii_strat1!O20,1),"; ",ROUND(T_iii_strat1!P20,1),"]")))</f>
        <v>-</v>
      </c>
      <c r="F43" s="18" t="str">
        <f>IF(T_iii_strat1!S20=".","-",(CONCATENATE("[",ROUND(T_iii_strat1!S20,1),"; ",ROUND(T_iii_strat1!T20,1),"]")))</f>
        <v>[0.7; 1.8]</v>
      </c>
      <c r="G43" s="18" t="str">
        <f>IF(T_iii_strat1!W20=".","-",(CONCATENATE("[",ROUND(T_iii_strat1!W20,1),"; ",ROUND(T_iii_strat1!X20,1),"]")))</f>
        <v>-</v>
      </c>
      <c r="H43" s="18" t="str">
        <f>IF(T_iii_strat1!AA20=".","-",(CONCATENATE("[",ROUND(T_iii_strat1!AA20,1),"; ",ROUND(T_iii_strat1!AB20,1),"]")))</f>
        <v>[0.7; 1.7]</v>
      </c>
      <c r="I43" s="18" t="str">
        <f>IF(T_iii_strat1!AE20=".","-",(CONCATENATE("[",ROUND(T_iii_strat1!AE20,1),"; ",ROUND(T_iii_strat1!AF20,1),"]")))</f>
        <v>-</v>
      </c>
      <c r="L43" s="21"/>
      <c r="M43" s="18" t="str">
        <f>IF(T_iii_strat2!C20=".","-",(CONCATENATE("[",ROUND(T_iii_strat2!C20,1),"; ",ROUND(T_iii_strat2!D20,1),"]")))</f>
        <v>[6.5; 29.5]</v>
      </c>
      <c r="N43" s="18" t="str">
        <f>IF(T_iii_strat2!G20=".","-",(CONCATENATE("[",ROUND(T_iii_strat2!G20,1),"; ",ROUND(T_iii_strat2!H20,1),"]")))</f>
        <v>[0.9; 7.3]</v>
      </c>
      <c r="O43" s="18" t="str">
        <f>IF(T_iii_strat2!K20=".","-",(CONCATENATE("[",ROUND(T_iii_strat2!K20,1),"; ",ROUND(T_iii_strat2!L20,1),"]")))</f>
        <v>[13.1; 31.3]</v>
      </c>
      <c r="P43" s="18" t="str">
        <f>IF(T_iii_strat2!O20=".","-",(CONCATENATE("[",ROUND(T_iii_strat2!O20,1),"; ",ROUND(T_iii_strat2!P20,1),"]")))</f>
        <v>-</v>
      </c>
      <c r="Q43" s="18" t="str">
        <f>IF(T_iii_strat2!S20=".","-",(CONCATENATE("[",ROUND(T_iii_strat2!S20,1),"; ",ROUND(T_iii_strat2!T20,1),"]")))</f>
        <v>[0.9; 2.7]</v>
      </c>
      <c r="R43" s="18" t="str">
        <f>IF(T_iii_strat2!W20=".","-",(CONCATENATE("[",ROUND(T_iii_strat2!W20,1),"; ",ROUND(T_iii_strat2!X20,1),"]")))</f>
        <v>-</v>
      </c>
      <c r="S43" s="18" t="str">
        <f>IF(T_iii_strat2!AA20=".","-",(CONCATENATE("[",ROUND(T_iii_strat2!AA20,1),"; ",ROUND(T_iii_strat2!AB20,1),"]")))</f>
        <v>[1.4; 4]</v>
      </c>
      <c r="T43" s="18" t="str">
        <f>IF(T_iii_strat2!AE20=".","-",(CONCATENATE("[",ROUND(T_iii_strat2!AE20,1),"; ",ROUND(T_iii_strat2!AF20,1),"]")))</f>
        <v>[0.2; 4.3]</v>
      </c>
      <c r="W43" s="21"/>
      <c r="X43" s="18" t="str">
        <f>IF(T_iii_strat3!C20=".","-",(CONCATENATE("[",ROUND(T_iii_strat3!C20,1),"; ",ROUND(T_iii_strat3!D20,1),"]")))</f>
        <v>-</v>
      </c>
      <c r="Y43" s="18" t="str">
        <f>IF(T_iii_strat3!G20=".","-",(CONCATENATE("[",ROUND(T_iii_strat3!G20,1),"; ",ROUND(T_iii_strat3!H20,1),"]")))</f>
        <v>[0.1; 5.5]</v>
      </c>
      <c r="Z43" s="18" t="str">
        <f>IF(T_iii_strat3!K20=".","-",(CONCATENATE("[",ROUND(T_iii_strat3!K20,1),"; ",ROUND(T_iii_strat3!L20,1),"]")))</f>
        <v>[0.2; 2.9]</v>
      </c>
      <c r="AA43" s="18" t="str">
        <f>IF(T_iii_strat3!O20=".","-",(CONCATENATE("[",ROUND(T_iii_strat3!O20,1),"; ",ROUND(T_iii_strat3!P20,1),"]")))</f>
        <v>-</v>
      </c>
      <c r="AB43" s="18" t="str">
        <f>IF(T_iii_strat3!S20=".","-",(CONCATENATE("[",ROUND(T_iii_strat3!S20,1),"; ",ROUND(T_iii_strat3!T20,1),"]")))</f>
        <v>[0; 1.2]</v>
      </c>
      <c r="AC43" s="18" t="str">
        <f>IF(T_iii_strat3!W20=".","-",(CONCATENATE("[",ROUND(T_iii_strat3!W20,1),"; ",ROUND(T_iii_strat3!X20,1),"]")))</f>
        <v>-</v>
      </c>
      <c r="AD43" s="18" t="str">
        <f>IF(T_iii_strat3!AA20=".","-",(CONCATENATE("[",ROUND(T_iii_strat3!AA20,1),"; ",ROUND(T_iii_strat3!AB20,1),"]")))</f>
        <v>[0.1; 1.3]</v>
      </c>
      <c r="AE43" s="18" t="str">
        <f>IF(T_iii_strat3!AE20=".","-",(CONCATENATE("[",ROUND(T_iii_strat3!AE20,1),"; ",ROUND(T_iii_strat3!AF20,1),"]")))</f>
        <v>-</v>
      </c>
    </row>
    <row r="44" spans="1:31" x14ac:dyDescent="0.25">
      <c r="A44" s="5" t="s">
        <v>61</v>
      </c>
      <c r="B44" s="4">
        <f>ROUND(T_iii_strat1!B21,1)</f>
        <v>4.9000000000000004</v>
      </c>
      <c r="C44" s="4">
        <f>ROUND(T_iii_strat1!F21,1)</f>
        <v>11</v>
      </c>
      <c r="D44" s="4">
        <f>ROUND(T_iii_strat1!J21,1)</f>
        <v>18.899999999999999</v>
      </c>
      <c r="E44" s="4">
        <f>ROUND(T_iii_strat1!N21,1)</f>
        <v>0</v>
      </c>
      <c r="F44" s="4">
        <f>ROUND(T_iii_strat1!R21,1)</f>
        <v>15.8</v>
      </c>
      <c r="G44" s="4">
        <f>ROUND(T_iii_strat1!V21,1)</f>
        <v>8.6999999999999993</v>
      </c>
      <c r="H44" s="4">
        <f>ROUND(T_iii_strat1!Z21,1)</f>
        <v>15.6</v>
      </c>
      <c r="I44" s="4">
        <f>ROUND(T_iii_strat1!AD21,1)</f>
        <v>18.399999999999999</v>
      </c>
      <c r="L44" s="5" t="s">
        <v>61</v>
      </c>
      <c r="M44" s="4">
        <f>ROUND(T_iii_strat2!B21,1)</f>
        <v>0.9</v>
      </c>
      <c r="N44" s="4">
        <f>ROUND(T_iii_strat2!F21,1)</f>
        <v>1.6</v>
      </c>
      <c r="O44" s="4">
        <f>ROUND(T_iii_strat2!J21,1)</f>
        <v>15.2</v>
      </c>
      <c r="P44" s="4">
        <f>ROUND(T_iii_strat2!N21,1)</f>
        <v>0</v>
      </c>
      <c r="Q44" s="4">
        <f>ROUND(T_iii_strat2!R21,1)</f>
        <v>27.8</v>
      </c>
      <c r="R44" s="4">
        <f>ROUND(T_iii_strat2!V21,1)</f>
        <v>18</v>
      </c>
      <c r="S44" s="4">
        <f>ROUND(T_iii_strat2!Z21,1)</f>
        <v>24.3</v>
      </c>
      <c r="T44" s="4">
        <f>ROUND(T_iii_strat2!AD21,1)</f>
        <v>42.2</v>
      </c>
      <c r="W44" s="5" t="s">
        <v>61</v>
      </c>
      <c r="X44" s="4">
        <f>ROUND(T_iii_strat3!B21,1)</f>
        <v>0</v>
      </c>
      <c r="Y44" s="4">
        <f>ROUND(T_iii_strat3!F21,1)</f>
        <v>0.4</v>
      </c>
      <c r="Z44" s="4">
        <f>ROUND(T_iii_strat3!J21,1)</f>
        <v>8.6</v>
      </c>
      <c r="AA44" s="4">
        <f>ROUND(T_iii_strat3!N21,1)</f>
        <v>0</v>
      </c>
      <c r="AB44" s="4">
        <f>ROUND(T_iii_strat3!R21,1)</f>
        <v>11.9</v>
      </c>
      <c r="AC44" s="4">
        <f>ROUND(T_iii_strat3!V21,1)</f>
        <v>3.9</v>
      </c>
      <c r="AD44" s="4">
        <f>ROUND(T_iii_strat3!Z21,1)</f>
        <v>8.6999999999999993</v>
      </c>
      <c r="AE44" s="4">
        <f>ROUND(T_iii_strat3!AD21,1)</f>
        <v>0</v>
      </c>
    </row>
    <row r="45" spans="1:31" s="17" customFormat="1" ht="8.25" x14ac:dyDescent="0.15">
      <c r="A45" s="22"/>
      <c r="B45" s="18" t="str">
        <f>IF(T_iii_strat1!C21=".","-",(CONCATENATE("[",ROUND(T_iii_strat1!C21,1),"; ",ROUND(T_iii_strat1!D21,1),"]")))</f>
        <v>[1.7; 13.1]</v>
      </c>
      <c r="C45" s="18" t="str">
        <f>IF(T_iii_strat1!G21=".","-",(CONCATENATE("[",ROUND(T_iii_strat1!G21,1),"; ",ROUND(T_iii_strat1!H21,1),"]")))</f>
        <v>[4.8; 23.2]</v>
      </c>
      <c r="D45" s="18" t="str">
        <f>IF(T_iii_strat1!K21=".","-",(CONCATENATE("[",ROUND(T_iii_strat1!K21,1),"; ",ROUND(T_iii_strat1!L21,1),"]")))</f>
        <v>[10.6; 31.4]</v>
      </c>
      <c r="E45" s="18" t="str">
        <f>IF(T_iii_strat1!O21=".","-",(CONCATENATE("[",ROUND(T_iii_strat1!O21,1),"; ",ROUND(T_iii_strat1!P21,1),"]")))</f>
        <v>-</v>
      </c>
      <c r="F45" s="18" t="str">
        <f>IF(T_iii_strat1!S21=".","-",(CONCATENATE("[",ROUND(T_iii_strat1!S21,1),"; ",ROUND(T_iii_strat1!T21,1),"]")))</f>
        <v>[13; 19.1]</v>
      </c>
      <c r="G45" s="18" t="str">
        <f>IF(T_iii_strat1!W21=".","-",(CONCATENATE("[",ROUND(T_iii_strat1!W21,1),"; ",ROUND(T_iii_strat1!X21,1),"]")))</f>
        <v>[2; 30.5]</v>
      </c>
      <c r="H45" s="18" t="str">
        <f>IF(T_iii_strat1!AA21=".","-",(CONCATENATE("[",ROUND(T_iii_strat1!AA21,1),"; ",ROUND(T_iii_strat1!AB21,1),"]")))</f>
        <v>[12.9; 18.8]</v>
      </c>
      <c r="I45" s="18" t="str">
        <f>IF(T_iii_strat1!AE21=".","-",(CONCATENATE("[",ROUND(T_iii_strat1!AE21,1),"; ",ROUND(T_iii_strat1!AF21,1),"]")))</f>
        <v>[12.5; 26.3]</v>
      </c>
      <c r="L45" s="22"/>
      <c r="M45" s="18" t="str">
        <f>IF(T_iii_strat2!C21=".","-",(CONCATENATE("[",ROUND(T_iii_strat2!C21,1),"; ",ROUND(T_iii_strat2!D21,1),"]")))</f>
        <v>[0.2; 4.8]</v>
      </c>
      <c r="N45" s="18" t="str">
        <f>IF(T_iii_strat2!G21=".","-",(CONCATENATE("[",ROUND(T_iii_strat2!G21,1),"; ",ROUND(T_iii_strat2!H21,1),"]")))</f>
        <v>[0.6; 4.3]</v>
      </c>
      <c r="O45" s="18" t="str">
        <f>IF(T_iii_strat2!K21=".","-",(CONCATENATE("[",ROUND(T_iii_strat2!K21,1),"; ",ROUND(T_iii_strat2!L21,1),"]")))</f>
        <v>[6.9; 30.3]</v>
      </c>
      <c r="P45" s="18" t="str">
        <f>IF(T_iii_strat2!O21=".","-",(CONCATENATE("[",ROUND(T_iii_strat2!O21,1),"; ",ROUND(T_iii_strat2!P21,1),"]")))</f>
        <v>-</v>
      </c>
      <c r="Q45" s="18" t="str">
        <f>IF(T_iii_strat2!S21=".","-",(CONCATENATE("[",ROUND(T_iii_strat2!S21,1),"; ",ROUND(T_iii_strat2!T21,1),"]")))</f>
        <v>[23.2; 33]</v>
      </c>
      <c r="R45" s="18" t="str">
        <f>IF(T_iii_strat2!W21=".","-",(CONCATENATE("[",ROUND(T_iii_strat2!W21,1),"; ",ROUND(T_iii_strat2!X21,1),"]")))</f>
        <v>[7.3; 38.2]</v>
      </c>
      <c r="S45" s="18" t="str">
        <f>IF(T_iii_strat2!AA21=".","-",(CONCATENATE("[",ROUND(T_iii_strat2!AA21,1),"; ",ROUND(T_iii_strat2!AB21,1),"]")))</f>
        <v>[20.3; 28.9]</v>
      </c>
      <c r="T45" s="18" t="str">
        <f>IF(T_iii_strat2!AE21=".","-",(CONCATENATE("[",ROUND(T_iii_strat2!AE21,1),"; ",ROUND(T_iii_strat2!AF21,1),"]")))</f>
        <v>[24.3; 62.4]</v>
      </c>
      <c r="W45" s="22"/>
      <c r="X45" s="18" t="str">
        <f>IF(T_iii_strat3!C21=".","-",(CONCATENATE("[",ROUND(T_iii_strat3!C21,1),"; ",ROUND(T_iii_strat3!D21,1),"]")))</f>
        <v>-</v>
      </c>
      <c r="Y45" s="18" t="str">
        <f>IF(T_iii_strat3!G21=".","-",(CONCATENATE("[",ROUND(T_iii_strat3!G21,1),"; ",ROUND(T_iii_strat3!H21,1),"]")))</f>
        <v>[0.1; 2.8]</v>
      </c>
      <c r="Z45" s="18" t="str">
        <f>IF(T_iii_strat3!K21=".","-",(CONCATENATE("[",ROUND(T_iii_strat3!K21,1),"; ",ROUND(T_iii_strat3!L21,1),"]")))</f>
        <v>[6.2; 11.8]</v>
      </c>
      <c r="AA45" s="18" t="str">
        <f>IF(T_iii_strat3!O21=".","-",(CONCATENATE("[",ROUND(T_iii_strat3!O21,1),"; ",ROUND(T_iii_strat3!P21,1),"]")))</f>
        <v>-</v>
      </c>
      <c r="AB45" s="18" t="str">
        <f>IF(T_iii_strat3!S21=".","-",(CONCATENATE("[",ROUND(T_iii_strat3!S21,1),"; ",ROUND(T_iii_strat3!T21,1),"]")))</f>
        <v>[8.1; 17.2]</v>
      </c>
      <c r="AC45" s="18" t="str">
        <f>IF(T_iii_strat3!W21=".","-",(CONCATENATE("[",ROUND(T_iii_strat3!W21,1),"; ",ROUND(T_iii_strat3!X21,1),"]")))</f>
        <v>[0.7; 20.3]</v>
      </c>
      <c r="AD45" s="18" t="str">
        <f>IF(T_iii_strat3!AA21=".","-",(CONCATENATE("[",ROUND(T_iii_strat3!AA21,1),"; ",ROUND(T_iii_strat3!AB21,1),"]")))</f>
        <v>[6.2; 12]</v>
      </c>
      <c r="AE45" s="18" t="str">
        <f>IF(T_iii_strat3!AE21=".","-",(CONCATENATE("[",ROUND(T_iii_strat3!AE21,1),"; ",ROUND(T_iii_strat3!AF21,1),"]")))</f>
        <v>-</v>
      </c>
    </row>
    <row r="46" spans="1:31" x14ac:dyDescent="0.25">
      <c r="A46" s="5" t="s">
        <v>62</v>
      </c>
      <c r="B46" s="4">
        <f>ROUND(T_iii_strat1!B22,1)</f>
        <v>6</v>
      </c>
      <c r="C46" s="4">
        <f>ROUND(T_iii_strat1!F22,1)</f>
        <v>7.2</v>
      </c>
      <c r="D46" s="4">
        <f>ROUND(T_iii_strat1!J22,1)</f>
        <v>24</v>
      </c>
      <c r="E46" s="4">
        <f>ROUND(T_iii_strat1!N22,1)</f>
        <v>0</v>
      </c>
      <c r="F46" s="4">
        <f>ROUND(T_iii_strat1!R22,1)</f>
        <v>12.2</v>
      </c>
      <c r="G46" s="4">
        <f>ROUND(T_iii_strat1!V22,1)</f>
        <v>0</v>
      </c>
      <c r="H46" s="4">
        <f>ROUND(T_iii_strat1!Z22,1)</f>
        <v>12.3</v>
      </c>
      <c r="I46" s="4">
        <f>ROUND(T_iii_strat1!AD22,1)</f>
        <v>7.1</v>
      </c>
      <c r="L46" s="5" t="s">
        <v>62</v>
      </c>
      <c r="M46" s="4">
        <f>ROUND(T_iii_strat2!B22,1)</f>
        <v>15.5</v>
      </c>
      <c r="N46" s="4">
        <f>ROUND(T_iii_strat2!F22,1)</f>
        <v>11.7</v>
      </c>
      <c r="O46" s="4">
        <f>ROUND(T_iii_strat2!J22,1)</f>
        <v>33.299999999999997</v>
      </c>
      <c r="P46" s="4">
        <f>ROUND(T_iii_strat2!N22,1)</f>
        <v>0.4</v>
      </c>
      <c r="Q46" s="4">
        <f>ROUND(T_iii_strat2!R22,1)</f>
        <v>23.8</v>
      </c>
      <c r="R46" s="4">
        <f>ROUND(T_iii_strat2!V22,1)</f>
        <v>11.9</v>
      </c>
      <c r="S46" s="4">
        <f>ROUND(T_iii_strat2!Z22,1)</f>
        <v>22</v>
      </c>
      <c r="T46" s="4">
        <f>ROUND(T_iii_strat2!AD22,1)</f>
        <v>45.6</v>
      </c>
      <c r="W46" s="5" t="s">
        <v>62</v>
      </c>
      <c r="X46" s="4">
        <f>ROUND(T_iii_strat3!B22,1)</f>
        <v>0</v>
      </c>
      <c r="Y46" s="4">
        <f>ROUND(T_iii_strat3!F22,1)</f>
        <v>7.1</v>
      </c>
      <c r="Z46" s="4">
        <f>ROUND(T_iii_strat3!J22,1)</f>
        <v>15</v>
      </c>
      <c r="AA46" s="4">
        <f>ROUND(T_iii_strat3!N22,1)</f>
        <v>0</v>
      </c>
      <c r="AB46" s="4">
        <f>ROUND(T_iii_strat3!R22,1)</f>
        <v>19.3</v>
      </c>
      <c r="AC46" s="4">
        <f>ROUND(T_iii_strat3!V22,1)</f>
        <v>30.9</v>
      </c>
      <c r="AD46" s="4">
        <f>ROUND(T_iii_strat3!Z22,1)</f>
        <v>17.100000000000001</v>
      </c>
      <c r="AE46" s="4">
        <f>ROUND(T_iii_strat3!AD22,1)</f>
        <v>0</v>
      </c>
    </row>
    <row r="47" spans="1:31" s="17" customFormat="1" ht="8.25" x14ac:dyDescent="0.15">
      <c r="A47" s="21"/>
      <c r="B47" s="18" t="str">
        <f>IF(T_iii_strat1!C22=".","-",(CONCATENATE("[",ROUND(T_iii_strat1!C22,1),"; ",ROUND(T_iii_strat1!D22,1),"]")))</f>
        <v>[1.9; 17.3]</v>
      </c>
      <c r="C47" s="18" t="str">
        <f>IF(T_iii_strat1!G22=".","-",(CONCATENATE("[",ROUND(T_iii_strat1!G22,1),"; ",ROUND(T_iii_strat1!H22,1),"]")))</f>
        <v>[1.7; 25.6]</v>
      </c>
      <c r="D47" s="18" t="str">
        <f>IF(T_iii_strat1!K22=".","-",(CONCATENATE("[",ROUND(T_iii_strat1!K22,1),"; ",ROUND(T_iii_strat1!L22,1),"]")))</f>
        <v>[14.5; 37.2]</v>
      </c>
      <c r="E47" s="18" t="str">
        <f>IF(T_iii_strat1!O22=".","-",(CONCATENATE("[",ROUND(T_iii_strat1!O22,1),"; ",ROUND(T_iii_strat1!P22,1),"]")))</f>
        <v>-</v>
      </c>
      <c r="F47" s="18" t="str">
        <f>IF(T_iii_strat1!S22=".","-",(CONCATENATE("[",ROUND(T_iii_strat1!S22,1),"; ",ROUND(T_iii_strat1!T22,1),"]")))</f>
        <v>[10.3; 14.4]</v>
      </c>
      <c r="G47" s="18" t="str">
        <f>IF(T_iii_strat1!W22=".","-",(CONCATENATE("[",ROUND(T_iii_strat1!W22,1),"; ",ROUND(T_iii_strat1!X22,1),"]")))</f>
        <v>-</v>
      </c>
      <c r="H47" s="18" t="str">
        <f>IF(T_iii_strat1!AA22=".","-",(CONCATENATE("[",ROUND(T_iii_strat1!AA22,1),"; ",ROUND(T_iii_strat1!AB22,1),"]")))</f>
        <v>[10.5; 14.4]</v>
      </c>
      <c r="I47" s="18" t="str">
        <f>IF(T_iii_strat1!AE22=".","-",(CONCATENATE("[",ROUND(T_iii_strat1!AE22,1),"; ",ROUND(T_iii_strat1!AF22,1),"]")))</f>
        <v>[1.5; 27.4]</v>
      </c>
      <c r="L47" s="21"/>
      <c r="M47" s="18" t="str">
        <f>IF(T_iii_strat2!C22=".","-",(CONCATENATE("[",ROUND(T_iii_strat2!C22,1),"; ",ROUND(T_iii_strat2!D22,1),"]")))</f>
        <v>[7.2; 30.1]</v>
      </c>
      <c r="N47" s="18" t="str">
        <f>IF(T_iii_strat2!G22=".","-",(CONCATENATE("[",ROUND(T_iii_strat2!G22,1),"; ",ROUND(T_iii_strat2!H22,1),"]")))</f>
        <v>[6.2; 20.8]</v>
      </c>
      <c r="O47" s="18" t="str">
        <f>IF(T_iii_strat2!K22=".","-",(CONCATENATE("[",ROUND(T_iii_strat2!K22,1),"; ",ROUND(T_iii_strat2!L22,1),"]")))</f>
        <v>[27.7; 39.6]</v>
      </c>
      <c r="P47" s="18" t="str">
        <f>IF(T_iii_strat2!O22=".","-",(CONCATENATE("[",ROUND(T_iii_strat2!O22,1),"; ",ROUND(T_iii_strat2!P22,1),"]")))</f>
        <v>[0.1; 2.6]</v>
      </c>
      <c r="Q47" s="18" t="str">
        <f>IF(T_iii_strat2!S22=".","-",(CONCATENATE("[",ROUND(T_iii_strat2!S22,1),"; ",ROUND(T_iii_strat2!T22,1),"]")))</f>
        <v>[19.8; 28.3]</v>
      </c>
      <c r="R47" s="18" t="str">
        <f>IF(T_iii_strat2!W22=".","-",(CONCATENATE("[",ROUND(T_iii_strat2!W22,1),"; ",ROUND(T_iii_strat2!X22,1),"]")))</f>
        <v>[6.2; 21.7]</v>
      </c>
      <c r="S47" s="18" t="str">
        <f>IF(T_iii_strat2!AA22=".","-",(CONCATENATE("[",ROUND(T_iii_strat2!AA22,1),"; ",ROUND(T_iii_strat2!AB22,1),"]")))</f>
        <v>[18.6; 25.8]</v>
      </c>
      <c r="T47" s="18" t="str">
        <f>IF(T_iii_strat2!AE22=".","-",(CONCATENATE("[",ROUND(T_iii_strat2!AE22,1),"; ",ROUND(T_iii_strat2!AF22,1),"]")))</f>
        <v>[26.4; 66.1]</v>
      </c>
      <c r="W47" s="21"/>
      <c r="X47" s="18" t="str">
        <f>IF(T_iii_strat3!C22=".","-",(CONCATENATE("[",ROUND(T_iii_strat3!C22,1),"; ",ROUND(T_iii_strat3!D22,1),"]")))</f>
        <v>-</v>
      </c>
      <c r="Y47" s="18" t="str">
        <f>IF(T_iii_strat3!G22=".","-",(CONCATENATE("[",ROUND(T_iii_strat3!G22,1),"; ",ROUND(T_iii_strat3!H22,1),"]")))</f>
        <v>[2.3; 20]</v>
      </c>
      <c r="Z47" s="18" t="str">
        <f>IF(T_iii_strat3!K22=".","-",(CONCATENATE("[",ROUND(T_iii_strat3!K22,1),"; ",ROUND(T_iii_strat3!L22,1),"]")))</f>
        <v>[11.1; 20]</v>
      </c>
      <c r="AA47" s="18" t="str">
        <f>IF(T_iii_strat3!O22=".","-",(CONCATENATE("[",ROUND(T_iii_strat3!O22,1),"; ",ROUND(T_iii_strat3!P22,1),"]")))</f>
        <v>-</v>
      </c>
      <c r="AB47" s="18" t="str">
        <f>IF(T_iii_strat3!S22=".","-",(CONCATENATE("[",ROUND(T_iii_strat3!S22,1),"; ",ROUND(T_iii_strat3!T22,1),"]")))</f>
        <v>[14.2; 25.6]</v>
      </c>
      <c r="AC47" s="18" t="str">
        <f>IF(T_iii_strat3!W22=".","-",(CONCATENATE("[",ROUND(T_iii_strat3!W22,1),"; ",ROUND(T_iii_strat3!X22,1),"]")))</f>
        <v>[24.5; 38]</v>
      </c>
      <c r="AD47" s="18" t="str">
        <f>IF(T_iii_strat3!AA22=".","-",(CONCATENATE("[",ROUND(T_iii_strat3!AA22,1),"; ",ROUND(T_iii_strat3!AB22,1),"]")))</f>
        <v>[13; 22.1]</v>
      </c>
      <c r="AE47" s="18" t="str">
        <f>IF(T_iii_strat3!AE22=".","-",(CONCATENATE("[",ROUND(T_iii_strat3!AE22,1),"; ",ROUND(T_iii_strat3!AF22,1),"]")))</f>
        <v>-</v>
      </c>
    </row>
    <row r="48" spans="1:31" x14ac:dyDescent="0.25">
      <c r="A48" s="5" t="s">
        <v>63</v>
      </c>
      <c r="B48" s="4">
        <f>ROUND(T_iii_strat1!B23,1)</f>
        <v>0</v>
      </c>
      <c r="C48" s="4">
        <f>ROUND(T_iii_strat1!F23,1)</f>
        <v>7</v>
      </c>
      <c r="D48" s="4">
        <f>ROUND(T_iii_strat1!J23,1)</f>
        <v>0</v>
      </c>
      <c r="E48" s="4">
        <f>ROUND(T_iii_strat1!N23,1)</f>
        <v>0</v>
      </c>
      <c r="F48" s="4">
        <f>ROUND(T_iii_strat1!R23,1)</f>
        <v>1.1000000000000001</v>
      </c>
      <c r="G48" s="4">
        <f>ROUND(T_iii_strat1!V23,1)</f>
        <v>0</v>
      </c>
      <c r="H48" s="4">
        <f>ROUND(T_iii_strat1!Z23,1)</f>
        <v>1.1000000000000001</v>
      </c>
      <c r="I48" s="4">
        <f>ROUND(T_iii_strat1!AD23,1)</f>
        <v>0</v>
      </c>
      <c r="L48" s="5" t="s">
        <v>63</v>
      </c>
      <c r="M48" s="4">
        <f>ROUND(T_iii_strat2!B23,1)</f>
        <v>0</v>
      </c>
      <c r="N48" s="4">
        <f>ROUND(T_iii_strat2!F23,1)</f>
        <v>0.8</v>
      </c>
      <c r="O48" s="4">
        <f>ROUND(T_iii_strat2!J23,1)</f>
        <v>1.3</v>
      </c>
      <c r="P48" s="4">
        <f>ROUND(T_iii_strat2!N23,1)</f>
        <v>0</v>
      </c>
      <c r="Q48" s="4">
        <f>ROUND(T_iii_strat2!R23,1)</f>
        <v>0.2</v>
      </c>
      <c r="R48" s="4">
        <f>ROUND(T_iii_strat2!V23,1)</f>
        <v>0</v>
      </c>
      <c r="S48" s="4">
        <f>ROUND(T_iii_strat2!Z23,1)</f>
        <v>0.3</v>
      </c>
      <c r="T48" s="4">
        <f>ROUND(T_iii_strat2!AD23,1)</f>
        <v>0</v>
      </c>
      <c r="W48" s="5" t="s">
        <v>63</v>
      </c>
      <c r="X48" s="4">
        <f>ROUND(T_iii_strat3!B23,1)</f>
        <v>0</v>
      </c>
      <c r="Y48" s="4">
        <f>ROUND(T_iii_strat3!F23,1)</f>
        <v>0</v>
      </c>
      <c r="Z48" s="4">
        <f>ROUND(T_iii_strat3!J23,1)</f>
        <v>0.2</v>
      </c>
      <c r="AA48" s="4">
        <f>ROUND(T_iii_strat3!N23,1)</f>
        <v>0</v>
      </c>
      <c r="AB48" s="4">
        <f>ROUND(T_iii_strat3!R23,1)</f>
        <v>0.8</v>
      </c>
      <c r="AC48" s="4">
        <f>ROUND(T_iii_strat3!V23,1)</f>
        <v>8</v>
      </c>
      <c r="AD48" s="4">
        <f>ROUND(T_iii_strat3!Z23,1)</f>
        <v>1.1000000000000001</v>
      </c>
      <c r="AE48" s="4">
        <f>ROUND(T_iii_strat3!AD23,1)</f>
        <v>0</v>
      </c>
    </row>
    <row r="49" spans="1:31" s="17" customFormat="1" ht="8.25" x14ac:dyDescent="0.15">
      <c r="A49" s="21"/>
      <c r="B49" s="18" t="str">
        <f>IF(T_iii_strat1!C23=".","-",(CONCATENATE("[",ROUND(T_iii_strat1!C23,1),"; ",ROUND(T_iii_strat1!D23,1),"]")))</f>
        <v>-</v>
      </c>
      <c r="C49" s="18" t="str">
        <f>IF(T_iii_strat1!G23=".","-",(CONCATENATE("[",ROUND(T_iii_strat1!G23,1),"; ",ROUND(T_iii_strat1!H23,1),"]")))</f>
        <v>[2.7; 16.7]</v>
      </c>
      <c r="D49" s="18" t="str">
        <f>IF(T_iii_strat1!K23=".","-",(CONCATENATE("[",ROUND(T_iii_strat1!K23,1),"; ",ROUND(T_iii_strat1!L23,1),"]")))</f>
        <v>-</v>
      </c>
      <c r="E49" s="18" t="str">
        <f>IF(T_iii_strat1!O23=".","-",(CONCATENATE("[",ROUND(T_iii_strat1!O23,1),"; ",ROUND(T_iii_strat1!P23,1),"]")))</f>
        <v>-</v>
      </c>
      <c r="F49" s="18" t="str">
        <f>IF(T_iii_strat1!S23=".","-",(CONCATENATE("[",ROUND(T_iii_strat1!S23,1),"; ",ROUND(T_iii_strat1!T23,1),"]")))</f>
        <v>[0.7; 1.6]</v>
      </c>
      <c r="G49" s="18" t="str">
        <f>IF(T_iii_strat1!W23=".","-",(CONCATENATE("[",ROUND(T_iii_strat1!W23,1),"; ",ROUND(T_iii_strat1!X23,1),"]")))</f>
        <v>-</v>
      </c>
      <c r="H49" s="18" t="str">
        <f>IF(T_iii_strat1!AA23=".","-",(CONCATENATE("[",ROUND(T_iii_strat1!AA23,1),"; ",ROUND(T_iii_strat1!AB23,1),"]")))</f>
        <v>[0.7; 1.6]</v>
      </c>
      <c r="I49" s="18" t="str">
        <f>IF(T_iii_strat1!AE23=".","-",(CONCATENATE("[",ROUND(T_iii_strat1!AE23,1),"; ",ROUND(T_iii_strat1!AF23,1),"]")))</f>
        <v>-</v>
      </c>
      <c r="L49" s="21"/>
      <c r="M49" s="18" t="str">
        <f>IF(T_iii_strat2!C23=".","-",(CONCATENATE("[",ROUND(T_iii_strat2!C23,1),"; ",ROUND(T_iii_strat2!D23,1),"]")))</f>
        <v>-</v>
      </c>
      <c r="N49" s="18" t="str">
        <f>IF(T_iii_strat2!G23=".","-",(CONCATENATE("[",ROUND(T_iii_strat2!G23,1),"; ",ROUND(T_iii_strat2!H23,1),"]")))</f>
        <v>[0.2; 3.7]</v>
      </c>
      <c r="O49" s="18" t="str">
        <f>IF(T_iii_strat2!K23=".","-",(CONCATENATE("[",ROUND(T_iii_strat2!K23,1),"; ",ROUND(T_iii_strat2!L23,1),"]")))</f>
        <v>[0.3; 6]</v>
      </c>
      <c r="P49" s="18" t="str">
        <f>IF(T_iii_strat2!O23=".","-",(CONCATENATE("[",ROUND(T_iii_strat2!O23,1),"; ",ROUND(T_iii_strat2!P23,1),"]")))</f>
        <v>-</v>
      </c>
      <c r="Q49" s="18" t="str">
        <f>IF(T_iii_strat2!S23=".","-",(CONCATENATE("[",ROUND(T_iii_strat2!S23,1),"; ",ROUND(T_iii_strat2!T23,1),"]")))</f>
        <v>[0.1; 0.5]</v>
      </c>
      <c r="R49" s="18" t="str">
        <f>IF(T_iii_strat2!W23=".","-",(CONCATENATE("[",ROUND(T_iii_strat2!W23,1),"; ",ROUND(T_iii_strat2!X23,1),"]")))</f>
        <v>-</v>
      </c>
      <c r="S49" s="18" t="str">
        <f>IF(T_iii_strat2!AA23=".","-",(CONCATENATE("[",ROUND(T_iii_strat2!AA23,1),"; ",ROUND(T_iii_strat2!AB23,1),"]")))</f>
        <v>[0.2; 0.5]</v>
      </c>
      <c r="T49" s="18" t="str">
        <f>IF(T_iii_strat2!AE23=".","-",(CONCATENATE("[",ROUND(T_iii_strat2!AE23,1),"; ",ROUND(T_iii_strat2!AF23,1),"]")))</f>
        <v>-</v>
      </c>
      <c r="W49" s="21"/>
      <c r="X49" s="18" t="str">
        <f>IF(T_iii_strat3!C23=".","-",(CONCATENATE("[",ROUND(T_iii_strat3!C23,1),"; ",ROUND(T_iii_strat3!D23,1),"]")))</f>
        <v>-</v>
      </c>
      <c r="Y49" s="18" t="str">
        <f>IF(T_iii_strat3!G23=".","-",(CONCATENATE("[",ROUND(T_iii_strat3!G23,1),"; ",ROUND(T_iii_strat3!H23,1),"]")))</f>
        <v>-</v>
      </c>
      <c r="Z49" s="18" t="str">
        <f>IF(T_iii_strat3!K23=".","-",(CONCATENATE("[",ROUND(T_iii_strat3!K23,1),"; ",ROUND(T_iii_strat3!L23,1),"]")))</f>
        <v>[0; 1.3]</v>
      </c>
      <c r="AA49" s="18" t="str">
        <f>IF(T_iii_strat3!O23=".","-",(CONCATENATE("[",ROUND(T_iii_strat3!O23,1),"; ",ROUND(T_iii_strat3!P23,1),"]")))</f>
        <v>-</v>
      </c>
      <c r="AB49" s="18" t="str">
        <f>IF(T_iii_strat3!S23=".","-",(CONCATENATE("[",ROUND(T_iii_strat3!S23,1),"; ",ROUND(T_iii_strat3!T23,1),"]")))</f>
        <v>[0.3; 2]</v>
      </c>
      <c r="AC49" s="18" t="str">
        <f>IF(T_iii_strat3!W23=".","-",(CONCATENATE("[",ROUND(T_iii_strat3!W23,1),"; ",ROUND(T_iii_strat3!X23,1),"]")))</f>
        <v>[4.7; 13.4]</v>
      </c>
      <c r="AD49" s="18" t="str">
        <f>IF(T_iii_strat3!AA23=".","-",(CONCATENATE("[",ROUND(T_iii_strat3!AA23,1),"; ",ROUND(T_iii_strat3!AB23,1),"]")))</f>
        <v>[0.4; 3]</v>
      </c>
      <c r="AE49" s="18" t="str">
        <f>IF(T_iii_strat3!AE23=".","-",(CONCATENATE("[",ROUND(T_iii_strat3!AE23,1),"; ",ROUND(T_iii_strat3!AF23,1),"]")))</f>
        <v>-</v>
      </c>
    </row>
    <row r="50" spans="1:31" x14ac:dyDescent="0.25">
      <c r="A50" s="5" t="s">
        <v>64</v>
      </c>
      <c r="B50" s="4">
        <f>ROUND(T_iii_strat1!B24,1)</f>
        <v>2.1</v>
      </c>
      <c r="C50" s="4">
        <f>ROUND(T_iii_strat1!F24,1)</f>
        <v>4.5999999999999996</v>
      </c>
      <c r="D50" s="4">
        <f>ROUND(T_iii_strat1!J24,1)</f>
        <v>9.6999999999999993</v>
      </c>
      <c r="E50" s="4">
        <f>ROUND(T_iii_strat1!N24,1)</f>
        <v>0</v>
      </c>
      <c r="F50" s="4">
        <f>ROUND(T_iii_strat1!R24,1)</f>
        <v>0.7</v>
      </c>
      <c r="G50" s="4">
        <f>ROUND(T_iii_strat1!V24,1)</f>
        <v>0</v>
      </c>
      <c r="H50" s="4">
        <f>ROUND(T_iii_strat1!Z24,1)</f>
        <v>1.1000000000000001</v>
      </c>
      <c r="I50" s="4">
        <f>ROUND(T_iii_strat1!AD24,1)</f>
        <v>0</v>
      </c>
      <c r="L50" s="5" t="s">
        <v>64</v>
      </c>
      <c r="M50" s="4">
        <f>ROUND(T_iii_strat2!B24,1)</f>
        <v>0</v>
      </c>
      <c r="N50" s="4">
        <f>ROUND(T_iii_strat2!F24,1)</f>
        <v>0</v>
      </c>
      <c r="O50" s="4">
        <f>ROUND(T_iii_strat2!J24,1)</f>
        <v>0</v>
      </c>
      <c r="P50" s="4">
        <f>ROUND(T_iii_strat2!N24,1)</f>
        <v>0</v>
      </c>
      <c r="Q50" s="4">
        <f>ROUND(T_iii_strat2!R24,1)</f>
        <v>0</v>
      </c>
      <c r="R50" s="4">
        <f>ROUND(T_iii_strat2!V24,1)</f>
        <v>0</v>
      </c>
      <c r="S50" s="4">
        <f>ROUND(T_iii_strat2!Z24,1)</f>
        <v>0</v>
      </c>
      <c r="T50" s="4">
        <f>ROUND(T_iii_strat2!AD24,1)</f>
        <v>0</v>
      </c>
      <c r="W50" s="5" t="s">
        <v>64</v>
      </c>
      <c r="X50" s="4">
        <f>ROUND(T_iii_strat3!B24,1)</f>
        <v>0</v>
      </c>
      <c r="Y50" s="4">
        <f>ROUND(T_iii_strat3!F24,1)</f>
        <v>0</v>
      </c>
      <c r="Z50" s="4">
        <f>ROUND(T_iii_strat3!J24,1)</f>
        <v>0.2</v>
      </c>
      <c r="AA50" s="4">
        <f>ROUND(T_iii_strat3!N24,1)</f>
        <v>0</v>
      </c>
      <c r="AB50" s="4">
        <f>ROUND(T_iii_strat3!R24,1)</f>
        <v>0</v>
      </c>
      <c r="AC50" s="4">
        <f>ROUND(T_iii_strat3!V24,1)</f>
        <v>0</v>
      </c>
      <c r="AD50" s="4">
        <f>ROUND(T_iii_strat3!Z24,1)</f>
        <v>0.1</v>
      </c>
      <c r="AE50" s="4">
        <f>ROUND(T_iii_strat3!AD24,1)</f>
        <v>0</v>
      </c>
    </row>
    <row r="51" spans="1:31" s="17" customFormat="1" ht="8.25" x14ac:dyDescent="0.15">
      <c r="A51" s="21"/>
      <c r="B51" s="18" t="str">
        <f>IF(T_iii_strat1!C24=".","-",(CONCATENATE("[",ROUND(T_iii_strat1!C24,1),"; ",ROUND(T_iii_strat1!D24,1),"]")))</f>
        <v>[0.5; 8.7]</v>
      </c>
      <c r="C51" s="18" t="str">
        <f>IF(T_iii_strat1!G24=".","-",(CONCATENATE("[",ROUND(T_iii_strat1!G24,1),"; ",ROUND(T_iii_strat1!H24,1),"]")))</f>
        <v>[1.2; 15.5]</v>
      </c>
      <c r="D51" s="18" t="str">
        <f>IF(T_iii_strat1!K24=".","-",(CONCATENATE("[",ROUND(T_iii_strat1!K24,1),"; ",ROUND(T_iii_strat1!L24,1),"]")))</f>
        <v>[3.4; 25]</v>
      </c>
      <c r="E51" s="18" t="str">
        <f>IF(T_iii_strat1!O24=".","-",(CONCATENATE("[",ROUND(T_iii_strat1!O24,1),"; ",ROUND(T_iii_strat1!P24,1),"]")))</f>
        <v>-</v>
      </c>
      <c r="F51" s="18" t="str">
        <f>IF(T_iii_strat1!S24=".","-",(CONCATENATE("[",ROUND(T_iii_strat1!S24,1),"; ",ROUND(T_iii_strat1!T24,1),"]")))</f>
        <v>[0.4; 1.4]</v>
      </c>
      <c r="G51" s="18" t="str">
        <f>IF(T_iii_strat1!W24=".","-",(CONCATENATE("[",ROUND(T_iii_strat1!W24,1),"; ",ROUND(T_iii_strat1!X24,1),"]")))</f>
        <v>-</v>
      </c>
      <c r="H51" s="18" t="str">
        <f>IF(T_iii_strat1!AA24=".","-",(CONCATENATE("[",ROUND(T_iii_strat1!AA24,1),"; ",ROUND(T_iii_strat1!AB24,1),"]")))</f>
        <v>[0.6; 2]</v>
      </c>
      <c r="I51" s="18" t="str">
        <f>IF(T_iii_strat1!AE24=".","-",(CONCATENATE("[",ROUND(T_iii_strat1!AE24,1),"; ",ROUND(T_iii_strat1!AF24,1),"]")))</f>
        <v>-</v>
      </c>
      <c r="L51" s="21"/>
      <c r="M51" s="18" t="str">
        <f>IF(T_iii_strat2!C24=".","-",(CONCATENATE("[",ROUND(T_iii_strat2!C24,1),"; ",ROUND(T_iii_strat2!D24,1),"]")))</f>
        <v>-</v>
      </c>
      <c r="N51" s="18" t="str">
        <f>IF(T_iii_strat2!G24=".","-",(CONCATENATE("[",ROUND(T_iii_strat2!G24,1),"; ",ROUND(T_iii_strat2!H24,1),"]")))</f>
        <v>-</v>
      </c>
      <c r="O51" s="18" t="str">
        <f>IF(T_iii_strat2!K24=".","-",(CONCATENATE("[",ROUND(T_iii_strat2!K24,1),"; ",ROUND(T_iii_strat2!L24,1),"]")))</f>
        <v>-</v>
      </c>
      <c r="P51" s="18" t="str">
        <f>IF(T_iii_strat2!O24=".","-",(CONCATENATE("[",ROUND(T_iii_strat2!O24,1),"; ",ROUND(T_iii_strat2!P24,1),"]")))</f>
        <v>-</v>
      </c>
      <c r="Q51" s="18" t="str">
        <f>IF(T_iii_strat2!S24=".","-",(CONCATENATE("[",ROUND(T_iii_strat2!S24,1),"; ",ROUND(T_iii_strat2!T24,1),"]")))</f>
        <v>-</v>
      </c>
      <c r="R51" s="18" t="str">
        <f>IF(T_iii_strat2!W24=".","-",(CONCATENATE("[",ROUND(T_iii_strat2!W24,1),"; ",ROUND(T_iii_strat2!X24,1),"]")))</f>
        <v>-</v>
      </c>
      <c r="S51" s="18" t="str">
        <f>IF(T_iii_strat2!AA24=".","-",(CONCATENATE("[",ROUND(T_iii_strat2!AA24,1),"; ",ROUND(T_iii_strat2!AB24,1),"]")))</f>
        <v>-</v>
      </c>
      <c r="T51" s="18" t="str">
        <f>IF(T_iii_strat2!AE24=".","-",(CONCATENATE("[",ROUND(T_iii_strat2!AE24,1),"; ",ROUND(T_iii_strat2!AF24,1),"]")))</f>
        <v>-</v>
      </c>
      <c r="W51" s="21"/>
      <c r="X51" s="18" t="str">
        <f>IF(T_iii_strat3!C24=".","-",(CONCATENATE("[",ROUND(T_iii_strat3!C24,1),"; ",ROUND(T_iii_strat3!D24,1),"]")))</f>
        <v>-</v>
      </c>
      <c r="Y51" s="18" t="str">
        <f>IF(T_iii_strat3!G24=".","-",(CONCATENATE("[",ROUND(T_iii_strat3!G24,1),"; ",ROUND(T_iii_strat3!H24,1),"]")))</f>
        <v>-</v>
      </c>
      <c r="Z51" s="18" t="str">
        <f>IF(T_iii_strat3!K24=".","-",(CONCATENATE("[",ROUND(T_iii_strat3!K24,1),"; ",ROUND(T_iii_strat3!L24,1),"]")))</f>
        <v>[0; 1.4]</v>
      </c>
      <c r="AA51" s="18" t="str">
        <f>IF(T_iii_strat3!O24=".","-",(CONCATENATE("[",ROUND(T_iii_strat3!O24,1),"; ",ROUND(T_iii_strat3!P24,1),"]")))</f>
        <v>-</v>
      </c>
      <c r="AB51" s="18" t="str">
        <f>IF(T_iii_strat3!S24=".","-",(CONCATENATE("[",ROUND(T_iii_strat3!S24,1),"; ",ROUND(T_iii_strat3!T24,1),"]")))</f>
        <v>-</v>
      </c>
      <c r="AC51" s="18" t="str">
        <f>IF(T_iii_strat3!W24=".","-",(CONCATENATE("[",ROUND(T_iii_strat3!W24,1),"; ",ROUND(T_iii_strat3!X24,1),"]")))</f>
        <v>-</v>
      </c>
      <c r="AD51" s="18" t="str">
        <f>IF(T_iii_strat3!AA24=".","-",(CONCATENATE("[",ROUND(T_iii_strat3!AA24,1),"; ",ROUND(T_iii_strat3!AB24,1),"]")))</f>
        <v>[0; 0.5]</v>
      </c>
      <c r="AE51" s="18" t="str">
        <f>IF(T_iii_strat3!AE24=".","-",(CONCATENATE("[",ROUND(T_iii_strat3!AE24,1),"; ",ROUND(T_iii_strat3!AF24,1),"]")))</f>
        <v>-</v>
      </c>
    </row>
    <row r="52" spans="1:31" x14ac:dyDescent="0.25">
      <c r="A52" s="3" t="s">
        <v>65</v>
      </c>
      <c r="B52" s="4">
        <f>ROUND(T_iii_strat1!B25,1)</f>
        <v>0</v>
      </c>
      <c r="C52" s="4">
        <f>ROUND(T_iii_strat1!F25,1)</f>
        <v>0</v>
      </c>
      <c r="D52" s="4">
        <f>ROUND(T_iii_strat1!J25,1)</f>
        <v>0</v>
      </c>
      <c r="E52" s="4">
        <f>ROUND(T_iii_strat1!N25,1)</f>
        <v>0</v>
      </c>
      <c r="F52" s="4">
        <f>ROUND(T_iii_strat1!R25,1)</f>
        <v>0</v>
      </c>
      <c r="G52" s="4">
        <f>ROUND(T_iii_strat1!V25,1)</f>
        <v>0</v>
      </c>
      <c r="H52" s="4">
        <f>ROUND(T_iii_strat1!Z25,1)</f>
        <v>0</v>
      </c>
      <c r="I52" s="4">
        <f>ROUND(T_iii_strat1!AD25,1)</f>
        <v>0</v>
      </c>
      <c r="L52" s="3" t="s">
        <v>65</v>
      </c>
      <c r="M52" s="4">
        <f>ROUND(T_iii_strat2!B25,1)</f>
        <v>0</v>
      </c>
      <c r="N52" s="4">
        <f>ROUND(T_iii_strat2!F25,1)</f>
        <v>0</v>
      </c>
      <c r="O52" s="4">
        <f>ROUND(T_iii_strat2!J25,1)</f>
        <v>0</v>
      </c>
      <c r="P52" s="4">
        <f>ROUND(T_iii_strat2!N25,1)</f>
        <v>0</v>
      </c>
      <c r="Q52" s="4">
        <f>ROUND(T_iii_strat2!R25,1)</f>
        <v>0</v>
      </c>
      <c r="R52" s="4">
        <f>ROUND(T_iii_strat2!V25,1)</f>
        <v>0</v>
      </c>
      <c r="S52" s="4">
        <f>ROUND(T_iii_strat2!Z25,1)</f>
        <v>0</v>
      </c>
      <c r="T52" s="4">
        <f>ROUND(T_iii_strat2!AD25,1)</f>
        <v>0</v>
      </c>
      <c r="W52" s="3" t="s">
        <v>65</v>
      </c>
      <c r="X52" s="4">
        <f>ROUND(T_iii_strat3!B25,1)</f>
        <v>0</v>
      </c>
      <c r="Y52" s="4">
        <f>ROUND(T_iii_strat3!F25,1)</f>
        <v>0</v>
      </c>
      <c r="Z52" s="4">
        <f>ROUND(T_iii_strat3!J25,1)</f>
        <v>0</v>
      </c>
      <c r="AA52" s="4">
        <f>ROUND(T_iii_strat3!N25,1)</f>
        <v>0</v>
      </c>
      <c r="AB52" s="4">
        <f>ROUND(T_iii_strat3!R25,1)</f>
        <v>0</v>
      </c>
      <c r="AC52" s="4">
        <f>ROUND(T_iii_strat3!V25,1)</f>
        <v>0</v>
      </c>
      <c r="AD52" s="4">
        <f>ROUND(T_iii_strat3!Z25,1)</f>
        <v>0</v>
      </c>
      <c r="AE52" s="4">
        <f>ROUND(T_iii_strat3!AD25,1)</f>
        <v>0</v>
      </c>
    </row>
    <row r="53" spans="1:31" s="17" customFormat="1" ht="8.25" x14ac:dyDescent="0.15">
      <c r="A53" s="23"/>
      <c r="B53" s="18" t="str">
        <f>IF(T_iii_strat1!C25=".","-",(CONCATENATE("[",ROUND(T_iii_strat1!C25,1),"; ",ROUND(T_iii_strat1!D25,1),"]")))</f>
        <v>-</v>
      </c>
      <c r="C53" s="18" t="str">
        <f>IF(T_iii_strat1!G25=".","-",(CONCATENATE("[",ROUND(T_iii_strat1!G25,1),"; ",ROUND(T_iii_strat1!H25,1),"]")))</f>
        <v>-</v>
      </c>
      <c r="D53" s="18" t="str">
        <f>IF(T_iii_strat1!K25=".","-",(CONCATENATE("[",ROUND(T_iii_strat1!K25,1),"; ",ROUND(T_iii_strat1!L25,1),"]")))</f>
        <v>-</v>
      </c>
      <c r="E53" s="18" t="str">
        <f>IF(T_iii_strat1!O25=".","-",(CONCATENATE("[",ROUND(T_iii_strat1!O25,1),"; ",ROUND(T_iii_strat1!P25,1),"]")))</f>
        <v>-</v>
      </c>
      <c r="F53" s="18" t="str">
        <f>IF(T_iii_strat1!S25=".","-",(CONCATENATE("[",ROUND(T_iii_strat1!S25,1),"; ",ROUND(T_iii_strat1!T25,1),"]")))</f>
        <v>-</v>
      </c>
      <c r="G53" s="18" t="str">
        <f>IF(T_iii_strat1!W25=".","-",(CONCATENATE("[",ROUND(T_iii_strat1!W25,1),"; ",ROUND(T_iii_strat1!X25,1),"]")))</f>
        <v>-</v>
      </c>
      <c r="H53" s="18" t="str">
        <f>IF(T_iii_strat1!AA25=".","-",(CONCATENATE("[",ROUND(T_iii_strat1!AA25,1),"; ",ROUND(T_iii_strat1!AB25,1),"]")))</f>
        <v>-</v>
      </c>
      <c r="I53" s="18" t="str">
        <f>IF(T_iii_strat1!AE25=".","-",(CONCATENATE("[",ROUND(T_iii_strat1!AE25,1),"; ",ROUND(T_iii_strat1!AF25,1),"]")))</f>
        <v>-</v>
      </c>
      <c r="L53" s="23"/>
      <c r="M53" s="18" t="str">
        <f>IF(T_iii_strat2!C25=".","-",(CONCATENATE("[",ROUND(T_iii_strat2!C25,1),"; ",ROUND(T_iii_strat2!D25,1),"]")))</f>
        <v>-</v>
      </c>
      <c r="N53" s="18" t="str">
        <f>IF(T_iii_strat2!G25=".","-",(CONCATENATE("[",ROUND(T_iii_strat2!G25,1),"; ",ROUND(T_iii_strat2!H25,1),"]")))</f>
        <v>-</v>
      </c>
      <c r="O53" s="18" t="str">
        <f>IF(T_iii_strat2!K25=".","-",(CONCATENATE("[",ROUND(T_iii_strat2!K25,1),"; ",ROUND(T_iii_strat2!L25,1),"]")))</f>
        <v>-</v>
      </c>
      <c r="P53" s="18" t="str">
        <f>IF(T_iii_strat2!O25=".","-",(CONCATENATE("[",ROUND(T_iii_strat2!O25,1),"; ",ROUND(T_iii_strat2!P25,1),"]")))</f>
        <v>-</v>
      </c>
      <c r="Q53" s="18" t="str">
        <f>IF(T_iii_strat2!S25=".","-",(CONCATENATE("[",ROUND(T_iii_strat2!S25,1),"; ",ROUND(T_iii_strat2!T25,1),"]")))</f>
        <v>-</v>
      </c>
      <c r="R53" s="18" t="str">
        <f>IF(T_iii_strat2!W25=".","-",(CONCATENATE("[",ROUND(T_iii_strat2!W25,1),"; ",ROUND(T_iii_strat2!X25,1),"]")))</f>
        <v>-</v>
      </c>
      <c r="S53" s="18" t="str">
        <f>IF(T_iii_strat2!AA25=".","-",(CONCATENATE("[",ROUND(T_iii_strat2!AA25,1),"; ",ROUND(T_iii_strat2!AB25,1),"]")))</f>
        <v>-</v>
      </c>
      <c r="T53" s="18" t="str">
        <f>IF(T_iii_strat2!AE25=".","-",(CONCATENATE("[",ROUND(T_iii_strat2!AE25,1),"; ",ROUND(T_iii_strat2!AF25,1),"]")))</f>
        <v>-</v>
      </c>
      <c r="W53" s="23"/>
      <c r="X53" s="18" t="str">
        <f>IF(T_iii_strat3!C25=".","-",(CONCATENATE("[",ROUND(T_iii_strat3!C25,1),"; ",ROUND(T_iii_strat3!D25,1),"]")))</f>
        <v>-</v>
      </c>
      <c r="Y53" s="18" t="str">
        <f>IF(T_iii_strat3!G25=".","-",(CONCATENATE("[",ROUND(T_iii_strat3!G25,1),"; ",ROUND(T_iii_strat3!H25,1),"]")))</f>
        <v>-</v>
      </c>
      <c r="Z53" s="18" t="str">
        <f>IF(T_iii_strat3!K25=".","-",(CONCATENATE("[",ROUND(T_iii_strat3!K25,1),"; ",ROUND(T_iii_strat3!L25,1),"]")))</f>
        <v>-</v>
      </c>
      <c r="AA53" s="18" t="str">
        <f>IF(T_iii_strat3!O25=".","-",(CONCATENATE("[",ROUND(T_iii_strat3!O25,1),"; ",ROUND(T_iii_strat3!P25,1),"]")))</f>
        <v>-</v>
      </c>
      <c r="AB53" s="18" t="str">
        <f>IF(T_iii_strat3!S25=".","-",(CONCATENATE("[",ROUND(T_iii_strat3!S25,1),"; ",ROUND(T_iii_strat3!T25,1),"]")))</f>
        <v>-</v>
      </c>
      <c r="AC53" s="18" t="str">
        <f>IF(T_iii_strat3!W25=".","-",(CONCATENATE("[",ROUND(T_iii_strat3!W25,1),"; ",ROUND(T_iii_strat3!X25,1),"]")))</f>
        <v>-</v>
      </c>
      <c r="AD53" s="18" t="str">
        <f>IF(T_iii_strat3!AA25=".","-",(CONCATENATE("[",ROUND(T_iii_strat3!AA25,1),"; ",ROUND(T_iii_strat3!AB25,1),"]")))</f>
        <v>-</v>
      </c>
      <c r="AE53" s="18" t="str">
        <f>IF(T_iii_strat3!AE25=".","-",(CONCATENATE("[",ROUND(T_iii_strat3!AE25,1),"; ",ROUND(T_iii_strat3!AF25,1),"]")))</f>
        <v>-</v>
      </c>
    </row>
    <row r="54" spans="1:31" x14ac:dyDescent="0.25">
      <c r="A54" s="3" t="s">
        <v>66</v>
      </c>
      <c r="B54" s="4">
        <f>ROUND(T_iii_strat1!B26,1)</f>
        <v>25.7</v>
      </c>
      <c r="C54" s="4">
        <f>ROUND(T_iii_strat1!F26,1)</f>
        <v>30.2</v>
      </c>
      <c r="D54" s="4">
        <f>ROUND(T_iii_strat1!J26,1)</f>
        <v>25</v>
      </c>
      <c r="E54" s="4">
        <f>ROUND(T_iii_strat1!N26,1)</f>
        <v>0</v>
      </c>
      <c r="F54" s="4">
        <f>ROUND(T_iii_strat1!R26,1)</f>
        <v>1.7</v>
      </c>
      <c r="G54" s="4">
        <f>ROUND(T_iii_strat1!V26,1)</f>
        <v>8.1999999999999993</v>
      </c>
      <c r="H54" s="4">
        <f>ROUND(T_iii_strat1!Z26,1)</f>
        <v>3.1</v>
      </c>
      <c r="I54" s="4">
        <f>ROUND(T_iii_strat1!AD26,1)</f>
        <v>2.5</v>
      </c>
      <c r="L54" s="3" t="s">
        <v>66</v>
      </c>
      <c r="M54" s="4">
        <f>ROUND(T_iii_strat2!B26,1)</f>
        <v>46.5</v>
      </c>
      <c r="N54" s="4">
        <f>ROUND(T_iii_strat2!F26,1)</f>
        <v>37</v>
      </c>
      <c r="O54" s="4">
        <f>ROUND(T_iii_strat2!J26,1)</f>
        <v>69</v>
      </c>
      <c r="P54" s="4">
        <f>ROUND(T_iii_strat2!N26,1)</f>
        <v>0</v>
      </c>
      <c r="Q54" s="4">
        <f>ROUND(T_iii_strat2!R26,1)</f>
        <v>62.3</v>
      </c>
      <c r="R54" s="4">
        <f>ROUND(T_iii_strat2!V26,1)</f>
        <v>19.399999999999999</v>
      </c>
      <c r="S54" s="4">
        <f>ROUND(T_iii_strat2!Z26,1)</f>
        <v>56.3</v>
      </c>
      <c r="T54" s="4">
        <f>ROUND(T_iii_strat2!AD26,1)</f>
        <v>86.7</v>
      </c>
      <c r="W54" s="3" t="s">
        <v>66</v>
      </c>
      <c r="X54" s="4">
        <f>ROUND(T_iii_strat3!B26,1)</f>
        <v>0</v>
      </c>
      <c r="Y54" s="4">
        <f>ROUND(T_iii_strat3!F26,1)</f>
        <v>25.8</v>
      </c>
      <c r="Z54" s="4">
        <f>ROUND(T_iii_strat3!J26,1)</f>
        <v>7.8</v>
      </c>
      <c r="AA54" s="4">
        <f>ROUND(T_iii_strat3!N26,1)</f>
        <v>0</v>
      </c>
      <c r="AB54" s="4">
        <f>ROUND(T_iii_strat3!R26,1)</f>
        <v>0</v>
      </c>
      <c r="AC54" s="4">
        <f>ROUND(T_iii_strat3!V26,1)</f>
        <v>0</v>
      </c>
      <c r="AD54" s="4">
        <f>ROUND(T_iii_strat3!Z26,1)</f>
        <v>4.4000000000000004</v>
      </c>
      <c r="AE54" s="4">
        <f>ROUND(T_iii_strat3!AD26,1)</f>
        <v>0</v>
      </c>
    </row>
    <row r="55" spans="1:31" s="17" customFormat="1" ht="8.25" x14ac:dyDescent="0.15">
      <c r="A55" s="21"/>
      <c r="B55" s="18" t="str">
        <f>IF(T_iii_strat1!C26=".","-",(CONCATENATE("[",ROUND(T_iii_strat1!C26,1),"; ",ROUND(T_iii_strat1!D26,1),"]")))</f>
        <v>[11.2; 48.6]</v>
      </c>
      <c r="C55" s="18" t="str">
        <f>IF(T_iii_strat1!G26=".","-",(CONCATENATE("[",ROUND(T_iii_strat1!G26,1),"; ",ROUND(T_iii_strat1!H26,1),"]")))</f>
        <v>[14.3; 52.8]</v>
      </c>
      <c r="D55" s="18" t="str">
        <f>IF(T_iii_strat1!K26=".","-",(CONCATENATE("[",ROUND(T_iii_strat1!K26,1),"; ",ROUND(T_iii_strat1!L26,1),"]")))</f>
        <v>[18.8; 32.4]</v>
      </c>
      <c r="E55" s="18" t="str">
        <f>IF(T_iii_strat1!O26=".","-",(CONCATENATE("[",ROUND(T_iii_strat1!O26,1),"; ",ROUND(T_iii_strat1!P26,1),"]")))</f>
        <v>-</v>
      </c>
      <c r="F55" s="18" t="str">
        <f>IF(T_iii_strat1!S26=".","-",(CONCATENATE("[",ROUND(T_iii_strat1!S26,1),"; ",ROUND(T_iii_strat1!T26,1),"]")))</f>
        <v>[1.1; 2.5]</v>
      </c>
      <c r="G55" s="18" t="str">
        <f>IF(T_iii_strat1!W26=".","-",(CONCATENATE("[",ROUND(T_iii_strat1!W26,1),"; ",ROUND(T_iii_strat1!X26,1),"]")))</f>
        <v>[3.4; 18.1]</v>
      </c>
      <c r="H55" s="18" t="str">
        <f>IF(T_iii_strat1!AA26=".","-",(CONCATENATE("[",ROUND(T_iii_strat1!AA26,1),"; ",ROUND(T_iii_strat1!AB26,1),"]")))</f>
        <v>[2.3; 4.1]</v>
      </c>
      <c r="I55" s="18" t="str">
        <f>IF(T_iii_strat1!AE26=".","-",(CONCATENATE("[",ROUND(T_iii_strat1!AE26,1),"; ",ROUND(T_iii_strat1!AF26,1),"]")))</f>
        <v>[0.5; 12]</v>
      </c>
      <c r="L55" s="21"/>
      <c r="M55" s="18" t="str">
        <f>IF(T_iii_strat2!C26=".","-",(CONCATENATE("[",ROUND(T_iii_strat2!C26,1),"; ",ROUND(T_iii_strat2!D26,1),"]")))</f>
        <v>[22.6; 72.2]</v>
      </c>
      <c r="N55" s="18" t="str">
        <f>IF(T_iii_strat2!G26=".","-",(CONCATENATE("[",ROUND(T_iii_strat2!G26,1),"; ",ROUND(T_iii_strat2!H26,1),"]")))</f>
        <v>[21.2; 56.1]</v>
      </c>
      <c r="O55" s="18" t="str">
        <f>IF(T_iii_strat2!K26=".","-",(CONCATENATE("[",ROUND(T_iii_strat2!K26,1),"; ",ROUND(T_iii_strat2!L26,1),"]")))</f>
        <v>[62.5; 74.8]</v>
      </c>
      <c r="P55" s="18" t="str">
        <f>IF(T_iii_strat2!O26=".","-",(CONCATENATE("[",ROUND(T_iii_strat2!O26,1),"; ",ROUND(T_iii_strat2!P26,1),"]")))</f>
        <v>-</v>
      </c>
      <c r="Q55" s="18" t="str">
        <f>IF(T_iii_strat2!S26=".","-",(CONCATENATE("[",ROUND(T_iii_strat2!S26,1),"; ",ROUND(T_iii_strat2!T26,1),"]")))</f>
        <v>[52.1; 71.5]</v>
      </c>
      <c r="R55" s="18" t="str">
        <f>IF(T_iii_strat2!W26=".","-",(CONCATENATE("[",ROUND(T_iii_strat2!W26,1),"; ",ROUND(T_iii_strat2!X26,1),"]")))</f>
        <v>[8.1; 39.7]</v>
      </c>
      <c r="S55" s="18" t="str">
        <f>IF(T_iii_strat2!AA26=".","-",(CONCATENATE("[",ROUND(T_iii_strat2!AA26,1),"; ",ROUND(T_iii_strat2!AB26,1),"]")))</f>
        <v>[48.4; 64]</v>
      </c>
      <c r="T55" s="18" t="str">
        <f>IF(T_iii_strat2!AE26=".","-",(CONCATENATE("[",ROUND(T_iii_strat2!AE26,1),"; ",ROUND(T_iii_strat2!AF26,1),"]")))</f>
        <v>[67.2; 95.4]</v>
      </c>
      <c r="W55" s="21"/>
      <c r="X55" s="18" t="str">
        <f>IF(T_iii_strat3!C26=".","-",(CONCATENATE("[",ROUND(T_iii_strat3!C26,1),"; ",ROUND(T_iii_strat3!D26,1),"]")))</f>
        <v>-</v>
      </c>
      <c r="Y55" s="18" t="str">
        <f>IF(T_iii_strat3!G26=".","-",(CONCATENATE("[",ROUND(T_iii_strat3!G26,1),"; ",ROUND(T_iii_strat3!H26,1),"]")))</f>
        <v>[13.6; 43.5]</v>
      </c>
      <c r="Z55" s="18" t="str">
        <f>IF(T_iii_strat3!K26=".","-",(CONCATENATE("[",ROUND(T_iii_strat3!K26,1),"; ",ROUND(T_iii_strat3!L26,1),"]")))</f>
        <v>[5.2; 11.4]</v>
      </c>
      <c r="AA55" s="18" t="str">
        <f>IF(T_iii_strat3!O26=".","-",(CONCATENATE("[",ROUND(T_iii_strat3!O26,1),"; ",ROUND(T_iii_strat3!P26,1),"]")))</f>
        <v>-</v>
      </c>
      <c r="AB55" s="18" t="str">
        <f>IF(T_iii_strat3!S26=".","-",(CONCATENATE("[",ROUND(T_iii_strat3!S26,1),"; ",ROUND(T_iii_strat3!T26,1),"]")))</f>
        <v>-</v>
      </c>
      <c r="AC55" s="18" t="str">
        <f>IF(T_iii_strat3!W26=".","-",(CONCATENATE("[",ROUND(T_iii_strat3!W26,1),"; ",ROUND(T_iii_strat3!X26,1),"]")))</f>
        <v>-</v>
      </c>
      <c r="AD55" s="18" t="str">
        <f>IF(T_iii_strat3!AA26=".","-",(CONCATENATE("[",ROUND(T_iii_strat3!AA26,1),"; ",ROUND(T_iii_strat3!AB26,1),"]")))</f>
        <v>[2.8; 6.8]</v>
      </c>
      <c r="AE55" s="18" t="str">
        <f>IF(T_iii_strat3!AE26=".","-",(CONCATENATE("[",ROUND(T_iii_strat3!AE26,1),"; ",ROUND(T_iii_strat3!AF26,1),"]")))</f>
        <v>-</v>
      </c>
    </row>
    <row r="56" spans="1:31" x14ac:dyDescent="0.25">
      <c r="A56" s="5" t="s">
        <v>67</v>
      </c>
      <c r="B56" s="4">
        <f>ROUND(T_iii_strat1!B27,1)</f>
        <v>36.799999999999997</v>
      </c>
      <c r="C56" s="4">
        <f>ROUND(T_iii_strat1!F27,1)</f>
        <v>30.2</v>
      </c>
      <c r="D56" s="4">
        <f>ROUND(T_iii_strat1!J27,1)</f>
        <v>25</v>
      </c>
      <c r="E56" s="4">
        <f>ROUND(T_iii_strat1!N27,1)</f>
        <v>0</v>
      </c>
      <c r="F56" s="4">
        <f>ROUND(T_iii_strat1!R27,1)</f>
        <v>1.8</v>
      </c>
      <c r="G56" s="4">
        <f>ROUND(T_iii_strat1!V27,1)</f>
        <v>8.1999999999999993</v>
      </c>
      <c r="H56" s="4">
        <f>ROUND(T_iii_strat1!Z27,1)</f>
        <v>3.3</v>
      </c>
      <c r="I56" s="4">
        <f>ROUND(T_iii_strat1!AD27,1)</f>
        <v>2.5</v>
      </c>
      <c r="L56" s="5" t="s">
        <v>67</v>
      </c>
      <c r="M56" s="4">
        <f>ROUND(T_iii_strat2!B27,1)</f>
        <v>46.5</v>
      </c>
      <c r="N56" s="4">
        <f>ROUND(T_iii_strat2!F27,1)</f>
        <v>37</v>
      </c>
      <c r="O56" s="4">
        <f>ROUND(T_iii_strat2!J27,1)</f>
        <v>69</v>
      </c>
      <c r="P56" s="4">
        <f>ROUND(T_iii_strat2!N27,1)</f>
        <v>0</v>
      </c>
      <c r="Q56" s="4">
        <f>ROUND(T_iii_strat2!R27,1)</f>
        <v>62.3</v>
      </c>
      <c r="R56" s="4">
        <f>ROUND(T_iii_strat2!V27,1)</f>
        <v>19.399999999999999</v>
      </c>
      <c r="S56" s="4">
        <f>ROUND(T_iii_strat2!Z27,1)</f>
        <v>56.4</v>
      </c>
      <c r="T56" s="4">
        <f>ROUND(T_iii_strat2!AD27,1)</f>
        <v>86.7</v>
      </c>
      <c r="W56" s="5" t="s">
        <v>67</v>
      </c>
      <c r="X56" s="4">
        <f>ROUND(T_iii_strat3!B27,1)</f>
        <v>0</v>
      </c>
      <c r="Y56" s="4">
        <f>ROUND(T_iii_strat3!F27,1)</f>
        <v>26.6</v>
      </c>
      <c r="Z56" s="4">
        <f>ROUND(T_iii_strat3!J27,1)</f>
        <v>8.1</v>
      </c>
      <c r="AA56" s="4">
        <f>ROUND(T_iii_strat3!N27,1)</f>
        <v>0</v>
      </c>
      <c r="AB56" s="4">
        <f>ROUND(T_iii_strat3!R27,1)</f>
        <v>0</v>
      </c>
      <c r="AC56" s="4">
        <f>ROUND(T_iii_strat3!V27,1)</f>
        <v>0</v>
      </c>
      <c r="AD56" s="4">
        <f>ROUND(T_iii_strat3!Z27,1)</f>
        <v>4.5</v>
      </c>
      <c r="AE56" s="4">
        <f>ROUND(T_iii_strat3!AD27,1)</f>
        <v>0</v>
      </c>
    </row>
    <row r="57" spans="1:31" s="17" customFormat="1" ht="8.25" x14ac:dyDescent="0.15">
      <c r="A57" s="21"/>
      <c r="B57" s="18" t="str">
        <f>IF(T_iii_strat1!C27=".","-",(CONCATENATE("[",ROUND(T_iii_strat1!C27,1),"; ",ROUND(T_iii_strat1!D27,1),"]")))</f>
        <v>[17.6; 61.3]</v>
      </c>
      <c r="C57" s="18" t="str">
        <f>IF(T_iii_strat1!G27=".","-",(CONCATENATE("[",ROUND(T_iii_strat1!G27,1),"; ",ROUND(T_iii_strat1!H27,1),"]")))</f>
        <v>[14.3; 52.8]</v>
      </c>
      <c r="D57" s="18" t="str">
        <f>IF(T_iii_strat1!K27=".","-",(CONCATENATE("[",ROUND(T_iii_strat1!K27,1),"; ",ROUND(T_iii_strat1!L27,1),"]")))</f>
        <v>[18.8; 32.4]</v>
      </c>
      <c r="E57" s="18" t="str">
        <f>IF(T_iii_strat1!O27=".","-",(CONCATENATE("[",ROUND(T_iii_strat1!O27,1),"; ",ROUND(T_iii_strat1!P27,1),"]")))</f>
        <v>-</v>
      </c>
      <c r="F57" s="18" t="str">
        <f>IF(T_iii_strat1!S27=".","-",(CONCATENATE("[",ROUND(T_iii_strat1!S27,1),"; ",ROUND(T_iii_strat1!T27,1),"]")))</f>
        <v>[1.2; 2.6]</v>
      </c>
      <c r="G57" s="18" t="str">
        <f>IF(T_iii_strat1!W27=".","-",(CONCATENATE("[",ROUND(T_iii_strat1!W27,1),"; ",ROUND(T_iii_strat1!X27,1),"]")))</f>
        <v>[3.4; 18.1]</v>
      </c>
      <c r="H57" s="18" t="str">
        <f>IF(T_iii_strat1!AA27=".","-",(CONCATENATE("[",ROUND(T_iii_strat1!AA27,1),"; ",ROUND(T_iii_strat1!AB27,1),"]")))</f>
        <v>[2.5; 4.4]</v>
      </c>
      <c r="I57" s="18" t="str">
        <f>IF(T_iii_strat1!AE27=".","-",(CONCATENATE("[",ROUND(T_iii_strat1!AE27,1),"; ",ROUND(T_iii_strat1!AF27,1),"]")))</f>
        <v>[0.5; 12]</v>
      </c>
      <c r="L57" s="21"/>
      <c r="M57" s="18" t="str">
        <f>IF(T_iii_strat2!C27=".","-",(CONCATENATE("[",ROUND(T_iii_strat2!C27,1),"; ",ROUND(T_iii_strat2!D27,1),"]")))</f>
        <v>[22.6; 72.2]</v>
      </c>
      <c r="N57" s="18" t="str">
        <f>IF(T_iii_strat2!G27=".","-",(CONCATENATE("[",ROUND(T_iii_strat2!G27,1),"; ",ROUND(T_iii_strat2!H27,1),"]")))</f>
        <v>[21.2; 56.1]</v>
      </c>
      <c r="O57" s="18" t="str">
        <f>IF(T_iii_strat2!K27=".","-",(CONCATENATE("[",ROUND(T_iii_strat2!K27,1),"; ",ROUND(T_iii_strat2!L27,1),"]")))</f>
        <v>[62.5; 74.8]</v>
      </c>
      <c r="P57" s="18" t="str">
        <f>IF(T_iii_strat2!O27=".","-",(CONCATENATE("[",ROUND(T_iii_strat2!O27,1),"; ",ROUND(T_iii_strat2!P27,1),"]")))</f>
        <v>-</v>
      </c>
      <c r="Q57" s="18" t="str">
        <f>IF(T_iii_strat2!S27=".","-",(CONCATENATE("[",ROUND(T_iii_strat2!S27,1),"; ",ROUND(T_iii_strat2!T27,1),"]")))</f>
        <v>[52.1; 71.6]</v>
      </c>
      <c r="R57" s="18" t="str">
        <f>IF(T_iii_strat2!W27=".","-",(CONCATENATE("[",ROUND(T_iii_strat2!W27,1),"; ",ROUND(T_iii_strat2!X27,1),"]")))</f>
        <v>[8.1; 39.7]</v>
      </c>
      <c r="S57" s="18" t="str">
        <f>IF(T_iii_strat2!AA27=".","-",(CONCATENATE("[",ROUND(T_iii_strat2!AA27,1),"; ",ROUND(T_iii_strat2!AB27,1),"]")))</f>
        <v>[48.4; 64.1]</v>
      </c>
      <c r="T57" s="18" t="str">
        <f>IF(T_iii_strat2!AE27=".","-",(CONCATENATE("[",ROUND(T_iii_strat2!AE27,1),"; ",ROUND(T_iii_strat2!AF27,1),"]")))</f>
        <v>[67.2; 95.4]</v>
      </c>
      <c r="W57" s="21"/>
      <c r="X57" s="18" t="str">
        <f>IF(T_iii_strat3!C27=".","-",(CONCATENATE("[",ROUND(T_iii_strat3!C27,1),"; ",ROUND(T_iii_strat3!D27,1),"]")))</f>
        <v>-</v>
      </c>
      <c r="Y57" s="18" t="str">
        <f>IF(T_iii_strat3!G27=".","-",(CONCATENATE("[",ROUND(T_iii_strat3!G27,1),"; ",ROUND(T_iii_strat3!H27,1),"]")))</f>
        <v>[14.1; 44.3]</v>
      </c>
      <c r="Z57" s="18" t="str">
        <f>IF(T_iii_strat3!K27=".","-",(CONCATENATE("[",ROUND(T_iii_strat3!K27,1),"; ",ROUND(T_iii_strat3!L27,1),"]")))</f>
        <v>[5.5; 11.7]</v>
      </c>
      <c r="AA57" s="18" t="str">
        <f>IF(T_iii_strat3!O27=".","-",(CONCATENATE("[",ROUND(T_iii_strat3!O27,1),"; ",ROUND(T_iii_strat3!P27,1),"]")))</f>
        <v>-</v>
      </c>
      <c r="AB57" s="18" t="str">
        <f>IF(T_iii_strat3!S27=".","-",(CONCATENATE("[",ROUND(T_iii_strat3!S27,1),"; ",ROUND(T_iii_strat3!T27,1),"]")))</f>
        <v>-</v>
      </c>
      <c r="AC57" s="18" t="str">
        <f>IF(T_iii_strat3!W27=".","-",(CONCATENATE("[",ROUND(T_iii_strat3!W27,1),"; ",ROUND(T_iii_strat3!X27,1),"]")))</f>
        <v>-</v>
      </c>
      <c r="AD57" s="18" t="str">
        <f>IF(T_iii_strat3!AA27=".","-",(CONCATENATE("[",ROUND(T_iii_strat3!AA27,1),"; ",ROUND(T_iii_strat3!AB27,1),"]")))</f>
        <v>[2.8; 7]</v>
      </c>
      <c r="AE57" s="18" t="str">
        <f>IF(T_iii_strat3!AE27=".","-",(CONCATENATE("[",ROUND(T_iii_strat3!AE27,1),"; ",ROUND(T_iii_strat3!AF27,1),"]")))</f>
        <v>-</v>
      </c>
    </row>
    <row r="58" spans="1:31" x14ac:dyDescent="0.25">
      <c r="A58" s="5" t="s">
        <v>68</v>
      </c>
      <c r="B58" s="4">
        <f>ROUND(T_iii_strat1!B28,1)</f>
        <v>0</v>
      </c>
      <c r="C58" s="4">
        <f>ROUND(T_iii_strat1!F28,1)</f>
        <v>0</v>
      </c>
      <c r="D58" s="4">
        <f>ROUND(T_iii_strat1!J28,1)</f>
        <v>0</v>
      </c>
      <c r="E58" s="4">
        <f>ROUND(T_iii_strat1!N28,1)</f>
        <v>0</v>
      </c>
      <c r="F58" s="4">
        <f>ROUND(T_iii_strat1!R28,1)</f>
        <v>0</v>
      </c>
      <c r="G58" s="4">
        <f>ROUND(T_iii_strat1!V28,1)</f>
        <v>0</v>
      </c>
      <c r="H58" s="4">
        <f>ROUND(T_iii_strat1!Z28,1)</f>
        <v>0</v>
      </c>
      <c r="I58" s="4">
        <f>ROUND(T_iii_strat1!AD28,1)</f>
        <v>0</v>
      </c>
      <c r="L58" s="5" t="s">
        <v>68</v>
      </c>
      <c r="M58" s="4">
        <f>ROUND(T_iii_strat2!B28,1)</f>
        <v>0</v>
      </c>
      <c r="N58" s="4">
        <f>ROUND(T_iii_strat2!F28,1)</f>
        <v>0</v>
      </c>
      <c r="O58" s="4">
        <f>ROUND(T_iii_strat2!J28,1)</f>
        <v>0</v>
      </c>
      <c r="P58" s="4">
        <f>ROUND(T_iii_strat2!N28,1)</f>
        <v>0</v>
      </c>
      <c r="Q58" s="4">
        <f>ROUND(T_iii_strat2!R28,1)</f>
        <v>0</v>
      </c>
      <c r="R58" s="4">
        <f>ROUND(T_iii_strat2!V28,1)</f>
        <v>0</v>
      </c>
      <c r="S58" s="4">
        <f>ROUND(T_iii_strat2!Z28,1)</f>
        <v>0</v>
      </c>
      <c r="T58" s="4">
        <f>ROUND(T_iii_strat2!AD28,1)</f>
        <v>0</v>
      </c>
      <c r="W58" s="5" t="s">
        <v>68</v>
      </c>
      <c r="X58" s="4">
        <f>ROUND(T_iii_strat3!B28,1)</f>
        <v>0</v>
      </c>
      <c r="Y58" s="4">
        <f>ROUND(T_iii_strat3!F28,1)</f>
        <v>0</v>
      </c>
      <c r="Z58" s="4">
        <f>ROUND(T_iii_strat3!J28,1)</f>
        <v>0</v>
      </c>
      <c r="AA58" s="4">
        <f>ROUND(T_iii_strat3!N28,1)</f>
        <v>0</v>
      </c>
      <c r="AB58" s="4">
        <f>ROUND(T_iii_strat3!R28,1)</f>
        <v>0</v>
      </c>
      <c r="AC58" s="4">
        <f>ROUND(T_iii_strat3!V28,1)</f>
        <v>0</v>
      </c>
      <c r="AD58" s="4">
        <f>ROUND(T_iii_strat3!Z28,1)</f>
        <v>0</v>
      </c>
      <c r="AE58" s="4">
        <f>ROUND(T_iii_strat3!AD28,1)</f>
        <v>0</v>
      </c>
    </row>
    <row r="59" spans="1:31" s="17" customFormat="1" ht="8.25" x14ac:dyDescent="0.15">
      <c r="A59" s="22"/>
      <c r="B59" s="18" t="str">
        <f>IF(T_iii_strat1!C28=".","-",(CONCATENATE("[",ROUND(T_iii_strat1!C28,1),"; ",ROUND(T_iii_strat1!D28,1),"]")))</f>
        <v>-</v>
      </c>
      <c r="C59" s="18" t="str">
        <f>IF(T_iii_strat1!G28=".","-",(CONCATENATE("[",ROUND(T_iii_strat1!G28,1),"; ",ROUND(T_iii_strat1!H28,1),"]")))</f>
        <v>-</v>
      </c>
      <c r="D59" s="18" t="str">
        <f>IF(T_iii_strat1!K28=".","-",(CONCATENATE("[",ROUND(T_iii_strat1!K28,1),"; ",ROUND(T_iii_strat1!L28,1),"]")))</f>
        <v>-</v>
      </c>
      <c r="E59" s="18" t="str">
        <f>IF(T_iii_strat1!O28=".","-",(CONCATENATE("[",ROUND(T_iii_strat1!O28,1),"; ",ROUND(T_iii_strat1!P28,1),"]")))</f>
        <v>-</v>
      </c>
      <c r="F59" s="18" t="str">
        <f>IF(T_iii_strat1!S28=".","-",(CONCATENATE("[",ROUND(T_iii_strat1!S28,1),"; ",ROUND(T_iii_strat1!T28,1),"]")))</f>
        <v>-</v>
      </c>
      <c r="G59" s="18" t="str">
        <f>IF(T_iii_strat1!W28=".","-",(CONCATENATE("[",ROUND(T_iii_strat1!W28,1),"; ",ROUND(T_iii_strat1!X28,1),"]")))</f>
        <v>-</v>
      </c>
      <c r="H59" s="18" t="str">
        <f>IF(T_iii_strat1!AA28=".","-",(CONCATENATE("[",ROUND(T_iii_strat1!AA28,1),"; ",ROUND(T_iii_strat1!AB28,1),"]")))</f>
        <v>-</v>
      </c>
      <c r="I59" s="18" t="str">
        <f>IF(T_iii_strat1!AE28=".","-",(CONCATENATE("[",ROUND(T_iii_strat1!AE28,1),"; ",ROUND(T_iii_strat1!AF28,1),"]")))</f>
        <v>-</v>
      </c>
      <c r="L59" s="22"/>
      <c r="M59" s="18" t="str">
        <f>IF(T_iii_strat2!C28=".","-",(CONCATENATE("[",ROUND(T_iii_strat2!C28,1),"; ",ROUND(T_iii_strat2!D28,1),"]")))</f>
        <v>-</v>
      </c>
      <c r="N59" s="18" t="str">
        <f>IF(T_iii_strat2!G28=".","-",(CONCATENATE("[",ROUND(T_iii_strat2!G28,1),"; ",ROUND(T_iii_strat2!H28,1),"]")))</f>
        <v>-</v>
      </c>
      <c r="O59" s="18" t="str">
        <f>IF(T_iii_strat2!K28=".","-",(CONCATENATE("[",ROUND(T_iii_strat2!K28,1),"; ",ROUND(T_iii_strat2!L28,1),"]")))</f>
        <v>-</v>
      </c>
      <c r="P59" s="18" t="str">
        <f>IF(T_iii_strat2!O28=".","-",(CONCATENATE("[",ROUND(T_iii_strat2!O28,1),"; ",ROUND(T_iii_strat2!P28,1),"]")))</f>
        <v>-</v>
      </c>
      <c r="Q59" s="18" t="str">
        <f>IF(T_iii_strat2!S28=".","-",(CONCATENATE("[",ROUND(T_iii_strat2!S28,1),"; ",ROUND(T_iii_strat2!T28,1),"]")))</f>
        <v>-</v>
      </c>
      <c r="R59" s="18" t="str">
        <f>IF(T_iii_strat2!W28=".","-",(CONCATENATE("[",ROUND(T_iii_strat2!W28,1),"; ",ROUND(T_iii_strat2!X28,1),"]")))</f>
        <v>-</v>
      </c>
      <c r="S59" s="18" t="str">
        <f>IF(T_iii_strat2!AA28=".","-",(CONCATENATE("[",ROUND(T_iii_strat2!AA28,1),"; ",ROUND(T_iii_strat2!AB28,1),"]")))</f>
        <v>-</v>
      </c>
      <c r="T59" s="18" t="str">
        <f>IF(T_iii_strat2!AE28=".","-",(CONCATENATE("[",ROUND(T_iii_strat2!AE28,1),"; ",ROUND(T_iii_strat2!AF28,1),"]")))</f>
        <v>-</v>
      </c>
      <c r="W59" s="22"/>
      <c r="X59" s="18" t="str">
        <f>IF(T_iii_strat3!C28=".","-",(CONCATENATE("[",ROUND(T_iii_strat3!C28,1),"; ",ROUND(T_iii_strat3!D28,1),"]")))</f>
        <v>-</v>
      </c>
      <c r="Y59" s="18" t="str">
        <f>IF(T_iii_strat3!G28=".","-",(CONCATENATE("[",ROUND(T_iii_strat3!G28,1),"; ",ROUND(T_iii_strat3!H28,1),"]")))</f>
        <v>-</v>
      </c>
      <c r="Z59" s="18" t="str">
        <f>IF(T_iii_strat3!K28=".","-",(CONCATENATE("[",ROUND(T_iii_strat3!K28,1),"; ",ROUND(T_iii_strat3!L28,1),"]")))</f>
        <v>-</v>
      </c>
      <c r="AA59" s="18" t="str">
        <f>IF(T_iii_strat3!O28=".","-",(CONCATENATE("[",ROUND(T_iii_strat3!O28,1),"; ",ROUND(T_iii_strat3!P28,1),"]")))</f>
        <v>-</v>
      </c>
      <c r="AB59" s="18" t="str">
        <f>IF(T_iii_strat3!S28=".","-",(CONCATENATE("[",ROUND(T_iii_strat3!S28,1),"; ",ROUND(T_iii_strat3!T28,1),"]")))</f>
        <v>-</v>
      </c>
      <c r="AC59" s="18" t="str">
        <f>IF(T_iii_strat3!W28=".","-",(CONCATENATE("[",ROUND(T_iii_strat3!W28,1),"; ",ROUND(T_iii_strat3!X28,1),"]")))</f>
        <v>-</v>
      </c>
      <c r="AD59" s="18" t="str">
        <f>IF(T_iii_strat3!AA28=".","-",(CONCATENATE("[",ROUND(T_iii_strat3!AA28,1),"; ",ROUND(T_iii_strat3!AB28,1),"]")))</f>
        <v>-</v>
      </c>
      <c r="AE59" s="18" t="str">
        <f>IF(T_iii_strat3!AE28=".","-",(CONCATENATE("[",ROUND(T_iii_strat3!AE28,1),"; ",ROUND(T_iii_strat3!AF28,1),"]")))</f>
        <v>-</v>
      </c>
    </row>
    <row r="60" spans="1:31" x14ac:dyDescent="0.25">
      <c r="A60" s="5" t="s">
        <v>69</v>
      </c>
      <c r="B60" s="4">
        <f>ROUND(T_iii_strat1!B29,1)</f>
        <v>4.2</v>
      </c>
      <c r="C60" s="4">
        <f>ROUND(T_iii_strat1!F29,1)</f>
        <v>6.1</v>
      </c>
      <c r="D60" s="4">
        <f>ROUND(T_iii_strat1!J29,1)</f>
        <v>4.2</v>
      </c>
      <c r="E60" s="4">
        <f>ROUND(T_iii_strat1!N29,1)</f>
        <v>0</v>
      </c>
      <c r="F60" s="4">
        <f>ROUND(T_iii_strat1!R29,1)</f>
        <v>0.1</v>
      </c>
      <c r="G60" s="4">
        <f>ROUND(T_iii_strat1!V29,1)</f>
        <v>8.1999999999999993</v>
      </c>
      <c r="H60" s="4">
        <f>ROUND(T_iii_strat1!Z29,1)</f>
        <v>0.4</v>
      </c>
      <c r="I60" s="4">
        <f>ROUND(T_iii_strat1!AD29,1)</f>
        <v>0</v>
      </c>
      <c r="L60" s="5" t="s">
        <v>69</v>
      </c>
      <c r="M60" s="4">
        <f>ROUND(T_iii_strat2!B29,1)</f>
        <v>16</v>
      </c>
      <c r="N60" s="4">
        <f>ROUND(T_iii_strat2!F29,1)</f>
        <v>14.3</v>
      </c>
      <c r="O60" s="4">
        <f>ROUND(T_iii_strat2!J29,1)</f>
        <v>28.9</v>
      </c>
      <c r="P60" s="4">
        <f>ROUND(T_iii_strat2!N29,1)</f>
        <v>0</v>
      </c>
      <c r="Q60" s="4">
        <f>ROUND(T_iii_strat2!R29,1)</f>
        <v>10</v>
      </c>
      <c r="R60" s="4">
        <f>ROUND(T_iii_strat2!V29,1)</f>
        <v>4.2</v>
      </c>
      <c r="S60" s="4">
        <f>ROUND(T_iii_strat2!Z29,1)</f>
        <v>10.199999999999999</v>
      </c>
      <c r="T60" s="4">
        <f>ROUND(T_iii_strat2!AD29,1)</f>
        <v>44.8</v>
      </c>
      <c r="W60" s="5" t="s">
        <v>69</v>
      </c>
      <c r="X60" s="4">
        <f>ROUND(T_iii_strat3!B29,1)</f>
        <v>0</v>
      </c>
      <c r="Y60" s="4">
        <f>ROUND(T_iii_strat3!F29,1)</f>
        <v>5.8</v>
      </c>
      <c r="Z60" s="4">
        <f>ROUND(T_iii_strat3!J29,1)</f>
        <v>1.3</v>
      </c>
      <c r="AA60" s="4">
        <f>ROUND(T_iii_strat3!N29,1)</f>
        <v>0</v>
      </c>
      <c r="AB60" s="4">
        <f>ROUND(T_iii_strat3!R29,1)</f>
        <v>0</v>
      </c>
      <c r="AC60" s="4">
        <f>ROUND(T_iii_strat3!V29,1)</f>
        <v>0</v>
      </c>
      <c r="AD60" s="4">
        <f>ROUND(T_iii_strat3!Z29,1)</f>
        <v>0.8</v>
      </c>
      <c r="AE60" s="4">
        <f>ROUND(T_iii_strat3!AD29,1)</f>
        <v>0</v>
      </c>
    </row>
    <row r="61" spans="1:31" s="17" customFormat="1" ht="8.25" x14ac:dyDescent="0.15">
      <c r="A61" s="24"/>
      <c r="B61" s="18" t="str">
        <f>IF(T_iii_strat1!C29=".","-",(CONCATENATE("[",ROUND(T_iii_strat1!C29,1),"; ",ROUND(T_iii_strat1!D29,1),"]")))</f>
        <v>[1; 16.6]</v>
      </c>
      <c r="C61" s="18" t="str">
        <f>IF(T_iii_strat1!G29=".","-",(CONCATENATE("[",ROUND(T_iii_strat1!G29,1),"; ",ROUND(T_iii_strat1!H29,1),"]")))</f>
        <v>[1.5; 22.4]</v>
      </c>
      <c r="D61" s="18" t="str">
        <f>IF(T_iii_strat1!K29=".","-",(CONCATENATE("[",ROUND(T_iii_strat1!K29,1),"; ",ROUND(T_iii_strat1!L29,1),"]")))</f>
        <v>[2; 8.7]</v>
      </c>
      <c r="E61" s="18" t="str">
        <f>IF(T_iii_strat1!O29=".","-",(CONCATENATE("[",ROUND(T_iii_strat1!O29,1),"; ",ROUND(T_iii_strat1!P29,1),"]")))</f>
        <v>-</v>
      </c>
      <c r="F61" s="18" t="str">
        <f>IF(T_iii_strat1!S29=".","-",(CONCATENATE("[",ROUND(T_iii_strat1!S29,1),"; ",ROUND(T_iii_strat1!T29,1),"]")))</f>
        <v>[0; 0.2]</v>
      </c>
      <c r="G61" s="18" t="str">
        <f>IF(T_iii_strat1!W29=".","-",(CONCATENATE("[",ROUND(T_iii_strat1!W29,1),"; ",ROUND(T_iii_strat1!X29,1),"]")))</f>
        <v>[3.4; 18.1]</v>
      </c>
      <c r="H61" s="18" t="str">
        <f>IF(T_iii_strat1!AA29=".","-",(CONCATENATE("[",ROUND(T_iii_strat1!AA29,1),"; ",ROUND(T_iii_strat1!AB29,1),"]")))</f>
        <v>[0.2; 0.8]</v>
      </c>
      <c r="I61" s="18" t="str">
        <f>IF(T_iii_strat1!AE29=".","-",(CONCATENATE("[",ROUND(T_iii_strat1!AE29,1),"; ",ROUND(T_iii_strat1!AF29,1),"]")))</f>
        <v>-</v>
      </c>
      <c r="L61" s="24"/>
      <c r="M61" s="18" t="str">
        <f>IF(T_iii_strat2!C29=".","-",(CONCATENATE("[",ROUND(T_iii_strat2!C29,1),"; ",ROUND(T_iii_strat2!D29,1),"]")))</f>
        <v>[5.1; 40.3]</v>
      </c>
      <c r="N61" s="18" t="str">
        <f>IF(T_iii_strat2!G29=".","-",(CONCATENATE("[",ROUND(T_iii_strat2!G29,1),"; ",ROUND(T_iii_strat2!H29,1),"]")))</f>
        <v>[7.6; 25.4]</v>
      </c>
      <c r="O61" s="18" t="str">
        <f>IF(T_iii_strat2!K29=".","-",(CONCATENATE("[",ROUND(T_iii_strat2!K29,1),"; ",ROUND(T_iii_strat2!L29,1),"]")))</f>
        <v>[22.9; 35.7]</v>
      </c>
      <c r="P61" s="18" t="str">
        <f>IF(T_iii_strat2!O29=".","-",(CONCATENATE("[",ROUND(T_iii_strat2!O29,1),"; ",ROUND(T_iii_strat2!P29,1),"]")))</f>
        <v>-</v>
      </c>
      <c r="Q61" s="18" t="str">
        <f>IF(T_iii_strat2!S29=".","-",(CONCATENATE("[",ROUND(T_iii_strat2!S29,1),"; ",ROUND(T_iii_strat2!T29,1),"]")))</f>
        <v>[7.7; 12.7]</v>
      </c>
      <c r="R61" s="18" t="str">
        <f>IF(T_iii_strat2!W29=".","-",(CONCATENATE("[",ROUND(T_iii_strat2!W29,1),"; ",ROUND(T_iii_strat2!X29,1),"]")))</f>
        <v>[1.2; 13.6]</v>
      </c>
      <c r="S61" s="18" t="str">
        <f>IF(T_iii_strat2!AA29=".","-",(CONCATENATE("[",ROUND(T_iii_strat2!AA29,1),"; ",ROUND(T_iii_strat2!AB29,1),"]")))</f>
        <v>[8.1; 12.9]</v>
      </c>
      <c r="T61" s="18" t="str">
        <f>IF(T_iii_strat2!AE29=".","-",(CONCATENATE("[",ROUND(T_iii_strat2!AE29,1),"; ",ROUND(T_iii_strat2!AF29,1),"]")))</f>
        <v>[18.4; 74.5]</v>
      </c>
      <c r="W61" s="24"/>
      <c r="X61" s="18" t="str">
        <f>IF(T_iii_strat3!C29=".","-",(CONCATENATE("[",ROUND(T_iii_strat3!C29,1),"; ",ROUND(T_iii_strat3!D29,1),"]")))</f>
        <v>-</v>
      </c>
      <c r="Y61" s="18" t="str">
        <f>IF(T_iii_strat3!G29=".","-",(CONCATENATE("[",ROUND(T_iii_strat3!G29,1),"; ",ROUND(T_iii_strat3!H29,1),"]")))</f>
        <v>[2.4; 13.4]</v>
      </c>
      <c r="Z61" s="18" t="str">
        <f>IF(T_iii_strat3!K29=".","-",(CONCATENATE("[",ROUND(T_iii_strat3!K29,1),"; ",ROUND(T_iii_strat3!L29,1),"]")))</f>
        <v>[0.4; 4.7]</v>
      </c>
      <c r="AA61" s="18" t="str">
        <f>IF(T_iii_strat3!O29=".","-",(CONCATENATE("[",ROUND(T_iii_strat3!O29,1),"; ",ROUND(T_iii_strat3!P29,1),"]")))</f>
        <v>-</v>
      </c>
      <c r="AB61" s="18" t="str">
        <f>IF(T_iii_strat3!S29=".","-",(CONCATENATE("[",ROUND(T_iii_strat3!S29,1),"; ",ROUND(T_iii_strat3!T29,1),"]")))</f>
        <v>-</v>
      </c>
      <c r="AC61" s="18" t="str">
        <f>IF(T_iii_strat3!W29=".","-",(CONCATENATE("[",ROUND(T_iii_strat3!W29,1),"; ",ROUND(T_iii_strat3!X29,1),"]")))</f>
        <v>-</v>
      </c>
      <c r="AD61" s="18" t="str">
        <f>IF(T_iii_strat3!AA29=".","-",(CONCATENATE("[",ROUND(T_iii_strat3!AA29,1),"; ",ROUND(T_iii_strat3!AB29,1),"]")))</f>
        <v>[0.4; 2]</v>
      </c>
      <c r="AE61" s="18" t="str">
        <f>IF(T_iii_strat3!AE29=".","-",(CONCATENATE("[",ROUND(T_iii_strat3!AE29,1),"; ",ROUND(T_iii_strat3!AF29,1),"]")))</f>
        <v>-</v>
      </c>
    </row>
    <row r="62" spans="1:31" x14ac:dyDescent="0.25">
      <c r="A62" s="5" t="s">
        <v>70</v>
      </c>
      <c r="B62" s="4">
        <f>ROUND(T_iii_strat1!B30,1)</f>
        <v>11.2</v>
      </c>
      <c r="C62" s="4">
        <f>ROUND(T_iii_strat1!F30,1)</f>
        <v>8.9</v>
      </c>
      <c r="D62" s="4">
        <f>ROUND(T_iii_strat1!J30,1)</f>
        <v>18.7</v>
      </c>
      <c r="E62" s="4">
        <f>ROUND(T_iii_strat1!N30,1)</f>
        <v>0</v>
      </c>
      <c r="F62" s="4">
        <f>ROUND(T_iii_strat1!R30,1)</f>
        <v>1.3</v>
      </c>
      <c r="G62" s="4">
        <f>ROUND(T_iii_strat1!V30,1)</f>
        <v>0</v>
      </c>
      <c r="H62" s="4">
        <f>ROUND(T_iii_strat1!Z30,1)</f>
        <v>2.1</v>
      </c>
      <c r="I62" s="4">
        <f>ROUND(T_iii_strat1!AD30,1)</f>
        <v>2.5</v>
      </c>
      <c r="L62" s="5" t="s">
        <v>70</v>
      </c>
      <c r="M62" s="4">
        <f>ROUND(T_iii_strat2!B30,1)</f>
        <v>46.5</v>
      </c>
      <c r="N62" s="4">
        <f>ROUND(T_iii_strat2!F30,1)</f>
        <v>30</v>
      </c>
      <c r="O62" s="4">
        <f>ROUND(T_iii_strat2!J30,1)</f>
        <v>26.4</v>
      </c>
      <c r="P62" s="4">
        <f>ROUND(T_iii_strat2!N30,1)</f>
        <v>0</v>
      </c>
      <c r="Q62" s="4">
        <f>ROUND(T_iii_strat2!R30,1)</f>
        <v>55</v>
      </c>
      <c r="R62" s="4">
        <f>ROUND(T_iii_strat2!V30,1)</f>
        <v>15.5</v>
      </c>
      <c r="S62" s="4">
        <f>ROUND(T_iii_strat2!Z30,1)</f>
        <v>48</v>
      </c>
      <c r="T62" s="4">
        <f>ROUND(T_iii_strat2!AD30,1)</f>
        <v>52.8</v>
      </c>
      <c r="W62" s="5" t="s">
        <v>70</v>
      </c>
      <c r="X62" s="4">
        <f>ROUND(T_iii_strat3!B30,1)</f>
        <v>0</v>
      </c>
      <c r="Y62" s="4">
        <f>ROUND(T_iii_strat3!F30,1)</f>
        <v>21.7</v>
      </c>
      <c r="Z62" s="4">
        <f>ROUND(T_iii_strat3!J30,1)</f>
        <v>4.5</v>
      </c>
      <c r="AA62" s="4">
        <f>ROUND(T_iii_strat3!N30,1)</f>
        <v>0</v>
      </c>
      <c r="AB62" s="4">
        <f>ROUND(T_iii_strat3!R30,1)</f>
        <v>0</v>
      </c>
      <c r="AC62" s="4">
        <f>ROUND(T_iii_strat3!V30,1)</f>
        <v>0</v>
      </c>
      <c r="AD62" s="4">
        <f>ROUND(T_iii_strat3!Z30,1)</f>
        <v>3</v>
      </c>
      <c r="AE62" s="4">
        <f>ROUND(T_iii_strat3!AD30,1)</f>
        <v>0</v>
      </c>
    </row>
    <row r="63" spans="1:31" s="17" customFormat="1" ht="8.25" x14ac:dyDescent="0.15">
      <c r="A63" s="24"/>
      <c r="B63" s="18" t="str">
        <f>IF(T_iii_strat1!C30=".","-",(CONCATENATE("[",ROUND(T_iii_strat1!C30,1),"; ",ROUND(T_iii_strat1!D30,1),"]")))</f>
        <v>[3.6; 29.7]</v>
      </c>
      <c r="C63" s="18" t="str">
        <f>IF(T_iii_strat1!G30=".","-",(CONCATENATE("[",ROUND(T_iii_strat1!G30,1),"; ",ROUND(T_iii_strat1!H30,1),"]")))</f>
        <v>[2.1; 30.1]</v>
      </c>
      <c r="D63" s="18" t="str">
        <f>IF(T_iii_strat1!K30=".","-",(CONCATENATE("[",ROUND(T_iii_strat1!K30,1),"; ",ROUND(T_iii_strat1!L30,1),"]")))</f>
        <v>[11.7; 28.7]</v>
      </c>
      <c r="E63" s="18" t="str">
        <f>IF(T_iii_strat1!O30=".","-",(CONCATENATE("[",ROUND(T_iii_strat1!O30,1),"; ",ROUND(T_iii_strat1!P30,1),"]")))</f>
        <v>-</v>
      </c>
      <c r="F63" s="18" t="str">
        <f>IF(T_iii_strat1!S30=".","-",(CONCATENATE("[",ROUND(T_iii_strat1!S30,1),"; ",ROUND(T_iii_strat1!T30,1),"]")))</f>
        <v>[0.8; 2.1]</v>
      </c>
      <c r="G63" s="18" t="str">
        <f>IF(T_iii_strat1!W30=".","-",(CONCATENATE("[",ROUND(T_iii_strat1!W30,1),"; ",ROUND(T_iii_strat1!X30,1),"]")))</f>
        <v>-</v>
      </c>
      <c r="H63" s="18" t="str">
        <f>IF(T_iii_strat1!AA30=".","-",(CONCATENATE("[",ROUND(T_iii_strat1!AA30,1),"; ",ROUND(T_iii_strat1!AB30,1),"]")))</f>
        <v>[1.5; 2.9]</v>
      </c>
      <c r="I63" s="18" t="str">
        <f>IF(T_iii_strat1!AE30=".","-",(CONCATENATE("[",ROUND(T_iii_strat1!AE30,1),"; ",ROUND(T_iii_strat1!AF30,1),"]")))</f>
        <v>[0.5; 12]</v>
      </c>
      <c r="L63" s="24"/>
      <c r="M63" s="18" t="str">
        <f>IF(T_iii_strat2!C30=".","-",(CONCATENATE("[",ROUND(T_iii_strat2!C30,1),"; ",ROUND(T_iii_strat2!D30,1),"]")))</f>
        <v>[22.6; 72.2]</v>
      </c>
      <c r="N63" s="18" t="str">
        <f>IF(T_iii_strat2!G30=".","-",(CONCATENATE("[",ROUND(T_iii_strat2!G30,1),"; ",ROUND(T_iii_strat2!H30,1),"]")))</f>
        <v>[17.3; 46.9]</v>
      </c>
      <c r="O63" s="18" t="str">
        <f>IF(T_iii_strat2!K30=".","-",(CONCATENATE("[",ROUND(T_iii_strat2!K30,1),"; ",ROUND(T_iii_strat2!L30,1),"]")))</f>
        <v>[13.6; 45]</v>
      </c>
      <c r="P63" s="18" t="str">
        <f>IF(T_iii_strat2!O30=".","-",(CONCATENATE("[",ROUND(T_iii_strat2!O30,1),"; ",ROUND(T_iii_strat2!P30,1),"]")))</f>
        <v>-</v>
      </c>
      <c r="Q63" s="18" t="str">
        <f>IF(T_iii_strat2!S30=".","-",(CONCATENATE("[",ROUND(T_iii_strat2!S30,1),"; ",ROUND(T_iii_strat2!T30,1),"]")))</f>
        <v>[46.9; 62.8]</v>
      </c>
      <c r="R63" s="18" t="str">
        <f>IF(T_iii_strat2!W30=".","-",(CONCATENATE("[",ROUND(T_iii_strat2!W30,1),"; ",ROUND(T_iii_strat2!X30,1),"]")))</f>
        <v>[6.3; 33.3]</v>
      </c>
      <c r="S63" s="18" t="str">
        <f>IF(T_iii_strat2!AA30=".","-",(CONCATENATE("[",ROUND(T_iii_strat2!AA30,1),"; ",ROUND(T_iii_strat2!AB30,1),"]")))</f>
        <v>[41.6; 54.5]</v>
      </c>
      <c r="T63" s="18" t="str">
        <f>IF(T_iii_strat2!AE30=".","-",(CONCATENATE("[",ROUND(T_iii_strat2!AE30,1),"; ",ROUND(T_iii_strat2!AF30,1),"]")))</f>
        <v>[32.7; 72]</v>
      </c>
      <c r="W63" s="24"/>
      <c r="X63" s="18" t="str">
        <f>IF(T_iii_strat3!C30=".","-",(CONCATENATE("[",ROUND(T_iii_strat3!C30,1),"; ",ROUND(T_iii_strat3!D30,1),"]")))</f>
        <v>-</v>
      </c>
      <c r="Y63" s="18" t="str">
        <f>IF(T_iii_strat3!G30=".","-",(CONCATENATE("[",ROUND(T_iii_strat3!G30,1),"; ",ROUND(T_iii_strat3!H30,1),"]")))</f>
        <v>[10.4; 40]</v>
      </c>
      <c r="Z63" s="18" t="str">
        <f>IF(T_iii_strat3!K30=".","-",(CONCATENATE("[",ROUND(T_iii_strat3!K30,1),"; ",ROUND(T_iii_strat3!L30,1),"]")))</f>
        <v>[3; 6.9]</v>
      </c>
      <c r="AA63" s="18" t="str">
        <f>IF(T_iii_strat3!O30=".","-",(CONCATENATE("[",ROUND(T_iii_strat3!O30,1),"; ",ROUND(T_iii_strat3!P30,1),"]")))</f>
        <v>-</v>
      </c>
      <c r="AB63" s="18" t="str">
        <f>IF(T_iii_strat3!S30=".","-",(CONCATENATE("[",ROUND(T_iii_strat3!S30,1),"; ",ROUND(T_iii_strat3!T30,1),"]")))</f>
        <v>-</v>
      </c>
      <c r="AC63" s="18" t="str">
        <f>IF(T_iii_strat3!W30=".","-",(CONCATENATE("[",ROUND(T_iii_strat3!W30,1),"; ",ROUND(T_iii_strat3!X30,1),"]")))</f>
        <v>-</v>
      </c>
      <c r="AD63" s="18" t="str">
        <f>IF(T_iii_strat3!AA30=".","-",(CONCATENATE("[",ROUND(T_iii_strat3!AA30,1),"; ",ROUND(T_iii_strat3!AB30,1),"]")))</f>
        <v>[1.8; 5.2]</v>
      </c>
      <c r="AE63" s="18" t="str">
        <f>IF(T_iii_strat3!AE30=".","-",(CONCATENATE("[",ROUND(T_iii_strat3!AE30,1),"; ",ROUND(T_iii_strat3!AF30,1),"]")))</f>
        <v>-</v>
      </c>
    </row>
    <row r="64" spans="1:31" x14ac:dyDescent="0.25">
      <c r="A64" s="5" t="s">
        <v>71</v>
      </c>
      <c r="B64" s="4">
        <f>ROUND(T_iii_strat1!B31,1)</f>
        <v>10.3</v>
      </c>
      <c r="C64" s="4">
        <f>ROUND(T_iii_strat1!F31,1)</f>
        <v>21.3</v>
      </c>
      <c r="D64" s="4">
        <f>ROUND(T_iii_strat1!J31,1)</f>
        <v>18.3</v>
      </c>
      <c r="E64" s="4">
        <f>ROUND(T_iii_strat1!N31,1)</f>
        <v>0</v>
      </c>
      <c r="F64" s="4">
        <f>ROUND(T_iii_strat1!R31,1)</f>
        <v>0.4</v>
      </c>
      <c r="G64" s="4">
        <f>ROUND(T_iii_strat1!V31,1)</f>
        <v>0</v>
      </c>
      <c r="H64" s="4">
        <f>ROUND(T_iii_strat1!Z31,1)</f>
        <v>1.3</v>
      </c>
      <c r="I64" s="4">
        <f>ROUND(T_iii_strat1!AD31,1)</f>
        <v>0</v>
      </c>
      <c r="L64" s="5" t="s">
        <v>71</v>
      </c>
      <c r="M64" s="4">
        <f>ROUND(T_iii_strat2!B31,1)</f>
        <v>36.700000000000003</v>
      </c>
      <c r="N64" s="4">
        <f>ROUND(T_iii_strat2!F31,1)</f>
        <v>17.5</v>
      </c>
      <c r="O64" s="4">
        <f>ROUND(T_iii_strat2!J31,1)</f>
        <v>61.1</v>
      </c>
      <c r="P64" s="4">
        <f>ROUND(T_iii_strat2!N31,1)</f>
        <v>0</v>
      </c>
      <c r="Q64" s="4">
        <f>ROUND(T_iii_strat2!R31,1)</f>
        <v>19.899999999999999</v>
      </c>
      <c r="R64" s="4">
        <f>ROUND(T_iii_strat2!V31,1)</f>
        <v>7.1</v>
      </c>
      <c r="S64" s="4">
        <f>ROUND(T_iii_strat2!Z31,1)</f>
        <v>20.100000000000001</v>
      </c>
      <c r="T64" s="4">
        <f>ROUND(T_iii_strat2!AD31,1)</f>
        <v>40</v>
      </c>
      <c r="W64" s="5" t="s">
        <v>71</v>
      </c>
      <c r="X64" s="4">
        <f>ROUND(T_iii_strat3!B31,1)</f>
        <v>0</v>
      </c>
      <c r="Y64" s="4">
        <f>ROUND(T_iii_strat3!F31,1)</f>
        <v>5.5</v>
      </c>
      <c r="Z64" s="4">
        <f>ROUND(T_iii_strat3!J31,1)</f>
        <v>3.5</v>
      </c>
      <c r="AA64" s="4">
        <f>ROUND(T_iii_strat3!N31,1)</f>
        <v>0</v>
      </c>
      <c r="AB64" s="4">
        <f>ROUND(T_iii_strat3!R31,1)</f>
        <v>0</v>
      </c>
      <c r="AC64" s="4">
        <f>ROUND(T_iii_strat3!V31,1)</f>
        <v>0</v>
      </c>
      <c r="AD64" s="4">
        <f>ROUND(T_iii_strat3!Z31,1)</f>
        <v>1.5</v>
      </c>
      <c r="AE64" s="4">
        <f>ROUND(T_iii_strat3!AD31,1)</f>
        <v>0</v>
      </c>
    </row>
    <row r="65" spans="1:31" s="17" customFormat="1" ht="8.25" x14ac:dyDescent="0.15">
      <c r="A65" s="24"/>
      <c r="B65" s="18" t="str">
        <f>IF(T_iii_strat1!C31=".","-",(CONCATENATE("[",ROUND(T_iii_strat1!C31,1),"; ",ROUND(T_iii_strat1!D31,1),"]")))</f>
        <v>[2.5; 34.3]</v>
      </c>
      <c r="C65" s="18" t="str">
        <f>IF(T_iii_strat1!G31=".","-",(CONCATENATE("[",ROUND(T_iii_strat1!G31,1),"; ",ROUND(T_iii_strat1!H31,1),"]")))</f>
        <v>[8.5; 44.1]</v>
      </c>
      <c r="D65" s="18" t="str">
        <f>IF(T_iii_strat1!K31=".","-",(CONCATENATE("[",ROUND(T_iii_strat1!K31,1),"; ",ROUND(T_iii_strat1!L31,1),"]")))</f>
        <v>[11.7; 27.3]</v>
      </c>
      <c r="E65" s="18" t="str">
        <f>IF(T_iii_strat1!O31=".","-",(CONCATENATE("[",ROUND(T_iii_strat1!O31,1),"; ",ROUND(T_iii_strat1!P31,1),"]")))</f>
        <v>-</v>
      </c>
      <c r="F65" s="18" t="str">
        <f>IF(T_iii_strat1!S31=".","-",(CONCATENATE("[",ROUND(T_iii_strat1!S31,1),"; ",ROUND(T_iii_strat1!T31,1),"]")))</f>
        <v>[0.2; 0.7]</v>
      </c>
      <c r="G65" s="18" t="str">
        <f>IF(T_iii_strat1!W31=".","-",(CONCATENATE("[",ROUND(T_iii_strat1!W31,1),"; ",ROUND(T_iii_strat1!X31,1),"]")))</f>
        <v>-</v>
      </c>
      <c r="H65" s="18" t="str">
        <f>IF(T_iii_strat1!AA31=".","-",(CONCATENATE("[",ROUND(T_iii_strat1!AA31,1),"; ",ROUND(T_iii_strat1!AB31,1),"]")))</f>
        <v>[0.8; 2.3]</v>
      </c>
      <c r="I65" s="18" t="str">
        <f>IF(T_iii_strat1!AE31=".","-",(CONCATENATE("[",ROUND(T_iii_strat1!AE31,1),"; ",ROUND(T_iii_strat1!AF31,1),"]")))</f>
        <v>-</v>
      </c>
      <c r="L65" s="24"/>
      <c r="M65" s="18" t="str">
        <f>IF(T_iii_strat2!C31=".","-",(CONCATENATE("[",ROUND(T_iii_strat2!C31,1),"; ",ROUND(T_iii_strat2!D31,1),"]")))</f>
        <v>[12.3; 70.6]</v>
      </c>
      <c r="N65" s="18" t="str">
        <f>IF(T_iii_strat2!G31=".","-",(CONCATENATE("[",ROUND(T_iii_strat2!G31,1),"; ",ROUND(T_iii_strat2!H31,1),"]")))</f>
        <v>[9.6; 29.8]</v>
      </c>
      <c r="O65" s="18" t="str">
        <f>IF(T_iii_strat2!K31=".","-",(CONCATENATE("[",ROUND(T_iii_strat2!K31,1),"; ",ROUND(T_iii_strat2!L31,1),"]")))</f>
        <v>[53.3; 68.4]</v>
      </c>
      <c r="P65" s="18" t="str">
        <f>IF(T_iii_strat2!O31=".","-",(CONCATENATE("[",ROUND(T_iii_strat2!O31,1),"; ",ROUND(T_iii_strat2!P31,1),"]")))</f>
        <v>-</v>
      </c>
      <c r="Q65" s="18" t="str">
        <f>IF(T_iii_strat2!S31=".","-",(CONCATENATE("[",ROUND(T_iii_strat2!S31,1),"; ",ROUND(T_iii_strat2!T31,1),"]")))</f>
        <v>[15.2; 25.5]</v>
      </c>
      <c r="R65" s="18" t="str">
        <f>IF(T_iii_strat2!W31=".","-",(CONCATENATE("[",ROUND(T_iii_strat2!W31,1),"; ",ROUND(T_iii_strat2!X31,1),"]")))</f>
        <v>[2.9; 16.1]</v>
      </c>
      <c r="S65" s="18" t="str">
        <f>IF(T_iii_strat2!AA31=".","-",(CONCATENATE("[",ROUND(T_iii_strat2!AA31,1),"; ",ROUND(T_iii_strat2!AB31,1),"]")))</f>
        <v>[15.7; 25.4]</v>
      </c>
      <c r="T65" s="18" t="str">
        <f>IF(T_iii_strat2!AE31=".","-",(CONCATENATE("[",ROUND(T_iii_strat2!AE31,1),"; ",ROUND(T_iii_strat2!AF31,1),"]")))</f>
        <v>[20.9; 62.6]</v>
      </c>
      <c r="W65" s="24"/>
      <c r="X65" s="18" t="str">
        <f>IF(T_iii_strat3!C31=".","-",(CONCATENATE("[",ROUND(T_iii_strat3!C31,1),"; ",ROUND(T_iii_strat3!D31,1),"]")))</f>
        <v>-</v>
      </c>
      <c r="Y65" s="18" t="str">
        <f>IF(T_iii_strat3!G31=".","-",(CONCATENATE("[",ROUND(T_iii_strat3!G31,1),"; ",ROUND(T_iii_strat3!H31,1),"]")))</f>
        <v>[2.3; 12.4]</v>
      </c>
      <c r="Z65" s="18" t="str">
        <f>IF(T_iii_strat3!K31=".","-",(CONCATENATE("[",ROUND(T_iii_strat3!K31,1),"; ",ROUND(T_iii_strat3!L31,1),"]")))</f>
        <v>[1.7; 7]</v>
      </c>
      <c r="AA65" s="18" t="str">
        <f>IF(T_iii_strat3!O31=".","-",(CONCATENATE("[",ROUND(T_iii_strat3!O31,1),"; ",ROUND(T_iii_strat3!P31,1),"]")))</f>
        <v>-</v>
      </c>
      <c r="AB65" s="18" t="str">
        <f>IF(T_iii_strat3!S31=".","-",(CONCATENATE("[",ROUND(T_iii_strat3!S31,1),"; ",ROUND(T_iii_strat3!T31,1),"]")))</f>
        <v>-</v>
      </c>
      <c r="AC65" s="18" t="str">
        <f>IF(T_iii_strat3!W31=".","-",(CONCATENATE("[",ROUND(T_iii_strat3!W31,1),"; ",ROUND(T_iii_strat3!X31,1),"]")))</f>
        <v>-</v>
      </c>
      <c r="AD65" s="18" t="str">
        <f>IF(T_iii_strat3!AA31=".","-",(CONCATENATE("[",ROUND(T_iii_strat3!AA31,1),"; ",ROUND(T_iii_strat3!AB31,1),"]")))</f>
        <v>[0.8; 2.8]</v>
      </c>
      <c r="AE65" s="18" t="str">
        <f>IF(T_iii_strat3!AE31=".","-",(CONCATENATE("[",ROUND(T_iii_strat3!AE31,1),"; ",ROUND(T_iii_strat3!AF31,1),"]")))</f>
        <v>-</v>
      </c>
    </row>
    <row r="66" spans="1:31" x14ac:dyDescent="0.25">
      <c r="A66" s="5" t="s">
        <v>72</v>
      </c>
      <c r="B66" s="4">
        <f>ROUND(T_iii_strat1!B32,1)</f>
        <v>11.1</v>
      </c>
      <c r="C66" s="4">
        <f>ROUND(T_iii_strat1!F32,1)</f>
        <v>0</v>
      </c>
      <c r="D66" s="4">
        <f>ROUND(T_iii_strat1!J32,1)</f>
        <v>0</v>
      </c>
      <c r="E66" s="4">
        <f>ROUND(T_iii_strat1!N32,1)</f>
        <v>0</v>
      </c>
      <c r="F66" s="4">
        <f>ROUND(T_iii_strat1!R32,1)</f>
        <v>0.1</v>
      </c>
      <c r="G66" s="4">
        <f>ROUND(T_iii_strat1!V32,1)</f>
        <v>0</v>
      </c>
      <c r="H66" s="4">
        <f>ROUND(T_iii_strat1!Z32,1)</f>
        <v>0.3</v>
      </c>
      <c r="I66" s="4">
        <f>ROUND(T_iii_strat1!AD32,1)</f>
        <v>0</v>
      </c>
      <c r="L66" s="5" t="s">
        <v>72</v>
      </c>
      <c r="M66" s="4">
        <f>ROUND(T_iii_strat2!B32,1)</f>
        <v>0</v>
      </c>
      <c r="N66" s="4">
        <f>ROUND(T_iii_strat2!F32,1)</f>
        <v>0</v>
      </c>
      <c r="O66" s="4">
        <f>ROUND(T_iii_strat2!J32,1)</f>
        <v>0.9</v>
      </c>
      <c r="P66" s="4">
        <f>ROUND(T_iii_strat2!N32,1)</f>
        <v>0</v>
      </c>
      <c r="Q66" s="4">
        <f>ROUND(T_iii_strat2!R32,1)</f>
        <v>0.2</v>
      </c>
      <c r="R66" s="4">
        <f>ROUND(T_iii_strat2!V32,1)</f>
        <v>0</v>
      </c>
      <c r="S66" s="4">
        <f>ROUND(T_iii_strat2!Z32,1)</f>
        <v>0.2</v>
      </c>
      <c r="T66" s="4">
        <f>ROUND(T_iii_strat2!AD32,1)</f>
        <v>0</v>
      </c>
      <c r="W66" s="5" t="s">
        <v>72</v>
      </c>
      <c r="X66" s="4">
        <f>ROUND(T_iii_strat3!B32,1)</f>
        <v>0</v>
      </c>
      <c r="Y66" s="4">
        <f>ROUND(T_iii_strat3!F32,1)</f>
        <v>2</v>
      </c>
      <c r="Z66" s="4">
        <f>ROUND(T_iii_strat3!J32,1)</f>
        <v>0.3</v>
      </c>
      <c r="AA66" s="4">
        <f>ROUND(T_iii_strat3!N32,1)</f>
        <v>0</v>
      </c>
      <c r="AB66" s="4">
        <f>ROUND(T_iii_strat3!R32,1)</f>
        <v>0</v>
      </c>
      <c r="AC66" s="4">
        <f>ROUND(T_iii_strat3!V32,1)</f>
        <v>0</v>
      </c>
      <c r="AD66" s="4">
        <f>ROUND(T_iii_strat3!Z32,1)</f>
        <v>0.2</v>
      </c>
      <c r="AE66" s="4">
        <f>ROUND(T_iii_strat3!AD32,1)</f>
        <v>0</v>
      </c>
    </row>
    <row r="67" spans="1:31" s="17" customFormat="1" ht="8.25" x14ac:dyDescent="0.15">
      <c r="A67" s="24"/>
      <c r="B67" s="18" t="str">
        <f>IF(T_iii_strat1!C32=".","-",(CONCATENATE("[",ROUND(T_iii_strat1!C32,1),"; ",ROUND(T_iii_strat1!D32,1),"]")))</f>
        <v>[2.7; 36.3]</v>
      </c>
      <c r="C67" s="18" t="str">
        <f>IF(T_iii_strat1!G32=".","-",(CONCATENATE("[",ROUND(T_iii_strat1!G32,1),"; ",ROUND(T_iii_strat1!H32,1),"]")))</f>
        <v>-</v>
      </c>
      <c r="D67" s="18" t="str">
        <f>IF(T_iii_strat1!K32=".","-",(CONCATENATE("[",ROUND(T_iii_strat1!K32,1),"; ",ROUND(T_iii_strat1!L32,1),"]")))</f>
        <v>-</v>
      </c>
      <c r="E67" s="18" t="str">
        <f>IF(T_iii_strat1!O32=".","-",(CONCATENATE("[",ROUND(T_iii_strat1!O32,1),"; ",ROUND(T_iii_strat1!P32,1),"]")))</f>
        <v>-</v>
      </c>
      <c r="F67" s="18" t="str">
        <f>IF(T_iii_strat1!S32=".","-",(CONCATENATE("[",ROUND(T_iii_strat1!S32,1),"; ",ROUND(T_iii_strat1!T32,1),"]")))</f>
        <v>[0; 0.5]</v>
      </c>
      <c r="G67" s="18" t="str">
        <f>IF(T_iii_strat1!W32=".","-",(CONCATENATE("[",ROUND(T_iii_strat1!W32,1),"; ",ROUND(T_iii_strat1!X32,1),"]")))</f>
        <v>-</v>
      </c>
      <c r="H67" s="18" t="str">
        <f>IF(T_iii_strat1!AA32=".","-",(CONCATENATE("[",ROUND(T_iii_strat1!AA32,1),"; ",ROUND(T_iii_strat1!AB32,1),"]")))</f>
        <v>[0.1; 0.7]</v>
      </c>
      <c r="I67" s="18" t="str">
        <f>IF(T_iii_strat1!AE32=".","-",(CONCATENATE("[",ROUND(T_iii_strat1!AE32,1),"; ",ROUND(T_iii_strat1!AF32,1),"]")))</f>
        <v>-</v>
      </c>
      <c r="L67" s="24"/>
      <c r="M67" s="18" t="str">
        <f>IF(T_iii_strat2!C32=".","-",(CONCATENATE("[",ROUND(T_iii_strat2!C32,1),"; ",ROUND(T_iii_strat2!D32,1),"]")))</f>
        <v>-</v>
      </c>
      <c r="N67" s="18" t="str">
        <f>IF(T_iii_strat2!G32=".","-",(CONCATENATE("[",ROUND(T_iii_strat2!G32,1),"; ",ROUND(T_iii_strat2!H32,1),"]")))</f>
        <v>-</v>
      </c>
      <c r="O67" s="18" t="str">
        <f>IF(T_iii_strat2!K32=".","-",(CONCATENATE("[",ROUND(T_iii_strat2!K32,1),"; ",ROUND(T_iii_strat2!L32,1),"]")))</f>
        <v>[0.2; 3.1]</v>
      </c>
      <c r="P67" s="18" t="str">
        <f>IF(T_iii_strat2!O32=".","-",(CONCATENATE("[",ROUND(T_iii_strat2!O32,1),"; ",ROUND(T_iii_strat2!P32,1),"]")))</f>
        <v>-</v>
      </c>
      <c r="Q67" s="18" t="str">
        <f>IF(T_iii_strat2!S32=".","-",(CONCATENATE("[",ROUND(T_iii_strat2!S32,1),"; ",ROUND(T_iii_strat2!T32,1),"]")))</f>
        <v>[0.1; 0.5]</v>
      </c>
      <c r="R67" s="18" t="str">
        <f>IF(T_iii_strat2!W32=".","-",(CONCATENATE("[",ROUND(T_iii_strat2!W32,1),"; ",ROUND(T_iii_strat2!X32,1),"]")))</f>
        <v>-</v>
      </c>
      <c r="S67" s="18" t="str">
        <f>IF(T_iii_strat2!AA32=".","-",(CONCATENATE("[",ROUND(T_iii_strat2!AA32,1),"; ",ROUND(T_iii_strat2!AB32,1),"]")))</f>
        <v>[0.1; 0.4]</v>
      </c>
      <c r="T67" s="18" t="str">
        <f>IF(T_iii_strat2!AE32=".","-",(CONCATENATE("[",ROUND(T_iii_strat2!AE32,1),"; ",ROUND(T_iii_strat2!AF32,1),"]")))</f>
        <v>-</v>
      </c>
      <c r="W67" s="24"/>
      <c r="X67" s="18" t="str">
        <f>IF(T_iii_strat3!C32=".","-",(CONCATENATE("[",ROUND(T_iii_strat3!C32,1),"; ",ROUND(T_iii_strat3!D32,1),"]")))</f>
        <v>-</v>
      </c>
      <c r="Y67" s="18" t="str">
        <f>IF(T_iii_strat3!G32=".","-",(CONCATENATE("[",ROUND(T_iii_strat3!G32,1),"; ",ROUND(T_iii_strat3!H32,1),"]")))</f>
        <v>[0.6; 6.3]</v>
      </c>
      <c r="Z67" s="18" t="str">
        <f>IF(T_iii_strat3!K32=".","-",(CONCATENATE("[",ROUND(T_iii_strat3!K32,1),"; ",ROUND(T_iii_strat3!L32,1),"]")))</f>
        <v>[0; 1.9]</v>
      </c>
      <c r="AA67" s="18" t="str">
        <f>IF(T_iii_strat3!O32=".","-",(CONCATENATE("[",ROUND(T_iii_strat3!O32,1),"; ",ROUND(T_iii_strat3!P32,1),"]")))</f>
        <v>-</v>
      </c>
      <c r="AB67" s="18" t="str">
        <f>IF(T_iii_strat3!S32=".","-",(CONCATENATE("[",ROUND(T_iii_strat3!S32,1),"; ",ROUND(T_iii_strat3!T32,1),"]")))</f>
        <v>-</v>
      </c>
      <c r="AC67" s="18" t="str">
        <f>IF(T_iii_strat3!W32=".","-",(CONCATENATE("[",ROUND(T_iii_strat3!W32,1),"; ",ROUND(T_iii_strat3!X32,1),"]")))</f>
        <v>-</v>
      </c>
      <c r="AD67" s="18" t="str">
        <f>IF(T_iii_strat3!AA32=".","-",(CONCATENATE("[",ROUND(T_iii_strat3!AA32,1),"; ",ROUND(T_iii_strat3!AB32,1),"]")))</f>
        <v>[0.1; 0.7]</v>
      </c>
      <c r="AE67" s="18" t="str">
        <f>IF(T_iii_strat3!AE32=".","-",(CONCATENATE("[",ROUND(T_iii_strat3!AE32,1),"; ",ROUND(T_iii_strat3!AF32,1),"]")))</f>
        <v>-</v>
      </c>
    </row>
    <row r="68" spans="1:31" ht="21.6" customHeight="1" thickBot="1" x14ac:dyDescent="0.3">
      <c r="A68" s="186" t="str">
        <f>T_iii_strat1!C1</f>
        <v xml:space="preserve">strat1 Footnote - N screened outlets: Private not for profit=15; private not for profit=16; pharmacy=52; PPMV=1321; informal=11; labs = 3; wholesalers= 29. Outlets that met screening criteria for a full interview but did not complete the interview (were not interviewed or completed a partial interview) = 0 </v>
      </c>
      <c r="B68" s="186"/>
      <c r="C68" s="186"/>
      <c r="D68" s="186"/>
      <c r="E68" s="186"/>
      <c r="F68" s="186"/>
      <c r="G68" s="186"/>
      <c r="H68" s="186"/>
      <c r="I68" s="186"/>
      <c r="L68" s="186" t="str">
        <f>T_iii_strat2!C1</f>
        <v xml:space="preserve">strat2 Footnote - N screened outlets: Private not for profit=12; private not for profit=99; pharmacy=127; PPMV=1370; informal=47; labs = 66; wholesalers= 19. Outlets that met screening criteria for a full interview but did not complete the interview (were not interviewed or completed a partial interview) = 0 </v>
      </c>
      <c r="M68" s="186"/>
      <c r="N68" s="186"/>
      <c r="O68" s="186"/>
      <c r="P68" s="186"/>
      <c r="Q68" s="186"/>
      <c r="R68" s="186"/>
      <c r="S68" s="186"/>
      <c r="T68" s="186"/>
      <c r="W68" s="186" t="str">
        <f>T_iii_strat3!C1</f>
        <v xml:space="preserve">strat3 Footnote - N screened outlets: Private not for profit=3; private not for profit=80; pharmacy=316; PPMV=511; informal=56; labs = 66; wholesalers= 3. Outlets that met screening criteria for a full interview but did not complete the interview (were not interviewed or completed a partial interview) = 0 </v>
      </c>
      <c r="X68" s="186"/>
      <c r="Y68" s="186"/>
      <c r="Z68" s="186"/>
      <c r="AA68" s="186"/>
      <c r="AB68" s="186"/>
      <c r="AC68" s="186"/>
      <c r="AD68" s="186"/>
      <c r="AE68" s="186"/>
    </row>
  </sheetData>
  <mergeCells count="21">
    <mergeCell ref="W6:W9"/>
    <mergeCell ref="W30:W31"/>
    <mergeCell ref="W32:W33"/>
    <mergeCell ref="W34:W35"/>
    <mergeCell ref="W36:W37"/>
    <mergeCell ref="A5:I5"/>
    <mergeCell ref="L5:T5"/>
    <mergeCell ref="W5:AE5"/>
    <mergeCell ref="A68:I68"/>
    <mergeCell ref="A6:A9"/>
    <mergeCell ref="A30:A31"/>
    <mergeCell ref="A32:A33"/>
    <mergeCell ref="A34:A35"/>
    <mergeCell ref="A36:A37"/>
    <mergeCell ref="W68:AE68"/>
    <mergeCell ref="L6:L9"/>
    <mergeCell ref="L30:L31"/>
    <mergeCell ref="L32:L33"/>
    <mergeCell ref="L34:L35"/>
    <mergeCell ref="L36:L37"/>
    <mergeCell ref="L68:T68"/>
  </mergeCells>
  <conditionalFormatting sqref="A1:I3 K1:XFD3">
    <cfRule type="cellIs" dxfId="9" priority="2" operator="equal">
      <formula>1</formula>
    </cfRule>
  </conditionalFormatting>
  <conditionalFormatting sqref="B10">
    <cfRule type="expression" dxfId="8" priority="5">
      <formula>"(RIGHT(B4, LEN(B4)-2)*1)&lt;50"</formula>
    </cfRule>
  </conditionalFormatting>
  <conditionalFormatting sqref="M10">
    <cfRule type="expression" dxfId="7" priority="4">
      <formula>"(RIGHT(B4, LEN(B4)-2)*1)&lt;50"</formula>
    </cfRule>
  </conditionalFormatting>
  <conditionalFormatting sqref="X10">
    <cfRule type="expression" dxfId="6" priority="3">
      <formula>"(RIGHT(B4, LEN(B4)-2)*1)&lt;50"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279B-8FD0-49A3-91C3-D8EC63799AD9}">
  <sheetPr>
    <tabColor rgb="FFFFFF00"/>
  </sheetPr>
  <dimension ref="A1:BC71"/>
  <sheetViews>
    <sheetView showGridLines="0" topLeftCell="AG1" zoomScale="136" zoomScaleNormal="136" workbookViewId="0">
      <selection activeCell="AM70" sqref="AM70:BC70"/>
    </sheetView>
  </sheetViews>
  <sheetFormatPr defaultColWidth="10.85546875" defaultRowHeight="11.25" x14ac:dyDescent="0.2"/>
  <cols>
    <col min="1" max="1" width="34.5703125" style="2" customWidth="1"/>
    <col min="2" max="18" width="10.85546875" style="2"/>
    <col min="19" max="19" width="10.85546875" style="14"/>
    <col min="20" max="20" width="34.5703125" style="2" customWidth="1"/>
    <col min="21" max="36" width="10.85546875" style="2"/>
    <col min="37" max="38" width="10.85546875" style="14"/>
    <col min="39" max="39" width="34.5703125" style="2" customWidth="1"/>
    <col min="40" max="55" width="10.85546875" style="2"/>
    <col min="56" max="16384" width="10.85546875" style="14"/>
  </cols>
  <sheetData>
    <row r="1" spans="1:55" x14ac:dyDescent="0.2">
      <c r="A1" s="2" t="s">
        <v>43</v>
      </c>
      <c r="B1" s="2">
        <f t="shared" ref="B1:Q1" si="0">IFERROR(IF((RIGHT(B9,LEN(B9)-2)*1)&gt;50,0,1), "")</f>
        <v>1</v>
      </c>
      <c r="C1" s="2">
        <f t="shared" si="0"/>
        <v>1</v>
      </c>
      <c r="D1" s="2">
        <f t="shared" si="0"/>
        <v>1</v>
      </c>
      <c r="E1" s="2">
        <f t="shared" si="0"/>
        <v>1</v>
      </c>
      <c r="F1" s="2">
        <f t="shared" si="0"/>
        <v>0</v>
      </c>
      <c r="G1" s="2">
        <f t="shared" si="0"/>
        <v>1</v>
      </c>
      <c r="H1" s="2">
        <f t="shared" si="0"/>
        <v>0</v>
      </c>
      <c r="I1" s="2">
        <f t="shared" si="0"/>
        <v>1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2">
        <f t="shared" si="0"/>
        <v>1</v>
      </c>
      <c r="N1" s="2">
        <f t="shared" si="0"/>
        <v>0</v>
      </c>
      <c r="O1" s="2">
        <f t="shared" si="0"/>
        <v>1</v>
      </c>
      <c r="P1" s="2">
        <f t="shared" si="0"/>
        <v>0</v>
      </c>
      <c r="Q1" s="2">
        <f t="shared" si="0"/>
        <v>1</v>
      </c>
      <c r="T1" s="2" t="s">
        <v>43</v>
      </c>
      <c r="U1" s="2">
        <f t="shared" ref="U1:AJ1" si="1">IFERROR(IF((RIGHT(B9,LEN(B9)-2)*1)&gt;50,0,1), "")</f>
        <v>1</v>
      </c>
      <c r="V1" s="2">
        <f t="shared" si="1"/>
        <v>1</v>
      </c>
      <c r="W1" s="2">
        <f t="shared" si="1"/>
        <v>1</v>
      </c>
      <c r="X1" s="2">
        <f t="shared" si="1"/>
        <v>1</v>
      </c>
      <c r="Y1" s="2">
        <f t="shared" si="1"/>
        <v>0</v>
      </c>
      <c r="Z1" s="2">
        <f t="shared" si="1"/>
        <v>1</v>
      </c>
      <c r="AA1" s="2">
        <f t="shared" si="1"/>
        <v>0</v>
      </c>
      <c r="AB1" s="2">
        <f t="shared" si="1"/>
        <v>1</v>
      </c>
      <c r="AC1" s="2">
        <f t="shared" si="1"/>
        <v>1</v>
      </c>
      <c r="AD1" s="2">
        <f t="shared" si="1"/>
        <v>1</v>
      </c>
      <c r="AE1" s="2">
        <f t="shared" si="1"/>
        <v>1</v>
      </c>
      <c r="AF1" s="2">
        <f t="shared" si="1"/>
        <v>1</v>
      </c>
      <c r="AG1" s="2">
        <f t="shared" si="1"/>
        <v>0</v>
      </c>
      <c r="AH1" s="2">
        <f t="shared" si="1"/>
        <v>1</v>
      </c>
      <c r="AI1" s="2">
        <f t="shared" si="1"/>
        <v>0</v>
      </c>
      <c r="AJ1" s="2">
        <f t="shared" si="1"/>
        <v>1</v>
      </c>
      <c r="AM1" s="2" t="s">
        <v>43</v>
      </c>
      <c r="AN1" s="2">
        <f t="shared" ref="AN1:BC1" si="2">IFERROR(IF((RIGHT(B9,LEN(B9)-2)*1)&gt;50,0,1), "")</f>
        <v>1</v>
      </c>
      <c r="AO1" s="2">
        <f t="shared" si="2"/>
        <v>1</v>
      </c>
      <c r="AP1" s="2">
        <f t="shared" si="2"/>
        <v>1</v>
      </c>
      <c r="AQ1" s="2">
        <f t="shared" si="2"/>
        <v>1</v>
      </c>
      <c r="AR1" s="2">
        <f t="shared" si="2"/>
        <v>0</v>
      </c>
      <c r="AS1" s="2">
        <f t="shared" si="2"/>
        <v>1</v>
      </c>
      <c r="AT1" s="2">
        <f t="shared" si="2"/>
        <v>0</v>
      </c>
      <c r="AU1" s="2">
        <f t="shared" si="2"/>
        <v>1</v>
      </c>
      <c r="AV1" s="2">
        <f t="shared" si="2"/>
        <v>1</v>
      </c>
      <c r="AW1" s="2">
        <f t="shared" si="2"/>
        <v>1</v>
      </c>
      <c r="AX1" s="2">
        <f t="shared" si="2"/>
        <v>1</v>
      </c>
      <c r="AY1" s="2">
        <f t="shared" si="2"/>
        <v>1</v>
      </c>
      <c r="AZ1" s="2">
        <f t="shared" si="2"/>
        <v>0</v>
      </c>
      <c r="BA1" s="2">
        <f t="shared" si="2"/>
        <v>1</v>
      </c>
      <c r="BB1" s="2">
        <f t="shared" si="2"/>
        <v>0</v>
      </c>
      <c r="BC1" s="2">
        <f t="shared" si="2"/>
        <v>1</v>
      </c>
    </row>
    <row r="2" spans="1:55" ht="32.25" customHeight="1" x14ac:dyDescent="0.2"/>
    <row r="3" spans="1:55" x14ac:dyDescent="0.2">
      <c r="A3" s="2" t="str">
        <f>T_iv_strat1!A1</f>
        <v>T_iv_strat1</v>
      </c>
      <c r="T3" s="2" t="str">
        <f>CONCATENATE("Table ID: ",T_iv_strat2!A1)</f>
        <v>Table ID: T_iv_strat2</v>
      </c>
      <c r="AM3" s="2" t="str">
        <f>CONCATENATE("Table ID: ",T_iv_strat3!A1)</f>
        <v>Table ID: T_iv_strat3</v>
      </c>
    </row>
    <row r="4" spans="1:55" ht="12" thickBot="1" x14ac:dyDescent="0.25"/>
    <row r="5" spans="1:55" s="131" customFormat="1" ht="12.75" x14ac:dyDescent="0.2">
      <c r="A5" s="190" t="str">
        <f>_xlfn.CONCAT(UPPER(RIGHT(A3,LEN(A3)-5)),": ",'[1]Quantitative Indicators '!$B$7)</f>
        <v>STRAT1: Availability of antimalarial types in all screened outlets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T5" s="190" t="str">
        <f>_xlfn.CONCAT(UPPER(RIGHT(T3,LEN(T3)-19)),": ",'[1]Quantitative Indicators '!$B$7)</f>
        <v>T2: Availability of antimalarial types in all screened outlets</v>
      </c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M5" s="190" t="str">
        <f>_xlfn.CONCAT(UPPER(RIGHT(AM3,LEN(AM3)-19)),": ",'[1]Quantitative Indicators '!$B$7)</f>
        <v>T3: Availability of antimalarial types in all screened outlets</v>
      </c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</row>
    <row r="6" spans="1:55" s="131" customFormat="1" ht="12.75" x14ac:dyDescent="0.2">
      <c r="A6" s="191" t="s">
        <v>20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33"/>
      <c r="T6" s="191" t="s">
        <v>73</v>
      </c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M6" s="191" t="s">
        <v>73</v>
      </c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</row>
    <row r="7" spans="1:55" ht="12.75" x14ac:dyDescent="0.2">
      <c r="B7" s="193" t="s">
        <v>21</v>
      </c>
      <c r="C7" s="193"/>
      <c r="D7" s="193"/>
      <c r="E7" s="193"/>
      <c r="F7" s="193"/>
      <c r="G7" s="193"/>
      <c r="H7" s="193"/>
      <c r="I7" s="193"/>
      <c r="J7" s="210" t="s">
        <v>22</v>
      </c>
      <c r="K7" s="193"/>
      <c r="L7" s="193"/>
      <c r="M7" s="193"/>
      <c r="N7" s="193"/>
      <c r="O7" s="193"/>
      <c r="P7" s="193"/>
      <c r="Q7" s="193"/>
      <c r="U7" s="193" t="s">
        <v>21</v>
      </c>
      <c r="V7" s="193"/>
      <c r="W7" s="193"/>
      <c r="X7" s="193"/>
      <c r="Y7" s="193"/>
      <c r="Z7" s="193"/>
      <c r="AA7" s="193"/>
      <c r="AB7" s="193"/>
      <c r="AC7" s="210" t="s">
        <v>22</v>
      </c>
      <c r="AD7" s="193"/>
      <c r="AE7" s="193"/>
      <c r="AF7" s="193"/>
      <c r="AG7" s="193"/>
      <c r="AH7" s="193"/>
      <c r="AI7" s="193"/>
      <c r="AJ7" s="193"/>
      <c r="AN7" s="193" t="s">
        <v>21</v>
      </c>
      <c r="AO7" s="193"/>
      <c r="AP7" s="193"/>
      <c r="AQ7" s="193"/>
      <c r="AR7" s="193"/>
      <c r="AS7" s="193"/>
      <c r="AT7" s="193"/>
      <c r="AU7" s="193"/>
      <c r="AV7" s="210" t="s">
        <v>22</v>
      </c>
      <c r="AW7" s="193" t="str">
        <f>T_iv_strat3!AL1</f>
        <v>Urban</v>
      </c>
      <c r="AX7" s="193"/>
      <c r="AY7" s="193"/>
      <c r="AZ7" s="193"/>
      <c r="BA7" s="193"/>
      <c r="BB7" s="193"/>
      <c r="BC7" s="193"/>
    </row>
    <row r="8" spans="1:55" s="25" customFormat="1" ht="33.75" x14ac:dyDescent="0.2">
      <c r="A8" s="211" t="str">
        <f>'[1]Quantitative Indicators '!$C$7</f>
        <v>Proportion of all outlets enumerated that had an antimalarial in stock at the time of the survey visit, among all outlets surveyed</v>
      </c>
      <c r="B8" s="32" t="str">
        <f>IF(T_iv_strat1!B2="","",T_iv_strat1!B2)</f>
        <v>Private Not For-Profit Facility</v>
      </c>
      <c r="C8" s="32" t="str">
        <f>IF(T_iv_strat1!F2="","",T_iv_strat1!F2)</f>
        <v>Private For-Profit Facility</v>
      </c>
      <c r="D8" s="32" t="str">
        <f>IF(T_iv_strat1!J2="","",T_iv_strat1!J2)</f>
        <v>Pharmacy</v>
      </c>
      <c r="E8" s="32" t="str">
        <f>IF(T_iv_strat1!N2="","",T_iv_strat1!N2)</f>
        <v>Laboratory</v>
      </c>
      <c r="F8" s="32" t="str">
        <f>IF(T_iv_strat1!R2="","",T_iv_strat1!R2)</f>
        <v>Drug store</v>
      </c>
      <c r="G8" s="32" t="str">
        <f>IF(T_iv_strat1!V2="","",T_iv_strat1!V2)</f>
        <v>Informal TOTAL</v>
      </c>
      <c r="H8" s="32" t="str">
        <f>IF(T_iv_strat1!Z2="","",T_iv_strat1!Z2)</f>
        <v>Retail TOTAL</v>
      </c>
      <c r="I8" s="32" t="str">
        <f>IF(T_iv_strat1!AD2="","",T_iv_strat1!AD2)</f>
        <v>Wholesale</v>
      </c>
      <c r="J8" s="44" t="str">
        <f>IF(T_iv_strat1!AH2="","",T_iv_strat1!AH2)</f>
        <v>Private Not For-Profit Facility</v>
      </c>
      <c r="K8" s="32" t="str">
        <f>IF(T_iv_strat1!AL2="","",T_iv_strat1!AL2)</f>
        <v>Private For-Profit Facility</v>
      </c>
      <c r="L8" s="32" t="str">
        <f>IF(T_iv_strat1!AP2="","",T_iv_strat1!AP2)</f>
        <v>Pharmacy</v>
      </c>
      <c r="M8" s="32" t="str">
        <f>IF(T_iv_strat1!AT2="","",T_iv_strat1!AT2)</f>
        <v>Laboratory</v>
      </c>
      <c r="N8" s="32" t="str">
        <f>IF(T_iv_strat1!AX2="","",T_iv_strat1!AX2)</f>
        <v>Drug store</v>
      </c>
      <c r="O8" s="32" t="str">
        <f>IF(T_iv_strat1!BB2="","",T_iv_strat1!BB2)</f>
        <v>Informal TOTAL</v>
      </c>
      <c r="P8" s="32" t="str">
        <f>IF(T_iv_strat1!BF2="","",T_iv_strat1!BF2)</f>
        <v>Retail TOTAL</v>
      </c>
      <c r="Q8" s="32" t="str">
        <f>IF(T_iv_strat1!BJ2="","",T_iv_strat1!BJ2)</f>
        <v>Wholesale</v>
      </c>
      <c r="R8" s="2"/>
      <c r="T8" s="201" t="str">
        <f>A8</f>
        <v>Proportion of all outlets enumerated that had an antimalarial in stock at the time of the survey visit, among all outlets surveyed</v>
      </c>
      <c r="U8" s="36" t="str">
        <f>IF(T_iv_strat2!B2="","",T_iv_strat2!B2)</f>
        <v>Private Not For-Profit Facility</v>
      </c>
      <c r="V8" s="36" t="str">
        <f>IF(T_iv_strat2!F2="","",T_iv_strat2!F2)</f>
        <v>Private For-Profit Facility</v>
      </c>
      <c r="W8" s="36" t="str">
        <f>IF(T_iv_strat2!J2="","",T_iv_strat2!J2)</f>
        <v>Pharmacy</v>
      </c>
      <c r="X8" s="36" t="str">
        <f>IF(T_iv_strat2!N2="","",T_iv_strat2!N2)</f>
        <v>Laboratory</v>
      </c>
      <c r="Y8" s="36" t="str">
        <f>IF(T_iv_strat2!R2="","",T_iv_strat2!R2)</f>
        <v>Drug store</v>
      </c>
      <c r="Z8" s="36" t="str">
        <f>IF(T_iv_strat2!V2="","",T_iv_strat2!V2)</f>
        <v>Informal TOTAL</v>
      </c>
      <c r="AA8" s="36" t="str">
        <f>IF(T_iv_strat2!Z2="","",T_iv_strat2!Z2)</f>
        <v>Retail TOTAL</v>
      </c>
      <c r="AB8" s="36" t="str">
        <f>IF(T_iv_strat2!AD2="","",T_iv_strat2!AD2)</f>
        <v>Wholesale</v>
      </c>
      <c r="AC8" s="51" t="str">
        <f>IF(T_iv_strat2!AH2="","",T_iv_strat2!AH2)</f>
        <v>Private Not For-Profit Facility</v>
      </c>
      <c r="AD8" s="36" t="str">
        <f>IF(T_iv_strat2!AL2="","",T_iv_strat2!AL2)</f>
        <v>Private For-Profit Facility</v>
      </c>
      <c r="AE8" s="36" t="str">
        <f>IF(T_iv_strat2!AP2="","",T_iv_strat2!AP2)</f>
        <v>Pharmacy</v>
      </c>
      <c r="AF8" s="36" t="str">
        <f>IF(T_iv_strat2!AT2="","",T_iv_strat2!AT2)</f>
        <v>Laboratory</v>
      </c>
      <c r="AG8" s="36" t="str">
        <f>IF(T_iv_strat2!AX2="","",T_iv_strat2!AX2)</f>
        <v>Drug store</v>
      </c>
      <c r="AH8" s="36" t="str">
        <f>IF(T_iv_strat2!BB2="","",T_iv_strat2!BB2)</f>
        <v>Informal TOTAL</v>
      </c>
      <c r="AI8" s="36" t="str">
        <f>IF(T_iv_strat2!BF2="","",T_iv_strat2!BF2)</f>
        <v>Retail TOTAL</v>
      </c>
      <c r="AJ8" s="36" t="str">
        <f>IF(T_iv_strat2!BJ2="","",T_iv_strat2!BJ2)</f>
        <v>Wholesale</v>
      </c>
      <c r="AM8" s="204" t="str">
        <f>A8</f>
        <v>Proportion of all outlets enumerated that had an antimalarial in stock at the time of the survey visit, among all outlets surveyed</v>
      </c>
      <c r="AN8" s="40" t="str">
        <f>IF(T_iv_strat3!B2="","",T_iv_strat3!B2)</f>
        <v>Private Not For-Profit Facility</v>
      </c>
      <c r="AO8" s="40" t="str">
        <f>IF(T_iv_strat3!F2="","",T_iv_strat3!F2)</f>
        <v>Private For-Profit Facility</v>
      </c>
      <c r="AP8" s="40" t="str">
        <f>IF(T_iv_strat3!J2="","",T_iv_strat3!J2)</f>
        <v>Pharmacy</v>
      </c>
      <c r="AQ8" s="40" t="str">
        <f>IF(T_iv_strat3!N2="","",T_iv_strat3!N2)</f>
        <v>Laboratory</v>
      </c>
      <c r="AR8" s="40" t="str">
        <f>IF(T_iv_strat3!R2="","",T_iv_strat3!R2)</f>
        <v>Drug store</v>
      </c>
      <c r="AS8" s="40" t="str">
        <f>IF(T_iv_strat3!V2="","",T_iv_strat3!V2)</f>
        <v>Informal TOTAL</v>
      </c>
      <c r="AT8" s="40" t="str">
        <f>IF(T_iv_strat3!Z2="","",T_iv_strat3!Z2)</f>
        <v>Retail TOTAL</v>
      </c>
      <c r="AU8" s="40" t="str">
        <f>IF(T_iv_strat3!AD2="","",T_iv_strat3!AD2)</f>
        <v>Wholesale</v>
      </c>
      <c r="AV8" s="58" t="str">
        <f>IF(T_iv_strat3!AH2="","",T_iv_strat3!AH2)</f>
        <v>Private Not For-Profit Facility</v>
      </c>
      <c r="AW8" s="40" t="str">
        <f>IF(T_iv_strat3!AL2="","",T_iv_strat3!AL2)</f>
        <v>Private For-Profit Facility</v>
      </c>
      <c r="AX8" s="40" t="str">
        <f>IF(T_iv_strat3!AP2="","",T_iv_strat3!AP2)</f>
        <v>Pharmacy</v>
      </c>
      <c r="AY8" s="40" t="str">
        <f>IF(T_iv_strat3!AT2="","",T_iv_strat3!AT2)</f>
        <v>Laboratory</v>
      </c>
      <c r="AZ8" s="40" t="str">
        <f>IF(T_iv_strat3!AX2="","",T_iv_strat3!AX2)</f>
        <v>Drug store</v>
      </c>
      <c r="BA8" s="40" t="str">
        <f>IF(T_iv_strat3!BB2="","",T_iv_strat3!BB2)</f>
        <v>Informal TOTAL</v>
      </c>
      <c r="BB8" s="40" t="str">
        <f>IF(T_iv_strat3!BF2="","",T_iv_strat3!BF2)</f>
        <v>Retail TOTAL</v>
      </c>
      <c r="BC8" s="40" t="str">
        <f>IF(T_iv_strat3!BJ2="","",T_iv_strat3!BJ2)</f>
        <v>Wholesale</v>
      </c>
    </row>
    <row r="9" spans="1:55" s="16" customFormat="1" ht="6.6" customHeight="1" x14ac:dyDescent="0.2">
      <c r="A9" s="212"/>
      <c r="B9" s="45" t="str">
        <f>CONCATENATE("N=",T_iv_strat1!E4)</f>
        <v>N=2</v>
      </c>
      <c r="C9" s="45" t="str">
        <f>CONCATENATE("N=",T_iv_strat1!I4)</f>
        <v>N=2</v>
      </c>
      <c r="D9" s="45" t="str">
        <f>CONCATENATE("N=",T_iv_strat1!M4)</f>
        <v>N=6</v>
      </c>
      <c r="E9" s="45" t="str">
        <f>CONCATENATE("N=",T_iv_strat1!Q4)</f>
        <v>N=1</v>
      </c>
      <c r="F9" s="45" t="str">
        <f>CONCATENATE("N=",T_iv_strat1!U4)</f>
        <v>N=334</v>
      </c>
      <c r="G9" s="45" t="str">
        <f>CONCATENATE("N=",T_iv_strat1!Y4)</f>
        <v>N=5</v>
      </c>
      <c r="H9" s="45" t="str">
        <f>CONCATENATE("N=",T_iv_strat1!AC4)</f>
        <v>N=350</v>
      </c>
      <c r="I9" s="45" t="str">
        <f>CONCATENATE("N=",T_iv_strat1!AG4)</f>
        <v>N=5</v>
      </c>
      <c r="J9" s="46" t="str">
        <f>CONCATENATE("N=",T_iv_strat1!AK4)</f>
        <v>N=13</v>
      </c>
      <c r="K9" s="45" t="str">
        <f>CONCATENATE("N=",T_iv_strat1!AO4)</f>
        <v>N=14</v>
      </c>
      <c r="L9" s="45" t="str">
        <f>CONCATENATE("N=",T_iv_strat1!AS4)</f>
        <v>N=46</v>
      </c>
      <c r="M9" s="45" t="str">
        <f>CONCATENATE("N=",T_iv_strat1!AW4)</f>
        <v>N=2</v>
      </c>
      <c r="N9" s="45" t="str">
        <f>CONCATENATE("N=",T_iv_strat1!BA4)</f>
        <v>N=987</v>
      </c>
      <c r="O9" s="45" t="str">
        <f>CONCATENATE("N=",T_iv_strat1!BE4)</f>
        <v>N=6</v>
      </c>
      <c r="P9" s="45" t="str">
        <f>CONCATENATE("N=",T_iv_strat1!BI4)</f>
        <v>N=1068</v>
      </c>
      <c r="Q9" s="45" t="str">
        <f>CONCATENATE("N=",T_iv_strat1!BM4)</f>
        <v>N=24</v>
      </c>
      <c r="R9" s="2"/>
      <c r="T9" s="202"/>
      <c r="U9" s="52" t="str">
        <f>CONCATENATE("N=",T_iv_strat2!E4)</f>
        <v>N=2</v>
      </c>
      <c r="V9" s="52" t="str">
        <f>CONCATENATE("N=",T_iv_strat2!I4)</f>
        <v>N=10</v>
      </c>
      <c r="W9" s="52" t="str">
        <f>CONCATENATE("N=",T_iv_strat2!M4)</f>
        <v>N=12</v>
      </c>
      <c r="X9" s="52" t="str">
        <f>CONCATENATE("N=",T_iv_strat2!Q4)</f>
        <v>N=12</v>
      </c>
      <c r="Y9" s="52" t="str">
        <f>CONCATENATE("N=",T_iv_strat2!U4)</f>
        <v>N=347</v>
      </c>
      <c r="Z9" s="52" t="str">
        <f>CONCATENATE("N=",T_iv_strat2!Y4)</f>
        <v>N=21</v>
      </c>
      <c r="AA9" s="52" t="str">
        <f>CONCATENATE("N=",T_iv_strat2!AC4)</f>
        <v>N=404</v>
      </c>
      <c r="AB9" s="52" t="str">
        <f>CONCATENATE("N=",T_iv_strat2!AG4)</f>
        <v>N=6</v>
      </c>
      <c r="AC9" s="53" t="str">
        <f>CONCATENATE("N=",T_iv_strat2!AK4)</f>
        <v>N=10</v>
      </c>
      <c r="AD9" s="52" t="str">
        <f>CONCATENATE("N=",T_iv_strat2!AO4)</f>
        <v>N=89</v>
      </c>
      <c r="AE9" s="52" t="str">
        <f>CONCATENATE("N=",T_iv_strat2!AS4)</f>
        <v>N=115</v>
      </c>
      <c r="AF9" s="52" t="str">
        <f>CONCATENATE("N=",T_iv_strat2!AW4)</f>
        <v>N=54</v>
      </c>
      <c r="AG9" s="52" t="str">
        <f>CONCATENATE("N=",T_iv_strat2!BA4)</f>
        <v>N=1023</v>
      </c>
      <c r="AH9" s="52" t="str">
        <f>CONCATENATE("N=",T_iv_strat2!BE4)</f>
        <v>N=26</v>
      </c>
      <c r="AI9" s="52" t="str">
        <f>CONCATENATE("N=",T_iv_strat2!BI4)</f>
        <v>N=1317</v>
      </c>
      <c r="AJ9" s="52" t="str">
        <f>CONCATENATE("N=",T_iv_strat2!BM4)</f>
        <v>N=13</v>
      </c>
      <c r="AM9" s="205"/>
      <c r="AN9" s="59" t="str">
        <f>CONCATENATE("N=",T_iv_strat3!E4)</f>
        <v>N=0</v>
      </c>
      <c r="AO9" s="59" t="str">
        <f>CONCATENATE("N=",T_iv_strat3!I4)</f>
        <v>N=11</v>
      </c>
      <c r="AP9" s="59" t="str">
        <f>CONCATENATE("N=",T_iv_strat3!M4)</f>
        <v>N=55</v>
      </c>
      <c r="AQ9" s="59" t="str">
        <f>CONCATENATE("N=",T_iv_strat3!Q4)</f>
        <v>N=15</v>
      </c>
      <c r="AR9" s="59" t="str">
        <f>CONCATENATE("N=",T_iv_strat3!U4)</f>
        <v>N=87</v>
      </c>
      <c r="AS9" s="59" t="str">
        <f>CONCATENATE("N=",T_iv_strat3!Y4)</f>
        <v>N=4</v>
      </c>
      <c r="AT9" s="59" t="str">
        <f>CONCATENATE("N=",T_iv_strat3!AC4)</f>
        <v>N=172</v>
      </c>
      <c r="AU9" s="59" t="str">
        <f>CONCATENATE("N=",T_iv_strat3!AG4)</f>
        <v>N=0</v>
      </c>
      <c r="AV9" s="60" t="str">
        <f>CONCATENATE("N=",T_iv_strat3!AK4)</f>
        <v>N=3</v>
      </c>
      <c r="AW9" s="59" t="str">
        <f>CONCATENATE("N=",T_iv_strat3!AO4)</f>
        <v>N=69</v>
      </c>
      <c r="AX9" s="59" t="str">
        <f>CONCATENATE("N=",T_iv_strat3!AS4)</f>
        <v>N=261</v>
      </c>
      <c r="AY9" s="59" t="str">
        <f>CONCATENATE("N=",T_iv_strat3!AW4)</f>
        <v>N=51</v>
      </c>
      <c r="AZ9" s="59" t="str">
        <f>CONCATENATE("N=",T_iv_strat3!BA4)</f>
        <v>N=424</v>
      </c>
      <c r="BA9" s="59" t="str">
        <f>CONCATENATE("N=",T_iv_strat3!BE4)</f>
        <v>N=52</v>
      </c>
      <c r="BB9" s="59" t="str">
        <f>CONCATENATE("N=",T_iv_strat3!BI4)</f>
        <v>N=860</v>
      </c>
      <c r="BC9" s="59" t="str">
        <f>CONCATENATE("N=",T_iv_strat3!BM4)</f>
        <v>N=3</v>
      </c>
    </row>
    <row r="10" spans="1:55" s="16" customFormat="1" ht="6.6" customHeight="1" x14ac:dyDescent="0.15">
      <c r="A10" s="212"/>
      <c r="B10" s="47" t="str">
        <f t="shared" ref="B10:Q10" si="3">"%"</f>
        <v>%</v>
      </c>
      <c r="C10" s="47" t="str">
        <f t="shared" si="3"/>
        <v>%</v>
      </c>
      <c r="D10" s="47" t="str">
        <f t="shared" si="3"/>
        <v>%</v>
      </c>
      <c r="E10" s="47" t="str">
        <f t="shared" si="3"/>
        <v>%</v>
      </c>
      <c r="F10" s="47" t="str">
        <f t="shared" si="3"/>
        <v>%</v>
      </c>
      <c r="G10" s="47" t="str">
        <f t="shared" si="3"/>
        <v>%</v>
      </c>
      <c r="H10" s="47" t="str">
        <f t="shared" si="3"/>
        <v>%</v>
      </c>
      <c r="I10" s="47" t="str">
        <f t="shared" si="3"/>
        <v>%</v>
      </c>
      <c r="J10" s="48" t="str">
        <f t="shared" si="3"/>
        <v>%</v>
      </c>
      <c r="K10" s="47" t="str">
        <f t="shared" si="3"/>
        <v>%</v>
      </c>
      <c r="L10" s="47" t="str">
        <f t="shared" si="3"/>
        <v>%</v>
      </c>
      <c r="M10" s="47" t="str">
        <f t="shared" si="3"/>
        <v>%</v>
      </c>
      <c r="N10" s="47" t="str">
        <f t="shared" si="3"/>
        <v>%</v>
      </c>
      <c r="O10" s="47" t="str">
        <f t="shared" si="3"/>
        <v>%</v>
      </c>
      <c r="P10" s="47" t="str">
        <f t="shared" si="3"/>
        <v>%</v>
      </c>
      <c r="Q10" s="47" t="str">
        <f t="shared" si="3"/>
        <v>%</v>
      </c>
      <c r="T10" s="202"/>
      <c r="U10" s="54" t="str">
        <f t="shared" ref="U10:AJ10" si="4">"%"</f>
        <v>%</v>
      </c>
      <c r="V10" s="54" t="str">
        <f t="shared" si="4"/>
        <v>%</v>
      </c>
      <c r="W10" s="54" t="str">
        <f t="shared" si="4"/>
        <v>%</v>
      </c>
      <c r="X10" s="54" t="str">
        <f t="shared" si="4"/>
        <v>%</v>
      </c>
      <c r="Y10" s="54" t="str">
        <f t="shared" si="4"/>
        <v>%</v>
      </c>
      <c r="Z10" s="54" t="str">
        <f t="shared" si="4"/>
        <v>%</v>
      </c>
      <c r="AA10" s="54" t="str">
        <f t="shared" si="4"/>
        <v>%</v>
      </c>
      <c r="AB10" s="54" t="str">
        <f t="shared" si="4"/>
        <v>%</v>
      </c>
      <c r="AC10" s="55" t="str">
        <f t="shared" si="4"/>
        <v>%</v>
      </c>
      <c r="AD10" s="54" t="str">
        <f t="shared" si="4"/>
        <v>%</v>
      </c>
      <c r="AE10" s="54" t="str">
        <f t="shared" si="4"/>
        <v>%</v>
      </c>
      <c r="AF10" s="54" t="str">
        <f t="shared" si="4"/>
        <v>%</v>
      </c>
      <c r="AG10" s="54" t="str">
        <f t="shared" si="4"/>
        <v>%</v>
      </c>
      <c r="AH10" s="54" t="str">
        <f t="shared" si="4"/>
        <v>%</v>
      </c>
      <c r="AI10" s="54" t="str">
        <f t="shared" si="4"/>
        <v>%</v>
      </c>
      <c r="AJ10" s="54" t="str">
        <f t="shared" si="4"/>
        <v>%</v>
      </c>
      <c r="AM10" s="205"/>
      <c r="AN10" s="61" t="str">
        <f t="shared" ref="AN10:BC10" si="5">"%"</f>
        <v>%</v>
      </c>
      <c r="AO10" s="61" t="str">
        <f t="shared" si="5"/>
        <v>%</v>
      </c>
      <c r="AP10" s="61" t="str">
        <f t="shared" si="5"/>
        <v>%</v>
      </c>
      <c r="AQ10" s="61" t="str">
        <f t="shared" si="5"/>
        <v>%</v>
      </c>
      <c r="AR10" s="61" t="str">
        <f t="shared" si="5"/>
        <v>%</v>
      </c>
      <c r="AS10" s="61" t="str">
        <f t="shared" si="5"/>
        <v>%</v>
      </c>
      <c r="AT10" s="61" t="str">
        <f t="shared" si="5"/>
        <v>%</v>
      </c>
      <c r="AU10" s="61" t="str">
        <f t="shared" si="5"/>
        <v>%</v>
      </c>
      <c r="AV10" s="62" t="str">
        <f t="shared" si="5"/>
        <v>%</v>
      </c>
      <c r="AW10" s="61" t="str">
        <f t="shared" si="5"/>
        <v>%</v>
      </c>
      <c r="AX10" s="61" t="str">
        <f t="shared" si="5"/>
        <v>%</v>
      </c>
      <c r="AY10" s="61" t="str">
        <f t="shared" si="5"/>
        <v>%</v>
      </c>
      <c r="AZ10" s="61" t="str">
        <f t="shared" si="5"/>
        <v>%</v>
      </c>
      <c r="BA10" s="61" t="str">
        <f t="shared" si="5"/>
        <v>%</v>
      </c>
      <c r="BB10" s="61" t="str">
        <f t="shared" si="5"/>
        <v>%</v>
      </c>
      <c r="BC10" s="61" t="str">
        <f t="shared" si="5"/>
        <v>%</v>
      </c>
    </row>
    <row r="11" spans="1:55" s="16" customFormat="1" ht="6.6" customHeight="1" x14ac:dyDescent="0.15">
      <c r="A11" s="213"/>
      <c r="B11" s="49" t="str">
        <f t="shared" ref="B11:Q11" si="6">"[95% CI]"</f>
        <v>[95% CI]</v>
      </c>
      <c r="C11" s="49" t="str">
        <f t="shared" si="6"/>
        <v>[95% CI]</v>
      </c>
      <c r="D11" s="49" t="str">
        <f t="shared" si="6"/>
        <v>[95% CI]</v>
      </c>
      <c r="E11" s="49" t="str">
        <f t="shared" si="6"/>
        <v>[95% CI]</v>
      </c>
      <c r="F11" s="49" t="str">
        <f t="shared" si="6"/>
        <v>[95% CI]</v>
      </c>
      <c r="G11" s="49" t="str">
        <f t="shared" si="6"/>
        <v>[95% CI]</v>
      </c>
      <c r="H11" s="49" t="str">
        <f t="shared" si="6"/>
        <v>[95% CI]</v>
      </c>
      <c r="I11" s="49" t="str">
        <f t="shared" si="6"/>
        <v>[95% CI]</v>
      </c>
      <c r="J11" s="50" t="str">
        <f t="shared" si="6"/>
        <v>[95% CI]</v>
      </c>
      <c r="K11" s="49" t="str">
        <f t="shared" si="6"/>
        <v>[95% CI]</v>
      </c>
      <c r="L11" s="49" t="str">
        <f t="shared" si="6"/>
        <v>[95% CI]</v>
      </c>
      <c r="M11" s="49" t="str">
        <f t="shared" si="6"/>
        <v>[95% CI]</v>
      </c>
      <c r="N11" s="49" t="str">
        <f t="shared" si="6"/>
        <v>[95% CI]</v>
      </c>
      <c r="O11" s="49" t="str">
        <f t="shared" si="6"/>
        <v>[95% CI]</v>
      </c>
      <c r="P11" s="49" t="str">
        <f t="shared" si="6"/>
        <v>[95% CI]</v>
      </c>
      <c r="Q11" s="49" t="str">
        <f t="shared" si="6"/>
        <v>[95% CI]</v>
      </c>
      <c r="T11" s="203"/>
      <c r="U11" s="56" t="str">
        <f t="shared" ref="U11:AJ11" si="7">"[95% CI]"</f>
        <v>[95% CI]</v>
      </c>
      <c r="V11" s="56" t="str">
        <f t="shared" si="7"/>
        <v>[95% CI]</v>
      </c>
      <c r="W11" s="56" t="str">
        <f t="shared" si="7"/>
        <v>[95% CI]</v>
      </c>
      <c r="X11" s="56" t="str">
        <f t="shared" si="7"/>
        <v>[95% CI]</v>
      </c>
      <c r="Y11" s="56" t="str">
        <f t="shared" si="7"/>
        <v>[95% CI]</v>
      </c>
      <c r="Z11" s="56" t="str">
        <f t="shared" si="7"/>
        <v>[95% CI]</v>
      </c>
      <c r="AA11" s="56" t="str">
        <f t="shared" si="7"/>
        <v>[95% CI]</v>
      </c>
      <c r="AB11" s="56" t="str">
        <f t="shared" si="7"/>
        <v>[95% CI]</v>
      </c>
      <c r="AC11" s="57" t="str">
        <f t="shared" si="7"/>
        <v>[95% CI]</v>
      </c>
      <c r="AD11" s="56" t="str">
        <f t="shared" si="7"/>
        <v>[95% CI]</v>
      </c>
      <c r="AE11" s="56" t="str">
        <f t="shared" si="7"/>
        <v>[95% CI]</v>
      </c>
      <c r="AF11" s="56" t="str">
        <f t="shared" si="7"/>
        <v>[95% CI]</v>
      </c>
      <c r="AG11" s="56" t="str">
        <f t="shared" si="7"/>
        <v>[95% CI]</v>
      </c>
      <c r="AH11" s="56" t="str">
        <f t="shared" si="7"/>
        <v>[95% CI]</v>
      </c>
      <c r="AI11" s="56" t="str">
        <f t="shared" si="7"/>
        <v>[95% CI]</v>
      </c>
      <c r="AJ11" s="56" t="str">
        <f t="shared" si="7"/>
        <v>[95% CI]</v>
      </c>
      <c r="AM11" s="206"/>
      <c r="AN11" s="63" t="str">
        <f t="shared" ref="AN11:BC11" si="8">"[95% CI]"</f>
        <v>[95% CI]</v>
      </c>
      <c r="AO11" s="63" t="str">
        <f t="shared" si="8"/>
        <v>[95% CI]</v>
      </c>
      <c r="AP11" s="63" t="str">
        <f t="shared" si="8"/>
        <v>[95% CI]</v>
      </c>
      <c r="AQ11" s="63" t="str">
        <f t="shared" si="8"/>
        <v>[95% CI]</v>
      </c>
      <c r="AR11" s="63" t="str">
        <f t="shared" si="8"/>
        <v>[95% CI]</v>
      </c>
      <c r="AS11" s="63" t="str">
        <f t="shared" si="8"/>
        <v>[95% CI]</v>
      </c>
      <c r="AT11" s="63" t="str">
        <f t="shared" si="8"/>
        <v>[95% CI]</v>
      </c>
      <c r="AU11" s="63" t="str">
        <f t="shared" si="8"/>
        <v>[95% CI]</v>
      </c>
      <c r="AV11" s="64" t="str">
        <f t="shared" si="8"/>
        <v>[95% CI]</v>
      </c>
      <c r="AW11" s="63" t="str">
        <f t="shared" si="8"/>
        <v>[95% CI]</v>
      </c>
      <c r="AX11" s="63" t="str">
        <f t="shared" si="8"/>
        <v>[95% CI]</v>
      </c>
      <c r="AY11" s="63" t="str">
        <f t="shared" si="8"/>
        <v>[95% CI]</v>
      </c>
      <c r="AZ11" s="63" t="str">
        <f t="shared" si="8"/>
        <v>[95% CI]</v>
      </c>
      <c r="BA11" s="63" t="str">
        <f t="shared" si="8"/>
        <v>[95% CI]</v>
      </c>
      <c r="BB11" s="63" t="str">
        <f t="shared" si="8"/>
        <v>[95% CI]</v>
      </c>
      <c r="BC11" s="63" t="str">
        <f t="shared" si="8"/>
        <v>[95% CI]</v>
      </c>
    </row>
    <row r="12" spans="1:55" s="2" customFormat="1" x14ac:dyDescent="0.2">
      <c r="A12" s="3"/>
      <c r="B12" s="4">
        <f>ROUND(T_iv_strat1!B4,1)</f>
        <v>100</v>
      </c>
      <c r="C12" s="4">
        <f>ROUND(T_iv_strat1!F4,1)</f>
        <v>100</v>
      </c>
      <c r="D12" s="4">
        <f>ROUND(T_iv_strat1!J4,1)</f>
        <v>95.9</v>
      </c>
      <c r="E12" s="4">
        <f>ROUND(T_iv_strat1!N4,1)</f>
        <v>0</v>
      </c>
      <c r="F12" s="4">
        <f>ROUND(T_iv_strat1!R4,1)</f>
        <v>96.4</v>
      </c>
      <c r="G12" s="4">
        <f>ROUND(T_iv_strat1!V4,1)</f>
        <v>100</v>
      </c>
      <c r="H12" s="4">
        <f>ROUND(T_iv_strat1!Z4,1)</f>
        <v>96.1</v>
      </c>
      <c r="I12" s="4">
        <f>ROUND(T_iv_strat1!AD4,1)</f>
        <v>100</v>
      </c>
      <c r="J12" s="65">
        <f>ROUND(T_iv_strat1!AH4,1)</f>
        <v>96.4</v>
      </c>
      <c r="K12" s="4">
        <f>ROUND(T_iv_strat1!AL4,1)</f>
        <v>69.8</v>
      </c>
      <c r="L12" s="4">
        <f>ROUND(T_iv_strat1!AP4,1)</f>
        <v>100</v>
      </c>
      <c r="M12" s="4">
        <f>ROUND(T_iv_strat1!AT4,1)</f>
        <v>100</v>
      </c>
      <c r="N12" s="4">
        <f>ROUND(T_iv_strat1!AX4,1)</f>
        <v>94.9</v>
      </c>
      <c r="O12" s="4">
        <f>ROUND(T_iv_strat1!BB4,1)</f>
        <v>100</v>
      </c>
      <c r="P12" s="4">
        <f>ROUND(T_iv_strat1!BF4,1)</f>
        <v>94.8</v>
      </c>
      <c r="Q12" s="4">
        <f>ROUND(T_iv_strat1!BJ4,1)</f>
        <v>100</v>
      </c>
      <c r="T12" s="3" t="s">
        <v>44</v>
      </c>
      <c r="U12" s="4">
        <f>ROUND(T_iv_strat2!B4,1)</f>
        <v>47.2</v>
      </c>
      <c r="V12" s="4">
        <f>ROUND(T_iv_strat2!F4,1)</f>
        <v>25.2</v>
      </c>
      <c r="W12" s="4">
        <f>ROUND(T_iv_strat2!J4,1)</f>
        <v>94.9</v>
      </c>
      <c r="X12" s="4">
        <f>ROUND(T_iv_strat2!N4,1)</f>
        <v>0</v>
      </c>
      <c r="Y12" s="4">
        <f>ROUND(T_iv_strat2!R4,1)</f>
        <v>78.7</v>
      </c>
      <c r="Z12" s="4">
        <f>ROUND(T_iv_strat2!V4,1)</f>
        <v>48.8</v>
      </c>
      <c r="AA12" s="4">
        <f>ROUND(T_iv_strat2!Z4,1)</f>
        <v>72.3</v>
      </c>
      <c r="AB12" s="4">
        <f>ROUND(T_iv_strat2!AD4,1)</f>
        <v>100</v>
      </c>
      <c r="AC12" s="65">
        <f>ROUND(T_iv_strat2!AH4,1)</f>
        <v>99.2</v>
      </c>
      <c r="AD12" s="4">
        <f>ROUND(T_iv_strat2!AL4,1)</f>
        <v>79.3</v>
      </c>
      <c r="AE12" s="4">
        <f>ROUND(T_iv_strat2!AP4,1)</f>
        <v>94.3</v>
      </c>
      <c r="AF12" s="4">
        <f>ROUND(T_iv_strat2!AT4,1)</f>
        <v>2</v>
      </c>
      <c r="AG12" s="4">
        <f>ROUND(T_iv_strat2!AX4,1)</f>
        <v>95.9</v>
      </c>
      <c r="AH12" s="4">
        <f>ROUND(T_iv_strat2!BB4,1)</f>
        <v>59.9</v>
      </c>
      <c r="AI12" s="4">
        <f>ROUND(T_iv_strat2!BF4,1)</f>
        <v>89.3</v>
      </c>
      <c r="AJ12" s="4">
        <f>ROUND(T_iv_strat2!BJ4,1)</f>
        <v>100</v>
      </c>
      <c r="AM12" s="3" t="s">
        <v>44</v>
      </c>
      <c r="AN12" s="4">
        <f>ROUND(T_iv_strat3!B4,1)</f>
        <v>0</v>
      </c>
      <c r="AO12" s="4">
        <f>ROUND(T_iv_strat3!F4,1)</f>
        <v>53.1</v>
      </c>
      <c r="AP12" s="4">
        <f>ROUND(T_iv_strat3!J4,1)</f>
        <v>99.5</v>
      </c>
      <c r="AQ12" s="4">
        <f>ROUND(T_iv_strat3!N4,1)</f>
        <v>0</v>
      </c>
      <c r="AR12" s="4">
        <f>ROUND(T_iv_strat3!R4,1)</f>
        <v>100</v>
      </c>
      <c r="AS12" s="4">
        <f>ROUND(T_iv_strat3!V4,1)</f>
        <v>100</v>
      </c>
      <c r="AT12" s="4">
        <f>ROUND(T_iv_strat3!Z4,1)</f>
        <v>94</v>
      </c>
      <c r="AU12" s="4">
        <f>ROUND(T_iv_strat3!AD4,1)</f>
        <v>0</v>
      </c>
      <c r="AV12" s="65">
        <f>ROUND(T_iv_strat3!AH4,1)</f>
        <v>85.7</v>
      </c>
      <c r="AW12" s="4">
        <f>ROUND(T_iv_strat3!AL4,1)</f>
        <v>64.599999999999994</v>
      </c>
      <c r="AX12" s="4">
        <f>ROUND(T_iv_strat3!AP4,1)</f>
        <v>94.7</v>
      </c>
      <c r="AY12" s="4">
        <f>ROUND(T_iv_strat3!AT4,1)</f>
        <v>0</v>
      </c>
      <c r="AZ12" s="4">
        <f>ROUND(T_iv_strat3!AX4,1)</f>
        <v>93.3</v>
      </c>
      <c r="BA12" s="4">
        <f>ROUND(T_iv_strat3!BB4,1)</f>
        <v>90.9</v>
      </c>
      <c r="BB12" s="4">
        <f>ROUND(T_iv_strat3!BF4,1)</f>
        <v>86.3</v>
      </c>
      <c r="BC12" s="4">
        <f>ROUND(T_iv_strat3!BJ4,1)</f>
        <v>84.7</v>
      </c>
    </row>
    <row r="13" spans="1:55" s="17" customFormat="1" ht="8.25" x14ac:dyDescent="0.15">
      <c r="B13" s="18" t="str">
        <f>IF(T_iv_strat1!C4=".","-",(CONCATENATE("[",ROUND(T_iv_strat1!C4,1),"; ",ROUND(T_iv_strat1!D4,1),"]")))</f>
        <v>[100; 100]</v>
      </c>
      <c r="C13" s="18" t="str">
        <f>IF(T_iv_strat1!G4=".","-",(CONCATENATE("[",ROUND(T_iv_strat1!G4,1),"; ",ROUND(T_iv_strat1!H4,1),"]")))</f>
        <v>[100; 100]</v>
      </c>
      <c r="D13" s="18" t="str">
        <f>IF(T_iv_strat1!K4=".","-",(CONCATENATE("[",ROUND(T_iv_strat1!K4,1),"; ",ROUND(T_iv_strat1!L4,1),"]")))</f>
        <v>[83; 99.1]</v>
      </c>
      <c r="E13" s="18" t="str">
        <f>IF(T_iv_strat1!O4=".","-",(CONCATENATE("[",ROUND(T_iv_strat1!O4,1),"; ",ROUND(T_iv_strat1!P4,1),"]")))</f>
        <v>-</v>
      </c>
      <c r="F13" s="18" t="str">
        <f>IF(T_iv_strat1!S4=".","-",(CONCATENATE("[",ROUND(T_iv_strat1!S4,1),"; ",ROUND(T_iv_strat1!T4,1),"]")))</f>
        <v>[93.4; 98.1]</v>
      </c>
      <c r="G13" s="18" t="str">
        <f>IF(T_iv_strat1!W4=".","-",(CONCATENATE("[",ROUND(T_iv_strat1!W4,1),"; ",ROUND(T_iv_strat1!X4,1),"]")))</f>
        <v>[100; 100]</v>
      </c>
      <c r="H13" s="18" t="str">
        <f>IF(T_iv_strat1!AA4=".","-",(CONCATENATE("[",ROUND(T_iv_strat1!AA4,1),"; ",ROUND(T_iv_strat1!AB4,1),"]")))</f>
        <v>[92.9; 97.9]</v>
      </c>
      <c r="I13" s="18" t="str">
        <f>IF(T_iv_strat1!AE4=".","-",(CONCATENATE("[",ROUND(T_iv_strat1!AE4,1),"; ",ROUND(T_iv_strat1!AF4,1),"]")))</f>
        <v>[100; 100]</v>
      </c>
      <c r="J13" s="114" t="str">
        <f>IF(T_iv_strat1!AI4=".","-",(CONCATENATE("[",ROUND(T_iv_strat1!AI4,1),"; ",ROUND(T_iv_strat1!AJ4,1),"]")))</f>
        <v>[86.5; 99.1]</v>
      </c>
      <c r="K13" s="18" t="str">
        <f>IF(T_iv_strat1!AM4=".","-",(CONCATENATE("[",ROUND(T_iv_strat1!AM4,1),"; ",ROUND(T_iv_strat1!AN4,1),"]")))</f>
        <v>[43.8; 87.3]</v>
      </c>
      <c r="L13" s="18" t="str">
        <f>IF(T_iv_strat1!AQ4=".","-",(CONCATENATE("[",ROUND(T_iv_strat1!AQ4,1),"; ",ROUND(T_iv_strat1!AR4,1),"]")))</f>
        <v>[100; 100]</v>
      </c>
      <c r="M13" s="18" t="str">
        <f>IF(T_iv_strat1!AU4=".","-",(CONCATENATE("[",ROUND(T_iv_strat1!AU4,1),"; ",ROUND(T_iv_strat1!AV4,1),"]")))</f>
        <v>[100; 100]</v>
      </c>
      <c r="N13" s="18" t="str">
        <f>IF(T_iv_strat1!AY4=".","-",(CONCATENATE("[",ROUND(T_iv_strat1!AY4,1),"; ",ROUND(T_iv_strat1!AZ4,1),"]")))</f>
        <v>[91.2; 97.1]</v>
      </c>
      <c r="O13" s="18" t="str">
        <f>IF(T_iv_strat1!BC4=".","-",(CONCATENATE("[",ROUND(T_iv_strat1!BC4,1),"; ",ROUND(T_iv_strat1!BD4,1),"]")))</f>
        <v>[100; 100]</v>
      </c>
      <c r="P13" s="18" t="str">
        <f>IF(T_iv_strat1!BG4=".","-",(CONCATENATE("[",ROUND(T_iv_strat1!BG4,1),"; ",ROUND(T_iv_strat1!BH4,1),"]")))</f>
        <v>[91.5; 96.9]</v>
      </c>
      <c r="Q13" s="18" t="str">
        <f>IF(T_iv_strat1!BK4=".","-",(CONCATENATE("[",ROUND(T_iv_strat1!BK4,1),"; ",ROUND(T_iv_strat1!BL4,1),"]")))</f>
        <v>[100; 100]</v>
      </c>
      <c r="U13" s="18" t="str">
        <f>IF(T_iv_strat2!C4=".","-",(CONCATENATE("[",ROUND(T_iv_strat2!C4,1),"; ",ROUND(T_iv_strat2!D4,1),"]")))</f>
        <v>[9.3; 88.6]</v>
      </c>
      <c r="V13" s="18" t="str">
        <f>IF(T_iv_strat2!G4=".","-",(CONCATENATE("[",ROUND(T_iv_strat2!G4,1),"; ",ROUND(T_iv_strat2!H4,1),"]")))</f>
        <v>[6.6; 61.9]</v>
      </c>
      <c r="W13" s="18" t="str">
        <f>IF(T_iv_strat2!K4=".","-",(CONCATENATE("[",ROUND(T_iv_strat2!K4,1),"; ",ROUND(T_iv_strat2!L4,1),"]")))</f>
        <v>[74; 99.2]</v>
      </c>
      <c r="X13" s="18" t="str">
        <f>IF(T_iv_strat2!O4=".","-",(CONCATENATE("[",ROUND(T_iv_strat2!O4,1),"; ",ROUND(T_iv_strat2!P4,1),"]")))</f>
        <v>-</v>
      </c>
      <c r="Y13" s="18" t="str">
        <f>IF(T_iv_strat2!S4=".","-",(CONCATENATE("[",ROUND(T_iv_strat2!S4,1),"; ",ROUND(T_iv_strat2!T4,1),"]")))</f>
        <v>[64; 88.4]</v>
      </c>
      <c r="Z13" s="18" t="str">
        <f>IF(T_iv_strat2!W4=".","-",(CONCATENATE("[",ROUND(T_iv_strat2!W4,1),"; ",ROUND(T_iv_strat2!X4,1),"]")))</f>
        <v>[30; 68]</v>
      </c>
      <c r="AA13" s="18" t="str">
        <f>IF(T_iv_strat2!AA4=".","-",(CONCATENATE("[",ROUND(T_iv_strat2!AA4,1),"; ",ROUND(T_iv_strat2!AB4,1),"]")))</f>
        <v>[61.3; 81.2]</v>
      </c>
      <c r="AB13" s="18" t="str">
        <f>IF(T_iv_strat2!AE4=".","-",(CONCATENATE("[",ROUND(T_iv_strat2!AE4,1),"; ",ROUND(T_iv_strat2!AF4,1),"]")))</f>
        <v>[100; 100]</v>
      </c>
      <c r="AC13" s="114" t="str">
        <f>IF(T_iv_strat2!AI4=".","-",(CONCATENATE("[",ROUND(T_iv_strat2!AI4,1),"; ",ROUND(T_iv_strat2!AJ4,1),"]")))</f>
        <v>[94.8; 99.9]</v>
      </c>
      <c r="AD13" s="18" t="str">
        <f>IF(T_iv_strat2!AM4=".","-",(CONCATENATE("[",ROUND(T_iv_strat2!AM4,1),"; ",ROUND(T_iv_strat2!AN4,1),"]")))</f>
        <v>[64.4; 89.1]</v>
      </c>
      <c r="AE13" s="18" t="str">
        <f>IF(T_iv_strat2!AQ4=".","-",(CONCATENATE("[",ROUND(T_iv_strat2!AQ4,1),"; ",ROUND(T_iv_strat2!AR4,1),"]")))</f>
        <v>[85; 97.9]</v>
      </c>
      <c r="AF13" s="18" t="str">
        <f>IF(T_iv_strat2!AU4=".","-",(CONCATENATE("[",ROUND(T_iv_strat2!AU4,1),"; ",ROUND(T_iv_strat2!AV4,1),"]")))</f>
        <v>[0.4; 8.8]</v>
      </c>
      <c r="AG13" s="18" t="str">
        <f>IF(T_iv_strat2!AY4=".","-",(CONCATENATE("[",ROUND(T_iv_strat2!AY4,1),"; ",ROUND(T_iv_strat2!AZ4,1),"]")))</f>
        <v>[93.4; 97.5]</v>
      </c>
      <c r="AH13" s="18" t="str">
        <f>IF(T_iv_strat2!BC4=".","-",(CONCATENATE("[",ROUND(T_iv_strat2!BC4,1),"; ",ROUND(T_iv_strat2!BD4,1),"]")))</f>
        <v>[36.8; 79.4]</v>
      </c>
      <c r="AI13" s="18" t="str">
        <f>IF(T_iv_strat2!BG4=".","-",(CONCATENATE("[",ROUND(T_iv_strat2!BG4,1),"; ",ROUND(T_iv_strat2!BH4,1),"]")))</f>
        <v>[86.8; 91.4]</v>
      </c>
      <c r="AJ13" s="18" t="str">
        <f>IF(T_iv_strat2!BK4=".","-",(CONCATENATE("[",ROUND(T_iv_strat2!BK4,1),"; ",ROUND(T_iv_strat2!BL4,1),"]")))</f>
        <v>[100; 100]</v>
      </c>
      <c r="AN13" s="18" t="str">
        <f>IF(T_iv_strat3!C4=".","-",(CONCATENATE("[",ROUND(T_iv_strat3!C4,1),"; ",ROUND(T_iv_strat3!D4,1),"]")))</f>
        <v>-</v>
      </c>
      <c r="AO13" s="18" t="str">
        <f>IF(T_iv_strat3!G4=".","-",(CONCATENATE("[",ROUND(T_iv_strat3!G4,1),"; ",ROUND(T_iv_strat3!H4,1),"]")))</f>
        <v>[26.8; 77.7]</v>
      </c>
      <c r="AP13" s="18" t="str">
        <f>IF(T_iv_strat3!K4=".","-",(CONCATENATE("[",ROUND(T_iv_strat3!K4,1),"; ",ROUND(T_iv_strat3!L4,1),"]")))</f>
        <v>[96.8; 99.9]</v>
      </c>
      <c r="AQ13" s="18" t="str">
        <f>IF(T_iv_strat3!O4=".","-",(CONCATENATE("[",ROUND(T_iv_strat3!O4,1),"; ",ROUND(T_iv_strat3!P4,1),"]")))</f>
        <v>-</v>
      </c>
      <c r="AR13" s="18" t="str">
        <f>IF(T_iv_strat3!S4=".","-",(CONCATENATE("[",ROUND(T_iv_strat3!S4,1),"; ",ROUND(T_iv_strat3!T4,1),"]")))</f>
        <v>[100; 100]</v>
      </c>
      <c r="AS13" s="18" t="str">
        <f>IF(T_iv_strat3!W4=".","-",(CONCATENATE("[",ROUND(T_iv_strat3!W4,1),"; ",ROUND(T_iv_strat3!X4,1),"]")))</f>
        <v>[100; 100]</v>
      </c>
      <c r="AT13" s="18" t="str">
        <f>IF(T_iv_strat3!AA4=".","-",(CONCATENATE("[",ROUND(T_iv_strat3!AA4,1),"; ",ROUND(T_iv_strat3!AB4,1),"]")))</f>
        <v>[85.2; 97.7]</v>
      </c>
      <c r="AU13" s="18" t="str">
        <f>IF(T_iv_strat3!AE4=".","-",(CONCATENATE("[",ROUND(T_iv_strat3!AE4,1),"; ",ROUND(T_iv_strat3!AF4,1),"]")))</f>
        <v>-</v>
      </c>
      <c r="AV13" s="114" t="str">
        <f>IF(T_iv_strat3!AI4=".","-",(CONCATENATE("[",ROUND(T_iv_strat3!AI4,1),"; ",ROUND(T_iv_strat3!AJ4,1),"]")))</f>
        <v>[37.5; 98.4]</v>
      </c>
      <c r="AW13" s="18" t="str">
        <f>IF(T_iv_strat3!AM4=".","-",(CONCATENATE("[",ROUND(T_iv_strat3!AM4,1),"; ",ROUND(T_iv_strat3!AN4,1),"]")))</f>
        <v>[35.6; 85.8]</v>
      </c>
      <c r="AX13" s="18" t="str">
        <f>IF(T_iv_strat3!AQ4=".","-",(CONCATENATE("[",ROUND(T_iv_strat3!AQ4,1),"; ",ROUND(T_iv_strat3!AR4,1),"]")))</f>
        <v>[87; 97.9]</v>
      </c>
      <c r="AY13" s="18" t="str">
        <f>IF(T_iv_strat3!AU4=".","-",(CONCATENATE("[",ROUND(T_iv_strat3!AU4,1),"; ",ROUND(T_iv_strat3!AV4,1),"]")))</f>
        <v>-</v>
      </c>
      <c r="AZ13" s="18" t="str">
        <f>IF(T_iv_strat3!AY4=".","-",(CONCATENATE("[",ROUND(T_iv_strat3!AY4,1),"; ",ROUND(T_iv_strat3!AZ4,1),"]")))</f>
        <v>[87.5; 96.5]</v>
      </c>
      <c r="BA13" s="18" t="str">
        <f>IF(T_iv_strat3!BC4=".","-",(CONCATENATE("[",ROUND(T_iv_strat3!BC4,1),"; ",ROUND(T_iv_strat3!BD4,1),"]")))</f>
        <v>[87.2; 93.7]</v>
      </c>
      <c r="BB13" s="18" t="str">
        <f>IF(T_iv_strat3!BG4=".","-",(CONCATENATE("[",ROUND(T_iv_strat3!BG4,1),"; ",ROUND(T_iv_strat3!BH4,1),"]")))</f>
        <v>[83.1; 88.9]</v>
      </c>
      <c r="BC13" s="18" t="str">
        <f>IF(T_iv_strat3!BK4=".","-",(CONCATENATE("[",ROUND(T_iv_strat3!BK4,1),"; ",ROUND(T_iv_strat3!BL4,1),"]")))</f>
        <v>[33.5; 98.4]</v>
      </c>
    </row>
    <row r="14" spans="1:55" s="2" customFormat="1" x14ac:dyDescent="0.2">
      <c r="A14" s="3" t="s">
        <v>45</v>
      </c>
      <c r="B14" s="4">
        <f>ROUND(T_iv_strat1!B5,1)</f>
        <v>52</v>
      </c>
      <c r="C14" s="4">
        <f>ROUND(T_iv_strat1!F5,1)</f>
        <v>39.4</v>
      </c>
      <c r="D14" s="4">
        <f>ROUND(T_iv_strat1!J5,1)</f>
        <v>95.9</v>
      </c>
      <c r="E14" s="4">
        <f>ROUND(T_iv_strat1!N5,1)</f>
        <v>0</v>
      </c>
      <c r="F14" s="4">
        <f>ROUND(T_iv_strat1!R5,1)</f>
        <v>94.7</v>
      </c>
      <c r="G14" s="4">
        <f>ROUND(T_iv_strat1!V5,1)</f>
        <v>100</v>
      </c>
      <c r="H14" s="4">
        <f>ROUND(T_iv_strat1!Z5,1)</f>
        <v>93.6</v>
      </c>
      <c r="I14" s="4">
        <f>ROUND(T_iv_strat1!AD5,1)</f>
        <v>100</v>
      </c>
      <c r="J14" s="65">
        <f>ROUND(T_iv_strat1!AH5,1)</f>
        <v>71.8</v>
      </c>
      <c r="K14" s="4">
        <f>ROUND(T_iv_strat1!AL5,1)</f>
        <v>48.1</v>
      </c>
      <c r="L14" s="4">
        <f>ROUND(T_iv_strat1!AP5,1)</f>
        <v>100</v>
      </c>
      <c r="M14" s="4">
        <f>ROUND(T_iv_strat1!AT5,1)</f>
        <v>100</v>
      </c>
      <c r="N14" s="4">
        <f>ROUND(T_iv_strat1!AX5,1)</f>
        <v>91.6</v>
      </c>
      <c r="O14" s="4">
        <f>ROUND(T_iv_strat1!BB5,1)</f>
        <v>100</v>
      </c>
      <c r="P14" s="4">
        <f>ROUND(T_iv_strat1!BF5,1)</f>
        <v>91.1</v>
      </c>
      <c r="Q14" s="4">
        <f>ROUND(T_iv_strat1!BJ5,1)</f>
        <v>100</v>
      </c>
      <c r="T14" s="3" t="s">
        <v>45</v>
      </c>
      <c r="U14" s="4">
        <f>ROUND(T_iv_strat2!B5,1)</f>
        <v>47.2</v>
      </c>
      <c r="V14" s="4">
        <f>ROUND(T_iv_strat2!F5,1)</f>
        <v>17.5</v>
      </c>
      <c r="W14" s="4">
        <f>ROUND(T_iv_strat2!J5,1)</f>
        <v>73.3</v>
      </c>
      <c r="X14" s="4">
        <f>ROUND(T_iv_strat2!N5,1)</f>
        <v>0</v>
      </c>
      <c r="Y14" s="4">
        <f>ROUND(T_iv_strat2!R5,1)</f>
        <v>61.9</v>
      </c>
      <c r="Z14" s="4">
        <f>ROUND(T_iv_strat2!V5,1)</f>
        <v>41.9</v>
      </c>
      <c r="AA14" s="4">
        <f>ROUND(T_iv_strat2!Z5,1)</f>
        <v>57.1</v>
      </c>
      <c r="AB14" s="4">
        <f>ROUND(T_iv_strat2!AD5,1)</f>
        <v>100</v>
      </c>
      <c r="AC14" s="65">
        <f>ROUND(T_iv_strat2!AH5,1)</f>
        <v>88.7</v>
      </c>
      <c r="AD14" s="4">
        <f>ROUND(T_iv_strat2!AL5,1)</f>
        <v>73.8</v>
      </c>
      <c r="AE14" s="4">
        <f>ROUND(T_iv_strat2!AP5,1)</f>
        <v>91.5</v>
      </c>
      <c r="AF14" s="4">
        <f>ROUND(T_iv_strat2!AT5,1)</f>
        <v>2</v>
      </c>
      <c r="AG14" s="4">
        <f>ROUND(T_iv_strat2!AX5,1)</f>
        <v>88</v>
      </c>
      <c r="AH14" s="4">
        <f>ROUND(T_iv_strat2!BB5,1)</f>
        <v>52.1</v>
      </c>
      <c r="AI14" s="4">
        <f>ROUND(T_iv_strat2!BF5,1)</f>
        <v>82.4</v>
      </c>
      <c r="AJ14" s="4">
        <f>ROUND(T_iv_strat2!BJ5,1)</f>
        <v>100</v>
      </c>
      <c r="AM14" s="3" t="s">
        <v>45</v>
      </c>
      <c r="AN14" s="4">
        <f>ROUND(T_iv_strat3!B5,1)</f>
        <v>0</v>
      </c>
      <c r="AO14" s="4">
        <f>ROUND(T_iv_strat3!F5,1)</f>
        <v>51.5</v>
      </c>
      <c r="AP14" s="4">
        <f>ROUND(T_iv_strat3!J5,1)</f>
        <v>99.5</v>
      </c>
      <c r="AQ14" s="4">
        <f>ROUND(T_iv_strat3!N5,1)</f>
        <v>0</v>
      </c>
      <c r="AR14" s="4">
        <f>ROUND(T_iv_strat3!R5,1)</f>
        <v>91.8</v>
      </c>
      <c r="AS14" s="4">
        <f>ROUND(T_iv_strat3!V5,1)</f>
        <v>100</v>
      </c>
      <c r="AT14" s="4">
        <f>ROUND(T_iv_strat3!Z5,1)</f>
        <v>88.5</v>
      </c>
      <c r="AU14" s="4">
        <f>ROUND(T_iv_strat3!AD5,1)</f>
        <v>0</v>
      </c>
      <c r="AV14" s="65">
        <f>ROUND(T_iv_strat3!AH5,1)</f>
        <v>85.7</v>
      </c>
      <c r="AW14" s="4">
        <f>ROUND(T_iv_strat3!AL5,1)</f>
        <v>46.9</v>
      </c>
      <c r="AX14" s="4">
        <f>ROUND(T_iv_strat3!AP5,1)</f>
        <v>94</v>
      </c>
      <c r="AY14" s="4">
        <f>ROUND(T_iv_strat3!AT5,1)</f>
        <v>0</v>
      </c>
      <c r="AZ14" s="4">
        <f>ROUND(T_iv_strat3!AX5,1)</f>
        <v>87.3</v>
      </c>
      <c r="BA14" s="4">
        <f>ROUND(T_iv_strat3!BB5,1)</f>
        <v>76.2</v>
      </c>
      <c r="BB14" s="4">
        <f>ROUND(T_iv_strat3!BF5,1)</f>
        <v>80.7</v>
      </c>
      <c r="BC14" s="4">
        <f>ROUND(T_iv_strat3!BJ5,1)</f>
        <v>84.7</v>
      </c>
    </row>
    <row r="15" spans="1:55" s="17" customFormat="1" ht="8.25" x14ac:dyDescent="0.15">
      <c r="B15" s="18" t="str">
        <f>IF(T_iv_strat1!C5=".","-",(CONCATENATE("[",ROUND(T_iv_strat1!C5,1),"; ",ROUND(T_iv_strat1!D5,1),"]")))</f>
        <v>[12.9; 88.8]</v>
      </c>
      <c r="C15" s="18" t="str">
        <f>IF(T_iv_strat1!G5=".","-",(CONCATENATE("[",ROUND(T_iv_strat1!G5,1),"; ",ROUND(T_iv_strat1!H5,1),"]")))</f>
        <v>[8.2; 82.6]</v>
      </c>
      <c r="D15" s="18" t="str">
        <f>IF(T_iv_strat1!K5=".","-",(CONCATENATE("[",ROUND(T_iv_strat1!K5,1),"; ",ROUND(T_iv_strat1!L5,1),"]")))</f>
        <v>[83; 99.1]</v>
      </c>
      <c r="E15" s="18" t="str">
        <f>IF(T_iv_strat1!O5=".","-",(CONCATENATE("[",ROUND(T_iv_strat1!O5,1),"; ",ROUND(T_iv_strat1!P5,1),"]")))</f>
        <v>-</v>
      </c>
      <c r="F15" s="18" t="str">
        <f>IF(T_iv_strat1!S5=".","-",(CONCATENATE("[",ROUND(T_iv_strat1!S5,1),"; ",ROUND(T_iv_strat1!T5,1),"]")))</f>
        <v>[91.6; 96.7]</v>
      </c>
      <c r="G15" s="18" t="str">
        <f>IF(T_iv_strat1!W5=".","-",(CONCATENATE("[",ROUND(T_iv_strat1!W5,1),"; ",ROUND(T_iv_strat1!X5,1),"]")))</f>
        <v>[100; 100]</v>
      </c>
      <c r="H15" s="18" t="str">
        <f>IF(T_iv_strat1!AA5=".","-",(CONCATENATE("[",ROUND(T_iv_strat1!AA5,1),"; ",ROUND(T_iv_strat1!AB5,1),"]")))</f>
        <v>[90.4; 95.8]</v>
      </c>
      <c r="I15" s="18" t="str">
        <f>IF(T_iv_strat1!AE5=".","-",(CONCATENATE("[",ROUND(T_iv_strat1!AE5,1),"; ",ROUND(T_iv_strat1!AF5,1),"]")))</f>
        <v>[100; 100]</v>
      </c>
      <c r="J15" s="114" t="str">
        <f>IF(T_iv_strat1!AI5=".","-",(CONCATENATE("[",ROUND(T_iv_strat1!AI5,1),"; ",ROUND(T_iv_strat1!AJ5,1),"]")))</f>
        <v>[47.9; 87.6]</v>
      </c>
      <c r="K15" s="18" t="str">
        <f>IF(T_iv_strat1!AM5=".","-",(CONCATENATE("[",ROUND(T_iv_strat1!AM5,1),"; ",ROUND(T_iv_strat1!AN5,1),"]")))</f>
        <v>[27.9; 69]</v>
      </c>
      <c r="L15" s="18" t="str">
        <f>IF(T_iv_strat1!AQ5=".","-",(CONCATENATE("[",ROUND(T_iv_strat1!AQ5,1),"; ",ROUND(T_iv_strat1!AR5,1),"]")))</f>
        <v>[100; 100]</v>
      </c>
      <c r="M15" s="18" t="str">
        <f>IF(T_iv_strat1!AU5=".","-",(CONCATENATE("[",ROUND(T_iv_strat1!AU5,1),"; ",ROUND(T_iv_strat1!AV5,1),"]")))</f>
        <v>[100; 100]</v>
      </c>
      <c r="N15" s="18" t="str">
        <f>IF(T_iv_strat1!AY5=".","-",(CONCATENATE("[",ROUND(T_iv_strat1!AY5,1),"; ",ROUND(T_iv_strat1!AZ5,1),"]")))</f>
        <v>[87.6; 94.3]</v>
      </c>
      <c r="O15" s="18" t="str">
        <f>IF(T_iv_strat1!BC5=".","-",(CONCATENATE("[",ROUND(T_iv_strat1!BC5,1),"; ",ROUND(T_iv_strat1!BD5,1),"]")))</f>
        <v>[100; 100]</v>
      </c>
      <c r="P15" s="18" t="str">
        <f>IF(T_iv_strat1!BG5=".","-",(CONCATENATE("[",ROUND(T_iv_strat1!BG5,1),"; ",ROUND(T_iv_strat1!BH5,1),"]")))</f>
        <v>[87.3; 93.9]</v>
      </c>
      <c r="Q15" s="18" t="str">
        <f>IF(T_iv_strat1!BK5=".","-",(CONCATENATE("[",ROUND(T_iv_strat1!BK5,1),"; ",ROUND(T_iv_strat1!BL5,1),"]")))</f>
        <v>[100; 100]</v>
      </c>
      <c r="U15" s="18" t="str">
        <f>IF(T_iv_strat2!C5=".","-",(CONCATENATE("[",ROUND(T_iv_strat2!C5,1),"; ",ROUND(T_iv_strat2!D5,1),"]")))</f>
        <v>[9.3; 88.6]</v>
      </c>
      <c r="V15" s="18" t="str">
        <f>IF(T_iv_strat2!G5=".","-",(CONCATENATE("[",ROUND(T_iv_strat2!G5,1),"; ",ROUND(T_iv_strat2!H5,1),"]")))</f>
        <v>[4.9; 46.6]</v>
      </c>
      <c r="W15" s="18" t="str">
        <f>IF(T_iv_strat2!K5=".","-",(CONCATENATE("[",ROUND(T_iv_strat2!K5,1),"; ",ROUND(T_iv_strat2!L5,1),"]")))</f>
        <v>[61.2; 82.7]</v>
      </c>
      <c r="X15" s="18" t="str">
        <f>IF(T_iv_strat2!O5=".","-",(CONCATENATE("[",ROUND(T_iv_strat2!O5,1),"; ",ROUND(T_iv_strat2!P5,1),"]")))</f>
        <v>-</v>
      </c>
      <c r="Y15" s="18" t="str">
        <f>IF(T_iv_strat2!S5=".","-",(CONCATENATE("[",ROUND(T_iv_strat2!S5,1),"; ",ROUND(T_iv_strat2!T5,1),"]")))</f>
        <v>[47.5; 74.5]</v>
      </c>
      <c r="Z15" s="18" t="str">
        <f>IF(T_iv_strat2!W5=".","-",(CONCATENATE("[",ROUND(T_iv_strat2!W5,1),"; ",ROUND(T_iv_strat2!X5,1),"]")))</f>
        <v>[24.7; 61.3]</v>
      </c>
      <c r="AA15" s="18" t="str">
        <f>IF(T_iv_strat2!AA5=".","-",(CONCATENATE("[",ROUND(T_iv_strat2!AA5,1),"; ",ROUND(T_iv_strat2!AB5,1),"]")))</f>
        <v>[46; 67.5]</v>
      </c>
      <c r="AB15" s="18" t="str">
        <f>IF(T_iv_strat2!AE5=".","-",(CONCATENATE("[",ROUND(T_iv_strat2!AE5,1),"; ",ROUND(T_iv_strat2!AF5,1),"]")))</f>
        <v>[100; 100]</v>
      </c>
      <c r="AC15" s="114" t="str">
        <f>IF(T_iv_strat2!AI5=".","-",(CONCATENATE("[",ROUND(T_iv_strat2!AI5,1),"; ",ROUND(T_iv_strat2!AJ5,1),"]")))</f>
        <v>[55.2; 98]</v>
      </c>
      <c r="AD15" s="18" t="str">
        <f>IF(T_iv_strat2!AM5=".","-",(CONCATENATE("[",ROUND(T_iv_strat2!AM5,1),"; ",ROUND(T_iv_strat2!AN5,1),"]")))</f>
        <v>[58.6; 84.8]</v>
      </c>
      <c r="AE15" s="18" t="str">
        <f>IF(T_iv_strat2!AQ5=".","-",(CONCATENATE("[",ROUND(T_iv_strat2!AQ5,1),"; ",ROUND(T_iv_strat2!AR5,1),"]")))</f>
        <v>[83.2; 95.9]</v>
      </c>
      <c r="AF15" s="18" t="str">
        <f>IF(T_iv_strat2!AU5=".","-",(CONCATENATE("[",ROUND(T_iv_strat2!AU5,1),"; ",ROUND(T_iv_strat2!AV5,1),"]")))</f>
        <v>[0.4; 8.8]</v>
      </c>
      <c r="AG15" s="18" t="str">
        <f>IF(T_iv_strat2!AY5=".","-",(CONCATENATE("[",ROUND(T_iv_strat2!AY5,1),"; ",ROUND(T_iv_strat2!AZ5,1),"]")))</f>
        <v>[84.9; 90.6]</v>
      </c>
      <c r="AH15" s="18" t="str">
        <f>IF(T_iv_strat2!BC5=".","-",(CONCATENATE("[",ROUND(T_iv_strat2!BC5,1),"; ",ROUND(T_iv_strat2!BD5,1),"]")))</f>
        <v>[30.9; 72.5]</v>
      </c>
      <c r="AI15" s="18" t="str">
        <f>IF(T_iv_strat2!BG5=".","-",(CONCATENATE("[",ROUND(T_iv_strat2!BG5,1),"; ",ROUND(T_iv_strat2!BH5,1),"]")))</f>
        <v>[79.2; 85.2]</v>
      </c>
      <c r="AJ15" s="18" t="str">
        <f>IF(T_iv_strat2!BK5=".","-",(CONCATENATE("[",ROUND(T_iv_strat2!BK5,1),"; ",ROUND(T_iv_strat2!BL5,1),"]")))</f>
        <v>[100; 100]</v>
      </c>
      <c r="AN15" s="18" t="str">
        <f>IF(T_iv_strat3!C5=".","-",(CONCATENATE("[",ROUND(T_iv_strat3!C5,1),"; ",ROUND(T_iv_strat3!D5,1),"]")))</f>
        <v>-</v>
      </c>
      <c r="AO15" s="18" t="str">
        <f>IF(T_iv_strat3!G5=".","-",(CONCATENATE("[",ROUND(T_iv_strat3!G5,1),"; ",ROUND(T_iv_strat3!H5,1),"]")))</f>
        <v>[26.9; 75.5]</v>
      </c>
      <c r="AP15" s="18" t="str">
        <f>IF(T_iv_strat3!K5=".","-",(CONCATENATE("[",ROUND(T_iv_strat3!K5,1),"; ",ROUND(T_iv_strat3!L5,1),"]")))</f>
        <v>[96.8; 99.9]</v>
      </c>
      <c r="AQ15" s="18" t="str">
        <f>IF(T_iv_strat3!O5=".","-",(CONCATENATE("[",ROUND(T_iv_strat3!O5,1),"; ",ROUND(T_iv_strat3!P5,1),"]")))</f>
        <v>-</v>
      </c>
      <c r="AR15" s="18" t="str">
        <f>IF(T_iv_strat3!S5=".","-",(CONCATENATE("[",ROUND(T_iv_strat3!S5,1),"; ",ROUND(T_iv_strat3!T5,1),"]")))</f>
        <v>[87.1; 94.9]</v>
      </c>
      <c r="AS15" s="18" t="str">
        <f>IF(T_iv_strat3!W5=".","-",(CONCATENATE("[",ROUND(T_iv_strat3!W5,1),"; ",ROUND(T_iv_strat3!X5,1),"]")))</f>
        <v>[100; 100]</v>
      </c>
      <c r="AT15" s="18" t="str">
        <f>IF(T_iv_strat3!AA5=".","-",(CONCATENATE("[",ROUND(T_iv_strat3!AA5,1),"; ",ROUND(T_iv_strat3!AB5,1),"]")))</f>
        <v>[85.8; 90.8]</v>
      </c>
      <c r="AU15" s="18" t="str">
        <f>IF(T_iv_strat3!AE5=".","-",(CONCATENATE("[",ROUND(T_iv_strat3!AE5,1),"; ",ROUND(T_iv_strat3!AF5,1),"]")))</f>
        <v>-</v>
      </c>
      <c r="AV15" s="114" t="str">
        <f>IF(T_iv_strat3!AI5=".","-",(CONCATENATE("[",ROUND(T_iv_strat3!AI5,1),"; ",ROUND(T_iv_strat3!AJ5,1),"]")))</f>
        <v>[37.5; 98.4]</v>
      </c>
      <c r="AW15" s="18" t="str">
        <f>IF(T_iv_strat3!AM5=".","-",(CONCATENATE("[",ROUND(T_iv_strat3!AM5,1),"; ",ROUND(T_iv_strat3!AN5,1),"]")))</f>
        <v>[25.5; 69.6]</v>
      </c>
      <c r="AX15" s="18" t="str">
        <f>IF(T_iv_strat3!AQ5=".","-",(CONCATENATE("[",ROUND(T_iv_strat3!AQ5,1),"; ",ROUND(T_iv_strat3!AR5,1),"]")))</f>
        <v>[86.4; 97.5]</v>
      </c>
      <c r="AY15" s="18" t="str">
        <f>IF(T_iv_strat3!AU5=".","-",(CONCATENATE("[",ROUND(T_iv_strat3!AU5,1),"; ",ROUND(T_iv_strat3!AV5,1),"]")))</f>
        <v>-</v>
      </c>
      <c r="AZ15" s="18" t="str">
        <f>IF(T_iv_strat3!AY5=".","-",(CONCATENATE("[",ROUND(T_iv_strat3!AY5,1),"; ",ROUND(T_iv_strat3!AZ5,1),"]")))</f>
        <v>[80.3; 92.1]</v>
      </c>
      <c r="BA15" s="18" t="str">
        <f>IF(T_iv_strat3!BC5=".","-",(CONCATENATE("[",ROUND(T_iv_strat3!BC5,1),"; ",ROUND(T_iv_strat3!BD5,1),"]")))</f>
        <v>[60.8; 86.9]</v>
      </c>
      <c r="BB15" s="18" t="str">
        <f>IF(T_iv_strat3!BG5=".","-",(CONCATENATE("[",ROUND(T_iv_strat3!BG5,1),"; ",ROUND(T_iv_strat3!BH5,1),"]")))</f>
        <v>[77; 83.9]</v>
      </c>
      <c r="BC15" s="18" t="str">
        <f>IF(T_iv_strat3!BK5=".","-",(CONCATENATE("[",ROUND(T_iv_strat3!BK5,1),"; ",ROUND(T_iv_strat3!BL5,1),"]")))</f>
        <v>[33.5; 98.4]</v>
      </c>
    </row>
    <row r="16" spans="1:55" s="2" customFormat="1" x14ac:dyDescent="0.2">
      <c r="A16" s="5" t="s">
        <v>46</v>
      </c>
      <c r="B16" s="4">
        <f>ROUND(T_iv_strat1!B6,1)</f>
        <v>52</v>
      </c>
      <c r="C16" s="4">
        <f>ROUND(T_iv_strat1!F6,1)</f>
        <v>39.4</v>
      </c>
      <c r="D16" s="4">
        <f>ROUND(T_iv_strat1!J6,1)</f>
        <v>95.9</v>
      </c>
      <c r="E16" s="4">
        <f>ROUND(T_iv_strat1!N6,1)</f>
        <v>0</v>
      </c>
      <c r="F16" s="4">
        <f>ROUND(T_iv_strat1!R6,1)</f>
        <v>94.3</v>
      </c>
      <c r="G16" s="4">
        <f>ROUND(T_iv_strat1!V6,1)</f>
        <v>100</v>
      </c>
      <c r="H16" s="4">
        <f>ROUND(T_iv_strat1!Z6,1)</f>
        <v>93.2</v>
      </c>
      <c r="I16" s="4">
        <f>ROUND(T_iv_strat1!AD6,1)</f>
        <v>100</v>
      </c>
      <c r="J16" s="65">
        <f>ROUND(T_iv_strat1!AH6,1)</f>
        <v>71.8</v>
      </c>
      <c r="K16" s="4">
        <f>ROUND(T_iv_strat1!AL6,1)</f>
        <v>48.1</v>
      </c>
      <c r="L16" s="4">
        <f>ROUND(T_iv_strat1!AP6,1)</f>
        <v>100</v>
      </c>
      <c r="M16" s="4">
        <f>ROUND(T_iv_strat1!AT6,1)</f>
        <v>100</v>
      </c>
      <c r="N16" s="4">
        <f>ROUND(T_iv_strat1!AX6,1)</f>
        <v>90.1</v>
      </c>
      <c r="O16" s="4">
        <f>ROUND(T_iv_strat1!BB6,1)</f>
        <v>100</v>
      </c>
      <c r="P16" s="4">
        <f>ROUND(T_iv_strat1!BF6,1)</f>
        <v>89.8</v>
      </c>
      <c r="Q16" s="4">
        <f>ROUND(T_iv_strat1!BJ6,1)</f>
        <v>100</v>
      </c>
      <c r="T16" s="5" t="s">
        <v>46</v>
      </c>
      <c r="U16" s="4">
        <f>ROUND(T_iv_strat2!B6,1)</f>
        <v>47.2</v>
      </c>
      <c r="V16" s="4">
        <f>ROUND(T_iv_strat2!F6,1)</f>
        <v>17.5</v>
      </c>
      <c r="W16" s="4">
        <f>ROUND(T_iv_strat2!J6,1)</f>
        <v>73.3</v>
      </c>
      <c r="X16" s="4">
        <f>ROUND(T_iv_strat2!N6,1)</f>
        <v>0</v>
      </c>
      <c r="Y16" s="4">
        <f>ROUND(T_iv_strat2!R6,1)</f>
        <v>60.4</v>
      </c>
      <c r="Z16" s="4">
        <f>ROUND(T_iv_strat2!V6,1)</f>
        <v>38.299999999999997</v>
      </c>
      <c r="AA16" s="4">
        <f>ROUND(T_iv_strat2!Z6,1)</f>
        <v>55.6</v>
      </c>
      <c r="AB16" s="4">
        <f>ROUND(T_iv_strat2!AD6,1)</f>
        <v>100</v>
      </c>
      <c r="AC16" s="65">
        <f>ROUND(T_iv_strat2!AH6,1)</f>
        <v>88.7</v>
      </c>
      <c r="AD16" s="4">
        <f>ROUND(T_iv_strat2!AL6,1)</f>
        <v>73</v>
      </c>
      <c r="AE16" s="4">
        <f>ROUND(T_iv_strat2!AP6,1)</f>
        <v>89.8</v>
      </c>
      <c r="AF16" s="4">
        <f>ROUND(T_iv_strat2!AT6,1)</f>
        <v>2</v>
      </c>
      <c r="AG16" s="4">
        <f>ROUND(T_iv_strat2!AX6,1)</f>
        <v>88</v>
      </c>
      <c r="AH16" s="4">
        <f>ROUND(T_iv_strat2!BB6,1)</f>
        <v>52.1</v>
      </c>
      <c r="AI16" s="4">
        <f>ROUND(T_iv_strat2!BF6,1)</f>
        <v>82.1</v>
      </c>
      <c r="AJ16" s="4">
        <f>ROUND(T_iv_strat2!BJ6,1)</f>
        <v>100</v>
      </c>
      <c r="AM16" s="5" t="s">
        <v>46</v>
      </c>
      <c r="AN16" s="4">
        <f>ROUND(T_iv_strat3!B6,1)</f>
        <v>0</v>
      </c>
      <c r="AO16" s="4">
        <f>ROUND(T_iv_strat3!F6,1)</f>
        <v>51.5</v>
      </c>
      <c r="AP16" s="4">
        <f>ROUND(T_iv_strat3!J6,1)</f>
        <v>95.4</v>
      </c>
      <c r="AQ16" s="4">
        <f>ROUND(T_iv_strat3!N6,1)</f>
        <v>0</v>
      </c>
      <c r="AR16" s="4">
        <f>ROUND(T_iv_strat3!R6,1)</f>
        <v>91.7</v>
      </c>
      <c r="AS16" s="4">
        <f>ROUND(T_iv_strat3!V6,1)</f>
        <v>100</v>
      </c>
      <c r="AT16" s="4">
        <f>ROUND(T_iv_strat3!Z6,1)</f>
        <v>87.6</v>
      </c>
      <c r="AU16" s="4">
        <f>ROUND(T_iv_strat3!AD6,1)</f>
        <v>0</v>
      </c>
      <c r="AV16" s="65">
        <f>ROUND(T_iv_strat3!AH6,1)</f>
        <v>85.7</v>
      </c>
      <c r="AW16" s="4">
        <f>ROUND(T_iv_strat3!AL6,1)</f>
        <v>42.8</v>
      </c>
      <c r="AX16" s="4">
        <f>ROUND(T_iv_strat3!AP6,1)</f>
        <v>87.5</v>
      </c>
      <c r="AY16" s="4">
        <f>ROUND(T_iv_strat3!AT6,1)</f>
        <v>0</v>
      </c>
      <c r="AZ16" s="4">
        <f>ROUND(T_iv_strat3!AX6,1)</f>
        <v>86.9</v>
      </c>
      <c r="BA16" s="4">
        <f>ROUND(T_iv_strat3!BB6,1)</f>
        <v>76.2</v>
      </c>
      <c r="BB16" s="4">
        <f>ROUND(T_iv_strat3!BF6,1)</f>
        <v>78</v>
      </c>
      <c r="BC16" s="4">
        <f>ROUND(T_iv_strat3!BJ6,1)</f>
        <v>84.7</v>
      </c>
    </row>
    <row r="17" spans="1:55" s="17" customFormat="1" ht="8.25" x14ac:dyDescent="0.15">
      <c r="B17" s="18" t="str">
        <f>IF(T_iv_strat1!C6=".","-",(CONCATENATE("[",ROUND(T_iv_strat1!C6,1),"; ",ROUND(T_iv_strat1!D6,1),"]")))</f>
        <v>[12.9; 88.8]</v>
      </c>
      <c r="C17" s="18" t="str">
        <f>IF(T_iv_strat1!G6=".","-",(CONCATENATE("[",ROUND(T_iv_strat1!G6,1),"; ",ROUND(T_iv_strat1!H6,1),"]")))</f>
        <v>[8.2; 82.6]</v>
      </c>
      <c r="D17" s="18" t="str">
        <f>IF(T_iv_strat1!K6=".","-",(CONCATENATE("[",ROUND(T_iv_strat1!K6,1),"; ",ROUND(T_iv_strat1!L6,1),"]")))</f>
        <v>[83; 99.1]</v>
      </c>
      <c r="E17" s="18" t="str">
        <f>IF(T_iv_strat1!O6=".","-",(CONCATENATE("[",ROUND(T_iv_strat1!O6,1),"; ",ROUND(T_iv_strat1!P6,1),"]")))</f>
        <v>-</v>
      </c>
      <c r="F17" s="18" t="str">
        <f>IF(T_iv_strat1!S6=".","-",(CONCATENATE("[",ROUND(T_iv_strat1!S6,1),"; ",ROUND(T_iv_strat1!T6,1),"]")))</f>
        <v>[91.4; 96.2]</v>
      </c>
      <c r="G17" s="18" t="str">
        <f>IF(T_iv_strat1!W6=".","-",(CONCATENATE("[",ROUND(T_iv_strat1!W6,1),"; ",ROUND(T_iv_strat1!X6,1),"]")))</f>
        <v>[100; 100]</v>
      </c>
      <c r="H17" s="18" t="str">
        <f>IF(T_iv_strat1!AA6=".","-",(CONCATENATE("[",ROUND(T_iv_strat1!AA6,1),"; ",ROUND(T_iv_strat1!AB6,1),"]")))</f>
        <v>[90.2; 95.4]</v>
      </c>
      <c r="I17" s="18" t="str">
        <f>IF(T_iv_strat1!AE6=".","-",(CONCATENATE("[",ROUND(T_iv_strat1!AE6,1),"; ",ROUND(T_iv_strat1!AF6,1),"]")))</f>
        <v>[100; 100]</v>
      </c>
      <c r="J17" s="114" t="str">
        <f>IF(T_iv_strat1!AI6=".","-",(CONCATENATE("[",ROUND(T_iv_strat1!AI6,1),"; ",ROUND(T_iv_strat1!AJ6,1),"]")))</f>
        <v>[47.9; 87.6]</v>
      </c>
      <c r="K17" s="18" t="str">
        <f>IF(T_iv_strat1!AM6=".","-",(CONCATENATE("[",ROUND(T_iv_strat1!AM6,1),"; ",ROUND(T_iv_strat1!AN6,1),"]")))</f>
        <v>[27.9; 69]</v>
      </c>
      <c r="L17" s="18" t="str">
        <f>IF(T_iv_strat1!AQ6=".","-",(CONCATENATE("[",ROUND(T_iv_strat1!AQ6,1),"; ",ROUND(T_iv_strat1!AR6,1),"]")))</f>
        <v>[100; 100]</v>
      </c>
      <c r="M17" s="18" t="str">
        <f>IF(T_iv_strat1!AU6=".","-",(CONCATENATE("[",ROUND(T_iv_strat1!AU6,1),"; ",ROUND(T_iv_strat1!AV6,1),"]")))</f>
        <v>[100; 100]</v>
      </c>
      <c r="N17" s="18" t="str">
        <f>IF(T_iv_strat1!AY6=".","-",(CONCATENATE("[",ROUND(T_iv_strat1!AY6,1),"; ",ROUND(T_iv_strat1!AZ6,1),"]")))</f>
        <v>[86.2; 93]</v>
      </c>
      <c r="O17" s="18" t="str">
        <f>IF(T_iv_strat1!BC6=".","-",(CONCATENATE("[",ROUND(T_iv_strat1!BC6,1),"; ",ROUND(T_iv_strat1!BD6,1),"]")))</f>
        <v>[100; 100]</v>
      </c>
      <c r="P17" s="18" t="str">
        <f>IF(T_iv_strat1!BG6=".","-",(CONCATENATE("[",ROUND(T_iv_strat1!BG6,1),"; ",ROUND(T_iv_strat1!BH6,1),"]")))</f>
        <v>[86; 92.7]</v>
      </c>
      <c r="Q17" s="18" t="str">
        <f>IF(T_iv_strat1!BK6=".","-",(CONCATENATE("[",ROUND(T_iv_strat1!BK6,1),"; ",ROUND(T_iv_strat1!BL6,1),"]")))</f>
        <v>[100; 100]</v>
      </c>
      <c r="U17" s="18" t="str">
        <f>IF(T_iv_strat2!C6=".","-",(CONCATENATE("[",ROUND(T_iv_strat2!C6,1),"; ",ROUND(T_iv_strat2!D6,1),"]")))</f>
        <v>[9.3; 88.6]</v>
      </c>
      <c r="V17" s="18" t="str">
        <f>IF(T_iv_strat2!G6=".","-",(CONCATENATE("[",ROUND(T_iv_strat2!G6,1),"; ",ROUND(T_iv_strat2!H6,1),"]")))</f>
        <v>[4.9; 46.6]</v>
      </c>
      <c r="W17" s="18" t="str">
        <f>IF(T_iv_strat2!K6=".","-",(CONCATENATE("[",ROUND(T_iv_strat2!K6,1),"; ",ROUND(T_iv_strat2!L6,1),"]")))</f>
        <v>[61.2; 82.7]</v>
      </c>
      <c r="X17" s="18" t="str">
        <f>IF(T_iv_strat2!O6=".","-",(CONCATENATE("[",ROUND(T_iv_strat2!O6,1),"; ",ROUND(T_iv_strat2!P6,1),"]")))</f>
        <v>-</v>
      </c>
      <c r="Y17" s="18" t="str">
        <f>IF(T_iv_strat2!S6=".","-",(CONCATENATE("[",ROUND(T_iv_strat2!S6,1),"; ",ROUND(T_iv_strat2!T6,1),"]")))</f>
        <v>[47; 72.5]</v>
      </c>
      <c r="Z17" s="18" t="str">
        <f>IF(T_iv_strat2!W6=".","-",(CONCATENATE("[",ROUND(T_iv_strat2!W6,1),"; ",ROUND(T_iv_strat2!X6,1),"]")))</f>
        <v>[22.8; 56.6]</v>
      </c>
      <c r="AA17" s="18" t="str">
        <f>IF(T_iv_strat2!AA6=".","-",(CONCATENATE("[",ROUND(T_iv_strat2!AA6,1),"; ",ROUND(T_iv_strat2!AB6,1),"]")))</f>
        <v>[45.1; 65.7]</v>
      </c>
      <c r="AB17" s="18" t="str">
        <f>IF(T_iv_strat2!AE6=".","-",(CONCATENATE("[",ROUND(T_iv_strat2!AE6,1),"; ",ROUND(T_iv_strat2!AF6,1),"]")))</f>
        <v>[100; 100]</v>
      </c>
      <c r="AC17" s="114" t="str">
        <f>IF(T_iv_strat2!AI6=".","-",(CONCATENATE("[",ROUND(T_iv_strat2!AI6,1),"; ",ROUND(T_iv_strat2!AJ6,1),"]")))</f>
        <v>[55.2; 98]</v>
      </c>
      <c r="AD17" s="18" t="str">
        <f>IF(T_iv_strat2!AM6=".","-",(CONCATENATE("[",ROUND(T_iv_strat2!AM6,1),"; ",ROUND(T_iv_strat2!AN6,1),"]")))</f>
        <v>[58; 84.1]</v>
      </c>
      <c r="AE17" s="18" t="str">
        <f>IF(T_iv_strat2!AQ6=".","-",(CONCATENATE("[",ROUND(T_iv_strat2!AQ6,1),"; ",ROUND(T_iv_strat2!AR6,1),"]")))</f>
        <v>[81.6; 94.6]</v>
      </c>
      <c r="AF17" s="18" t="str">
        <f>IF(T_iv_strat2!AU6=".","-",(CONCATENATE("[",ROUND(T_iv_strat2!AU6,1),"; ",ROUND(T_iv_strat2!AV6,1),"]")))</f>
        <v>[0.4; 8.8]</v>
      </c>
      <c r="AG17" s="18" t="str">
        <f>IF(T_iv_strat2!AY6=".","-",(CONCATENATE("[",ROUND(T_iv_strat2!AY6,1),"; ",ROUND(T_iv_strat2!AZ6,1),"]")))</f>
        <v>[84.9; 90.5]</v>
      </c>
      <c r="AH17" s="18" t="str">
        <f>IF(T_iv_strat2!BC6=".","-",(CONCATENATE("[",ROUND(T_iv_strat2!BC6,1),"; ",ROUND(T_iv_strat2!BD6,1),"]")))</f>
        <v>[30.9; 72.5]</v>
      </c>
      <c r="AI17" s="18" t="str">
        <f>IF(T_iv_strat2!BG6=".","-",(CONCATENATE("[",ROUND(T_iv_strat2!BG6,1),"; ",ROUND(T_iv_strat2!BH6,1),"]")))</f>
        <v>[78.9; 84.9]</v>
      </c>
      <c r="AJ17" s="18" t="str">
        <f>IF(T_iv_strat2!BK6=".","-",(CONCATENATE("[",ROUND(T_iv_strat2!BK6,1),"; ",ROUND(T_iv_strat2!BL6,1),"]")))</f>
        <v>[100; 100]</v>
      </c>
      <c r="AN17" s="18" t="str">
        <f>IF(T_iv_strat3!C6=".","-",(CONCATENATE("[",ROUND(T_iv_strat3!C6,1),"; ",ROUND(T_iv_strat3!D6,1),"]")))</f>
        <v>-</v>
      </c>
      <c r="AO17" s="18" t="str">
        <f>IF(T_iv_strat3!G6=".","-",(CONCATENATE("[",ROUND(T_iv_strat3!G6,1),"; ",ROUND(T_iv_strat3!H6,1),"]")))</f>
        <v>[26.9; 75.5]</v>
      </c>
      <c r="AP17" s="18" t="str">
        <f>IF(T_iv_strat3!K6=".","-",(CONCATENATE("[",ROUND(T_iv_strat3!K6,1),"; ",ROUND(T_iv_strat3!L6,1),"]")))</f>
        <v>[82.6; 98.9]</v>
      </c>
      <c r="AQ17" s="18" t="str">
        <f>IF(T_iv_strat3!O6=".","-",(CONCATENATE("[",ROUND(T_iv_strat3!O6,1),"; ",ROUND(T_iv_strat3!P6,1),"]")))</f>
        <v>-</v>
      </c>
      <c r="AR17" s="18" t="str">
        <f>IF(T_iv_strat3!S6=".","-",(CONCATENATE("[",ROUND(T_iv_strat3!S6,1),"; ",ROUND(T_iv_strat3!T6,1),"]")))</f>
        <v>[87.1; 94.7]</v>
      </c>
      <c r="AS17" s="18" t="str">
        <f>IF(T_iv_strat3!W6=".","-",(CONCATENATE("[",ROUND(T_iv_strat3!W6,1),"; ",ROUND(T_iv_strat3!X6,1),"]")))</f>
        <v>[100; 100]</v>
      </c>
      <c r="AT17" s="18" t="str">
        <f>IF(T_iv_strat3!AA6=".","-",(CONCATENATE("[",ROUND(T_iv_strat3!AA6,1),"; ",ROUND(T_iv_strat3!AB6,1),"]")))</f>
        <v>[83.5; 90.8]</v>
      </c>
      <c r="AU17" s="18" t="str">
        <f>IF(T_iv_strat3!AE6=".","-",(CONCATENATE("[",ROUND(T_iv_strat3!AE6,1),"; ",ROUND(T_iv_strat3!AF6,1),"]")))</f>
        <v>-</v>
      </c>
      <c r="AV17" s="114" t="str">
        <f>IF(T_iv_strat3!AI6=".","-",(CONCATENATE("[",ROUND(T_iv_strat3!AI6,1),"; ",ROUND(T_iv_strat3!AJ6,1),"]")))</f>
        <v>[37.5; 98.4]</v>
      </c>
      <c r="AW17" s="18" t="str">
        <f>IF(T_iv_strat3!AM6=".","-",(CONCATENATE("[",ROUND(T_iv_strat3!AM6,1),"; ",ROUND(T_iv_strat3!AN6,1),"]")))</f>
        <v>[22.6; 65.8]</v>
      </c>
      <c r="AX17" s="18" t="str">
        <f>IF(T_iv_strat3!AQ6=".","-",(CONCATENATE("[",ROUND(T_iv_strat3!AQ6,1),"; ",ROUND(T_iv_strat3!AR6,1),"]")))</f>
        <v>[80.4; 92.3]</v>
      </c>
      <c r="AY17" s="18" t="str">
        <f>IF(T_iv_strat3!AU6=".","-",(CONCATENATE("[",ROUND(T_iv_strat3!AU6,1),"; ",ROUND(T_iv_strat3!AV6,1),"]")))</f>
        <v>-</v>
      </c>
      <c r="AZ17" s="18" t="str">
        <f>IF(T_iv_strat3!AY6=".","-",(CONCATENATE("[",ROUND(T_iv_strat3!AY6,1),"; ",ROUND(T_iv_strat3!AZ6,1),"]")))</f>
        <v>[79.6; 91.8]</v>
      </c>
      <c r="BA17" s="18" t="str">
        <f>IF(T_iv_strat3!BC6=".","-",(CONCATENATE("[",ROUND(T_iv_strat3!BC6,1),"; ",ROUND(T_iv_strat3!BD6,1),"]")))</f>
        <v>[60.8; 86.9]</v>
      </c>
      <c r="BB17" s="18" t="str">
        <f>IF(T_iv_strat3!BG6=".","-",(CONCATENATE("[",ROUND(T_iv_strat3!BG6,1),"; ",ROUND(T_iv_strat3!BH6,1),"]")))</f>
        <v>[74.1; 81.5]</v>
      </c>
      <c r="BC17" s="18" t="str">
        <f>IF(T_iv_strat3!BK6=".","-",(CONCATENATE("[",ROUND(T_iv_strat3!BK6,1),"; ",ROUND(T_iv_strat3!BL6,1),"]")))</f>
        <v>[33.5; 98.4]</v>
      </c>
    </row>
    <row r="18" spans="1:55" s="2" customFormat="1" x14ac:dyDescent="0.2">
      <c r="A18" s="5" t="s">
        <v>47</v>
      </c>
      <c r="B18" s="4">
        <f>ROUND(T_iv_strat1!B7,1)</f>
        <v>0</v>
      </c>
      <c r="C18" s="4">
        <f>ROUND(T_iv_strat1!F7,1)</f>
        <v>0</v>
      </c>
      <c r="D18" s="4">
        <f>ROUND(T_iv_strat1!J7,1)</f>
        <v>43.5</v>
      </c>
      <c r="E18" s="4">
        <f>ROUND(T_iv_strat1!N7,1)</f>
        <v>0</v>
      </c>
      <c r="F18" s="4">
        <f>ROUND(T_iv_strat1!R7,1)</f>
        <v>5.0999999999999996</v>
      </c>
      <c r="G18" s="4">
        <f>ROUND(T_iv_strat1!V7,1)</f>
        <v>10.7</v>
      </c>
      <c r="H18" s="4">
        <f>ROUND(T_iv_strat1!Z7,1)</f>
        <v>5.4</v>
      </c>
      <c r="I18" s="4">
        <f>ROUND(T_iv_strat1!AD7,1)</f>
        <v>0</v>
      </c>
      <c r="J18" s="65">
        <f>ROUND(T_iv_strat1!AH7,1)</f>
        <v>0</v>
      </c>
      <c r="K18" s="4">
        <f>ROUND(T_iv_strat1!AL7,1)</f>
        <v>0</v>
      </c>
      <c r="L18" s="4">
        <f>ROUND(T_iv_strat1!AP7,1)</f>
        <v>48.7</v>
      </c>
      <c r="M18" s="4">
        <f>ROUND(T_iv_strat1!AT7,1)</f>
        <v>0</v>
      </c>
      <c r="N18" s="4">
        <f>ROUND(T_iv_strat1!AX7,1)</f>
        <v>6.6</v>
      </c>
      <c r="O18" s="4">
        <f>ROUND(T_iv_strat1!BB7,1)</f>
        <v>0</v>
      </c>
      <c r="P18" s="4">
        <f>ROUND(T_iv_strat1!BF7,1)</f>
        <v>8.1999999999999993</v>
      </c>
      <c r="Q18" s="4">
        <f>ROUND(T_iv_strat1!BJ7,1)</f>
        <v>9.8000000000000007</v>
      </c>
      <c r="T18" s="5" t="s">
        <v>47</v>
      </c>
      <c r="U18" s="4">
        <f>ROUND(T_iv_strat2!B7,1)</f>
        <v>0</v>
      </c>
      <c r="V18" s="4">
        <f>ROUND(T_iv_strat2!F7,1)</f>
        <v>0</v>
      </c>
      <c r="W18" s="4">
        <f>ROUND(T_iv_strat2!J7,1)</f>
        <v>27.7</v>
      </c>
      <c r="X18" s="4">
        <f>ROUND(T_iv_strat2!N7,1)</f>
        <v>0</v>
      </c>
      <c r="Y18" s="4">
        <f>ROUND(T_iv_strat2!R7,1)</f>
        <v>0.9</v>
      </c>
      <c r="Z18" s="4">
        <f>ROUND(T_iv_strat2!V7,1)</f>
        <v>0</v>
      </c>
      <c r="AA18" s="4">
        <f>ROUND(T_iv_strat2!Z7,1)</f>
        <v>1.7</v>
      </c>
      <c r="AB18" s="4">
        <f>ROUND(T_iv_strat2!AD7,1)</f>
        <v>0</v>
      </c>
      <c r="AC18" s="65">
        <f>ROUND(T_iv_strat2!AH7,1)</f>
        <v>9.6999999999999993</v>
      </c>
      <c r="AD18" s="4">
        <f>ROUND(T_iv_strat2!AL7,1)</f>
        <v>9.8000000000000007</v>
      </c>
      <c r="AE18" s="4">
        <f>ROUND(T_iv_strat2!AP7,1)</f>
        <v>40.6</v>
      </c>
      <c r="AF18" s="4">
        <f>ROUND(T_iv_strat2!AT7,1)</f>
        <v>0</v>
      </c>
      <c r="AG18" s="4">
        <f>ROUND(T_iv_strat2!AX7,1)</f>
        <v>5.8</v>
      </c>
      <c r="AH18" s="4">
        <f>ROUND(T_iv_strat2!BB7,1)</f>
        <v>4.3</v>
      </c>
      <c r="AI18" s="4">
        <f>ROUND(T_iv_strat2!BF7,1)</f>
        <v>8.8000000000000007</v>
      </c>
      <c r="AJ18" s="4">
        <f>ROUND(T_iv_strat2!BJ7,1)</f>
        <v>9.1999999999999993</v>
      </c>
      <c r="AM18" s="5" t="s">
        <v>47</v>
      </c>
      <c r="AN18" s="4">
        <f>ROUND(T_iv_strat3!B7,1)</f>
        <v>0</v>
      </c>
      <c r="AO18" s="4">
        <f>ROUND(T_iv_strat3!F7,1)</f>
        <v>0</v>
      </c>
      <c r="AP18" s="4">
        <f>ROUND(T_iv_strat3!J7,1)</f>
        <v>11.4</v>
      </c>
      <c r="AQ18" s="4">
        <f>ROUND(T_iv_strat3!N7,1)</f>
        <v>0</v>
      </c>
      <c r="AR18" s="4">
        <f>ROUND(T_iv_strat3!R7,1)</f>
        <v>0.5</v>
      </c>
      <c r="AS18" s="4">
        <f>ROUND(T_iv_strat3!V7,1)</f>
        <v>0</v>
      </c>
      <c r="AT18" s="4">
        <f>ROUND(T_iv_strat3!Z7,1)</f>
        <v>2.7</v>
      </c>
      <c r="AU18" s="4">
        <f>ROUND(T_iv_strat3!AD7,1)</f>
        <v>0</v>
      </c>
      <c r="AV18" s="65">
        <f>ROUND(T_iv_strat3!AH7,1)</f>
        <v>0</v>
      </c>
      <c r="AW18" s="4">
        <f>ROUND(T_iv_strat3!AL7,1)</f>
        <v>4.9000000000000004</v>
      </c>
      <c r="AX18" s="4">
        <f>ROUND(T_iv_strat3!AP7,1)</f>
        <v>18</v>
      </c>
      <c r="AY18" s="4">
        <f>ROUND(T_iv_strat3!AT7,1)</f>
        <v>0</v>
      </c>
      <c r="AZ18" s="4">
        <f>ROUND(T_iv_strat3!AX7,1)</f>
        <v>5.0999999999999996</v>
      </c>
      <c r="BA18" s="4">
        <f>ROUND(T_iv_strat3!BB7,1)</f>
        <v>1</v>
      </c>
      <c r="BB18" s="4">
        <f>ROUND(T_iv_strat3!BF7,1)</f>
        <v>8.6999999999999993</v>
      </c>
      <c r="BC18" s="4">
        <f>ROUND(T_iv_strat3!BJ7,1)</f>
        <v>0</v>
      </c>
    </row>
    <row r="19" spans="1:55" s="17" customFormat="1" ht="8.25" x14ac:dyDescent="0.15">
      <c r="B19" s="18" t="str">
        <f>IF(T_iv_strat1!C7=".","-",(CONCATENATE("[",ROUND(T_iv_strat1!C7,1),"; ",ROUND(T_iv_strat1!D7,1),"]")))</f>
        <v>-</v>
      </c>
      <c r="C19" s="18" t="str">
        <f>IF(T_iv_strat1!G7=".","-",(CONCATENATE("[",ROUND(T_iv_strat1!G7,1),"; ",ROUND(T_iv_strat1!H7,1),"]")))</f>
        <v>-</v>
      </c>
      <c r="D19" s="18" t="str">
        <f>IF(T_iv_strat1!K7=".","-",(CONCATENATE("[",ROUND(T_iv_strat1!K7,1),"; ",ROUND(T_iv_strat1!L7,1),"]")))</f>
        <v>[13.6; 79]</v>
      </c>
      <c r="E19" s="18" t="str">
        <f>IF(T_iv_strat1!O7=".","-",(CONCATENATE("[",ROUND(T_iv_strat1!O7,1),"; ",ROUND(T_iv_strat1!P7,1),"]")))</f>
        <v>-</v>
      </c>
      <c r="F19" s="18" t="str">
        <f>IF(T_iv_strat1!S7=".","-",(CONCATENATE("[",ROUND(T_iv_strat1!S7,1),"; ",ROUND(T_iv_strat1!T7,1),"]")))</f>
        <v>[3.6; 7.3]</v>
      </c>
      <c r="G19" s="18" t="str">
        <f>IF(T_iv_strat1!W7=".","-",(CONCATENATE("[",ROUND(T_iv_strat1!W7,1),"; ",ROUND(T_iv_strat1!X7,1),"]")))</f>
        <v>[2.5; 35.4]</v>
      </c>
      <c r="H19" s="18" t="str">
        <f>IF(T_iv_strat1!AA7=".","-",(CONCATENATE("[",ROUND(T_iv_strat1!AA7,1),"; ",ROUND(T_iv_strat1!AB7,1),"]")))</f>
        <v>[3.7; 7.9]</v>
      </c>
      <c r="I19" s="18" t="str">
        <f>IF(T_iv_strat1!AE7=".","-",(CONCATENATE("[",ROUND(T_iv_strat1!AE7,1),"; ",ROUND(T_iv_strat1!AF7,1),"]")))</f>
        <v>-</v>
      </c>
      <c r="J19" s="114" t="str">
        <f>IF(T_iv_strat1!AI7=".","-",(CONCATENATE("[",ROUND(T_iv_strat1!AI7,1),"; ",ROUND(T_iv_strat1!AJ7,1),"]")))</f>
        <v>-</v>
      </c>
      <c r="K19" s="18" t="str">
        <f>IF(T_iv_strat1!AM7=".","-",(CONCATENATE("[",ROUND(T_iv_strat1!AM7,1),"; ",ROUND(T_iv_strat1!AN7,1),"]")))</f>
        <v>-</v>
      </c>
      <c r="L19" s="18" t="str">
        <f>IF(T_iv_strat1!AQ7=".","-",(CONCATENATE("[",ROUND(T_iv_strat1!AQ7,1),"; ",ROUND(T_iv_strat1!AR7,1),"]")))</f>
        <v>[43.7; 53.8]</v>
      </c>
      <c r="M19" s="18" t="str">
        <f>IF(T_iv_strat1!AU7=".","-",(CONCATENATE("[",ROUND(T_iv_strat1!AU7,1),"; ",ROUND(T_iv_strat1!AV7,1),"]")))</f>
        <v>-</v>
      </c>
      <c r="N19" s="18" t="str">
        <f>IF(T_iv_strat1!AY7=".","-",(CONCATENATE("[",ROUND(T_iv_strat1!AY7,1),"; ",ROUND(T_iv_strat1!AZ7,1),"]")))</f>
        <v>[4.7; 9.1]</v>
      </c>
      <c r="O19" s="18" t="str">
        <f>IF(T_iv_strat1!BC7=".","-",(CONCATENATE("[",ROUND(T_iv_strat1!BC7,1),"; ",ROUND(T_iv_strat1!BD7,1),"]")))</f>
        <v>-</v>
      </c>
      <c r="P19" s="18" t="str">
        <f>IF(T_iv_strat1!BG7=".","-",(CONCATENATE("[",ROUND(T_iv_strat1!BG7,1),"; ",ROUND(T_iv_strat1!BH7,1),"]")))</f>
        <v>[5.7; 11.5]</v>
      </c>
      <c r="Q19" s="18" t="str">
        <f>IF(T_iv_strat1!BK7=".","-",(CONCATENATE("[",ROUND(T_iv_strat1!BK7,1),"; ",ROUND(T_iv_strat1!BL7,1),"]")))</f>
        <v>[3.6; 24.2]</v>
      </c>
      <c r="U19" s="18" t="str">
        <f>IF(T_iv_strat2!C7=".","-",(CONCATENATE("[",ROUND(T_iv_strat2!C7,1),"; ",ROUND(T_iv_strat2!D7,1),"]")))</f>
        <v>-</v>
      </c>
      <c r="V19" s="18" t="str">
        <f>IF(T_iv_strat2!G7=".","-",(CONCATENATE("[",ROUND(T_iv_strat2!G7,1),"; ",ROUND(T_iv_strat2!H7,1),"]")))</f>
        <v>-</v>
      </c>
      <c r="W19" s="18" t="str">
        <f>IF(T_iv_strat2!K7=".","-",(CONCATENATE("[",ROUND(T_iv_strat2!K7,1),"; ",ROUND(T_iv_strat2!L7,1),"]")))</f>
        <v>[20; 36.8]</v>
      </c>
      <c r="X19" s="18" t="str">
        <f>IF(T_iv_strat2!O7=".","-",(CONCATENATE("[",ROUND(T_iv_strat2!O7,1),"; ",ROUND(T_iv_strat2!P7,1),"]")))</f>
        <v>-</v>
      </c>
      <c r="Y19" s="18" t="str">
        <f>IF(T_iv_strat2!S7=".","-",(CONCATENATE("[",ROUND(T_iv_strat2!S7,1),"; ",ROUND(T_iv_strat2!T7,1),"]")))</f>
        <v>[0.3; 2.6]</v>
      </c>
      <c r="Z19" s="18" t="str">
        <f>IF(T_iv_strat2!W7=".","-",(CONCATENATE("[",ROUND(T_iv_strat2!W7,1),"; ",ROUND(T_iv_strat2!X7,1),"]")))</f>
        <v>-</v>
      </c>
      <c r="AA19" s="18" t="str">
        <f>IF(T_iv_strat2!AA7=".","-",(CONCATENATE("[",ROUND(T_iv_strat2!AA7,1),"; ",ROUND(T_iv_strat2!AB7,1),"]")))</f>
        <v>[0.9; 3.3]</v>
      </c>
      <c r="AB19" s="18" t="str">
        <f>IF(T_iv_strat2!AE7=".","-",(CONCATENATE("[",ROUND(T_iv_strat2!AE7,1),"; ",ROUND(T_iv_strat2!AF7,1),"]")))</f>
        <v>-</v>
      </c>
      <c r="AC19" s="114" t="str">
        <f>IF(T_iv_strat2!AI7=".","-",(CONCATENATE("[",ROUND(T_iv_strat2!AI7,1),"; ",ROUND(T_iv_strat2!AJ7,1),"]")))</f>
        <v>[1.8; 38.4]</v>
      </c>
      <c r="AD19" s="18" t="str">
        <f>IF(T_iv_strat2!AM7=".","-",(CONCATENATE("[",ROUND(T_iv_strat2!AM7,1),"; ",ROUND(T_iv_strat2!AN7,1),"]")))</f>
        <v>[6.5; 14.6]</v>
      </c>
      <c r="AE19" s="18" t="str">
        <f>IF(T_iv_strat2!AQ7=".","-",(CONCATENATE("[",ROUND(T_iv_strat2!AQ7,1),"; ",ROUND(T_iv_strat2!AR7,1),"]")))</f>
        <v>[33.6; 47.9]</v>
      </c>
      <c r="AF19" s="18" t="str">
        <f>IF(T_iv_strat2!AU7=".","-",(CONCATENATE("[",ROUND(T_iv_strat2!AU7,1),"; ",ROUND(T_iv_strat2!AV7,1),"]")))</f>
        <v>-</v>
      </c>
      <c r="AG19" s="18" t="str">
        <f>IF(T_iv_strat2!AY7=".","-",(CONCATENATE("[",ROUND(T_iv_strat2!AY7,1),"; ",ROUND(T_iv_strat2!AZ7,1),"]")))</f>
        <v>[4.1; 8.2]</v>
      </c>
      <c r="AH19" s="18" t="str">
        <f>IF(T_iv_strat2!BC7=".","-",(CONCATENATE("[",ROUND(T_iv_strat2!BC7,1),"; ",ROUND(T_iv_strat2!BD7,1),"]")))</f>
        <v>[1.2; 14.6]</v>
      </c>
      <c r="AI19" s="18" t="str">
        <f>IF(T_iv_strat2!BG7=".","-",(CONCATENATE("[",ROUND(T_iv_strat2!BG7,1),"; ",ROUND(T_iv_strat2!BH7,1),"]")))</f>
        <v>[6.6; 11.7]</v>
      </c>
      <c r="AJ19" s="18" t="str">
        <f>IF(T_iv_strat2!BK7=".","-",(CONCATENATE("[",ROUND(T_iv_strat2!BK7,1),"; ",ROUND(T_iv_strat2!BL7,1),"]")))</f>
        <v>[1.9; 35]</v>
      </c>
      <c r="AN19" s="18" t="str">
        <f>IF(T_iv_strat3!C7=".","-",(CONCATENATE("[",ROUND(T_iv_strat3!C7,1),"; ",ROUND(T_iv_strat3!D7,1),"]")))</f>
        <v>-</v>
      </c>
      <c r="AO19" s="18" t="str">
        <f>IF(T_iv_strat3!G7=".","-",(CONCATENATE("[",ROUND(T_iv_strat3!G7,1),"; ",ROUND(T_iv_strat3!H7,1),"]")))</f>
        <v>-</v>
      </c>
      <c r="AP19" s="18" t="str">
        <f>IF(T_iv_strat3!K7=".","-",(CONCATENATE("[",ROUND(T_iv_strat3!K7,1),"; ",ROUND(T_iv_strat3!L7,1),"]")))</f>
        <v>[3.2; 33.3]</v>
      </c>
      <c r="AQ19" s="18" t="str">
        <f>IF(T_iv_strat3!O7=".","-",(CONCATENATE("[",ROUND(T_iv_strat3!O7,1),"; ",ROUND(T_iv_strat3!P7,1),"]")))</f>
        <v>-</v>
      </c>
      <c r="AR19" s="18" t="str">
        <f>IF(T_iv_strat3!S7=".","-",(CONCATENATE("[",ROUND(T_iv_strat3!S7,1),"; ",ROUND(T_iv_strat3!T7,1),"]")))</f>
        <v>[0; 4.2]</v>
      </c>
      <c r="AS19" s="18" t="str">
        <f>IF(T_iv_strat3!W7=".","-",(CONCATENATE("[",ROUND(T_iv_strat3!W7,1),"; ",ROUND(T_iv_strat3!X7,1),"]")))</f>
        <v>-</v>
      </c>
      <c r="AT19" s="18" t="str">
        <f>IF(T_iv_strat3!AA7=".","-",(CONCATENATE("[",ROUND(T_iv_strat3!AA7,1),"; ",ROUND(T_iv_strat3!AB7,1),"]")))</f>
        <v>[0.6; 11.1]</v>
      </c>
      <c r="AU19" s="18" t="str">
        <f>IF(T_iv_strat3!AE7=".","-",(CONCATENATE("[",ROUND(T_iv_strat3!AE7,1),"; ",ROUND(T_iv_strat3!AF7,1),"]")))</f>
        <v>-</v>
      </c>
      <c r="AV19" s="114" t="str">
        <f>IF(T_iv_strat3!AI7=".","-",(CONCATENATE("[",ROUND(T_iv_strat3!AI7,1),"; ",ROUND(T_iv_strat3!AJ7,1),"]")))</f>
        <v>-</v>
      </c>
      <c r="AW19" s="18" t="str">
        <f>IF(T_iv_strat3!AM7=".","-",(CONCATENATE("[",ROUND(T_iv_strat3!AM7,1),"; ",ROUND(T_iv_strat3!AN7,1),"]")))</f>
        <v>[1.6; 14.1]</v>
      </c>
      <c r="AX19" s="18" t="str">
        <f>IF(T_iv_strat3!AQ7=".","-",(CONCATENATE("[",ROUND(T_iv_strat3!AQ7,1),"; ",ROUND(T_iv_strat3!AR7,1),"]")))</f>
        <v>[12.9; 24.5]</v>
      </c>
      <c r="AY19" s="18" t="str">
        <f>IF(T_iv_strat3!AU7=".","-",(CONCATENATE("[",ROUND(T_iv_strat3!AU7,1),"; ",ROUND(T_iv_strat3!AV7,1),"]")))</f>
        <v>-</v>
      </c>
      <c r="AZ19" s="18" t="str">
        <f>IF(T_iv_strat3!AY7=".","-",(CONCATENATE("[",ROUND(T_iv_strat3!AY7,1),"; ",ROUND(T_iv_strat3!AZ7,1),"]")))</f>
        <v>[2.5; 10.1]</v>
      </c>
      <c r="BA19" s="18" t="str">
        <f>IF(T_iv_strat3!BC7=".","-",(CONCATENATE("[",ROUND(T_iv_strat3!BC7,1),"; ",ROUND(T_iv_strat3!BD7,1),"]")))</f>
        <v>[0.1; 6.6]</v>
      </c>
      <c r="BB19" s="18" t="str">
        <f>IF(T_iv_strat3!BG7=".","-",(CONCATENATE("[",ROUND(T_iv_strat3!BG7,1),"; ",ROUND(T_iv_strat3!BH7,1),"]")))</f>
        <v>[6; 12.4]</v>
      </c>
      <c r="BC19" s="18" t="str">
        <f>IF(T_iv_strat3!BK7=".","-",(CONCATENATE("[",ROUND(T_iv_strat3!BK7,1),"; ",ROUND(T_iv_strat3!BL7,1),"]")))</f>
        <v>-</v>
      </c>
    </row>
    <row r="20" spans="1:55" s="2" customFormat="1" x14ac:dyDescent="0.2">
      <c r="A20" s="5" t="s">
        <v>48</v>
      </c>
      <c r="B20" s="4">
        <f>ROUND(T_iv_strat1!B8,1)</f>
        <v>0</v>
      </c>
      <c r="C20" s="4">
        <f>ROUND(T_iv_strat1!F8,1)</f>
        <v>0</v>
      </c>
      <c r="D20" s="4">
        <f>ROUND(T_iv_strat1!J8,1)</f>
        <v>0</v>
      </c>
      <c r="E20" s="4">
        <f>ROUND(T_iv_strat1!N8,1)</f>
        <v>0</v>
      </c>
      <c r="F20" s="4">
        <f>ROUND(T_iv_strat1!R8,1)</f>
        <v>0.6</v>
      </c>
      <c r="G20" s="4">
        <f>ROUND(T_iv_strat1!V8,1)</f>
        <v>0</v>
      </c>
      <c r="H20" s="4">
        <f>ROUND(T_iv_strat1!Z8,1)</f>
        <v>0.5</v>
      </c>
      <c r="I20" s="4">
        <f>ROUND(T_iv_strat1!AD8,1)</f>
        <v>0</v>
      </c>
      <c r="J20" s="65">
        <f>ROUND(T_iv_strat1!AH8,1)</f>
        <v>0</v>
      </c>
      <c r="K20" s="4">
        <f>ROUND(T_iv_strat1!AL8,1)</f>
        <v>0</v>
      </c>
      <c r="L20" s="4">
        <f>ROUND(T_iv_strat1!AP8,1)</f>
        <v>19.600000000000001</v>
      </c>
      <c r="M20" s="4">
        <f>ROUND(T_iv_strat1!AT8,1)</f>
        <v>0</v>
      </c>
      <c r="N20" s="4">
        <f>ROUND(T_iv_strat1!AX8,1)</f>
        <v>0.7</v>
      </c>
      <c r="O20" s="4">
        <f>ROUND(T_iv_strat1!BB8,1)</f>
        <v>0</v>
      </c>
      <c r="P20" s="4">
        <f>ROUND(T_iv_strat1!BF8,1)</f>
        <v>1.5</v>
      </c>
      <c r="Q20" s="4">
        <f>ROUND(T_iv_strat1!BJ8,1)</f>
        <v>0</v>
      </c>
      <c r="T20" s="5" t="s">
        <v>48</v>
      </c>
      <c r="U20" s="4">
        <f>ROUND(T_iv_strat2!B8,1)</f>
        <v>0</v>
      </c>
      <c r="V20" s="4">
        <f>ROUND(T_iv_strat2!F8,1)</f>
        <v>0</v>
      </c>
      <c r="W20" s="4">
        <f>ROUND(T_iv_strat2!J8,1)</f>
        <v>24.6</v>
      </c>
      <c r="X20" s="4">
        <f>ROUND(T_iv_strat2!N8,1)</f>
        <v>0</v>
      </c>
      <c r="Y20" s="4">
        <f>ROUND(T_iv_strat2!R8,1)</f>
        <v>2.7</v>
      </c>
      <c r="Z20" s="4">
        <f>ROUND(T_iv_strat2!V8,1)</f>
        <v>3.8</v>
      </c>
      <c r="AA20" s="4">
        <f>ROUND(T_iv_strat2!Z8,1)</f>
        <v>3.3</v>
      </c>
      <c r="AB20" s="4">
        <f>ROUND(T_iv_strat2!AD8,1)</f>
        <v>0</v>
      </c>
      <c r="AC20" s="65">
        <f>ROUND(T_iv_strat2!AH8,1)</f>
        <v>8.1999999999999993</v>
      </c>
      <c r="AD20" s="4">
        <f>ROUND(T_iv_strat2!AL8,1)</f>
        <v>0.5</v>
      </c>
      <c r="AE20" s="4">
        <f>ROUND(T_iv_strat2!AP8,1)</f>
        <v>9.3000000000000007</v>
      </c>
      <c r="AF20" s="4">
        <f>ROUND(T_iv_strat2!AT8,1)</f>
        <v>0</v>
      </c>
      <c r="AG20" s="4">
        <f>ROUND(T_iv_strat2!AX8,1)</f>
        <v>2</v>
      </c>
      <c r="AH20" s="4">
        <f>ROUND(T_iv_strat2!BB8,1)</f>
        <v>0</v>
      </c>
      <c r="AI20" s="4">
        <f>ROUND(T_iv_strat2!BF8,1)</f>
        <v>2.4</v>
      </c>
      <c r="AJ20" s="4">
        <f>ROUND(T_iv_strat2!BJ8,1)</f>
        <v>0</v>
      </c>
      <c r="AM20" s="5" t="s">
        <v>48</v>
      </c>
      <c r="AN20" s="4">
        <f>ROUND(T_iv_strat3!B8,1)</f>
        <v>0</v>
      </c>
      <c r="AO20" s="4">
        <f>ROUND(T_iv_strat3!F8,1)</f>
        <v>0</v>
      </c>
      <c r="AP20" s="4">
        <f>ROUND(T_iv_strat3!J8,1)</f>
        <v>10.199999999999999</v>
      </c>
      <c r="AQ20" s="4">
        <f>ROUND(T_iv_strat3!N8,1)</f>
        <v>0</v>
      </c>
      <c r="AR20" s="4">
        <f>ROUND(T_iv_strat3!R8,1)</f>
        <v>0</v>
      </c>
      <c r="AS20" s="4">
        <f>ROUND(T_iv_strat3!V8,1)</f>
        <v>0</v>
      </c>
      <c r="AT20" s="4">
        <f>ROUND(T_iv_strat3!Z8,1)</f>
        <v>2.1</v>
      </c>
      <c r="AU20" s="4">
        <f>ROUND(T_iv_strat3!AD8,1)</f>
        <v>0</v>
      </c>
      <c r="AV20" s="65">
        <f>ROUND(T_iv_strat3!AH8,1)</f>
        <v>0</v>
      </c>
      <c r="AW20" s="4">
        <f>ROUND(T_iv_strat3!AL8,1)</f>
        <v>0</v>
      </c>
      <c r="AX20" s="4">
        <f>ROUND(T_iv_strat3!AP8,1)</f>
        <v>10.4</v>
      </c>
      <c r="AY20" s="4">
        <f>ROUND(T_iv_strat3!AT8,1)</f>
        <v>0</v>
      </c>
      <c r="AZ20" s="4">
        <f>ROUND(T_iv_strat3!AX8,1)</f>
        <v>0.2</v>
      </c>
      <c r="BA20" s="4">
        <f>ROUND(T_iv_strat3!BB8,1)</f>
        <v>0</v>
      </c>
      <c r="BB20" s="4">
        <f>ROUND(T_iv_strat3!BF8,1)</f>
        <v>3.6</v>
      </c>
      <c r="BC20" s="4">
        <f>ROUND(T_iv_strat3!BJ8,1)</f>
        <v>0</v>
      </c>
    </row>
    <row r="21" spans="1:55" s="17" customFormat="1" ht="8.25" x14ac:dyDescent="0.15">
      <c r="B21" s="18" t="str">
        <f>IF(T_iv_strat1!C8=".","-",(CONCATENATE("[",ROUND(T_iv_strat1!C8,1),"; ",ROUND(T_iv_strat1!D8,1),"]")))</f>
        <v>-</v>
      </c>
      <c r="C21" s="18" t="str">
        <f>IF(T_iv_strat1!G8=".","-",(CONCATENATE("[",ROUND(T_iv_strat1!G8,1),"; ",ROUND(T_iv_strat1!H8,1),"]")))</f>
        <v>-</v>
      </c>
      <c r="D21" s="18" t="str">
        <f>IF(T_iv_strat1!K8=".","-",(CONCATENATE("[",ROUND(T_iv_strat1!K8,1),"; ",ROUND(T_iv_strat1!L8,1),"]")))</f>
        <v>-</v>
      </c>
      <c r="E21" s="18" t="str">
        <f>IF(T_iv_strat1!O8=".","-",(CONCATENATE("[",ROUND(T_iv_strat1!O8,1),"; ",ROUND(T_iv_strat1!P8,1),"]")))</f>
        <v>-</v>
      </c>
      <c r="F21" s="18" t="str">
        <f>IF(T_iv_strat1!S8=".","-",(CONCATENATE("[",ROUND(T_iv_strat1!S8,1),"; ",ROUND(T_iv_strat1!T8,1),"]")))</f>
        <v>[0.2; 1.7]</v>
      </c>
      <c r="G21" s="18" t="str">
        <f>IF(T_iv_strat1!W8=".","-",(CONCATENATE("[",ROUND(T_iv_strat1!W8,1),"; ",ROUND(T_iv_strat1!X8,1),"]")))</f>
        <v>-</v>
      </c>
      <c r="H21" s="18" t="str">
        <f>IF(T_iv_strat1!AA8=".","-",(CONCATENATE("[",ROUND(T_iv_strat1!AA8,1),"; ",ROUND(T_iv_strat1!AB8,1),"]")))</f>
        <v>[0.2; 1.6]</v>
      </c>
      <c r="I21" s="18" t="str">
        <f>IF(T_iv_strat1!AE8=".","-",(CONCATENATE("[",ROUND(T_iv_strat1!AE8,1),"; ",ROUND(T_iv_strat1!AF8,1),"]")))</f>
        <v>-</v>
      </c>
      <c r="J21" s="114" t="str">
        <f>IF(T_iv_strat1!AI8=".","-",(CONCATENATE("[",ROUND(T_iv_strat1!AI8,1),"; ",ROUND(T_iv_strat1!AJ8,1),"]")))</f>
        <v>-</v>
      </c>
      <c r="K21" s="18" t="str">
        <f>IF(T_iv_strat1!AM8=".","-",(CONCATENATE("[",ROUND(T_iv_strat1!AM8,1),"; ",ROUND(T_iv_strat1!AN8,1),"]")))</f>
        <v>-</v>
      </c>
      <c r="L21" s="18" t="str">
        <f>IF(T_iv_strat1!AQ8=".","-",(CONCATENATE("[",ROUND(T_iv_strat1!AQ8,1),"; ",ROUND(T_iv_strat1!AR8,1),"]")))</f>
        <v>[14; 26.6]</v>
      </c>
      <c r="M21" s="18" t="str">
        <f>IF(T_iv_strat1!AU8=".","-",(CONCATENATE("[",ROUND(T_iv_strat1!AU8,1),"; ",ROUND(T_iv_strat1!AV8,1),"]")))</f>
        <v>-</v>
      </c>
      <c r="N21" s="18" t="str">
        <f>IF(T_iv_strat1!AY8=".","-",(CONCATENATE("[",ROUND(T_iv_strat1!AY8,1),"; ",ROUND(T_iv_strat1!AZ8,1),"]")))</f>
        <v>[0.4; 1.4]</v>
      </c>
      <c r="O21" s="18" t="str">
        <f>IF(T_iv_strat1!BC8=".","-",(CONCATENATE("[",ROUND(T_iv_strat1!BC8,1),"; ",ROUND(T_iv_strat1!BD8,1),"]")))</f>
        <v>-</v>
      </c>
      <c r="P21" s="18" t="str">
        <f>IF(T_iv_strat1!BG8=".","-",(CONCATENATE("[",ROUND(T_iv_strat1!BG8,1),"; ",ROUND(T_iv_strat1!BH8,1),"]")))</f>
        <v>[0.7; 3]</v>
      </c>
      <c r="Q21" s="18" t="str">
        <f>IF(T_iv_strat1!BK8=".","-",(CONCATENATE("[",ROUND(T_iv_strat1!BK8,1),"; ",ROUND(T_iv_strat1!BL8,1),"]")))</f>
        <v>-</v>
      </c>
      <c r="U21" s="18" t="str">
        <f>IF(T_iv_strat2!C8=".","-",(CONCATENATE("[",ROUND(T_iv_strat2!C8,1),"; ",ROUND(T_iv_strat2!D8,1),"]")))</f>
        <v>-</v>
      </c>
      <c r="V21" s="18" t="str">
        <f>IF(T_iv_strat2!G8=".","-",(CONCATENATE("[",ROUND(T_iv_strat2!G8,1),"; ",ROUND(T_iv_strat2!H8,1),"]")))</f>
        <v>-</v>
      </c>
      <c r="W21" s="18" t="str">
        <f>IF(T_iv_strat2!K8=".","-",(CONCATENATE("[",ROUND(T_iv_strat2!K8,1),"; ",ROUND(T_iv_strat2!L8,1),"]")))</f>
        <v>[16.3; 35.4]</v>
      </c>
      <c r="X21" s="18" t="str">
        <f>IF(T_iv_strat2!O8=".","-",(CONCATENATE("[",ROUND(T_iv_strat2!O8,1),"; ",ROUND(T_iv_strat2!P8,1),"]")))</f>
        <v>-</v>
      </c>
      <c r="Y21" s="18" t="str">
        <f>IF(T_iv_strat2!S8=".","-",(CONCATENATE("[",ROUND(T_iv_strat2!S8,1),"; ",ROUND(T_iv_strat2!T8,1),"]")))</f>
        <v>[0.8; 9.1]</v>
      </c>
      <c r="Z21" s="18" t="str">
        <f>IF(T_iv_strat2!W8=".","-",(CONCATENATE("[",ROUND(T_iv_strat2!W8,1),"; ",ROUND(T_iv_strat2!X8,1),"]")))</f>
        <v>[0.8; 16]</v>
      </c>
      <c r="AA21" s="18" t="str">
        <f>IF(T_iv_strat2!AA8=".","-",(CONCATENATE("[",ROUND(T_iv_strat2!AA8,1),"; ",ROUND(T_iv_strat2!AB8,1),"]")))</f>
        <v>[1.1; 9.4]</v>
      </c>
      <c r="AB21" s="18" t="str">
        <f>IF(T_iv_strat2!AE8=".","-",(CONCATENATE("[",ROUND(T_iv_strat2!AE8,1),"; ",ROUND(T_iv_strat2!AF8,1),"]")))</f>
        <v>-</v>
      </c>
      <c r="AC21" s="114" t="str">
        <f>IF(T_iv_strat2!AI8=".","-",(CONCATENATE("[",ROUND(T_iv_strat2!AI8,1),"; ",ROUND(T_iv_strat2!AJ8,1),"]")))</f>
        <v>[1.3; 37.6]</v>
      </c>
      <c r="AD21" s="18" t="str">
        <f>IF(T_iv_strat2!AM8=".","-",(CONCATENATE("[",ROUND(T_iv_strat2!AM8,1),"; ",ROUND(T_iv_strat2!AN8,1),"]")))</f>
        <v>[0.1; 2.2]</v>
      </c>
      <c r="AE21" s="18" t="str">
        <f>IF(T_iv_strat2!AQ8=".","-",(CONCATENATE("[",ROUND(T_iv_strat2!AQ8,1),"; ",ROUND(T_iv_strat2!AR8,1),"]")))</f>
        <v>[6; 14.1]</v>
      </c>
      <c r="AF21" s="18" t="str">
        <f>IF(T_iv_strat2!AU8=".","-",(CONCATENATE("[",ROUND(T_iv_strat2!AU8,1),"; ",ROUND(T_iv_strat2!AV8,1),"]")))</f>
        <v>-</v>
      </c>
      <c r="AG21" s="18" t="str">
        <f>IF(T_iv_strat2!AY8=".","-",(CONCATENATE("[",ROUND(T_iv_strat2!AY8,1),"; ",ROUND(T_iv_strat2!AZ8,1),"]")))</f>
        <v>[1.3; 3]</v>
      </c>
      <c r="AH21" s="18" t="str">
        <f>IF(T_iv_strat2!BC8=".","-",(CONCATENATE("[",ROUND(T_iv_strat2!BC8,1),"; ",ROUND(T_iv_strat2!BD8,1),"]")))</f>
        <v>-</v>
      </c>
      <c r="AI21" s="18" t="str">
        <f>IF(T_iv_strat2!BG8=".","-",(CONCATENATE("[",ROUND(T_iv_strat2!BG8,1),"; ",ROUND(T_iv_strat2!BH8,1),"]")))</f>
        <v>[1.7; 3.4]</v>
      </c>
      <c r="AJ21" s="18" t="str">
        <f>IF(T_iv_strat2!BK8=".","-",(CONCATENATE("[",ROUND(T_iv_strat2!BK8,1),"; ",ROUND(T_iv_strat2!BL8,1),"]")))</f>
        <v>-</v>
      </c>
      <c r="AN21" s="18" t="str">
        <f>IF(T_iv_strat3!C8=".","-",(CONCATENATE("[",ROUND(T_iv_strat3!C8,1),"; ",ROUND(T_iv_strat3!D8,1),"]")))</f>
        <v>-</v>
      </c>
      <c r="AO21" s="18" t="str">
        <f>IF(T_iv_strat3!G8=".","-",(CONCATENATE("[",ROUND(T_iv_strat3!G8,1),"; ",ROUND(T_iv_strat3!H8,1),"]")))</f>
        <v>-</v>
      </c>
      <c r="AP21" s="18" t="str">
        <f>IF(T_iv_strat3!K8=".","-",(CONCATENATE("[",ROUND(T_iv_strat3!K8,1),"; ",ROUND(T_iv_strat3!L8,1),"]")))</f>
        <v>[4.7; 20.7]</v>
      </c>
      <c r="AQ21" s="18" t="str">
        <f>IF(T_iv_strat3!O8=".","-",(CONCATENATE("[",ROUND(T_iv_strat3!O8,1),"; ",ROUND(T_iv_strat3!P8,1),"]")))</f>
        <v>-</v>
      </c>
      <c r="AR21" s="18" t="str">
        <f>IF(T_iv_strat3!S8=".","-",(CONCATENATE("[",ROUND(T_iv_strat3!S8,1),"; ",ROUND(T_iv_strat3!T8,1),"]")))</f>
        <v>-</v>
      </c>
      <c r="AS21" s="18" t="str">
        <f>IF(T_iv_strat3!W8=".","-",(CONCATENATE("[",ROUND(T_iv_strat3!W8,1),"; ",ROUND(T_iv_strat3!X8,1),"]")))</f>
        <v>-</v>
      </c>
      <c r="AT21" s="18" t="str">
        <f>IF(T_iv_strat3!AA8=".","-",(CONCATENATE("[",ROUND(T_iv_strat3!AA8,1),"; ",ROUND(T_iv_strat3!AB8,1),"]")))</f>
        <v>[0.8; 5.8]</v>
      </c>
      <c r="AU21" s="18" t="str">
        <f>IF(T_iv_strat3!AE8=".","-",(CONCATENATE("[",ROUND(T_iv_strat3!AE8,1),"; ",ROUND(T_iv_strat3!AF8,1),"]")))</f>
        <v>-</v>
      </c>
      <c r="AV21" s="114" t="str">
        <f>IF(T_iv_strat3!AI8=".","-",(CONCATENATE("[",ROUND(T_iv_strat3!AI8,1),"; ",ROUND(T_iv_strat3!AJ8,1),"]")))</f>
        <v>-</v>
      </c>
      <c r="AW21" s="18" t="str">
        <f>IF(T_iv_strat3!AM8=".","-",(CONCATENATE("[",ROUND(T_iv_strat3!AM8,1),"; ",ROUND(T_iv_strat3!AN8,1),"]")))</f>
        <v>-</v>
      </c>
      <c r="AX21" s="18" t="str">
        <f>IF(T_iv_strat3!AQ8=".","-",(CONCATENATE("[",ROUND(T_iv_strat3!AQ8,1),"; ",ROUND(T_iv_strat3!AR8,1),"]")))</f>
        <v>[7.6; 14.2]</v>
      </c>
      <c r="AY21" s="18" t="str">
        <f>IF(T_iv_strat3!AU8=".","-",(CONCATENATE("[",ROUND(T_iv_strat3!AU8,1),"; ",ROUND(T_iv_strat3!AV8,1),"]")))</f>
        <v>-</v>
      </c>
      <c r="AZ21" s="18" t="str">
        <f>IF(T_iv_strat3!AY8=".","-",(CONCATENATE("[",ROUND(T_iv_strat3!AY8,1),"; ",ROUND(T_iv_strat3!AZ8,1),"]")))</f>
        <v>[0; 0.7]</v>
      </c>
      <c r="BA21" s="18" t="str">
        <f>IF(T_iv_strat3!BC8=".","-",(CONCATENATE("[",ROUND(T_iv_strat3!BC8,1),"; ",ROUND(T_iv_strat3!BD8,1),"]")))</f>
        <v>-</v>
      </c>
      <c r="BB21" s="18" t="str">
        <f>IF(T_iv_strat3!BG8=".","-",(CONCATENATE("[",ROUND(T_iv_strat3!BG8,1),"; ",ROUND(T_iv_strat3!BH8,1),"]")))</f>
        <v>[2.2; 5.8]</v>
      </c>
      <c r="BC21" s="18" t="str">
        <f>IF(T_iv_strat3!BK8=".","-",(CONCATENATE("[",ROUND(T_iv_strat3!BK8,1),"; ",ROUND(T_iv_strat3!BL8,1),"]")))</f>
        <v>-</v>
      </c>
    </row>
    <row r="22" spans="1:55" s="2" customFormat="1" x14ac:dyDescent="0.2">
      <c r="A22" s="5" t="s">
        <v>49</v>
      </c>
      <c r="B22" s="4">
        <f>ROUND(T_iv_strat1!B9,1)</f>
        <v>0</v>
      </c>
      <c r="C22" s="4">
        <f>ROUND(T_iv_strat1!F9,1)</f>
        <v>0</v>
      </c>
      <c r="D22" s="4">
        <f>ROUND(T_iv_strat1!J9,1)</f>
        <v>49.6</v>
      </c>
      <c r="E22" s="4">
        <f>ROUND(T_iv_strat1!N9,1)</f>
        <v>0</v>
      </c>
      <c r="F22" s="4">
        <f>ROUND(T_iv_strat1!R9,1)</f>
        <v>12.9</v>
      </c>
      <c r="G22" s="4">
        <f>ROUND(T_iv_strat1!V9,1)</f>
        <v>0</v>
      </c>
      <c r="H22" s="4">
        <f>ROUND(T_iv_strat1!Z9,1)</f>
        <v>12.9</v>
      </c>
      <c r="I22" s="4">
        <f>ROUND(T_iv_strat1!AD9,1)</f>
        <v>20</v>
      </c>
      <c r="J22" s="65">
        <f>ROUND(T_iv_strat1!AH9,1)</f>
        <v>0</v>
      </c>
      <c r="K22" s="4">
        <f>ROUND(T_iv_strat1!AL9,1)</f>
        <v>0</v>
      </c>
      <c r="L22" s="4">
        <f>ROUND(T_iv_strat1!AP9,1)</f>
        <v>59.4</v>
      </c>
      <c r="M22" s="4">
        <f>ROUND(T_iv_strat1!AT9,1)</f>
        <v>0</v>
      </c>
      <c r="N22" s="4">
        <f>ROUND(T_iv_strat1!AX9,1)</f>
        <v>14.7</v>
      </c>
      <c r="O22" s="4">
        <f>ROUND(T_iv_strat1!BB9,1)</f>
        <v>16.7</v>
      </c>
      <c r="P22" s="4">
        <f>ROUND(T_iv_strat1!BF9,1)</f>
        <v>16.2</v>
      </c>
      <c r="Q22" s="4">
        <f>ROUND(T_iv_strat1!BJ9,1)</f>
        <v>29.1</v>
      </c>
      <c r="T22" s="5" t="s">
        <v>49</v>
      </c>
      <c r="U22" s="4">
        <f>ROUND(T_iv_strat2!B9,1)</f>
        <v>0</v>
      </c>
      <c r="V22" s="4">
        <f>ROUND(T_iv_strat2!F9,1)</f>
        <v>0</v>
      </c>
      <c r="W22" s="4">
        <f>ROUND(T_iv_strat2!J9,1)</f>
        <v>46.9</v>
      </c>
      <c r="X22" s="4">
        <f>ROUND(T_iv_strat2!N9,1)</f>
        <v>0</v>
      </c>
      <c r="Y22" s="4">
        <f>ROUND(T_iv_strat2!R9,1)</f>
        <v>11.1</v>
      </c>
      <c r="Z22" s="4">
        <f>ROUND(T_iv_strat2!V9,1)</f>
        <v>8</v>
      </c>
      <c r="AA22" s="4">
        <f>ROUND(T_iv_strat2!Z9,1)</f>
        <v>11.3</v>
      </c>
      <c r="AB22" s="4">
        <f>ROUND(T_iv_strat2!AD9,1)</f>
        <v>33.799999999999997</v>
      </c>
      <c r="AC22" s="65">
        <f>ROUND(T_iv_strat2!AH9,1)</f>
        <v>9.6999999999999993</v>
      </c>
      <c r="AD22" s="4">
        <f>ROUND(T_iv_strat2!AL9,1)</f>
        <v>14.7</v>
      </c>
      <c r="AE22" s="4">
        <f>ROUND(T_iv_strat2!AP9,1)</f>
        <v>66.8</v>
      </c>
      <c r="AF22" s="4">
        <f>ROUND(T_iv_strat2!AT9,1)</f>
        <v>0</v>
      </c>
      <c r="AG22" s="4">
        <f>ROUND(T_iv_strat2!AX9,1)</f>
        <v>20.8</v>
      </c>
      <c r="AH22" s="4">
        <f>ROUND(T_iv_strat2!BB9,1)</f>
        <v>21.2</v>
      </c>
      <c r="AI22" s="4">
        <f>ROUND(T_iv_strat2!BF9,1)</f>
        <v>23.1</v>
      </c>
      <c r="AJ22" s="4">
        <f>ROUND(T_iv_strat2!BJ9,1)</f>
        <v>42.9</v>
      </c>
      <c r="AM22" s="5" t="s">
        <v>49</v>
      </c>
      <c r="AN22" s="4">
        <f>ROUND(T_iv_strat3!B9,1)</f>
        <v>0</v>
      </c>
      <c r="AO22" s="4">
        <f>ROUND(T_iv_strat3!F9,1)</f>
        <v>0</v>
      </c>
      <c r="AP22" s="4">
        <f>ROUND(T_iv_strat3!J9,1)</f>
        <v>35.9</v>
      </c>
      <c r="AQ22" s="4">
        <f>ROUND(T_iv_strat3!N9,1)</f>
        <v>0</v>
      </c>
      <c r="AR22" s="4">
        <f>ROUND(T_iv_strat3!R9,1)</f>
        <v>8.9</v>
      </c>
      <c r="AS22" s="4">
        <f>ROUND(T_iv_strat3!V9,1)</f>
        <v>0</v>
      </c>
      <c r="AT22" s="4">
        <f>ROUND(T_iv_strat3!Z9,1)</f>
        <v>13.4</v>
      </c>
      <c r="AU22" s="4">
        <f>ROUND(T_iv_strat3!AD9,1)</f>
        <v>0</v>
      </c>
      <c r="AV22" s="65">
        <f>ROUND(T_iv_strat3!AH9,1)</f>
        <v>0</v>
      </c>
      <c r="AW22" s="4">
        <f>ROUND(T_iv_strat3!AL9,1)</f>
        <v>3.2</v>
      </c>
      <c r="AX22" s="4">
        <f>ROUND(T_iv_strat3!AP9,1)</f>
        <v>38.5</v>
      </c>
      <c r="AY22" s="4">
        <f>ROUND(T_iv_strat3!AT9,1)</f>
        <v>0</v>
      </c>
      <c r="AZ22" s="4">
        <f>ROUND(T_iv_strat3!AX9,1)</f>
        <v>8.1</v>
      </c>
      <c r="BA22" s="4">
        <f>ROUND(T_iv_strat3!BB9,1)</f>
        <v>1.1000000000000001</v>
      </c>
      <c r="BB22" s="4">
        <f>ROUND(T_iv_strat3!BF9,1)</f>
        <v>16.7</v>
      </c>
      <c r="BC22" s="4">
        <f>ROUND(T_iv_strat3!BJ9,1)</f>
        <v>38.1</v>
      </c>
    </row>
    <row r="23" spans="1:55" s="17" customFormat="1" ht="8.25" x14ac:dyDescent="0.15">
      <c r="B23" s="18" t="str">
        <f>IF(T_iv_strat1!C9=".","-",(CONCATENATE("[",ROUND(T_iv_strat1!C9,1),"; ",ROUND(T_iv_strat1!D9,1),"]")))</f>
        <v>-</v>
      </c>
      <c r="C23" s="18" t="str">
        <f>IF(T_iv_strat1!G9=".","-",(CONCATENATE("[",ROUND(T_iv_strat1!G9,1),"; ",ROUND(T_iv_strat1!H9,1),"]")))</f>
        <v>-</v>
      </c>
      <c r="D23" s="18" t="str">
        <f>IF(T_iv_strat1!K9=".","-",(CONCATENATE("[",ROUND(T_iv_strat1!K9,1),"; ",ROUND(T_iv_strat1!L9,1),"]")))</f>
        <v>[18.8; 80.8]</v>
      </c>
      <c r="E23" s="18" t="str">
        <f>IF(T_iv_strat1!O9=".","-",(CONCATENATE("[",ROUND(T_iv_strat1!O9,1),"; ",ROUND(T_iv_strat1!P9,1),"]")))</f>
        <v>-</v>
      </c>
      <c r="F23" s="18" t="str">
        <f>IF(T_iv_strat1!S9=".","-",(CONCATENATE("[",ROUND(T_iv_strat1!S9,1),"; ",ROUND(T_iv_strat1!T9,1),"]")))</f>
        <v>[9.3; 17.5]</v>
      </c>
      <c r="G23" s="18" t="str">
        <f>IF(T_iv_strat1!W9=".","-",(CONCATENATE("[",ROUND(T_iv_strat1!W9,1),"; ",ROUND(T_iv_strat1!X9,1),"]")))</f>
        <v>-</v>
      </c>
      <c r="H23" s="18" t="str">
        <f>IF(T_iv_strat1!AA9=".","-",(CONCATENATE("[",ROUND(T_iv_strat1!AA9,1),"; ",ROUND(T_iv_strat1!AB9,1),"]")))</f>
        <v>[9.3; 17.5]</v>
      </c>
      <c r="I23" s="18" t="str">
        <f>IF(T_iv_strat1!AE9=".","-",(CONCATENATE("[",ROUND(T_iv_strat1!AE9,1),"; ",ROUND(T_iv_strat1!AF9,1),"]")))</f>
        <v>[20; 20]</v>
      </c>
      <c r="J23" s="114" t="str">
        <f>IF(T_iv_strat1!AI9=".","-",(CONCATENATE("[",ROUND(T_iv_strat1!AI9,1),"; ",ROUND(T_iv_strat1!AJ9,1),"]")))</f>
        <v>-</v>
      </c>
      <c r="K23" s="18" t="str">
        <f>IF(T_iv_strat1!AM9=".","-",(CONCATENATE("[",ROUND(T_iv_strat1!AM9,1),"; ",ROUND(T_iv_strat1!AN9,1),"]")))</f>
        <v>-</v>
      </c>
      <c r="L23" s="18" t="str">
        <f>IF(T_iv_strat1!AQ9=".","-",(CONCATENATE("[",ROUND(T_iv_strat1!AQ9,1),"; ",ROUND(T_iv_strat1!AR9,1),"]")))</f>
        <v>[48.9; 69.1]</v>
      </c>
      <c r="M23" s="18" t="str">
        <f>IF(T_iv_strat1!AU9=".","-",(CONCATENATE("[",ROUND(T_iv_strat1!AU9,1),"; ",ROUND(T_iv_strat1!AV9,1),"]")))</f>
        <v>-</v>
      </c>
      <c r="N23" s="18" t="str">
        <f>IF(T_iv_strat1!AY9=".","-",(CONCATENATE("[",ROUND(T_iv_strat1!AY9,1),"; ",ROUND(T_iv_strat1!AZ9,1),"]")))</f>
        <v>[11.8; 18.2]</v>
      </c>
      <c r="O23" s="18" t="str">
        <f>IF(T_iv_strat1!BC9=".","-",(CONCATENATE("[",ROUND(T_iv_strat1!BC9,1),"; ",ROUND(T_iv_strat1!BD9,1),"]")))</f>
        <v>[16.7; 16.7]</v>
      </c>
      <c r="P23" s="18" t="str">
        <f>IF(T_iv_strat1!BG9=".","-",(CONCATENATE("[",ROUND(T_iv_strat1!BG9,1),"; ",ROUND(T_iv_strat1!BH9,1),"]")))</f>
        <v>[12.3; 21]</v>
      </c>
      <c r="Q23" s="18" t="str">
        <f>IF(T_iv_strat1!BK9=".","-",(CONCATENATE("[",ROUND(T_iv_strat1!BK9,1),"; ",ROUND(T_iv_strat1!BL9,1),"]")))</f>
        <v>[20.9; 39]</v>
      </c>
      <c r="U23" s="18" t="str">
        <f>IF(T_iv_strat2!C9=".","-",(CONCATENATE("[",ROUND(T_iv_strat2!C9,1),"; ",ROUND(T_iv_strat2!D9,1),"]")))</f>
        <v>-</v>
      </c>
      <c r="V23" s="18" t="str">
        <f>IF(T_iv_strat2!G9=".","-",(CONCATENATE("[",ROUND(T_iv_strat2!G9,1),"; ",ROUND(T_iv_strat2!H9,1),"]")))</f>
        <v>-</v>
      </c>
      <c r="W23" s="18" t="str">
        <f>IF(T_iv_strat2!K9=".","-",(CONCATENATE("[",ROUND(T_iv_strat2!K9,1),"; ",ROUND(T_iv_strat2!L9,1),"]")))</f>
        <v>[30.9; 63.6]</v>
      </c>
      <c r="X23" s="18" t="str">
        <f>IF(T_iv_strat2!O9=".","-",(CONCATENATE("[",ROUND(T_iv_strat2!O9,1),"; ",ROUND(T_iv_strat2!P9,1),"]")))</f>
        <v>-</v>
      </c>
      <c r="Y23" s="18" t="str">
        <f>IF(T_iv_strat2!S9=".","-",(CONCATENATE("[",ROUND(T_iv_strat2!S9,1),"; ",ROUND(T_iv_strat2!T9,1),"]")))</f>
        <v>[7; 17.2]</v>
      </c>
      <c r="Z23" s="18" t="str">
        <f>IF(T_iv_strat2!W9=".","-",(CONCATENATE("[",ROUND(T_iv_strat2!W9,1),"; ",ROUND(T_iv_strat2!X9,1),"]")))</f>
        <v>[3.4; 17.4]</v>
      </c>
      <c r="AA23" s="18" t="str">
        <f>IF(T_iv_strat2!AA9=".","-",(CONCATENATE("[",ROUND(T_iv_strat2!AA9,1),"; ",ROUND(T_iv_strat2!AB9,1),"]")))</f>
        <v>[7.6; 16.7]</v>
      </c>
      <c r="AB23" s="18" t="str">
        <f>IF(T_iv_strat2!AE9=".","-",(CONCATENATE("[",ROUND(T_iv_strat2!AE9,1),"; ",ROUND(T_iv_strat2!AF9,1),"]")))</f>
        <v>[8; 75]</v>
      </c>
      <c r="AC23" s="114" t="str">
        <f>IF(T_iv_strat2!AI9=".","-",(CONCATENATE("[",ROUND(T_iv_strat2!AI9,1),"; ",ROUND(T_iv_strat2!AJ9,1),"]")))</f>
        <v>[1.8; 38.4]</v>
      </c>
      <c r="AD23" s="18" t="str">
        <f>IF(T_iv_strat2!AM9=".","-",(CONCATENATE("[",ROUND(T_iv_strat2!AM9,1),"; ",ROUND(T_iv_strat2!AN9,1),"]")))</f>
        <v>[8.9; 23.3]</v>
      </c>
      <c r="AE23" s="18" t="str">
        <f>IF(T_iv_strat2!AQ9=".","-",(CONCATENATE("[",ROUND(T_iv_strat2!AQ9,1),"; ",ROUND(T_iv_strat2!AR9,1),"]")))</f>
        <v>[58; 74.5]</v>
      </c>
      <c r="AF23" s="18" t="str">
        <f>IF(T_iv_strat2!AU9=".","-",(CONCATENATE("[",ROUND(T_iv_strat2!AU9,1),"; ",ROUND(T_iv_strat2!AV9,1),"]")))</f>
        <v>-</v>
      </c>
      <c r="AG23" s="18" t="str">
        <f>IF(T_iv_strat2!AY9=".","-",(CONCATENATE("[",ROUND(T_iv_strat2!AY9,1),"; ",ROUND(T_iv_strat2!AZ9,1),"]")))</f>
        <v>[16.8; 25.5]</v>
      </c>
      <c r="AH23" s="18" t="str">
        <f>IF(T_iv_strat2!BC9=".","-",(CONCATENATE("[",ROUND(T_iv_strat2!BC9,1),"; ",ROUND(T_iv_strat2!BD9,1),"]")))</f>
        <v>[11.4; 36.2]</v>
      </c>
      <c r="AI23" s="18" t="str">
        <f>IF(T_iv_strat2!BG9=".","-",(CONCATENATE("[",ROUND(T_iv_strat2!BG9,1),"; ",ROUND(T_iv_strat2!BH9,1),"]")))</f>
        <v>[19.1; 27.7]</v>
      </c>
      <c r="AJ23" s="18" t="str">
        <f>IF(T_iv_strat2!BK9=".","-",(CONCATENATE("[",ROUND(T_iv_strat2!BK9,1),"; ",ROUND(T_iv_strat2!BL9,1),"]")))</f>
        <v>[23.1; 65.3]</v>
      </c>
      <c r="AN23" s="18" t="str">
        <f>IF(T_iv_strat3!C9=".","-",(CONCATENATE("[",ROUND(T_iv_strat3!C9,1),"; ",ROUND(T_iv_strat3!D9,1),"]")))</f>
        <v>-</v>
      </c>
      <c r="AO23" s="18" t="str">
        <f>IF(T_iv_strat3!G9=".","-",(CONCATENATE("[",ROUND(T_iv_strat3!G9,1),"; ",ROUND(T_iv_strat3!H9,1),"]")))</f>
        <v>-</v>
      </c>
      <c r="AP23" s="18" t="str">
        <f>IF(T_iv_strat3!K9=".","-",(CONCATENATE("[",ROUND(T_iv_strat3!K9,1),"; ",ROUND(T_iv_strat3!L9,1),"]")))</f>
        <v>[26.9; 46.1]</v>
      </c>
      <c r="AQ23" s="18" t="str">
        <f>IF(T_iv_strat3!O9=".","-",(CONCATENATE("[",ROUND(T_iv_strat3!O9,1),"; ",ROUND(T_iv_strat3!P9,1),"]")))</f>
        <v>-</v>
      </c>
      <c r="AR23" s="18" t="str">
        <f>IF(T_iv_strat3!S9=".","-",(CONCATENATE("[",ROUND(T_iv_strat3!S9,1),"; ",ROUND(T_iv_strat3!T9,1),"]")))</f>
        <v>[5.5; 14.2]</v>
      </c>
      <c r="AS23" s="18" t="str">
        <f>IF(T_iv_strat3!W9=".","-",(CONCATENATE("[",ROUND(T_iv_strat3!W9,1),"; ",ROUND(T_iv_strat3!X9,1),"]")))</f>
        <v>-</v>
      </c>
      <c r="AT23" s="18" t="str">
        <f>IF(T_iv_strat3!AA9=".","-",(CONCATENATE("[",ROUND(T_iv_strat3!AA9,1),"; ",ROUND(T_iv_strat3!AB9,1),"]")))</f>
        <v>[10.6; 16.8]</v>
      </c>
      <c r="AU23" s="18" t="str">
        <f>IF(T_iv_strat3!AE9=".","-",(CONCATENATE("[",ROUND(T_iv_strat3!AE9,1),"; ",ROUND(T_iv_strat3!AF9,1),"]")))</f>
        <v>-</v>
      </c>
      <c r="AV23" s="114" t="str">
        <f>IF(T_iv_strat3!AI9=".","-",(CONCATENATE("[",ROUND(T_iv_strat3!AI9,1),"; ",ROUND(T_iv_strat3!AJ9,1),"]")))</f>
        <v>-</v>
      </c>
      <c r="AW23" s="18" t="str">
        <f>IF(T_iv_strat3!AM9=".","-",(CONCATENATE("[",ROUND(T_iv_strat3!AM9,1),"; ",ROUND(T_iv_strat3!AN9,1),"]")))</f>
        <v>[1.2; 8.5]</v>
      </c>
      <c r="AX23" s="18" t="str">
        <f>IF(T_iv_strat3!AQ9=".","-",(CONCATENATE("[",ROUND(T_iv_strat3!AQ9,1),"; ",ROUND(T_iv_strat3!AR9,1),"]")))</f>
        <v>[29.2; 48.6]</v>
      </c>
      <c r="AY23" s="18" t="str">
        <f>IF(T_iv_strat3!AU9=".","-",(CONCATENATE("[",ROUND(T_iv_strat3!AU9,1),"; ",ROUND(T_iv_strat3!AV9,1),"]")))</f>
        <v>-</v>
      </c>
      <c r="AZ23" s="18" t="str">
        <f>IF(T_iv_strat3!AY9=".","-",(CONCATENATE("[",ROUND(T_iv_strat3!AY9,1),"; ",ROUND(T_iv_strat3!AZ9,1),"]")))</f>
        <v>[6; 10.9]</v>
      </c>
      <c r="BA23" s="18" t="str">
        <f>IF(T_iv_strat3!BC9=".","-",(CONCATENATE("[",ROUND(T_iv_strat3!BC9,1),"; ",ROUND(T_iv_strat3!BD9,1),"]")))</f>
        <v>[0.2; 6.8]</v>
      </c>
      <c r="BB23" s="18" t="str">
        <f>IF(T_iv_strat3!BG9=".","-",(CONCATENATE("[",ROUND(T_iv_strat3!BG9,1),"; ",ROUND(T_iv_strat3!BH9,1),"]")))</f>
        <v>[12.4; 22.3]</v>
      </c>
      <c r="BC23" s="18" t="str">
        <f>IF(T_iv_strat3!BK9=".","-",(CONCATENATE("[",ROUND(T_iv_strat3!BK9,1),"; ",ROUND(T_iv_strat3!BL9,1),"]")))</f>
        <v>[4.8; 88.2]</v>
      </c>
    </row>
    <row r="24" spans="1:55" s="2" customFormat="1" x14ac:dyDescent="0.2">
      <c r="A24" s="5" t="s">
        <v>50</v>
      </c>
      <c r="B24" s="4">
        <f>ROUND(T_iv_strat1!B10,1)</f>
        <v>0</v>
      </c>
      <c r="C24" s="4">
        <f>ROUND(T_iv_strat1!F10,1)</f>
        <v>0</v>
      </c>
      <c r="D24" s="4">
        <f>ROUND(T_iv_strat1!J10,1)</f>
        <v>0</v>
      </c>
      <c r="E24" s="4">
        <f>ROUND(T_iv_strat1!N10,1)</f>
        <v>0</v>
      </c>
      <c r="F24" s="4">
        <f>ROUND(T_iv_strat1!R10,1)</f>
        <v>0</v>
      </c>
      <c r="G24" s="4">
        <f>ROUND(T_iv_strat1!V10,1)</f>
        <v>0</v>
      </c>
      <c r="H24" s="4">
        <f>ROUND(T_iv_strat1!Z10,1)</f>
        <v>0</v>
      </c>
      <c r="I24" s="4">
        <f>ROUND(T_iv_strat1!AD10,1)</f>
        <v>0</v>
      </c>
      <c r="J24" s="65">
        <f>ROUND(T_iv_strat1!AH10,1)</f>
        <v>0</v>
      </c>
      <c r="K24" s="4">
        <f>ROUND(T_iv_strat1!AL10,1)</f>
        <v>0</v>
      </c>
      <c r="L24" s="4">
        <f>ROUND(T_iv_strat1!AP10,1)</f>
        <v>8.6999999999999993</v>
      </c>
      <c r="M24" s="4">
        <f>ROUND(T_iv_strat1!AT10,1)</f>
        <v>0</v>
      </c>
      <c r="N24" s="4">
        <f>ROUND(T_iv_strat1!AX10,1)</f>
        <v>0.8</v>
      </c>
      <c r="O24" s="4">
        <f>ROUND(T_iv_strat1!BB10,1)</f>
        <v>0</v>
      </c>
      <c r="P24" s="4">
        <f>ROUND(T_iv_strat1!BF10,1)</f>
        <v>1.1000000000000001</v>
      </c>
      <c r="Q24" s="4">
        <f>ROUND(T_iv_strat1!BJ10,1)</f>
        <v>0</v>
      </c>
      <c r="T24" s="5" t="s">
        <v>50</v>
      </c>
      <c r="U24" s="4">
        <f>ROUND(T_iv_strat2!B10,1)</f>
        <v>0</v>
      </c>
      <c r="V24" s="4">
        <f>ROUND(T_iv_strat2!F10,1)</f>
        <v>0</v>
      </c>
      <c r="W24" s="4">
        <f>ROUND(T_iv_strat2!J10,1)</f>
        <v>0</v>
      </c>
      <c r="X24" s="4">
        <f>ROUND(T_iv_strat2!N10,1)</f>
        <v>0</v>
      </c>
      <c r="Y24" s="4">
        <f>ROUND(T_iv_strat2!R10,1)</f>
        <v>0</v>
      </c>
      <c r="Z24" s="4">
        <f>ROUND(T_iv_strat2!V10,1)</f>
        <v>0</v>
      </c>
      <c r="AA24" s="4">
        <f>ROUND(T_iv_strat2!Z10,1)</f>
        <v>0</v>
      </c>
      <c r="AB24" s="4">
        <f>ROUND(T_iv_strat2!AD10,1)</f>
        <v>0</v>
      </c>
      <c r="AC24" s="65">
        <f>ROUND(T_iv_strat2!AH10,1)</f>
        <v>0</v>
      </c>
      <c r="AD24" s="4">
        <f>ROUND(T_iv_strat2!AL10,1)</f>
        <v>0</v>
      </c>
      <c r="AE24" s="4">
        <f>ROUND(T_iv_strat2!AP10,1)</f>
        <v>5.7</v>
      </c>
      <c r="AF24" s="4">
        <f>ROUND(T_iv_strat2!AT10,1)</f>
        <v>0</v>
      </c>
      <c r="AG24" s="4">
        <f>ROUND(T_iv_strat2!AX10,1)</f>
        <v>0.4</v>
      </c>
      <c r="AH24" s="4">
        <f>ROUND(T_iv_strat2!BB10,1)</f>
        <v>0</v>
      </c>
      <c r="AI24" s="4">
        <f>ROUND(T_iv_strat2!BF10,1)</f>
        <v>0.8</v>
      </c>
      <c r="AJ24" s="4">
        <f>ROUND(T_iv_strat2!BJ10,1)</f>
        <v>0</v>
      </c>
      <c r="AM24" s="5" t="s">
        <v>50</v>
      </c>
      <c r="AN24" s="4">
        <f>ROUND(T_iv_strat3!B10,1)</f>
        <v>0</v>
      </c>
      <c r="AO24" s="4">
        <f>ROUND(T_iv_strat3!F10,1)</f>
        <v>0</v>
      </c>
      <c r="AP24" s="4">
        <f>ROUND(T_iv_strat3!J10,1)</f>
        <v>4.5999999999999996</v>
      </c>
      <c r="AQ24" s="4">
        <f>ROUND(T_iv_strat3!N10,1)</f>
        <v>0</v>
      </c>
      <c r="AR24" s="4">
        <f>ROUND(T_iv_strat3!R10,1)</f>
        <v>0</v>
      </c>
      <c r="AS24" s="4">
        <f>ROUND(T_iv_strat3!V10,1)</f>
        <v>0</v>
      </c>
      <c r="AT24" s="4">
        <f>ROUND(T_iv_strat3!Z10,1)</f>
        <v>1</v>
      </c>
      <c r="AU24" s="4">
        <f>ROUND(T_iv_strat3!AD10,1)</f>
        <v>0</v>
      </c>
      <c r="AV24" s="65">
        <f>ROUND(T_iv_strat3!AH10,1)</f>
        <v>0</v>
      </c>
      <c r="AW24" s="4">
        <f>ROUND(T_iv_strat3!AL10,1)</f>
        <v>0</v>
      </c>
      <c r="AX24" s="4">
        <f>ROUND(T_iv_strat3!AP10,1)</f>
        <v>4.5</v>
      </c>
      <c r="AY24" s="4">
        <f>ROUND(T_iv_strat3!AT10,1)</f>
        <v>0</v>
      </c>
      <c r="AZ24" s="4">
        <f>ROUND(T_iv_strat3!AX10,1)</f>
        <v>0</v>
      </c>
      <c r="BA24" s="4">
        <f>ROUND(T_iv_strat3!BB10,1)</f>
        <v>0</v>
      </c>
      <c r="BB24" s="4">
        <f>ROUND(T_iv_strat3!BF10,1)</f>
        <v>1.5</v>
      </c>
      <c r="BC24" s="4">
        <f>ROUND(T_iv_strat3!BJ10,1)</f>
        <v>0</v>
      </c>
    </row>
    <row r="25" spans="1:55" s="17" customFormat="1" ht="8.25" x14ac:dyDescent="0.15">
      <c r="B25" s="18" t="str">
        <f>IF(T_iv_strat1!C10=".","-",(CONCATENATE("[",ROUND(T_iv_strat1!C10,1),"; ",ROUND(T_iv_strat1!D10,1),"]")))</f>
        <v>-</v>
      </c>
      <c r="C25" s="18" t="str">
        <f>IF(T_iv_strat1!G10=".","-",(CONCATENATE("[",ROUND(T_iv_strat1!G10,1),"; ",ROUND(T_iv_strat1!H10,1),"]")))</f>
        <v>-</v>
      </c>
      <c r="D25" s="18" t="str">
        <f>IF(T_iv_strat1!K10=".","-",(CONCATENATE("[",ROUND(T_iv_strat1!K10,1),"; ",ROUND(T_iv_strat1!L10,1),"]")))</f>
        <v>-</v>
      </c>
      <c r="E25" s="18" t="str">
        <f>IF(T_iv_strat1!O10=".","-",(CONCATENATE("[",ROUND(T_iv_strat1!O10,1),"; ",ROUND(T_iv_strat1!P10,1),"]")))</f>
        <v>-</v>
      </c>
      <c r="F25" s="18" t="str">
        <f>IF(T_iv_strat1!S10=".","-",(CONCATENATE("[",ROUND(T_iv_strat1!S10,1),"; ",ROUND(T_iv_strat1!T10,1),"]")))</f>
        <v>-</v>
      </c>
      <c r="G25" s="18" t="str">
        <f>IF(T_iv_strat1!W10=".","-",(CONCATENATE("[",ROUND(T_iv_strat1!W10,1),"; ",ROUND(T_iv_strat1!X10,1),"]")))</f>
        <v>-</v>
      </c>
      <c r="H25" s="18" t="str">
        <f>IF(T_iv_strat1!AA10=".","-",(CONCATENATE("[",ROUND(T_iv_strat1!AA10,1),"; ",ROUND(T_iv_strat1!AB10,1),"]")))</f>
        <v>-</v>
      </c>
      <c r="I25" s="18" t="str">
        <f>IF(T_iv_strat1!AE10=".","-",(CONCATENATE("[",ROUND(T_iv_strat1!AE10,1),"; ",ROUND(T_iv_strat1!AF10,1),"]")))</f>
        <v>-</v>
      </c>
      <c r="J25" s="114" t="str">
        <f>IF(T_iv_strat1!AI10=".","-",(CONCATENATE("[",ROUND(T_iv_strat1!AI10,1),"; ",ROUND(T_iv_strat1!AJ10,1),"]")))</f>
        <v>-</v>
      </c>
      <c r="K25" s="18" t="str">
        <f>IF(T_iv_strat1!AM10=".","-",(CONCATENATE("[",ROUND(T_iv_strat1!AM10,1),"; ",ROUND(T_iv_strat1!AN10,1),"]")))</f>
        <v>-</v>
      </c>
      <c r="L25" s="18" t="str">
        <f>IF(T_iv_strat1!AQ10=".","-",(CONCATENATE("[",ROUND(T_iv_strat1!AQ10,1),"; ",ROUND(T_iv_strat1!AR10,1),"]")))</f>
        <v>[3.2; 21.5]</v>
      </c>
      <c r="M25" s="18" t="str">
        <f>IF(T_iv_strat1!AU10=".","-",(CONCATENATE("[",ROUND(T_iv_strat1!AU10,1),"; ",ROUND(T_iv_strat1!AV10,1),"]")))</f>
        <v>-</v>
      </c>
      <c r="N25" s="18" t="str">
        <f>IF(T_iv_strat1!AY10=".","-",(CONCATENATE("[",ROUND(T_iv_strat1!AY10,1),"; ",ROUND(T_iv_strat1!AZ10,1),"]")))</f>
        <v>[0.3; 1.8]</v>
      </c>
      <c r="O25" s="18" t="str">
        <f>IF(T_iv_strat1!BC10=".","-",(CONCATENATE("[",ROUND(T_iv_strat1!BC10,1),"; ",ROUND(T_iv_strat1!BD10,1),"]")))</f>
        <v>-</v>
      </c>
      <c r="P25" s="18" t="str">
        <f>IF(T_iv_strat1!BG10=".","-",(CONCATENATE("[",ROUND(T_iv_strat1!BG10,1),"; ",ROUND(T_iv_strat1!BH10,1),"]")))</f>
        <v>[0.5; 2.5]</v>
      </c>
      <c r="Q25" s="18" t="str">
        <f>IF(T_iv_strat1!BK10=".","-",(CONCATENATE("[",ROUND(T_iv_strat1!BK10,1),"; ",ROUND(T_iv_strat1!BL10,1),"]")))</f>
        <v>-</v>
      </c>
      <c r="U25" s="18" t="str">
        <f>IF(T_iv_strat2!C10=".","-",(CONCATENATE("[",ROUND(T_iv_strat2!C10,1),"; ",ROUND(T_iv_strat2!D10,1),"]")))</f>
        <v>-</v>
      </c>
      <c r="V25" s="18" t="str">
        <f>IF(T_iv_strat2!G10=".","-",(CONCATENATE("[",ROUND(T_iv_strat2!G10,1),"; ",ROUND(T_iv_strat2!H10,1),"]")))</f>
        <v>-</v>
      </c>
      <c r="W25" s="18" t="str">
        <f>IF(T_iv_strat2!K10=".","-",(CONCATENATE("[",ROUND(T_iv_strat2!K10,1),"; ",ROUND(T_iv_strat2!L10,1),"]")))</f>
        <v>-</v>
      </c>
      <c r="X25" s="18" t="str">
        <f>IF(T_iv_strat2!O10=".","-",(CONCATENATE("[",ROUND(T_iv_strat2!O10,1),"; ",ROUND(T_iv_strat2!P10,1),"]")))</f>
        <v>-</v>
      </c>
      <c r="Y25" s="18" t="str">
        <f>IF(T_iv_strat2!S10=".","-",(CONCATENATE("[",ROUND(T_iv_strat2!S10,1),"; ",ROUND(T_iv_strat2!T10,1),"]")))</f>
        <v>-</v>
      </c>
      <c r="Z25" s="18" t="str">
        <f>IF(T_iv_strat2!W10=".","-",(CONCATENATE("[",ROUND(T_iv_strat2!W10,1),"; ",ROUND(T_iv_strat2!X10,1),"]")))</f>
        <v>-</v>
      </c>
      <c r="AA25" s="18" t="str">
        <f>IF(T_iv_strat2!AA10=".","-",(CONCATENATE("[",ROUND(T_iv_strat2!AA10,1),"; ",ROUND(T_iv_strat2!AB10,1),"]")))</f>
        <v>-</v>
      </c>
      <c r="AB25" s="18" t="str">
        <f>IF(T_iv_strat2!AE10=".","-",(CONCATENATE("[",ROUND(T_iv_strat2!AE10,1),"; ",ROUND(T_iv_strat2!AF10,1),"]")))</f>
        <v>-</v>
      </c>
      <c r="AC25" s="114" t="str">
        <f>IF(T_iv_strat2!AI10=".","-",(CONCATENATE("[",ROUND(T_iv_strat2!AI10,1),"; ",ROUND(T_iv_strat2!AJ10,1),"]")))</f>
        <v>-</v>
      </c>
      <c r="AD25" s="18" t="str">
        <f>IF(T_iv_strat2!AM10=".","-",(CONCATENATE("[",ROUND(T_iv_strat2!AM10,1),"; ",ROUND(T_iv_strat2!AN10,1),"]")))</f>
        <v>-</v>
      </c>
      <c r="AE25" s="18" t="str">
        <f>IF(T_iv_strat2!AQ10=".","-",(CONCATENATE("[",ROUND(T_iv_strat2!AQ10,1),"; ",ROUND(T_iv_strat2!AR10,1),"]")))</f>
        <v>[2.7; 11.3]</v>
      </c>
      <c r="AF25" s="18" t="str">
        <f>IF(T_iv_strat2!AU10=".","-",(CONCATENATE("[",ROUND(T_iv_strat2!AU10,1),"; ",ROUND(T_iv_strat2!AV10,1),"]")))</f>
        <v>-</v>
      </c>
      <c r="AG25" s="18" t="str">
        <f>IF(T_iv_strat2!AY10=".","-",(CONCATENATE("[",ROUND(T_iv_strat2!AY10,1),"; ",ROUND(T_iv_strat2!AZ10,1),"]")))</f>
        <v>[0.1; 1.1]</v>
      </c>
      <c r="AH25" s="18" t="str">
        <f>IF(T_iv_strat2!BC10=".","-",(CONCATENATE("[",ROUND(T_iv_strat2!BC10,1),"; ",ROUND(T_iv_strat2!BD10,1),"]")))</f>
        <v>-</v>
      </c>
      <c r="AI25" s="18" t="str">
        <f>IF(T_iv_strat2!BG10=".","-",(CONCATENATE("[",ROUND(T_iv_strat2!BG10,1),"; ",ROUND(T_iv_strat2!BH10,1),"]")))</f>
        <v>[0.4; 1.4]</v>
      </c>
      <c r="AJ25" s="18" t="str">
        <f>IF(T_iv_strat2!BK10=".","-",(CONCATENATE("[",ROUND(T_iv_strat2!BK10,1),"; ",ROUND(T_iv_strat2!BL10,1),"]")))</f>
        <v>-</v>
      </c>
      <c r="AN25" s="18" t="str">
        <f>IF(T_iv_strat3!C10=".","-",(CONCATENATE("[",ROUND(T_iv_strat3!C10,1),"; ",ROUND(T_iv_strat3!D10,1),"]")))</f>
        <v>-</v>
      </c>
      <c r="AO25" s="18" t="str">
        <f>IF(T_iv_strat3!G10=".","-",(CONCATENATE("[",ROUND(T_iv_strat3!G10,1),"; ",ROUND(T_iv_strat3!H10,1),"]")))</f>
        <v>-</v>
      </c>
      <c r="AP25" s="18" t="str">
        <f>IF(T_iv_strat3!K10=".","-",(CONCATENATE("[",ROUND(T_iv_strat3!K10,1),"; ",ROUND(T_iv_strat3!L10,1),"]")))</f>
        <v>[1.1; 17.4]</v>
      </c>
      <c r="AQ25" s="18" t="str">
        <f>IF(T_iv_strat3!O10=".","-",(CONCATENATE("[",ROUND(T_iv_strat3!O10,1),"; ",ROUND(T_iv_strat3!P10,1),"]")))</f>
        <v>-</v>
      </c>
      <c r="AR25" s="18" t="str">
        <f>IF(T_iv_strat3!S10=".","-",(CONCATENATE("[",ROUND(T_iv_strat3!S10,1),"; ",ROUND(T_iv_strat3!T10,1),"]")))</f>
        <v>-</v>
      </c>
      <c r="AS25" s="18" t="str">
        <f>IF(T_iv_strat3!W10=".","-",(CONCATENATE("[",ROUND(T_iv_strat3!W10,1),"; ",ROUND(T_iv_strat3!X10,1),"]")))</f>
        <v>-</v>
      </c>
      <c r="AT25" s="18" t="str">
        <f>IF(T_iv_strat3!AA10=".","-",(CONCATENATE("[",ROUND(T_iv_strat3!AA10,1),"; ",ROUND(T_iv_strat3!AB10,1),"]")))</f>
        <v>[0.2; 5]</v>
      </c>
      <c r="AU25" s="18" t="str">
        <f>IF(T_iv_strat3!AE10=".","-",(CONCATENATE("[",ROUND(T_iv_strat3!AE10,1),"; ",ROUND(T_iv_strat3!AF10,1),"]")))</f>
        <v>-</v>
      </c>
      <c r="AV25" s="114" t="str">
        <f>IF(T_iv_strat3!AI10=".","-",(CONCATENATE("[",ROUND(T_iv_strat3!AI10,1),"; ",ROUND(T_iv_strat3!AJ10,1),"]")))</f>
        <v>-</v>
      </c>
      <c r="AW25" s="18" t="str">
        <f>IF(T_iv_strat3!AM10=".","-",(CONCATENATE("[",ROUND(T_iv_strat3!AM10,1),"; ",ROUND(T_iv_strat3!AN10,1),"]")))</f>
        <v>-</v>
      </c>
      <c r="AX25" s="18" t="str">
        <f>IF(T_iv_strat3!AQ10=".","-",(CONCATENATE("[",ROUND(T_iv_strat3!AQ10,1),"; ",ROUND(T_iv_strat3!AR10,1),"]")))</f>
        <v>[2; 9.5]</v>
      </c>
      <c r="AY25" s="18" t="str">
        <f>IF(T_iv_strat3!AU10=".","-",(CONCATENATE("[",ROUND(T_iv_strat3!AU10,1),"; ",ROUND(T_iv_strat3!AV10,1),"]")))</f>
        <v>-</v>
      </c>
      <c r="AZ25" s="18" t="str">
        <f>IF(T_iv_strat3!AY10=".","-",(CONCATENATE("[",ROUND(T_iv_strat3!AY10,1),"; ",ROUND(T_iv_strat3!AZ10,1),"]")))</f>
        <v>-</v>
      </c>
      <c r="BA25" s="18" t="str">
        <f>IF(T_iv_strat3!BC10=".","-",(CONCATENATE("[",ROUND(T_iv_strat3!BC10,1),"; ",ROUND(T_iv_strat3!BD10,1),"]")))</f>
        <v>-</v>
      </c>
      <c r="BB25" s="18" t="str">
        <f>IF(T_iv_strat3!BG10=".","-",(CONCATENATE("[",ROUND(T_iv_strat3!BG10,1),"; ",ROUND(T_iv_strat3!BH10,1),"]")))</f>
        <v>[0.7; 3.3]</v>
      </c>
      <c r="BC25" s="18" t="str">
        <f>IF(T_iv_strat3!BK10=".","-",(CONCATENATE("[",ROUND(T_iv_strat3!BK10,1),"; ",ROUND(T_iv_strat3!BL10,1),"]")))</f>
        <v>-</v>
      </c>
    </row>
    <row r="26" spans="1:55" s="2" customFormat="1" x14ac:dyDescent="0.2">
      <c r="A26" s="5" t="s">
        <v>51</v>
      </c>
      <c r="B26" s="4">
        <f>ROUND(T_iv_strat1!B11,1)</f>
        <v>0</v>
      </c>
      <c r="C26" s="4">
        <f>ROUND(T_iv_strat1!F11,1)</f>
        <v>0</v>
      </c>
      <c r="D26" s="4">
        <f>ROUND(T_iv_strat1!J11,1)</f>
        <v>0</v>
      </c>
      <c r="E26" s="4">
        <f>ROUND(T_iv_strat1!N11,1)</f>
        <v>0</v>
      </c>
      <c r="F26" s="4">
        <f>ROUND(T_iv_strat1!R11,1)</f>
        <v>0</v>
      </c>
      <c r="G26" s="4">
        <f>ROUND(T_iv_strat1!V11,1)</f>
        <v>0</v>
      </c>
      <c r="H26" s="4">
        <f>ROUND(T_iv_strat1!Z11,1)</f>
        <v>0</v>
      </c>
      <c r="I26" s="4">
        <f>ROUND(T_iv_strat1!AD11,1)</f>
        <v>0</v>
      </c>
      <c r="J26" s="65">
        <f>ROUND(T_iv_strat1!AH11,1)</f>
        <v>0</v>
      </c>
      <c r="K26" s="4">
        <f>ROUND(T_iv_strat1!AL11,1)</f>
        <v>0</v>
      </c>
      <c r="L26" s="4">
        <f>ROUND(T_iv_strat1!AP11,1)</f>
        <v>0</v>
      </c>
      <c r="M26" s="4">
        <f>ROUND(T_iv_strat1!AT11,1)</f>
        <v>0</v>
      </c>
      <c r="N26" s="4">
        <f>ROUND(T_iv_strat1!AX11,1)</f>
        <v>0</v>
      </c>
      <c r="O26" s="4">
        <f>ROUND(T_iv_strat1!BB11,1)</f>
        <v>0</v>
      </c>
      <c r="P26" s="4">
        <f>ROUND(T_iv_strat1!BF11,1)</f>
        <v>0</v>
      </c>
      <c r="Q26" s="4">
        <f>ROUND(T_iv_strat1!BJ11,1)</f>
        <v>0</v>
      </c>
      <c r="T26" s="5" t="s">
        <v>51</v>
      </c>
      <c r="U26" s="4">
        <f>ROUND(T_iv_strat2!B11,1)</f>
        <v>0</v>
      </c>
      <c r="V26" s="4">
        <f>ROUND(T_iv_strat2!F11,1)</f>
        <v>0</v>
      </c>
      <c r="W26" s="4">
        <f>ROUND(T_iv_strat2!J11,1)</f>
        <v>0</v>
      </c>
      <c r="X26" s="4">
        <f>ROUND(T_iv_strat2!N11,1)</f>
        <v>0</v>
      </c>
      <c r="Y26" s="4">
        <f>ROUND(T_iv_strat2!R11,1)</f>
        <v>0</v>
      </c>
      <c r="Z26" s="4">
        <f>ROUND(T_iv_strat2!V11,1)</f>
        <v>0</v>
      </c>
      <c r="AA26" s="4">
        <f>ROUND(T_iv_strat2!Z11,1)</f>
        <v>0</v>
      </c>
      <c r="AB26" s="4">
        <f>ROUND(T_iv_strat2!AD11,1)</f>
        <v>0</v>
      </c>
      <c r="AC26" s="65">
        <f>ROUND(T_iv_strat2!AH11,1)</f>
        <v>0</v>
      </c>
      <c r="AD26" s="4">
        <f>ROUND(T_iv_strat2!AL11,1)</f>
        <v>0</v>
      </c>
      <c r="AE26" s="4">
        <f>ROUND(T_iv_strat2!AP11,1)</f>
        <v>0</v>
      </c>
      <c r="AF26" s="4">
        <f>ROUND(T_iv_strat2!AT11,1)</f>
        <v>0</v>
      </c>
      <c r="AG26" s="4">
        <f>ROUND(T_iv_strat2!AX11,1)</f>
        <v>0</v>
      </c>
      <c r="AH26" s="4">
        <f>ROUND(T_iv_strat2!BB11,1)</f>
        <v>0</v>
      </c>
      <c r="AI26" s="4">
        <f>ROUND(T_iv_strat2!BF11,1)</f>
        <v>0</v>
      </c>
      <c r="AJ26" s="4">
        <f>ROUND(T_iv_strat2!BJ11,1)</f>
        <v>0</v>
      </c>
      <c r="AM26" s="5" t="s">
        <v>51</v>
      </c>
      <c r="AN26" s="4">
        <f>ROUND(T_iv_strat3!B11,1)</f>
        <v>0</v>
      </c>
      <c r="AO26" s="4">
        <f>ROUND(T_iv_strat3!F11,1)</f>
        <v>0</v>
      </c>
      <c r="AP26" s="4">
        <f>ROUND(T_iv_strat3!J11,1)</f>
        <v>0</v>
      </c>
      <c r="AQ26" s="4">
        <f>ROUND(T_iv_strat3!N11,1)</f>
        <v>0</v>
      </c>
      <c r="AR26" s="4">
        <f>ROUND(T_iv_strat3!R11,1)</f>
        <v>0</v>
      </c>
      <c r="AS26" s="4">
        <f>ROUND(T_iv_strat3!V11,1)</f>
        <v>0</v>
      </c>
      <c r="AT26" s="4">
        <f>ROUND(T_iv_strat3!Z11,1)</f>
        <v>0</v>
      </c>
      <c r="AU26" s="4">
        <f>ROUND(T_iv_strat3!AD11,1)</f>
        <v>0</v>
      </c>
      <c r="AV26" s="65">
        <f>ROUND(T_iv_strat3!AH11,1)</f>
        <v>0</v>
      </c>
      <c r="AW26" s="4">
        <f>ROUND(T_iv_strat3!AL11,1)</f>
        <v>0</v>
      </c>
      <c r="AX26" s="4">
        <f>ROUND(T_iv_strat3!AP11,1)</f>
        <v>0.3</v>
      </c>
      <c r="AY26" s="4">
        <f>ROUND(T_iv_strat3!AT11,1)</f>
        <v>0</v>
      </c>
      <c r="AZ26" s="4">
        <f>ROUND(T_iv_strat3!AX11,1)</f>
        <v>0</v>
      </c>
      <c r="BA26" s="4">
        <f>ROUND(T_iv_strat3!BB11,1)</f>
        <v>0</v>
      </c>
      <c r="BB26" s="4">
        <f>ROUND(T_iv_strat3!BF11,1)</f>
        <v>0.1</v>
      </c>
      <c r="BC26" s="4">
        <f>ROUND(T_iv_strat3!BJ11,1)</f>
        <v>0</v>
      </c>
    </row>
    <row r="27" spans="1:55" s="17" customFormat="1" ht="8.25" x14ac:dyDescent="0.15">
      <c r="B27" s="18" t="str">
        <f>IF(T_iv_strat1!C11=".","-",(CONCATENATE("[",ROUND(T_iv_strat1!C11,1),"; ",ROUND(T_iv_strat1!D11,1),"]")))</f>
        <v>-</v>
      </c>
      <c r="C27" s="18" t="str">
        <f>IF(T_iv_strat1!G11=".","-",(CONCATENATE("[",ROUND(T_iv_strat1!G11,1),"; ",ROUND(T_iv_strat1!H11,1),"]")))</f>
        <v>-</v>
      </c>
      <c r="D27" s="18" t="str">
        <f>IF(T_iv_strat1!K11=".","-",(CONCATENATE("[",ROUND(T_iv_strat1!K11,1),"; ",ROUND(T_iv_strat1!L11,1),"]")))</f>
        <v>-</v>
      </c>
      <c r="E27" s="18" t="str">
        <f>IF(T_iv_strat1!O11=".","-",(CONCATENATE("[",ROUND(T_iv_strat1!O11,1),"; ",ROUND(T_iv_strat1!P11,1),"]")))</f>
        <v>-</v>
      </c>
      <c r="F27" s="18" t="str">
        <f>IF(T_iv_strat1!S11=".","-",(CONCATENATE("[",ROUND(T_iv_strat1!S11,1),"; ",ROUND(T_iv_strat1!T11,1),"]")))</f>
        <v>-</v>
      </c>
      <c r="G27" s="18" t="str">
        <f>IF(T_iv_strat1!W11=".","-",(CONCATENATE("[",ROUND(T_iv_strat1!W11,1),"; ",ROUND(T_iv_strat1!X11,1),"]")))</f>
        <v>-</v>
      </c>
      <c r="H27" s="18" t="str">
        <f>IF(T_iv_strat1!AA11=".","-",(CONCATENATE("[",ROUND(T_iv_strat1!AA11,1),"; ",ROUND(T_iv_strat1!AB11,1),"]")))</f>
        <v>-</v>
      </c>
      <c r="I27" s="18" t="str">
        <f>IF(T_iv_strat1!AE11=".","-",(CONCATENATE("[",ROUND(T_iv_strat1!AE11,1),"; ",ROUND(T_iv_strat1!AF11,1),"]")))</f>
        <v>-</v>
      </c>
      <c r="J27" s="114" t="str">
        <f>IF(T_iv_strat1!AI11=".","-",(CONCATENATE("[",ROUND(T_iv_strat1!AI11,1),"; ",ROUND(T_iv_strat1!AJ11,1),"]")))</f>
        <v>-</v>
      </c>
      <c r="K27" s="18" t="str">
        <f>IF(T_iv_strat1!AM11=".","-",(CONCATENATE("[",ROUND(T_iv_strat1!AM11,1),"; ",ROUND(T_iv_strat1!AN11,1),"]")))</f>
        <v>-</v>
      </c>
      <c r="L27" s="18" t="str">
        <f>IF(T_iv_strat1!AQ11=".","-",(CONCATENATE("[",ROUND(T_iv_strat1!AQ11,1),"; ",ROUND(T_iv_strat1!AR11,1),"]")))</f>
        <v>-</v>
      </c>
      <c r="M27" s="18" t="str">
        <f>IF(T_iv_strat1!AU11=".","-",(CONCATENATE("[",ROUND(T_iv_strat1!AU11,1),"; ",ROUND(T_iv_strat1!AV11,1),"]")))</f>
        <v>-</v>
      </c>
      <c r="N27" s="18" t="str">
        <f>IF(T_iv_strat1!AY11=".","-",(CONCATENATE("[",ROUND(T_iv_strat1!AY11,1),"; ",ROUND(T_iv_strat1!AZ11,1),"]")))</f>
        <v>-</v>
      </c>
      <c r="O27" s="18" t="str">
        <f>IF(T_iv_strat1!BC11=".","-",(CONCATENATE("[",ROUND(T_iv_strat1!BC11,1),"; ",ROUND(T_iv_strat1!BD11,1),"]")))</f>
        <v>-</v>
      </c>
      <c r="P27" s="18" t="str">
        <f>IF(T_iv_strat1!BG11=".","-",(CONCATENATE("[",ROUND(T_iv_strat1!BG11,1),"; ",ROUND(T_iv_strat1!BH11,1),"]")))</f>
        <v>-</v>
      </c>
      <c r="Q27" s="18" t="str">
        <f>IF(T_iv_strat1!BK11=".","-",(CONCATENATE("[",ROUND(T_iv_strat1!BK11,1),"; ",ROUND(T_iv_strat1!BL11,1),"]")))</f>
        <v>-</v>
      </c>
      <c r="U27" s="18" t="str">
        <f>IF(T_iv_strat2!C11=".","-",(CONCATENATE("[",ROUND(T_iv_strat2!C11,1),"; ",ROUND(T_iv_strat2!D11,1),"]")))</f>
        <v>-</v>
      </c>
      <c r="V27" s="18" t="str">
        <f>IF(T_iv_strat2!G11=".","-",(CONCATENATE("[",ROUND(T_iv_strat2!G11,1),"; ",ROUND(T_iv_strat2!H11,1),"]")))</f>
        <v>-</v>
      </c>
      <c r="W27" s="18" t="str">
        <f>IF(T_iv_strat2!K11=".","-",(CONCATENATE("[",ROUND(T_iv_strat2!K11,1),"; ",ROUND(T_iv_strat2!L11,1),"]")))</f>
        <v>-</v>
      </c>
      <c r="X27" s="18" t="str">
        <f>IF(T_iv_strat2!O11=".","-",(CONCATENATE("[",ROUND(T_iv_strat2!O11,1),"; ",ROUND(T_iv_strat2!P11,1),"]")))</f>
        <v>-</v>
      </c>
      <c r="Y27" s="18" t="str">
        <f>IF(T_iv_strat2!S11=".","-",(CONCATENATE("[",ROUND(T_iv_strat2!S11,1),"; ",ROUND(T_iv_strat2!T11,1),"]")))</f>
        <v>-</v>
      </c>
      <c r="Z27" s="18" t="str">
        <f>IF(T_iv_strat2!W11=".","-",(CONCATENATE("[",ROUND(T_iv_strat2!W11,1),"; ",ROUND(T_iv_strat2!X11,1),"]")))</f>
        <v>-</v>
      </c>
      <c r="AA27" s="18" t="str">
        <f>IF(T_iv_strat2!AA11=".","-",(CONCATENATE("[",ROUND(T_iv_strat2!AA11,1),"; ",ROUND(T_iv_strat2!AB11,1),"]")))</f>
        <v>-</v>
      </c>
      <c r="AB27" s="18" t="str">
        <f>IF(T_iv_strat2!AE11=".","-",(CONCATENATE("[",ROUND(T_iv_strat2!AE11,1),"; ",ROUND(T_iv_strat2!AF11,1),"]")))</f>
        <v>-</v>
      </c>
      <c r="AC27" s="114" t="str">
        <f>IF(T_iv_strat2!AI11=".","-",(CONCATENATE("[",ROUND(T_iv_strat2!AI11,1),"; ",ROUND(T_iv_strat2!AJ11,1),"]")))</f>
        <v>-</v>
      </c>
      <c r="AD27" s="18" t="str">
        <f>IF(T_iv_strat2!AM11=".","-",(CONCATENATE("[",ROUND(T_iv_strat2!AM11,1),"; ",ROUND(T_iv_strat2!AN11,1),"]")))</f>
        <v>-</v>
      </c>
      <c r="AE27" s="18" t="str">
        <f>IF(T_iv_strat2!AQ11=".","-",(CONCATENATE("[",ROUND(T_iv_strat2!AQ11,1),"; ",ROUND(T_iv_strat2!AR11,1),"]")))</f>
        <v>-</v>
      </c>
      <c r="AF27" s="18" t="str">
        <f>IF(T_iv_strat2!AU11=".","-",(CONCATENATE("[",ROUND(T_iv_strat2!AU11,1),"; ",ROUND(T_iv_strat2!AV11,1),"]")))</f>
        <v>-</v>
      </c>
      <c r="AG27" s="18" t="str">
        <f>IF(T_iv_strat2!AY11=".","-",(CONCATENATE("[",ROUND(T_iv_strat2!AY11,1),"; ",ROUND(T_iv_strat2!AZ11,1),"]")))</f>
        <v>-</v>
      </c>
      <c r="AH27" s="18" t="str">
        <f>IF(T_iv_strat2!BC11=".","-",(CONCATENATE("[",ROUND(T_iv_strat2!BC11,1),"; ",ROUND(T_iv_strat2!BD11,1),"]")))</f>
        <v>-</v>
      </c>
      <c r="AI27" s="18" t="str">
        <f>IF(T_iv_strat2!BG11=".","-",(CONCATENATE("[",ROUND(T_iv_strat2!BG11,1),"; ",ROUND(T_iv_strat2!BH11,1),"]")))</f>
        <v>-</v>
      </c>
      <c r="AJ27" s="18" t="str">
        <f>IF(T_iv_strat2!BK11=".","-",(CONCATENATE("[",ROUND(T_iv_strat2!BK11,1),"; ",ROUND(T_iv_strat2!BL11,1),"]")))</f>
        <v>-</v>
      </c>
      <c r="AN27" s="18" t="str">
        <f>IF(T_iv_strat3!C11=".","-",(CONCATENATE("[",ROUND(T_iv_strat3!C11,1),"; ",ROUND(T_iv_strat3!D11,1),"]")))</f>
        <v>-</v>
      </c>
      <c r="AO27" s="18" t="str">
        <f>IF(T_iv_strat3!G11=".","-",(CONCATENATE("[",ROUND(T_iv_strat3!G11,1),"; ",ROUND(T_iv_strat3!H11,1),"]")))</f>
        <v>-</v>
      </c>
      <c r="AP27" s="18" t="str">
        <f>IF(T_iv_strat3!K11=".","-",(CONCATENATE("[",ROUND(T_iv_strat3!K11,1),"; ",ROUND(T_iv_strat3!L11,1),"]")))</f>
        <v>-</v>
      </c>
      <c r="AQ27" s="18" t="str">
        <f>IF(T_iv_strat3!O11=".","-",(CONCATENATE("[",ROUND(T_iv_strat3!O11,1),"; ",ROUND(T_iv_strat3!P11,1),"]")))</f>
        <v>-</v>
      </c>
      <c r="AR27" s="18" t="str">
        <f>IF(T_iv_strat3!S11=".","-",(CONCATENATE("[",ROUND(T_iv_strat3!S11,1),"; ",ROUND(T_iv_strat3!T11,1),"]")))</f>
        <v>-</v>
      </c>
      <c r="AS27" s="18" t="str">
        <f>IF(T_iv_strat3!W11=".","-",(CONCATENATE("[",ROUND(T_iv_strat3!W11,1),"; ",ROUND(T_iv_strat3!X11,1),"]")))</f>
        <v>-</v>
      </c>
      <c r="AT27" s="18" t="str">
        <f>IF(T_iv_strat3!AA11=".","-",(CONCATENATE("[",ROUND(T_iv_strat3!AA11,1),"; ",ROUND(T_iv_strat3!AB11,1),"]")))</f>
        <v>-</v>
      </c>
      <c r="AU27" s="18" t="str">
        <f>IF(T_iv_strat3!AE11=".","-",(CONCATENATE("[",ROUND(T_iv_strat3!AE11,1),"; ",ROUND(T_iv_strat3!AF11,1),"]")))</f>
        <v>-</v>
      </c>
      <c r="AV27" s="114" t="str">
        <f>IF(T_iv_strat3!AI11=".","-",(CONCATENATE("[",ROUND(T_iv_strat3!AI11,1),"; ",ROUND(T_iv_strat3!AJ11,1),"]")))</f>
        <v>-</v>
      </c>
      <c r="AW27" s="18" t="str">
        <f>IF(T_iv_strat3!AM11=".","-",(CONCATENATE("[",ROUND(T_iv_strat3!AM11,1),"; ",ROUND(T_iv_strat3!AN11,1),"]")))</f>
        <v>-</v>
      </c>
      <c r="AX27" s="18" t="str">
        <f>IF(T_iv_strat3!AQ11=".","-",(CONCATENATE("[",ROUND(T_iv_strat3!AQ11,1),"; ",ROUND(T_iv_strat3!AR11,1),"]")))</f>
        <v>[0; 2.1]</v>
      </c>
      <c r="AY27" s="18" t="str">
        <f>IF(T_iv_strat3!AU11=".","-",(CONCATENATE("[",ROUND(T_iv_strat3!AU11,1),"; ",ROUND(T_iv_strat3!AV11,1),"]")))</f>
        <v>-</v>
      </c>
      <c r="AZ27" s="18" t="str">
        <f>IF(T_iv_strat3!AY11=".","-",(CONCATENATE("[",ROUND(T_iv_strat3!AY11,1),"; ",ROUND(T_iv_strat3!AZ11,1),"]")))</f>
        <v>-</v>
      </c>
      <c r="BA27" s="18" t="str">
        <f>IF(T_iv_strat3!BC11=".","-",(CONCATENATE("[",ROUND(T_iv_strat3!BC11,1),"; ",ROUND(T_iv_strat3!BD11,1),"]")))</f>
        <v>-</v>
      </c>
      <c r="BB27" s="18" t="str">
        <f>IF(T_iv_strat3!BG11=".","-",(CONCATENATE("[",ROUND(T_iv_strat3!BG11,1),"; ",ROUND(T_iv_strat3!BH11,1),"]")))</f>
        <v>[0; 0.7]</v>
      </c>
      <c r="BC27" s="18" t="str">
        <f>IF(T_iv_strat3!BK11=".","-",(CONCATENATE("[",ROUND(T_iv_strat3!BK11,1),"; ",ROUND(T_iv_strat3!BL11,1),"]")))</f>
        <v>-</v>
      </c>
    </row>
    <row r="28" spans="1:55" s="2" customFormat="1" x14ac:dyDescent="0.2">
      <c r="A28" s="3" t="s">
        <v>52</v>
      </c>
      <c r="B28" s="4">
        <f>ROUND(T_iv_strat1!B12,1)</f>
        <v>48</v>
      </c>
      <c r="C28" s="4">
        <f>ROUND(T_iv_strat1!F12,1)</f>
        <v>100</v>
      </c>
      <c r="D28" s="4">
        <f>ROUND(T_iv_strat1!J12,1)</f>
        <v>95.9</v>
      </c>
      <c r="E28" s="4">
        <f>ROUND(T_iv_strat1!N12,1)</f>
        <v>0</v>
      </c>
      <c r="F28" s="4">
        <f>ROUND(T_iv_strat1!R12,1)</f>
        <v>83.6</v>
      </c>
      <c r="G28" s="4">
        <f>ROUND(T_iv_strat1!V12,1)</f>
        <v>100</v>
      </c>
      <c r="H28" s="4">
        <f>ROUND(T_iv_strat1!Z12,1)</f>
        <v>83.4</v>
      </c>
      <c r="I28" s="4">
        <f>ROUND(T_iv_strat1!AD12,1)</f>
        <v>80</v>
      </c>
      <c r="J28" s="65">
        <f>ROUND(T_iv_strat1!AH12,1)</f>
        <v>31</v>
      </c>
      <c r="K28" s="4">
        <f>ROUND(T_iv_strat1!AL12,1)</f>
        <v>54.9</v>
      </c>
      <c r="L28" s="4">
        <f>ROUND(T_iv_strat1!AP12,1)</f>
        <v>98.8</v>
      </c>
      <c r="M28" s="4">
        <f>ROUND(T_iv_strat1!AT12,1)</f>
        <v>100</v>
      </c>
      <c r="N28" s="4">
        <f>ROUND(T_iv_strat1!AX12,1)</f>
        <v>80.2</v>
      </c>
      <c r="O28" s="4">
        <f>ROUND(T_iv_strat1!BB12,1)</f>
        <v>100</v>
      </c>
      <c r="P28" s="4">
        <f>ROUND(T_iv_strat1!BF12,1)</f>
        <v>80</v>
      </c>
      <c r="Q28" s="4">
        <f>ROUND(T_iv_strat1!BJ12,1)</f>
        <v>91.6</v>
      </c>
      <c r="T28" s="3" t="s">
        <v>52</v>
      </c>
      <c r="U28" s="4">
        <f>ROUND(T_iv_strat2!B12,1)</f>
        <v>47.2</v>
      </c>
      <c r="V28" s="4">
        <f>ROUND(T_iv_strat2!F12,1)</f>
        <v>17.5</v>
      </c>
      <c r="W28" s="4">
        <f>ROUND(T_iv_strat2!J12,1)</f>
        <v>73.3</v>
      </c>
      <c r="X28" s="4">
        <f>ROUND(T_iv_strat2!N12,1)</f>
        <v>0</v>
      </c>
      <c r="Y28" s="4">
        <f>ROUND(T_iv_strat2!R12,1)</f>
        <v>64.3</v>
      </c>
      <c r="Z28" s="4">
        <f>ROUND(T_iv_strat2!V12,1)</f>
        <v>40</v>
      </c>
      <c r="AA28" s="4">
        <f>ROUND(T_iv_strat2!Z12,1)</f>
        <v>58.9</v>
      </c>
      <c r="AB28" s="4">
        <f>ROUND(T_iv_strat2!AD12,1)</f>
        <v>100</v>
      </c>
      <c r="AC28" s="65">
        <f>ROUND(T_iv_strat2!AH12,1)</f>
        <v>99.2</v>
      </c>
      <c r="AD28" s="4">
        <f>ROUND(T_iv_strat2!AL12,1)</f>
        <v>71.900000000000006</v>
      </c>
      <c r="AE28" s="4">
        <f>ROUND(T_iv_strat2!AP12,1)</f>
        <v>94.1</v>
      </c>
      <c r="AF28" s="4">
        <f>ROUND(T_iv_strat2!AT12,1)</f>
        <v>2</v>
      </c>
      <c r="AG28" s="4">
        <f>ROUND(T_iv_strat2!AX12,1)</f>
        <v>91.2</v>
      </c>
      <c r="AH28" s="4">
        <f>ROUND(T_iv_strat2!BB12,1)</f>
        <v>57</v>
      </c>
      <c r="AI28" s="4">
        <f>ROUND(T_iv_strat2!BF12,1)</f>
        <v>85.1</v>
      </c>
      <c r="AJ28" s="4">
        <f>ROUND(T_iv_strat2!BJ12,1)</f>
        <v>100</v>
      </c>
      <c r="AM28" s="3" t="s">
        <v>52</v>
      </c>
      <c r="AN28" s="4">
        <f>ROUND(T_iv_strat3!B12,1)</f>
        <v>0</v>
      </c>
      <c r="AO28" s="4">
        <f>ROUND(T_iv_strat3!F12,1)</f>
        <v>28.8</v>
      </c>
      <c r="AP28" s="4">
        <f>ROUND(T_iv_strat3!J12,1)</f>
        <v>83.1</v>
      </c>
      <c r="AQ28" s="4">
        <f>ROUND(T_iv_strat3!N12,1)</f>
        <v>0</v>
      </c>
      <c r="AR28" s="4">
        <f>ROUND(T_iv_strat3!R12,1)</f>
        <v>91.9</v>
      </c>
      <c r="AS28" s="4">
        <f>ROUND(T_iv_strat3!V12,1)</f>
        <v>97.1</v>
      </c>
      <c r="AT28" s="4">
        <f>ROUND(T_iv_strat3!Z12,1)</f>
        <v>83.5</v>
      </c>
      <c r="AU28" s="4">
        <f>ROUND(T_iv_strat3!AD12,1)</f>
        <v>0</v>
      </c>
      <c r="AV28" s="65">
        <f>ROUND(T_iv_strat3!AH12,1)</f>
        <v>85.7</v>
      </c>
      <c r="AW28" s="4">
        <f>ROUND(T_iv_strat3!AL12,1)</f>
        <v>41</v>
      </c>
      <c r="AX28" s="4">
        <f>ROUND(T_iv_strat3!AP12,1)</f>
        <v>84.5</v>
      </c>
      <c r="AY28" s="4">
        <f>ROUND(T_iv_strat3!AT12,1)</f>
        <v>0</v>
      </c>
      <c r="AZ28" s="4">
        <f>ROUND(T_iv_strat3!AX12,1)</f>
        <v>78.400000000000006</v>
      </c>
      <c r="BA28" s="4">
        <f>ROUND(T_iv_strat3!BB12,1)</f>
        <v>62</v>
      </c>
      <c r="BB28" s="4">
        <f>ROUND(T_iv_strat3!BF12,1)</f>
        <v>71.7</v>
      </c>
      <c r="BC28" s="4">
        <f>ROUND(T_iv_strat3!BJ12,1)</f>
        <v>84.7</v>
      </c>
    </row>
    <row r="29" spans="1:55" s="17" customFormat="1" ht="8.25" x14ac:dyDescent="0.15">
      <c r="B29" s="18" t="str">
        <f>IF(T_iv_strat1!C12=".","-",(CONCATENATE("[",ROUND(T_iv_strat1!C12,1),"; ",ROUND(T_iv_strat1!D12,1),"]")))</f>
        <v>[11.2; 87.1]</v>
      </c>
      <c r="C29" s="18" t="str">
        <f>IF(T_iv_strat1!G12=".","-",(CONCATENATE("[",ROUND(T_iv_strat1!G12,1),"; ",ROUND(T_iv_strat1!H12,1),"]")))</f>
        <v>[100; 100]</v>
      </c>
      <c r="D29" s="18" t="str">
        <f>IF(T_iv_strat1!K12=".","-",(CONCATENATE("[",ROUND(T_iv_strat1!K12,1),"; ",ROUND(T_iv_strat1!L12,1),"]")))</f>
        <v>[83; 99.1]</v>
      </c>
      <c r="E29" s="18" t="str">
        <f>IF(T_iv_strat1!O12=".","-",(CONCATENATE("[",ROUND(T_iv_strat1!O12,1),"; ",ROUND(T_iv_strat1!P12,1),"]")))</f>
        <v>-</v>
      </c>
      <c r="F29" s="18" t="str">
        <f>IF(T_iv_strat1!S12=".","-",(CONCATENATE("[",ROUND(T_iv_strat1!S12,1),"; ",ROUND(T_iv_strat1!T12,1),"]")))</f>
        <v>[79.4; 87.2]</v>
      </c>
      <c r="G29" s="18" t="str">
        <f>IF(T_iv_strat1!W12=".","-",(CONCATENATE("[",ROUND(T_iv_strat1!W12,1),"; ",ROUND(T_iv_strat1!X12,1),"]")))</f>
        <v>[100; 100]</v>
      </c>
      <c r="H29" s="18" t="str">
        <f>IF(T_iv_strat1!AA12=".","-",(CONCATENATE("[",ROUND(T_iv_strat1!AA12,1),"; ",ROUND(T_iv_strat1!AB12,1),"]")))</f>
        <v>[79.3; 86.8]</v>
      </c>
      <c r="I29" s="18" t="str">
        <f>IF(T_iv_strat1!AE12=".","-",(CONCATENATE("[",ROUND(T_iv_strat1!AE12,1),"; ",ROUND(T_iv_strat1!AF12,1),"]")))</f>
        <v>[80; 80]</v>
      </c>
      <c r="J29" s="114" t="str">
        <f>IF(T_iv_strat1!AI12=".","-",(CONCATENATE("[",ROUND(T_iv_strat1!AI12,1),"; ",ROUND(T_iv_strat1!AJ12,1),"]")))</f>
        <v>[13.3; 56.7]</v>
      </c>
      <c r="K29" s="18" t="str">
        <f>IF(T_iv_strat1!AM12=".","-",(CONCATENATE("[",ROUND(T_iv_strat1!AM12,1),"; ",ROUND(T_iv_strat1!AN12,1),"]")))</f>
        <v>[32.8; 75.2]</v>
      </c>
      <c r="L29" s="18" t="str">
        <f>IF(T_iv_strat1!AQ12=".","-",(CONCATENATE("[",ROUND(T_iv_strat1!AQ12,1),"; ",ROUND(T_iv_strat1!AR12,1),"]")))</f>
        <v>[94.2; 99.8]</v>
      </c>
      <c r="M29" s="18" t="str">
        <f>IF(T_iv_strat1!AU12=".","-",(CONCATENATE("[",ROUND(T_iv_strat1!AU12,1),"; ",ROUND(T_iv_strat1!AV12,1),"]")))</f>
        <v>[100; 100]</v>
      </c>
      <c r="N29" s="18" t="str">
        <f>IF(T_iv_strat1!AY12=".","-",(CONCATENATE("[",ROUND(T_iv_strat1!AY12,1),"; ",ROUND(T_iv_strat1!AZ12,1),"]")))</f>
        <v>[76.1; 83.8]</v>
      </c>
      <c r="O29" s="18" t="str">
        <f>IF(T_iv_strat1!BC12=".","-",(CONCATENATE("[",ROUND(T_iv_strat1!BC12,1),"; ",ROUND(T_iv_strat1!BD12,1),"]")))</f>
        <v>[100; 100]</v>
      </c>
      <c r="P29" s="18" t="str">
        <f>IF(T_iv_strat1!BG12=".","-",(CONCATENATE("[",ROUND(T_iv_strat1!BG12,1),"; ",ROUND(T_iv_strat1!BH12,1),"]")))</f>
        <v>[75.7; 83.8]</v>
      </c>
      <c r="Q29" s="18" t="str">
        <f>IF(T_iv_strat1!BK12=".","-",(CONCATENATE("[",ROUND(T_iv_strat1!BK12,1),"; ",ROUND(T_iv_strat1!BL12,1),"]")))</f>
        <v>[89.8; 93.1]</v>
      </c>
      <c r="U29" s="18" t="str">
        <f>IF(T_iv_strat2!C12=".","-",(CONCATENATE("[",ROUND(T_iv_strat2!C12,1),"; ",ROUND(T_iv_strat2!D12,1),"]")))</f>
        <v>[9.3; 88.6]</v>
      </c>
      <c r="V29" s="18" t="str">
        <f>IF(T_iv_strat2!G12=".","-",(CONCATENATE("[",ROUND(T_iv_strat2!G12,1),"; ",ROUND(T_iv_strat2!H12,1),"]")))</f>
        <v>[4.9; 46.6]</v>
      </c>
      <c r="W29" s="18" t="str">
        <f>IF(T_iv_strat2!K12=".","-",(CONCATENATE("[",ROUND(T_iv_strat2!K12,1),"; ",ROUND(T_iv_strat2!L12,1),"]")))</f>
        <v>[61.2; 82.7]</v>
      </c>
      <c r="X29" s="18" t="str">
        <f>IF(T_iv_strat2!O12=".","-",(CONCATENATE("[",ROUND(T_iv_strat2!O12,1),"; ",ROUND(T_iv_strat2!P12,1),"]")))</f>
        <v>-</v>
      </c>
      <c r="Y29" s="18" t="str">
        <f>IF(T_iv_strat2!S12=".","-",(CONCATENATE("[",ROUND(T_iv_strat2!S12,1),"; ",ROUND(T_iv_strat2!T12,1),"]")))</f>
        <v>[49.4; 76.8]</v>
      </c>
      <c r="Z29" s="18" t="str">
        <f>IF(T_iv_strat2!W12=".","-",(CONCATENATE("[",ROUND(T_iv_strat2!W12,1),"; ",ROUND(T_iv_strat2!X12,1),"]")))</f>
        <v>[23.5; 59.1]</v>
      </c>
      <c r="AA29" s="18" t="str">
        <f>IF(T_iv_strat2!AA12=".","-",(CONCATENATE("[",ROUND(T_iv_strat2!AA12,1),"; ",ROUND(T_iv_strat2!AB12,1),"]")))</f>
        <v>[47.5; 69.5]</v>
      </c>
      <c r="AB29" s="18" t="str">
        <f>IF(T_iv_strat2!AE12=".","-",(CONCATENATE("[",ROUND(T_iv_strat2!AE12,1),"; ",ROUND(T_iv_strat2!AF12,1),"]")))</f>
        <v>[100; 100]</v>
      </c>
      <c r="AC29" s="114" t="str">
        <f>IF(T_iv_strat2!AI12=".","-",(CONCATENATE("[",ROUND(T_iv_strat2!AI12,1),"; ",ROUND(T_iv_strat2!AJ12,1),"]")))</f>
        <v>[94.8; 99.9]</v>
      </c>
      <c r="AD29" s="18" t="str">
        <f>IF(T_iv_strat2!AM12=".","-",(CONCATENATE("[",ROUND(T_iv_strat2!AM12,1),"; ",ROUND(T_iv_strat2!AN12,1),"]")))</f>
        <v>[55.3; 84.1]</v>
      </c>
      <c r="AE29" s="18" t="str">
        <f>IF(T_iv_strat2!AQ12=".","-",(CONCATENATE("[",ROUND(T_iv_strat2!AQ12,1),"; ",ROUND(T_iv_strat2!AR12,1),"]")))</f>
        <v>[84.9; 97.9]</v>
      </c>
      <c r="AF29" s="18" t="str">
        <f>IF(T_iv_strat2!AU12=".","-",(CONCATENATE("[",ROUND(T_iv_strat2!AU12,1),"; ",ROUND(T_iv_strat2!AV12,1),"]")))</f>
        <v>[0.4; 8.8]</v>
      </c>
      <c r="AG29" s="18" t="str">
        <f>IF(T_iv_strat2!AY12=".","-",(CONCATENATE("[",ROUND(T_iv_strat2!AY12,1),"; ",ROUND(T_iv_strat2!AZ12,1),"]")))</f>
        <v>[88; 93.6]</v>
      </c>
      <c r="AH29" s="18" t="str">
        <f>IF(T_iv_strat2!BC12=".","-",(CONCATENATE("[",ROUND(T_iv_strat2!BC12,1),"; ",ROUND(T_iv_strat2!BD12,1),"]")))</f>
        <v>[34.9; 76.7]</v>
      </c>
      <c r="AI29" s="18" t="str">
        <f>IF(T_iv_strat2!BG12=".","-",(CONCATENATE("[",ROUND(T_iv_strat2!BG12,1),"; ",ROUND(T_iv_strat2!BH12,1),"]")))</f>
        <v>[82; 87.8]</v>
      </c>
      <c r="AJ29" s="18" t="str">
        <f>IF(T_iv_strat2!BK12=".","-",(CONCATENATE("[",ROUND(T_iv_strat2!BK12,1),"; ",ROUND(T_iv_strat2!BL12,1),"]")))</f>
        <v>[100; 100]</v>
      </c>
      <c r="AN29" s="18" t="str">
        <f>IF(T_iv_strat3!C12=".","-",(CONCATENATE("[",ROUND(T_iv_strat3!C12,1),"; ",ROUND(T_iv_strat3!D12,1),"]")))</f>
        <v>-</v>
      </c>
      <c r="AO29" s="18" t="str">
        <f>IF(T_iv_strat3!G12=".","-",(CONCATENATE("[",ROUND(T_iv_strat3!G12,1),"; ",ROUND(T_iv_strat3!H12,1),"]")))</f>
        <v>[4.9; 76.1]</v>
      </c>
      <c r="AP29" s="18" t="str">
        <f>IF(T_iv_strat3!K12=".","-",(CONCATENATE("[",ROUND(T_iv_strat3!K12,1),"; ",ROUND(T_iv_strat3!L12,1),"]")))</f>
        <v>[72; 90.3]</v>
      </c>
      <c r="AQ29" s="18" t="str">
        <f>IF(T_iv_strat3!O12=".","-",(CONCATENATE("[",ROUND(T_iv_strat3!O12,1),"; ",ROUND(T_iv_strat3!P12,1),"]")))</f>
        <v>-</v>
      </c>
      <c r="AR29" s="18" t="str">
        <f>IF(T_iv_strat3!S12=".","-",(CONCATENATE("[",ROUND(T_iv_strat3!S12,1),"; ",ROUND(T_iv_strat3!T12,1),"]")))</f>
        <v>[87.8; 94.7]</v>
      </c>
      <c r="AS29" s="18" t="str">
        <f>IF(T_iv_strat3!W12=".","-",(CONCATENATE("[",ROUND(T_iv_strat3!W12,1),"; ",ROUND(T_iv_strat3!X12,1),"]")))</f>
        <v>[76.5; 99.7]</v>
      </c>
      <c r="AT29" s="18" t="str">
        <f>IF(T_iv_strat3!AA12=".","-",(CONCATENATE("[",ROUND(T_iv_strat3!AA12,1),"; ",ROUND(T_iv_strat3!AB12,1),"]")))</f>
        <v>[70.6; 91.4]</v>
      </c>
      <c r="AU29" s="18" t="str">
        <f>IF(T_iv_strat3!AE12=".","-",(CONCATENATE("[",ROUND(T_iv_strat3!AE12,1),"; ",ROUND(T_iv_strat3!AF12,1),"]")))</f>
        <v>-</v>
      </c>
      <c r="AV29" s="114" t="str">
        <f>IF(T_iv_strat3!AI12=".","-",(CONCATENATE("[",ROUND(T_iv_strat3!AI12,1),"; ",ROUND(T_iv_strat3!AJ12,1),"]")))</f>
        <v>[37.5; 98.4]</v>
      </c>
      <c r="AW29" s="18" t="str">
        <f>IF(T_iv_strat3!AM12=".","-",(CONCATENATE("[",ROUND(T_iv_strat3!AM12,1),"; ",ROUND(T_iv_strat3!AN12,1),"]")))</f>
        <v>[22.8; 62.1]</v>
      </c>
      <c r="AX29" s="18" t="str">
        <f>IF(T_iv_strat3!AQ12=".","-",(CONCATENATE("[",ROUND(T_iv_strat3!AQ12,1),"; ",ROUND(T_iv_strat3!AR12,1),"]")))</f>
        <v>[77.6; 89.5]</v>
      </c>
      <c r="AY29" s="18" t="str">
        <f>IF(T_iv_strat3!AU12=".","-",(CONCATENATE("[",ROUND(T_iv_strat3!AU12,1),"; ",ROUND(T_iv_strat3!AV12,1),"]")))</f>
        <v>-</v>
      </c>
      <c r="AZ29" s="18" t="str">
        <f>IF(T_iv_strat3!AY12=".","-",(CONCATENATE("[",ROUND(T_iv_strat3!AY12,1),"; ",ROUND(T_iv_strat3!AZ12,1),"]")))</f>
        <v>[70.4; 84.6]</v>
      </c>
      <c r="BA29" s="18" t="str">
        <f>IF(T_iv_strat3!BC12=".","-",(CONCATENATE("[",ROUND(T_iv_strat3!BC12,1),"; ",ROUND(T_iv_strat3!BD12,1),"]")))</f>
        <v>[51.4; 71.6]</v>
      </c>
      <c r="BB29" s="18" t="str">
        <f>IF(T_iv_strat3!BG12=".","-",(CONCATENATE("[",ROUND(T_iv_strat3!BG12,1),"; ",ROUND(T_iv_strat3!BH12,1),"]")))</f>
        <v>[66.9; 76.1]</v>
      </c>
      <c r="BC29" s="18" t="str">
        <f>IF(T_iv_strat3!BK12=".","-",(CONCATENATE("[",ROUND(T_iv_strat3!BK12,1),"; ",ROUND(T_iv_strat3!BL12,1),"]")))</f>
        <v>[33.5; 98.4]</v>
      </c>
    </row>
    <row r="30" spans="1:55" s="2" customFormat="1" x14ac:dyDescent="0.2">
      <c r="A30" s="3" t="s">
        <v>53</v>
      </c>
      <c r="B30" s="4">
        <f>ROUND(T_iv_strat1!B13,1)</f>
        <v>0</v>
      </c>
      <c r="C30" s="4">
        <f>ROUND(T_iv_strat1!F13,1)</f>
        <v>0</v>
      </c>
      <c r="D30" s="4">
        <f>ROUND(T_iv_strat1!J13,1)</f>
        <v>39.4</v>
      </c>
      <c r="E30" s="4">
        <f>ROUND(T_iv_strat1!N13,1)</f>
        <v>0</v>
      </c>
      <c r="F30" s="4">
        <f>ROUND(T_iv_strat1!R13,1)</f>
        <v>7.6</v>
      </c>
      <c r="G30" s="4">
        <f>ROUND(T_iv_strat1!V13,1)</f>
        <v>0</v>
      </c>
      <c r="H30" s="4">
        <f>ROUND(T_iv_strat1!Z13,1)</f>
        <v>7.7</v>
      </c>
      <c r="I30" s="4">
        <f>ROUND(T_iv_strat1!AD13,1)</f>
        <v>0</v>
      </c>
      <c r="J30" s="65">
        <f>ROUND(T_iv_strat1!AH13,1)</f>
        <v>0</v>
      </c>
      <c r="K30" s="4">
        <f>ROUND(T_iv_strat1!AL13,1)</f>
        <v>0</v>
      </c>
      <c r="L30" s="4">
        <f>ROUND(T_iv_strat1!AP13,1)</f>
        <v>6.2</v>
      </c>
      <c r="M30" s="4">
        <f>ROUND(T_iv_strat1!AT13,1)</f>
        <v>0</v>
      </c>
      <c r="N30" s="4">
        <f>ROUND(T_iv_strat1!AX13,1)</f>
        <v>2.6</v>
      </c>
      <c r="O30" s="4">
        <f>ROUND(T_iv_strat1!BB13,1)</f>
        <v>0</v>
      </c>
      <c r="P30" s="4">
        <f>ROUND(T_iv_strat1!BF13,1)</f>
        <v>2.7</v>
      </c>
      <c r="Q30" s="4">
        <f>ROUND(T_iv_strat1!BJ13,1)</f>
        <v>0</v>
      </c>
      <c r="T30" s="3" t="s">
        <v>53</v>
      </c>
      <c r="U30" s="4">
        <f>ROUND(T_iv_strat2!B13,1)</f>
        <v>47.2</v>
      </c>
      <c r="V30" s="4">
        <f>ROUND(T_iv_strat2!F13,1)</f>
        <v>9.6999999999999993</v>
      </c>
      <c r="W30" s="4">
        <f>ROUND(T_iv_strat2!J13,1)</f>
        <v>34.9</v>
      </c>
      <c r="X30" s="4">
        <f>ROUND(T_iv_strat2!N13,1)</f>
        <v>0</v>
      </c>
      <c r="Y30" s="4">
        <f>ROUND(T_iv_strat2!R13,1)</f>
        <v>16.399999999999999</v>
      </c>
      <c r="Z30" s="4">
        <f>ROUND(T_iv_strat2!V13,1)</f>
        <v>3.6</v>
      </c>
      <c r="AA30" s="4">
        <f>ROUND(T_iv_strat2!Z13,1)</f>
        <v>15.4</v>
      </c>
      <c r="AB30" s="4">
        <f>ROUND(T_iv_strat2!AD13,1)</f>
        <v>0</v>
      </c>
      <c r="AC30" s="65">
        <f>ROUND(T_iv_strat2!AH13,1)</f>
        <v>50.6</v>
      </c>
      <c r="AD30" s="4">
        <f>ROUND(T_iv_strat2!AL13,1)</f>
        <v>17.2</v>
      </c>
      <c r="AE30" s="4">
        <f>ROUND(T_iv_strat2!AP13,1)</f>
        <v>40.299999999999997</v>
      </c>
      <c r="AF30" s="4">
        <f>ROUND(T_iv_strat2!AT13,1)</f>
        <v>0</v>
      </c>
      <c r="AG30" s="4">
        <f>ROUND(T_iv_strat2!AX13,1)</f>
        <v>21.9</v>
      </c>
      <c r="AH30" s="4">
        <f>ROUND(T_iv_strat2!BB13,1)</f>
        <v>19.2</v>
      </c>
      <c r="AI30" s="4">
        <f>ROUND(T_iv_strat2!BF13,1)</f>
        <v>22.5</v>
      </c>
      <c r="AJ30" s="4">
        <f>ROUND(T_iv_strat2!BJ13,1)</f>
        <v>35.799999999999997</v>
      </c>
      <c r="AM30" s="3" t="s">
        <v>53</v>
      </c>
      <c r="AN30" s="4">
        <f>ROUND(T_iv_strat3!B13,1)</f>
        <v>0</v>
      </c>
      <c r="AO30" s="4">
        <f>ROUND(T_iv_strat3!F13,1)</f>
        <v>0</v>
      </c>
      <c r="AP30" s="4">
        <f>ROUND(T_iv_strat3!J13,1)</f>
        <v>14.1</v>
      </c>
      <c r="AQ30" s="4">
        <f>ROUND(T_iv_strat3!N13,1)</f>
        <v>0</v>
      </c>
      <c r="AR30" s="4">
        <f>ROUND(T_iv_strat3!R13,1)</f>
        <v>3.1</v>
      </c>
      <c r="AS30" s="4">
        <f>ROUND(T_iv_strat3!V13,1)</f>
        <v>0</v>
      </c>
      <c r="AT30" s="4">
        <f>ROUND(T_iv_strat3!Z13,1)</f>
        <v>5</v>
      </c>
      <c r="AU30" s="4">
        <f>ROUND(T_iv_strat3!AD13,1)</f>
        <v>0</v>
      </c>
      <c r="AV30" s="65">
        <f>ROUND(T_iv_strat3!AH13,1)</f>
        <v>0</v>
      </c>
      <c r="AW30" s="4">
        <f>ROUND(T_iv_strat3!AL13,1)</f>
        <v>4.5999999999999996</v>
      </c>
      <c r="AX30" s="4">
        <f>ROUND(T_iv_strat3!AP13,1)</f>
        <v>16.600000000000001</v>
      </c>
      <c r="AY30" s="4">
        <f>ROUND(T_iv_strat3!AT13,1)</f>
        <v>0</v>
      </c>
      <c r="AZ30" s="4">
        <f>ROUND(T_iv_strat3!AX13,1)</f>
        <v>1.3</v>
      </c>
      <c r="BA30" s="4">
        <f>ROUND(T_iv_strat3!BB13,1)</f>
        <v>11.1</v>
      </c>
      <c r="BB30" s="4">
        <f>ROUND(T_iv_strat3!BF13,1)</f>
        <v>7.6</v>
      </c>
      <c r="BC30" s="4">
        <f>ROUND(T_iv_strat3!BJ13,1)</f>
        <v>84.7</v>
      </c>
    </row>
    <row r="31" spans="1:55" s="17" customFormat="1" ht="8.25" x14ac:dyDescent="0.15">
      <c r="B31" s="18" t="str">
        <f>IF(T_iv_strat1!C13=".","-",(CONCATENATE("[",ROUND(T_iv_strat1!C13,1),"; ",ROUND(T_iv_strat1!D13,1),"]")))</f>
        <v>-</v>
      </c>
      <c r="C31" s="18" t="str">
        <f>IF(T_iv_strat1!G13=".","-",(CONCATENATE("[",ROUND(T_iv_strat1!G13,1),"; ",ROUND(T_iv_strat1!H13,1),"]")))</f>
        <v>-</v>
      </c>
      <c r="D31" s="18" t="str">
        <f>IF(T_iv_strat1!K13=".","-",(CONCATENATE("[",ROUND(T_iv_strat1!K13,1),"; ",ROUND(T_iv_strat1!L13,1),"]")))</f>
        <v>[10.9; 77.6]</v>
      </c>
      <c r="E31" s="18" t="str">
        <f>IF(T_iv_strat1!O13=".","-",(CONCATENATE("[",ROUND(T_iv_strat1!O13,1),"; ",ROUND(T_iv_strat1!P13,1),"]")))</f>
        <v>-</v>
      </c>
      <c r="F31" s="18" t="str">
        <f>IF(T_iv_strat1!S13=".","-",(CONCATENATE("[",ROUND(T_iv_strat1!S13,1),"; ",ROUND(T_iv_strat1!T13,1),"]")))</f>
        <v>[5.4; 10.6]</v>
      </c>
      <c r="G31" s="18" t="str">
        <f>IF(T_iv_strat1!W13=".","-",(CONCATENATE("[",ROUND(T_iv_strat1!W13,1),"; ",ROUND(T_iv_strat1!X13,1),"]")))</f>
        <v>-</v>
      </c>
      <c r="H31" s="18" t="str">
        <f>IF(T_iv_strat1!AA13=".","-",(CONCATENATE("[",ROUND(T_iv_strat1!AA13,1),"; ",ROUND(T_iv_strat1!AB13,1),"]")))</f>
        <v>[5.7; 10.4]</v>
      </c>
      <c r="I31" s="18" t="str">
        <f>IF(T_iv_strat1!AE13=".","-",(CONCATENATE("[",ROUND(T_iv_strat1!AE13,1),"; ",ROUND(T_iv_strat1!AF13,1),"]")))</f>
        <v>-</v>
      </c>
      <c r="J31" s="114" t="str">
        <f>IF(T_iv_strat1!AI13=".","-",(CONCATENATE("[",ROUND(T_iv_strat1!AI13,1),"; ",ROUND(T_iv_strat1!AJ13,1),"]")))</f>
        <v>-</v>
      </c>
      <c r="K31" s="18" t="str">
        <f>IF(T_iv_strat1!AM13=".","-",(CONCATENATE("[",ROUND(T_iv_strat1!AM13,1),"; ",ROUND(T_iv_strat1!AN13,1),"]")))</f>
        <v>-</v>
      </c>
      <c r="L31" s="18" t="str">
        <f>IF(T_iv_strat1!AQ13=".","-",(CONCATENATE("[",ROUND(T_iv_strat1!AQ13,1),"; ",ROUND(T_iv_strat1!AR13,1),"]")))</f>
        <v>[4; 9.5]</v>
      </c>
      <c r="M31" s="18" t="str">
        <f>IF(T_iv_strat1!AU13=".","-",(CONCATENATE("[",ROUND(T_iv_strat1!AU13,1),"; ",ROUND(T_iv_strat1!AV13,1),"]")))</f>
        <v>-</v>
      </c>
      <c r="N31" s="18" t="str">
        <f>IF(T_iv_strat1!AY13=".","-",(CONCATENATE("[",ROUND(T_iv_strat1!AY13,1),"; ",ROUND(T_iv_strat1!AZ13,1),"]")))</f>
        <v>[1.8; 3.8]</v>
      </c>
      <c r="O31" s="18" t="str">
        <f>IF(T_iv_strat1!BC13=".","-",(CONCATENATE("[",ROUND(T_iv_strat1!BC13,1),"; ",ROUND(T_iv_strat1!BD13,1),"]")))</f>
        <v>-</v>
      </c>
      <c r="P31" s="18" t="str">
        <f>IF(T_iv_strat1!BG13=".","-",(CONCATENATE("[",ROUND(T_iv_strat1!BG13,1),"; ",ROUND(T_iv_strat1!BH13,1),"]")))</f>
        <v>[1.9; 3.9]</v>
      </c>
      <c r="Q31" s="18" t="str">
        <f>IF(T_iv_strat1!BK13=".","-",(CONCATENATE("[",ROUND(T_iv_strat1!BK13,1),"; ",ROUND(T_iv_strat1!BL13,1),"]")))</f>
        <v>-</v>
      </c>
      <c r="U31" s="18" t="str">
        <f>IF(T_iv_strat2!C13=".","-",(CONCATENATE("[",ROUND(T_iv_strat2!C13,1),"; ",ROUND(T_iv_strat2!D13,1),"]")))</f>
        <v>[9.3; 88.6]</v>
      </c>
      <c r="V31" s="18" t="str">
        <f>IF(T_iv_strat2!G13=".","-",(CONCATENATE("[",ROUND(T_iv_strat2!G13,1),"; ",ROUND(T_iv_strat2!H13,1),"]")))</f>
        <v>[2.6; 30.2]</v>
      </c>
      <c r="W31" s="18" t="str">
        <f>IF(T_iv_strat2!K13=".","-",(CONCATENATE("[",ROUND(T_iv_strat2!K13,1),"; ",ROUND(T_iv_strat2!L13,1),"]")))</f>
        <v>[24; 47.5]</v>
      </c>
      <c r="X31" s="18" t="str">
        <f>IF(T_iv_strat2!O13=".","-",(CONCATENATE("[",ROUND(T_iv_strat2!O13,1),"; ",ROUND(T_iv_strat2!P13,1),"]")))</f>
        <v>-</v>
      </c>
      <c r="Y31" s="18" t="str">
        <f>IF(T_iv_strat2!S13=".","-",(CONCATENATE("[",ROUND(T_iv_strat2!S13,1),"; ",ROUND(T_iv_strat2!T13,1),"]")))</f>
        <v>[13.1; 20.5]</v>
      </c>
      <c r="Z31" s="18" t="str">
        <f>IF(T_iv_strat2!W13=".","-",(CONCATENATE("[",ROUND(T_iv_strat2!W13,1),"; ",ROUND(T_iv_strat2!X13,1),"]")))</f>
        <v>[0.9; 14]</v>
      </c>
      <c r="AA31" s="18" t="str">
        <f>IF(T_iv_strat2!AA13=".","-",(CONCATENATE("[",ROUND(T_iv_strat2!AA13,1),"; ",ROUND(T_iv_strat2!AB13,1),"]")))</f>
        <v>[12.6; 18.8]</v>
      </c>
      <c r="AB31" s="18" t="str">
        <f>IF(T_iv_strat2!AE13=".","-",(CONCATENATE("[",ROUND(T_iv_strat2!AE13,1),"; ",ROUND(T_iv_strat2!AF13,1),"]")))</f>
        <v>-</v>
      </c>
      <c r="AC31" s="114" t="str">
        <f>IF(T_iv_strat2!AI13=".","-",(CONCATENATE("[",ROUND(T_iv_strat2!AI13,1),"; ",ROUND(T_iv_strat2!AJ13,1),"]")))</f>
        <v>[25; 76]</v>
      </c>
      <c r="AD31" s="18" t="str">
        <f>IF(T_iv_strat2!AM13=".","-",(CONCATENATE("[",ROUND(T_iv_strat2!AM13,1),"; ",ROUND(T_iv_strat2!AN13,1),"]")))</f>
        <v>[9.9; 28.3]</v>
      </c>
      <c r="AE31" s="18" t="str">
        <f>IF(T_iv_strat2!AQ13=".","-",(CONCATENATE("[",ROUND(T_iv_strat2!AQ13,1),"; ",ROUND(T_iv_strat2!AR13,1),"]")))</f>
        <v>[30.8; 50.6]</v>
      </c>
      <c r="AF31" s="18" t="str">
        <f>IF(T_iv_strat2!AU13=".","-",(CONCATENATE("[",ROUND(T_iv_strat2!AU13,1),"; ",ROUND(T_iv_strat2!AV13,1),"]")))</f>
        <v>-</v>
      </c>
      <c r="AG31" s="18" t="str">
        <f>IF(T_iv_strat2!AY13=".","-",(CONCATENATE("[",ROUND(T_iv_strat2!AY13,1),"; ",ROUND(T_iv_strat2!AZ13,1),"]")))</f>
        <v>[19.3; 24.8]</v>
      </c>
      <c r="AH31" s="18" t="str">
        <f>IF(T_iv_strat2!BC13=".","-",(CONCATENATE("[",ROUND(T_iv_strat2!BC13,1),"; ",ROUND(T_iv_strat2!BD13,1),"]")))</f>
        <v>[9.7; 34.5]</v>
      </c>
      <c r="AI31" s="18" t="str">
        <f>IF(T_iv_strat2!BG13=".","-",(CONCATENATE("[",ROUND(T_iv_strat2!BG13,1),"; ",ROUND(T_iv_strat2!BH13,1),"]")))</f>
        <v>[20.1; 25]</v>
      </c>
      <c r="AJ31" s="18" t="str">
        <f>IF(T_iv_strat2!BK13=".","-",(CONCATENATE("[",ROUND(T_iv_strat2!BK13,1),"; ",ROUND(T_iv_strat2!BL13,1),"]")))</f>
        <v>[15.7; 62.6]</v>
      </c>
      <c r="AN31" s="18" t="str">
        <f>IF(T_iv_strat3!C13=".","-",(CONCATENATE("[",ROUND(T_iv_strat3!C13,1),"; ",ROUND(T_iv_strat3!D13,1),"]")))</f>
        <v>-</v>
      </c>
      <c r="AO31" s="18" t="str">
        <f>IF(T_iv_strat3!G13=".","-",(CONCATENATE("[",ROUND(T_iv_strat3!G13,1),"; ",ROUND(T_iv_strat3!H13,1),"]")))</f>
        <v>-</v>
      </c>
      <c r="AP31" s="18" t="str">
        <f>IF(T_iv_strat3!K13=".","-",(CONCATENATE("[",ROUND(T_iv_strat3!K13,1),"; ",ROUND(T_iv_strat3!L13,1),"]")))</f>
        <v>[6.9; 26.7]</v>
      </c>
      <c r="AQ31" s="18" t="str">
        <f>IF(T_iv_strat3!O13=".","-",(CONCATENATE("[",ROUND(T_iv_strat3!O13,1),"; ",ROUND(T_iv_strat3!P13,1),"]")))</f>
        <v>-</v>
      </c>
      <c r="AR31" s="18" t="str">
        <f>IF(T_iv_strat3!S13=".","-",(CONCATENATE("[",ROUND(T_iv_strat3!S13,1),"; ",ROUND(T_iv_strat3!T13,1),"]")))</f>
        <v>[1.1; 8.7]</v>
      </c>
      <c r="AS31" s="18" t="str">
        <f>IF(T_iv_strat3!W13=".","-",(CONCATENATE("[",ROUND(T_iv_strat3!W13,1),"; ",ROUND(T_iv_strat3!X13,1),"]")))</f>
        <v>-</v>
      </c>
      <c r="AT31" s="18" t="str">
        <f>IF(T_iv_strat3!AA13=".","-",(CONCATENATE("[",ROUND(T_iv_strat3!AA13,1),"; ",ROUND(T_iv_strat3!AB13,1),"]")))</f>
        <v>[3.6; 7]</v>
      </c>
      <c r="AU31" s="18" t="str">
        <f>IF(T_iv_strat3!AE13=".","-",(CONCATENATE("[",ROUND(T_iv_strat3!AE13,1),"; ",ROUND(T_iv_strat3!AF13,1),"]")))</f>
        <v>-</v>
      </c>
      <c r="AV31" s="114" t="str">
        <f>IF(T_iv_strat3!AI13=".","-",(CONCATENATE("[",ROUND(T_iv_strat3!AI13,1),"; ",ROUND(T_iv_strat3!AJ13,1),"]")))</f>
        <v>-</v>
      </c>
      <c r="AW31" s="18" t="str">
        <f>IF(T_iv_strat3!AM13=".","-",(CONCATENATE("[",ROUND(T_iv_strat3!AM13,1),"; ",ROUND(T_iv_strat3!AN13,1),"]")))</f>
        <v>[0.7; 25.5]</v>
      </c>
      <c r="AX31" s="18" t="str">
        <f>IF(T_iv_strat3!AQ13=".","-",(CONCATENATE("[",ROUND(T_iv_strat3!AQ13,1),"; ",ROUND(T_iv_strat3!AR13,1),"]")))</f>
        <v>[10.6; 24.9]</v>
      </c>
      <c r="AY31" s="18" t="str">
        <f>IF(T_iv_strat3!AU13=".","-",(CONCATENATE("[",ROUND(T_iv_strat3!AU13,1),"; ",ROUND(T_iv_strat3!AV13,1),"]")))</f>
        <v>-</v>
      </c>
      <c r="AZ31" s="18" t="str">
        <f>IF(T_iv_strat3!AY13=".","-",(CONCATENATE("[",ROUND(T_iv_strat3!AY13,1),"; ",ROUND(T_iv_strat3!AZ13,1),"]")))</f>
        <v>[0.4; 4.2]</v>
      </c>
      <c r="BA31" s="18" t="str">
        <f>IF(T_iv_strat3!BC13=".","-",(CONCATENATE("[",ROUND(T_iv_strat3!BC13,1),"; ",ROUND(T_iv_strat3!BD13,1),"]")))</f>
        <v>[7.6; 16]</v>
      </c>
      <c r="BB31" s="18" t="str">
        <f>IF(T_iv_strat3!BG13=".","-",(CONCATENATE("[",ROUND(T_iv_strat3!BG13,1),"; ",ROUND(T_iv_strat3!BH13,1),"]")))</f>
        <v>[4.9; 11.5]</v>
      </c>
      <c r="BC31" s="18" t="str">
        <f>IF(T_iv_strat3!BK13=".","-",(CONCATENATE("[",ROUND(T_iv_strat3!BK13,1),"; ",ROUND(T_iv_strat3!BL13,1),"]")))</f>
        <v>[33.5; 98.4]</v>
      </c>
    </row>
    <row r="32" spans="1:55" s="2" customFormat="1" ht="8.25" customHeight="1" x14ac:dyDescent="0.2">
      <c r="A32" s="207" t="s">
        <v>54</v>
      </c>
      <c r="B32" s="4">
        <f>ROUND(T_iv_strat1!B14,1)</f>
        <v>0</v>
      </c>
      <c r="C32" s="4">
        <f>ROUND(T_iv_strat1!F14,1)</f>
        <v>0</v>
      </c>
      <c r="D32" s="4">
        <f>ROUND(T_iv_strat1!J14,1)</f>
        <v>0</v>
      </c>
      <c r="E32" s="4">
        <f>ROUND(T_iv_strat1!N14,1)</f>
        <v>0</v>
      </c>
      <c r="F32" s="4">
        <f>ROUND(T_iv_strat1!R14,1)</f>
        <v>0</v>
      </c>
      <c r="G32" s="4">
        <f>ROUND(T_iv_strat1!V14,1)</f>
        <v>0</v>
      </c>
      <c r="H32" s="4">
        <f>ROUND(T_iv_strat1!Z14,1)</f>
        <v>0</v>
      </c>
      <c r="I32" s="4">
        <f>ROUND(T_iv_strat1!AD14,1)</f>
        <v>0</v>
      </c>
      <c r="J32" s="65">
        <f>ROUND(T_iv_strat1!AH14,1)</f>
        <v>0</v>
      </c>
      <c r="K32" s="4">
        <f>ROUND(T_iv_strat1!AL14,1)</f>
        <v>0</v>
      </c>
      <c r="L32" s="4">
        <f>ROUND(T_iv_strat1!AP14,1)</f>
        <v>0</v>
      </c>
      <c r="M32" s="4">
        <f>ROUND(T_iv_strat1!AT14,1)</f>
        <v>0</v>
      </c>
      <c r="N32" s="4">
        <f>ROUND(T_iv_strat1!AX14,1)</f>
        <v>0</v>
      </c>
      <c r="O32" s="4">
        <f>ROUND(T_iv_strat1!BB14,1)</f>
        <v>0</v>
      </c>
      <c r="P32" s="4">
        <f>ROUND(T_iv_strat1!BF14,1)</f>
        <v>0</v>
      </c>
      <c r="Q32" s="4">
        <f>ROUND(T_iv_strat1!BJ14,1)</f>
        <v>0</v>
      </c>
      <c r="T32" s="207" t="s">
        <v>54</v>
      </c>
      <c r="U32" s="4">
        <f>ROUND(T_iv_strat2!B14,1)</f>
        <v>0</v>
      </c>
      <c r="V32" s="4">
        <f>ROUND(T_iv_strat2!F14,1)</f>
        <v>0</v>
      </c>
      <c r="W32" s="4">
        <f>ROUND(T_iv_strat2!J14,1)</f>
        <v>7</v>
      </c>
      <c r="X32" s="4">
        <f>ROUND(T_iv_strat2!N14,1)</f>
        <v>0</v>
      </c>
      <c r="Y32" s="4">
        <f>ROUND(T_iv_strat2!R14,1)</f>
        <v>5.9</v>
      </c>
      <c r="Z32" s="4">
        <f>ROUND(T_iv_strat2!V14,1)</f>
        <v>3.6</v>
      </c>
      <c r="AA32" s="4">
        <f>ROUND(T_iv_strat2!Z14,1)</f>
        <v>5.4</v>
      </c>
      <c r="AB32" s="4">
        <f>ROUND(T_iv_strat2!AD14,1)</f>
        <v>0</v>
      </c>
      <c r="AC32" s="65">
        <f>ROUND(T_iv_strat2!AH14,1)</f>
        <v>50.6</v>
      </c>
      <c r="AD32" s="4">
        <f>ROUND(T_iv_strat2!AL14,1)</f>
        <v>6.6</v>
      </c>
      <c r="AE32" s="4">
        <f>ROUND(T_iv_strat2!AP14,1)</f>
        <v>4.3</v>
      </c>
      <c r="AF32" s="4">
        <f>ROUND(T_iv_strat2!AT14,1)</f>
        <v>0</v>
      </c>
      <c r="AG32" s="4">
        <f>ROUND(T_iv_strat2!AX14,1)</f>
        <v>11.1</v>
      </c>
      <c r="AH32" s="4">
        <f>ROUND(T_iv_strat2!BB14,1)</f>
        <v>14.9</v>
      </c>
      <c r="AI32" s="4">
        <f>ROUND(T_iv_strat2!BF14,1)</f>
        <v>10.4</v>
      </c>
      <c r="AJ32" s="4">
        <f>ROUND(T_iv_strat2!BJ14,1)</f>
        <v>32.299999999999997</v>
      </c>
      <c r="AM32" s="207" t="s">
        <v>54</v>
      </c>
      <c r="AN32" s="4">
        <f>ROUND(T_iv_strat3!B14,1)</f>
        <v>0</v>
      </c>
      <c r="AO32" s="4">
        <f>ROUND(T_iv_strat3!F14,1)</f>
        <v>0</v>
      </c>
      <c r="AP32" s="4">
        <f>ROUND(T_iv_strat3!J14,1)</f>
        <v>0</v>
      </c>
      <c r="AQ32" s="4">
        <f>ROUND(T_iv_strat3!N14,1)</f>
        <v>0</v>
      </c>
      <c r="AR32" s="4">
        <f>ROUND(T_iv_strat3!R14,1)</f>
        <v>2.9</v>
      </c>
      <c r="AS32" s="4">
        <f>ROUND(T_iv_strat3!V14,1)</f>
        <v>0</v>
      </c>
      <c r="AT32" s="4">
        <f>ROUND(T_iv_strat3!Z14,1)</f>
        <v>1.9</v>
      </c>
      <c r="AU32" s="4">
        <f>ROUND(T_iv_strat3!AD14,1)</f>
        <v>0</v>
      </c>
      <c r="AV32" s="65">
        <f>ROUND(T_iv_strat3!AH14,1)</f>
        <v>0</v>
      </c>
      <c r="AW32" s="4">
        <f>ROUND(T_iv_strat3!AL14,1)</f>
        <v>0</v>
      </c>
      <c r="AX32" s="4">
        <f>ROUND(T_iv_strat3!AP14,1)</f>
        <v>2.1</v>
      </c>
      <c r="AY32" s="4">
        <f>ROUND(T_iv_strat3!AT14,1)</f>
        <v>0</v>
      </c>
      <c r="AZ32" s="4">
        <f>ROUND(T_iv_strat3!AX14,1)</f>
        <v>0.1</v>
      </c>
      <c r="BA32" s="4">
        <f>ROUND(T_iv_strat3!BB14,1)</f>
        <v>0.6</v>
      </c>
      <c r="BB32" s="4">
        <f>ROUND(T_iv_strat3!BF14,1)</f>
        <v>0.8</v>
      </c>
      <c r="BC32" s="4">
        <f>ROUND(T_iv_strat3!BJ14,1)</f>
        <v>0</v>
      </c>
    </row>
    <row r="33" spans="1:55" s="17" customFormat="1" ht="8.25" x14ac:dyDescent="0.15">
      <c r="A33" s="208"/>
      <c r="B33" s="18" t="str">
        <f>IF(T_iv_strat1!C14=".","-",(CONCATENATE("[",ROUND(T_iv_strat1!C14,1),"; ",ROUND(T_iv_strat1!D14,1),"]")))</f>
        <v>-</v>
      </c>
      <c r="C33" s="18" t="str">
        <f>IF(T_iv_strat1!G14=".","-",(CONCATENATE("[",ROUND(T_iv_strat1!G14,1),"; ",ROUND(T_iv_strat1!H14,1),"]")))</f>
        <v>-</v>
      </c>
      <c r="D33" s="18" t="str">
        <f>IF(T_iv_strat1!K14=".","-",(CONCATENATE("[",ROUND(T_iv_strat1!K14,1),"; ",ROUND(T_iv_strat1!L14,1),"]")))</f>
        <v>-</v>
      </c>
      <c r="E33" s="18" t="str">
        <f>IF(T_iv_strat1!O14=".","-",(CONCATENATE("[",ROUND(T_iv_strat1!O14,1),"; ",ROUND(T_iv_strat1!P14,1),"]")))</f>
        <v>-</v>
      </c>
      <c r="F33" s="18" t="str">
        <f>IF(T_iv_strat1!S14=".","-",(CONCATENATE("[",ROUND(T_iv_strat1!S14,1),"; ",ROUND(T_iv_strat1!T14,1),"]")))</f>
        <v>-</v>
      </c>
      <c r="G33" s="18" t="str">
        <f>IF(T_iv_strat1!W14=".","-",(CONCATENATE("[",ROUND(T_iv_strat1!W14,1),"; ",ROUND(T_iv_strat1!X14,1),"]")))</f>
        <v>-</v>
      </c>
      <c r="H33" s="18" t="str">
        <f>IF(T_iv_strat1!AA14=".","-",(CONCATENATE("[",ROUND(T_iv_strat1!AA14,1),"; ",ROUND(T_iv_strat1!AB14,1),"]")))</f>
        <v>-</v>
      </c>
      <c r="I33" s="18" t="str">
        <f>IF(T_iv_strat1!AE14=".","-",(CONCATENATE("[",ROUND(T_iv_strat1!AE14,1),"; ",ROUND(T_iv_strat1!AF14,1),"]")))</f>
        <v>-</v>
      </c>
      <c r="J33" s="114" t="str">
        <f>IF(T_iv_strat1!AI14=".","-",(CONCATENATE("[",ROUND(T_iv_strat1!AI14,1),"; ",ROUND(T_iv_strat1!AJ14,1),"]")))</f>
        <v>-</v>
      </c>
      <c r="K33" s="18" t="str">
        <f>IF(T_iv_strat1!AM14=".","-",(CONCATENATE("[",ROUND(T_iv_strat1!AM14,1),"; ",ROUND(T_iv_strat1!AN14,1),"]")))</f>
        <v>-</v>
      </c>
      <c r="L33" s="18" t="str">
        <f>IF(T_iv_strat1!AQ14=".","-",(CONCATENATE("[",ROUND(T_iv_strat1!AQ14,1),"; ",ROUND(T_iv_strat1!AR14,1),"]")))</f>
        <v>-</v>
      </c>
      <c r="M33" s="18" t="str">
        <f>IF(T_iv_strat1!AU14=".","-",(CONCATENATE("[",ROUND(T_iv_strat1!AU14,1),"; ",ROUND(T_iv_strat1!AV14,1),"]")))</f>
        <v>-</v>
      </c>
      <c r="N33" s="18" t="str">
        <f>IF(T_iv_strat1!AY14=".","-",(CONCATENATE("[",ROUND(T_iv_strat1!AY14,1),"; ",ROUND(T_iv_strat1!AZ14,1),"]")))</f>
        <v>[0; 0.2]</v>
      </c>
      <c r="O33" s="18" t="str">
        <f>IF(T_iv_strat1!BC14=".","-",(CONCATENATE("[",ROUND(T_iv_strat1!BC14,1),"; ",ROUND(T_iv_strat1!BD14,1),"]")))</f>
        <v>-</v>
      </c>
      <c r="P33" s="18" t="str">
        <f>IF(T_iv_strat1!BG14=".","-",(CONCATENATE("[",ROUND(T_iv_strat1!BG14,1),"; ",ROUND(T_iv_strat1!BH14,1),"]")))</f>
        <v>[0; 0.2]</v>
      </c>
      <c r="Q33" s="18" t="str">
        <f>IF(T_iv_strat1!BK14=".","-",(CONCATENATE("[",ROUND(T_iv_strat1!BK14,1),"; ",ROUND(T_iv_strat1!BL14,1),"]")))</f>
        <v>-</v>
      </c>
      <c r="T33" s="208"/>
      <c r="U33" s="18" t="str">
        <f>IF(T_iv_strat2!C14=".","-",(CONCATENATE("[",ROUND(T_iv_strat2!C14,1),"; ",ROUND(T_iv_strat2!D14,1),"]")))</f>
        <v>-</v>
      </c>
      <c r="V33" s="18" t="str">
        <f>IF(T_iv_strat2!G14=".","-",(CONCATENATE("[",ROUND(T_iv_strat2!G14,1),"; ",ROUND(T_iv_strat2!H14,1),"]")))</f>
        <v>-</v>
      </c>
      <c r="W33" s="18" t="str">
        <f>IF(T_iv_strat2!K14=".","-",(CONCATENATE("[",ROUND(T_iv_strat2!K14,1),"; ",ROUND(T_iv_strat2!L14,1),"]")))</f>
        <v>[1.1; 33.2]</v>
      </c>
      <c r="X33" s="18" t="str">
        <f>IF(T_iv_strat2!O14=".","-",(CONCATENATE("[",ROUND(T_iv_strat2!O14,1),"; ",ROUND(T_iv_strat2!P14,1),"]")))</f>
        <v>-</v>
      </c>
      <c r="Y33" s="18" t="str">
        <f>IF(T_iv_strat2!S14=".","-",(CONCATENATE("[",ROUND(T_iv_strat2!S14,1),"; ",ROUND(T_iv_strat2!T14,1),"]")))</f>
        <v>[3.6; 9.6]</v>
      </c>
      <c r="Z33" s="18" t="str">
        <f>IF(T_iv_strat2!W14=".","-",(CONCATENATE("[",ROUND(T_iv_strat2!W14,1),"; ",ROUND(T_iv_strat2!X14,1),"]")))</f>
        <v>[0.9; 14]</v>
      </c>
      <c r="AA33" s="18" t="str">
        <f>IF(T_iv_strat2!AA14=".","-",(CONCATENATE("[",ROUND(T_iv_strat2!AA14,1),"; ",ROUND(T_iv_strat2!AB14,1),"]")))</f>
        <v>[3.4; 8.4]</v>
      </c>
      <c r="AB33" s="18" t="str">
        <f>IF(T_iv_strat2!AE14=".","-",(CONCATENATE("[",ROUND(T_iv_strat2!AE14,1),"; ",ROUND(T_iv_strat2!AF14,1),"]")))</f>
        <v>-</v>
      </c>
      <c r="AC33" s="114" t="str">
        <f>IF(T_iv_strat2!AI14=".","-",(CONCATENATE("[",ROUND(T_iv_strat2!AI14,1),"; ",ROUND(T_iv_strat2!AJ14,1),"]")))</f>
        <v>[25; 76]</v>
      </c>
      <c r="AD33" s="18" t="str">
        <f>IF(T_iv_strat2!AM14=".","-",(CONCATENATE("[",ROUND(T_iv_strat2!AM14,1),"; ",ROUND(T_iv_strat2!AN14,1),"]")))</f>
        <v>[3.4; 12.7]</v>
      </c>
      <c r="AE33" s="18" t="str">
        <f>IF(T_iv_strat2!AQ14=".","-",(CONCATENATE("[",ROUND(T_iv_strat2!AQ14,1),"; ",ROUND(T_iv_strat2!AR14,1),"]")))</f>
        <v>[2.3; 8]</v>
      </c>
      <c r="AF33" s="18" t="str">
        <f>IF(T_iv_strat2!AU14=".","-",(CONCATENATE("[",ROUND(T_iv_strat2!AU14,1),"; ",ROUND(T_iv_strat2!AV14,1),"]")))</f>
        <v>-</v>
      </c>
      <c r="AG33" s="18" t="str">
        <f>IF(T_iv_strat2!AY14=".","-",(CONCATENATE("[",ROUND(T_iv_strat2!AY14,1),"; ",ROUND(T_iv_strat2!AZ14,1),"]")))</f>
        <v>[9.8; 12.6]</v>
      </c>
      <c r="AH33" s="18" t="str">
        <f>IF(T_iv_strat2!BC14=".","-",(CONCATENATE("[",ROUND(T_iv_strat2!BC14,1),"; ",ROUND(T_iv_strat2!BD14,1),"]")))</f>
        <v>[5.8; 33.1]</v>
      </c>
      <c r="AI33" s="18" t="str">
        <f>IF(T_iv_strat2!BG14=".","-",(CONCATENATE("[",ROUND(T_iv_strat2!BG14,1),"; ",ROUND(T_iv_strat2!BH14,1),"]")))</f>
        <v>[9; 11.9]</v>
      </c>
      <c r="AJ33" s="18" t="str">
        <f>IF(T_iv_strat2!BK14=".","-",(CONCATENATE("[",ROUND(T_iv_strat2!BK14,1),"; ",ROUND(T_iv_strat2!BL14,1),"]")))</f>
        <v>[12.6; 61.2]</v>
      </c>
      <c r="AM33" s="208"/>
      <c r="AN33" s="18" t="str">
        <f>IF(T_iv_strat3!C14=".","-",(CONCATENATE("[",ROUND(T_iv_strat3!C14,1),"; ",ROUND(T_iv_strat3!D14,1),"]")))</f>
        <v>-</v>
      </c>
      <c r="AO33" s="18" t="str">
        <f>IF(T_iv_strat3!G14=".","-",(CONCATENATE("[",ROUND(T_iv_strat3!G14,1),"; ",ROUND(T_iv_strat3!H14,1),"]")))</f>
        <v>-</v>
      </c>
      <c r="AP33" s="18" t="str">
        <f>IF(T_iv_strat3!K14=".","-",(CONCATENATE("[",ROUND(T_iv_strat3!K14,1),"; ",ROUND(T_iv_strat3!L14,1),"]")))</f>
        <v>-</v>
      </c>
      <c r="AQ33" s="18" t="str">
        <f>IF(T_iv_strat3!O14=".","-",(CONCATENATE("[",ROUND(T_iv_strat3!O14,1),"; ",ROUND(T_iv_strat3!P14,1),"]")))</f>
        <v>-</v>
      </c>
      <c r="AR33" s="18" t="str">
        <f>IF(T_iv_strat3!S14=".","-",(CONCATENATE("[",ROUND(T_iv_strat3!S14,1),"; ",ROUND(T_iv_strat3!T14,1),"]")))</f>
        <v>[0.9; 9]</v>
      </c>
      <c r="AS33" s="18" t="str">
        <f>IF(T_iv_strat3!W14=".","-",(CONCATENATE("[",ROUND(T_iv_strat3!W14,1),"; ",ROUND(T_iv_strat3!X14,1),"]")))</f>
        <v>-</v>
      </c>
      <c r="AT33" s="18" t="str">
        <f>IF(T_iv_strat3!AA14=".","-",(CONCATENATE("[",ROUND(T_iv_strat3!AA14,1),"; ",ROUND(T_iv_strat3!AB14,1),"]")))</f>
        <v>[0.5; 7.5]</v>
      </c>
      <c r="AU33" s="18" t="str">
        <f>IF(T_iv_strat3!AE14=".","-",(CONCATENATE("[",ROUND(T_iv_strat3!AE14,1),"; ",ROUND(T_iv_strat3!AF14,1),"]")))</f>
        <v>-</v>
      </c>
      <c r="AV33" s="114" t="str">
        <f>IF(T_iv_strat3!AI14=".","-",(CONCATENATE("[",ROUND(T_iv_strat3!AI14,1),"; ",ROUND(T_iv_strat3!AJ14,1),"]")))</f>
        <v>-</v>
      </c>
      <c r="AW33" s="18" t="str">
        <f>IF(T_iv_strat3!AM14=".","-",(CONCATENATE("[",ROUND(T_iv_strat3!AM14,1),"; ",ROUND(T_iv_strat3!AN14,1),"]")))</f>
        <v>-</v>
      </c>
      <c r="AX33" s="18" t="str">
        <f>IF(T_iv_strat3!AQ14=".","-",(CONCATENATE("[",ROUND(T_iv_strat3!AQ14,1),"; ",ROUND(T_iv_strat3!AR14,1),"]")))</f>
        <v>[0.6; 6.6]</v>
      </c>
      <c r="AY33" s="18" t="str">
        <f>IF(T_iv_strat3!AU14=".","-",(CONCATENATE("[",ROUND(T_iv_strat3!AU14,1),"; ",ROUND(T_iv_strat3!AV14,1),"]")))</f>
        <v>-</v>
      </c>
      <c r="AZ33" s="18" t="str">
        <f>IF(T_iv_strat3!AY14=".","-",(CONCATENATE("[",ROUND(T_iv_strat3!AY14,1),"; ",ROUND(T_iv_strat3!AZ14,1),"]")))</f>
        <v>[0; 0.5]</v>
      </c>
      <c r="BA33" s="18" t="str">
        <f>IF(T_iv_strat3!BC14=".","-",(CONCATENATE("[",ROUND(T_iv_strat3!BC14,1),"; ",ROUND(T_iv_strat3!BD14,1),"]")))</f>
        <v>[0.1; 4.1]</v>
      </c>
      <c r="BB33" s="18" t="str">
        <f>IF(T_iv_strat3!BG14=".","-",(CONCATENATE("[",ROUND(T_iv_strat3!BG14,1),"; ",ROUND(T_iv_strat3!BH14,1),"]")))</f>
        <v>[0.3; 2.2]</v>
      </c>
      <c r="BC33" s="18" t="str">
        <f>IF(T_iv_strat3!BK14=".","-",(CONCATENATE("[",ROUND(T_iv_strat3!BK14,1),"; ",ROUND(T_iv_strat3!BL14,1),"]")))</f>
        <v>-</v>
      </c>
    </row>
    <row r="34" spans="1:55" s="2" customFormat="1" x14ac:dyDescent="0.2">
      <c r="A34" s="207" t="s">
        <v>55</v>
      </c>
      <c r="B34" s="4">
        <f>ROUND(T_iv_strat1!B15,1)</f>
        <v>0</v>
      </c>
      <c r="C34" s="4">
        <f>ROUND(T_iv_strat1!F15,1)</f>
        <v>0</v>
      </c>
      <c r="D34" s="4">
        <f>ROUND(T_iv_strat1!J15,1)</f>
        <v>39.4</v>
      </c>
      <c r="E34" s="4">
        <f>ROUND(T_iv_strat1!N15,1)</f>
        <v>0</v>
      </c>
      <c r="F34" s="4">
        <f>ROUND(T_iv_strat1!R15,1)</f>
        <v>7.6</v>
      </c>
      <c r="G34" s="4">
        <f>ROUND(T_iv_strat1!V15,1)</f>
        <v>0</v>
      </c>
      <c r="H34" s="4">
        <f>ROUND(T_iv_strat1!Z15,1)</f>
        <v>7.7</v>
      </c>
      <c r="I34" s="4">
        <f>ROUND(T_iv_strat1!AD15,1)</f>
        <v>0</v>
      </c>
      <c r="J34" s="65">
        <f>ROUND(T_iv_strat1!AH15,1)</f>
        <v>0</v>
      </c>
      <c r="K34" s="4">
        <f>ROUND(T_iv_strat1!AL15,1)</f>
        <v>0</v>
      </c>
      <c r="L34" s="4">
        <f>ROUND(T_iv_strat1!AP15,1)</f>
        <v>6.2</v>
      </c>
      <c r="M34" s="4">
        <f>ROUND(T_iv_strat1!AT15,1)</f>
        <v>0</v>
      </c>
      <c r="N34" s="4">
        <f>ROUND(T_iv_strat1!AX15,1)</f>
        <v>2.6</v>
      </c>
      <c r="O34" s="4">
        <f>ROUND(T_iv_strat1!BB15,1)</f>
        <v>0</v>
      </c>
      <c r="P34" s="4">
        <f>ROUND(T_iv_strat1!BF15,1)</f>
        <v>2.7</v>
      </c>
      <c r="Q34" s="4">
        <f>ROUND(T_iv_strat1!BJ15,1)</f>
        <v>0</v>
      </c>
      <c r="T34" s="207" t="s">
        <v>55</v>
      </c>
      <c r="U34" s="4">
        <f>ROUND(T_iv_strat2!B15,1)</f>
        <v>47.2</v>
      </c>
      <c r="V34" s="4">
        <f>ROUND(T_iv_strat2!F15,1)</f>
        <v>9.6999999999999993</v>
      </c>
      <c r="W34" s="4">
        <f>ROUND(T_iv_strat2!J15,1)</f>
        <v>27.8</v>
      </c>
      <c r="X34" s="4">
        <f>ROUND(T_iv_strat2!N15,1)</f>
        <v>0</v>
      </c>
      <c r="Y34" s="4">
        <f>ROUND(T_iv_strat2!R15,1)</f>
        <v>11.8</v>
      </c>
      <c r="Z34" s="4">
        <f>ROUND(T_iv_strat2!V15,1)</f>
        <v>0</v>
      </c>
      <c r="AA34" s="4">
        <f>ROUND(T_iv_strat2!Z15,1)</f>
        <v>11.1</v>
      </c>
      <c r="AB34" s="4">
        <f>ROUND(T_iv_strat2!AD15,1)</f>
        <v>0</v>
      </c>
      <c r="AC34" s="65">
        <f>ROUND(T_iv_strat2!AH15,1)</f>
        <v>0</v>
      </c>
      <c r="AD34" s="4">
        <f>ROUND(T_iv_strat2!AL15,1)</f>
        <v>10.6</v>
      </c>
      <c r="AE34" s="4">
        <f>ROUND(T_iv_strat2!AP15,1)</f>
        <v>38.6</v>
      </c>
      <c r="AF34" s="4">
        <f>ROUND(T_iv_strat2!AT15,1)</f>
        <v>0</v>
      </c>
      <c r="AG34" s="4">
        <f>ROUND(T_iv_strat2!AX15,1)</f>
        <v>12.9</v>
      </c>
      <c r="AH34" s="4">
        <f>ROUND(T_iv_strat2!BB15,1)</f>
        <v>9.6</v>
      </c>
      <c r="AI34" s="4">
        <f>ROUND(T_iv_strat2!BF15,1)</f>
        <v>14</v>
      </c>
      <c r="AJ34" s="4">
        <f>ROUND(T_iv_strat2!BJ15,1)</f>
        <v>3.5</v>
      </c>
      <c r="AM34" s="207" t="s">
        <v>55</v>
      </c>
      <c r="AN34" s="4">
        <f>ROUND(T_iv_strat3!B15,1)</f>
        <v>0</v>
      </c>
      <c r="AO34" s="4">
        <f>ROUND(T_iv_strat3!F15,1)</f>
        <v>0</v>
      </c>
      <c r="AP34" s="4">
        <f>ROUND(T_iv_strat3!J15,1)</f>
        <v>14.1</v>
      </c>
      <c r="AQ34" s="4">
        <f>ROUND(T_iv_strat3!N15,1)</f>
        <v>0</v>
      </c>
      <c r="AR34" s="4">
        <f>ROUND(T_iv_strat3!R15,1)</f>
        <v>0.2</v>
      </c>
      <c r="AS34" s="4">
        <f>ROUND(T_iv_strat3!V15,1)</f>
        <v>0</v>
      </c>
      <c r="AT34" s="4">
        <f>ROUND(T_iv_strat3!Z15,1)</f>
        <v>3.1</v>
      </c>
      <c r="AU34" s="4">
        <f>ROUND(T_iv_strat3!AD15,1)</f>
        <v>0</v>
      </c>
      <c r="AV34" s="65">
        <f>ROUND(T_iv_strat3!AH15,1)</f>
        <v>0</v>
      </c>
      <c r="AW34" s="4">
        <f>ROUND(T_iv_strat3!AL15,1)</f>
        <v>4.5999999999999996</v>
      </c>
      <c r="AX34" s="4">
        <f>ROUND(T_iv_strat3!AP15,1)</f>
        <v>14.5</v>
      </c>
      <c r="AY34" s="4">
        <f>ROUND(T_iv_strat3!AT15,1)</f>
        <v>0</v>
      </c>
      <c r="AZ34" s="4">
        <f>ROUND(T_iv_strat3!AX15,1)</f>
        <v>1.3</v>
      </c>
      <c r="BA34" s="4">
        <f>ROUND(T_iv_strat3!BB15,1)</f>
        <v>10.5</v>
      </c>
      <c r="BB34" s="4">
        <f>ROUND(T_iv_strat3!BF15,1)</f>
        <v>6.8</v>
      </c>
      <c r="BC34" s="4">
        <f>ROUND(T_iv_strat3!BJ15,1)</f>
        <v>84.7</v>
      </c>
    </row>
    <row r="35" spans="1:55" s="17" customFormat="1" ht="8.25" x14ac:dyDescent="0.15">
      <c r="A35" s="208"/>
      <c r="B35" s="18" t="str">
        <f>IF(T_iv_strat1!C15=".","-",(CONCATENATE("[",ROUND(T_iv_strat1!C15,1),"; ",ROUND(T_iv_strat1!D15,1),"]")))</f>
        <v>-</v>
      </c>
      <c r="C35" s="18" t="str">
        <f>IF(T_iv_strat1!G15=".","-",(CONCATENATE("[",ROUND(T_iv_strat1!G15,1),"; ",ROUND(T_iv_strat1!H15,1),"]")))</f>
        <v>-</v>
      </c>
      <c r="D35" s="18" t="str">
        <f>IF(T_iv_strat1!K15=".","-",(CONCATENATE("[",ROUND(T_iv_strat1!K15,1),"; ",ROUND(T_iv_strat1!L15,1),"]")))</f>
        <v>[10.9; 77.6]</v>
      </c>
      <c r="E35" s="18" t="str">
        <f>IF(T_iv_strat1!O15=".","-",(CONCATENATE("[",ROUND(T_iv_strat1!O15,1),"; ",ROUND(T_iv_strat1!P15,1),"]")))</f>
        <v>-</v>
      </c>
      <c r="F35" s="18" t="str">
        <f>IF(T_iv_strat1!S15=".","-",(CONCATENATE("[",ROUND(T_iv_strat1!S15,1),"; ",ROUND(T_iv_strat1!T15,1),"]")))</f>
        <v>[5.4; 10.6]</v>
      </c>
      <c r="G35" s="18" t="str">
        <f>IF(T_iv_strat1!W15=".","-",(CONCATENATE("[",ROUND(T_iv_strat1!W15,1),"; ",ROUND(T_iv_strat1!X15,1),"]")))</f>
        <v>-</v>
      </c>
      <c r="H35" s="18" t="str">
        <f>IF(T_iv_strat1!AA15=".","-",(CONCATENATE("[",ROUND(T_iv_strat1!AA15,1),"; ",ROUND(T_iv_strat1!AB15,1),"]")))</f>
        <v>[5.7; 10.4]</v>
      </c>
      <c r="I35" s="18" t="str">
        <f>IF(T_iv_strat1!AE15=".","-",(CONCATENATE("[",ROUND(T_iv_strat1!AE15,1),"; ",ROUND(T_iv_strat1!AF15,1),"]")))</f>
        <v>-</v>
      </c>
      <c r="J35" s="114" t="str">
        <f>IF(T_iv_strat1!AI15=".","-",(CONCATENATE("[",ROUND(T_iv_strat1!AI15,1),"; ",ROUND(T_iv_strat1!AJ15,1),"]")))</f>
        <v>-</v>
      </c>
      <c r="K35" s="18" t="str">
        <f>IF(T_iv_strat1!AM15=".","-",(CONCATENATE("[",ROUND(T_iv_strat1!AM15,1),"; ",ROUND(T_iv_strat1!AN15,1),"]")))</f>
        <v>-</v>
      </c>
      <c r="L35" s="18" t="str">
        <f>IF(T_iv_strat1!AQ15=".","-",(CONCATENATE("[",ROUND(T_iv_strat1!AQ15,1),"; ",ROUND(T_iv_strat1!AR15,1),"]")))</f>
        <v>[4; 9.5]</v>
      </c>
      <c r="M35" s="18" t="str">
        <f>IF(T_iv_strat1!AU15=".","-",(CONCATENATE("[",ROUND(T_iv_strat1!AU15,1),"; ",ROUND(T_iv_strat1!AV15,1),"]")))</f>
        <v>-</v>
      </c>
      <c r="N35" s="18" t="str">
        <f>IF(T_iv_strat1!AY15=".","-",(CONCATENATE("[",ROUND(T_iv_strat1!AY15,1),"; ",ROUND(T_iv_strat1!AZ15,1),"]")))</f>
        <v>[1.8; 3.7]</v>
      </c>
      <c r="O35" s="18" t="str">
        <f>IF(T_iv_strat1!BC15=".","-",(CONCATENATE("[",ROUND(T_iv_strat1!BC15,1),"; ",ROUND(T_iv_strat1!BD15,1),"]")))</f>
        <v>-</v>
      </c>
      <c r="P35" s="18" t="str">
        <f>IF(T_iv_strat1!BG15=".","-",(CONCATENATE("[",ROUND(T_iv_strat1!BG15,1),"; ",ROUND(T_iv_strat1!BH15,1),"]")))</f>
        <v>[1.8; 3.9]</v>
      </c>
      <c r="Q35" s="18" t="str">
        <f>IF(T_iv_strat1!BK15=".","-",(CONCATENATE("[",ROUND(T_iv_strat1!BK15,1),"; ",ROUND(T_iv_strat1!BL15,1),"]")))</f>
        <v>-</v>
      </c>
      <c r="T35" s="208"/>
      <c r="U35" s="18" t="str">
        <f>IF(T_iv_strat2!C15=".","-",(CONCATENATE("[",ROUND(T_iv_strat2!C15,1),"; ",ROUND(T_iv_strat2!D15,1),"]")))</f>
        <v>[9.3; 88.6]</v>
      </c>
      <c r="V35" s="18" t="str">
        <f>IF(T_iv_strat2!G15=".","-",(CONCATENATE("[",ROUND(T_iv_strat2!G15,1),"; ",ROUND(T_iv_strat2!H15,1),"]")))</f>
        <v>[2.6; 30.2]</v>
      </c>
      <c r="W35" s="18" t="str">
        <f>IF(T_iv_strat2!K15=".","-",(CONCATENATE("[",ROUND(T_iv_strat2!K15,1),"; ",ROUND(T_iv_strat2!L15,1),"]")))</f>
        <v>[18.3; 39.9]</v>
      </c>
      <c r="X35" s="18" t="str">
        <f>IF(T_iv_strat2!O15=".","-",(CONCATENATE("[",ROUND(T_iv_strat2!O15,1),"; ",ROUND(T_iv_strat2!P15,1),"]")))</f>
        <v>-</v>
      </c>
      <c r="Y35" s="18" t="str">
        <f>IF(T_iv_strat2!S15=".","-",(CONCATENATE("[",ROUND(T_iv_strat2!S15,1),"; ",ROUND(T_iv_strat2!T15,1),"]")))</f>
        <v>[9.3; 14.9]</v>
      </c>
      <c r="Z35" s="18" t="str">
        <f>IF(T_iv_strat2!W15=".","-",(CONCATENATE("[",ROUND(T_iv_strat2!W15,1),"; ",ROUND(T_iv_strat2!X15,1),"]")))</f>
        <v>-</v>
      </c>
      <c r="AA35" s="18" t="str">
        <f>IF(T_iv_strat2!AA15=".","-",(CONCATENATE("[",ROUND(T_iv_strat2!AA15,1),"; ",ROUND(T_iv_strat2!AB15,1),"]")))</f>
        <v>[8.8; 14]</v>
      </c>
      <c r="AB35" s="18" t="str">
        <f>IF(T_iv_strat2!AE15=".","-",(CONCATENATE("[",ROUND(T_iv_strat2!AE15,1),"; ",ROUND(T_iv_strat2!AF15,1),"]")))</f>
        <v>-</v>
      </c>
      <c r="AC35" s="114" t="str">
        <f>IF(T_iv_strat2!AI15=".","-",(CONCATENATE("[",ROUND(T_iv_strat2!AI15,1),"; ",ROUND(T_iv_strat2!AJ15,1),"]")))</f>
        <v>-</v>
      </c>
      <c r="AD35" s="18" t="str">
        <f>IF(T_iv_strat2!AM15=".","-",(CONCATENATE("[",ROUND(T_iv_strat2!AM15,1),"; ",ROUND(T_iv_strat2!AN15,1),"]")))</f>
        <v>[5.7; 18.7]</v>
      </c>
      <c r="AE35" s="18" t="str">
        <f>IF(T_iv_strat2!AQ15=".","-",(CONCATENATE("[",ROUND(T_iv_strat2!AQ15,1),"; ",ROUND(T_iv_strat2!AR15,1),"]")))</f>
        <v>[28.7; 49.5]</v>
      </c>
      <c r="AF35" s="18" t="str">
        <f>IF(T_iv_strat2!AU15=".","-",(CONCATENATE("[",ROUND(T_iv_strat2!AU15,1),"; ",ROUND(T_iv_strat2!AV15,1),"]")))</f>
        <v>-</v>
      </c>
      <c r="AG35" s="18" t="str">
        <f>IF(T_iv_strat2!AY15=".","-",(CONCATENATE("[",ROUND(T_iv_strat2!AY15,1),"; ",ROUND(T_iv_strat2!AZ15,1),"]")))</f>
        <v>[10.5; 15.8]</v>
      </c>
      <c r="AH35" s="18" t="str">
        <f>IF(T_iv_strat2!BC15=".","-",(CONCATENATE("[",ROUND(T_iv_strat2!BC15,1),"; ",ROUND(T_iv_strat2!BD15,1),"]")))</f>
        <v>[4.8; 18.4]</v>
      </c>
      <c r="AI35" s="18" t="str">
        <f>IF(T_iv_strat2!BG15=".","-",(CONCATENATE("[",ROUND(T_iv_strat2!BG15,1),"; ",ROUND(T_iv_strat2!BH15,1),"]")))</f>
        <v>[11.7; 16.7]</v>
      </c>
      <c r="AJ35" s="18" t="str">
        <f>IF(T_iv_strat2!BK15=".","-",(CONCATENATE("[",ROUND(T_iv_strat2!BK15,1),"; ",ROUND(T_iv_strat2!BL15,1),"]")))</f>
        <v>[0.7; 15.3]</v>
      </c>
      <c r="AM35" s="208"/>
      <c r="AN35" s="18" t="str">
        <f>IF(T_iv_strat3!C15=".","-",(CONCATENATE("[",ROUND(T_iv_strat3!C15,1),"; ",ROUND(T_iv_strat3!D15,1),"]")))</f>
        <v>-</v>
      </c>
      <c r="AO35" s="18" t="str">
        <f>IF(T_iv_strat3!G15=".","-",(CONCATENATE("[",ROUND(T_iv_strat3!G15,1),"; ",ROUND(T_iv_strat3!H15,1),"]")))</f>
        <v>-</v>
      </c>
      <c r="AP35" s="18" t="str">
        <f>IF(T_iv_strat3!K15=".","-",(CONCATENATE("[",ROUND(T_iv_strat3!K15,1),"; ",ROUND(T_iv_strat3!L15,1),"]")))</f>
        <v>[6.9; 26.7]</v>
      </c>
      <c r="AQ35" s="18" t="str">
        <f>IF(T_iv_strat3!O15=".","-",(CONCATENATE("[",ROUND(T_iv_strat3!O15,1),"; ",ROUND(T_iv_strat3!P15,1),"]")))</f>
        <v>-</v>
      </c>
      <c r="AR35" s="18" t="str">
        <f>IF(T_iv_strat3!S15=".","-",(CONCATENATE("[",ROUND(T_iv_strat3!S15,1),"; ",ROUND(T_iv_strat3!T15,1),"]")))</f>
        <v>[0; 1.9]</v>
      </c>
      <c r="AS35" s="18" t="str">
        <f>IF(T_iv_strat3!W15=".","-",(CONCATENATE("[",ROUND(T_iv_strat3!W15,1),"; ",ROUND(T_iv_strat3!X15,1),"]")))</f>
        <v>-</v>
      </c>
      <c r="AT35" s="18" t="str">
        <f>IF(T_iv_strat3!AA15=".","-",(CONCATENATE("[",ROUND(T_iv_strat3!AA15,1),"; ",ROUND(T_iv_strat3!AB15,1),"]")))</f>
        <v>[1.2; 8]</v>
      </c>
      <c r="AU35" s="18" t="str">
        <f>IF(T_iv_strat3!AE15=".","-",(CONCATENATE("[",ROUND(T_iv_strat3!AE15,1),"; ",ROUND(T_iv_strat3!AF15,1),"]")))</f>
        <v>-</v>
      </c>
      <c r="AV35" s="114" t="str">
        <f>IF(T_iv_strat3!AI15=".","-",(CONCATENATE("[",ROUND(T_iv_strat3!AI15,1),"; ",ROUND(T_iv_strat3!AJ15,1),"]")))</f>
        <v>-</v>
      </c>
      <c r="AW35" s="18" t="str">
        <f>IF(T_iv_strat3!AM15=".","-",(CONCATENATE("[",ROUND(T_iv_strat3!AM15,1),"; ",ROUND(T_iv_strat3!AN15,1),"]")))</f>
        <v>[0.7; 25.5]</v>
      </c>
      <c r="AX35" s="18" t="str">
        <f>IF(T_iv_strat3!AQ15=".","-",(CONCATENATE("[",ROUND(T_iv_strat3!AQ15,1),"; ",ROUND(T_iv_strat3!AR15,1),"]")))</f>
        <v>[9.5; 21.4]</v>
      </c>
      <c r="AY35" s="18" t="str">
        <f>IF(T_iv_strat3!AU15=".","-",(CONCATENATE("[",ROUND(T_iv_strat3!AU15,1),"; ",ROUND(T_iv_strat3!AV15,1),"]")))</f>
        <v>-</v>
      </c>
      <c r="AZ35" s="18" t="str">
        <f>IF(T_iv_strat3!AY15=".","-",(CONCATENATE("[",ROUND(T_iv_strat3!AY15,1),"; ",ROUND(T_iv_strat3!AZ15,1),"]")))</f>
        <v>[0.4; 4.1]</v>
      </c>
      <c r="BA35" s="18" t="str">
        <f>IF(T_iv_strat3!BC15=".","-",(CONCATENATE("[",ROUND(T_iv_strat3!BC15,1),"; ",ROUND(T_iv_strat3!BD15,1),"]")))</f>
        <v>[6.9; 15.6]</v>
      </c>
      <c r="BB35" s="18" t="str">
        <f>IF(T_iv_strat3!BG15=".","-",(CONCATENATE("[",ROUND(T_iv_strat3!BG15,1),"; ",ROUND(T_iv_strat3!BH15,1),"]")))</f>
        <v>[4.4; 10.3]</v>
      </c>
      <c r="BC35" s="18" t="str">
        <f>IF(T_iv_strat3!BK15=".","-",(CONCATENATE("[",ROUND(T_iv_strat3!BK15,1),"; ",ROUND(T_iv_strat3!BL15,1),"]")))</f>
        <v>[33.5; 98.4]</v>
      </c>
    </row>
    <row r="36" spans="1:55" s="2" customFormat="1" x14ac:dyDescent="0.2">
      <c r="A36" s="207" t="s">
        <v>56</v>
      </c>
      <c r="B36" s="4">
        <f>ROUND(T_iv_strat1!B16,1)</f>
        <v>0</v>
      </c>
      <c r="C36" s="4">
        <f>ROUND(T_iv_strat1!F16,1)</f>
        <v>39.4</v>
      </c>
      <c r="D36" s="4">
        <f>ROUND(T_iv_strat1!J16,1)</f>
        <v>95.9</v>
      </c>
      <c r="E36" s="4">
        <f>ROUND(T_iv_strat1!N16,1)</f>
        <v>0</v>
      </c>
      <c r="F36" s="4">
        <f>ROUND(T_iv_strat1!R16,1)</f>
        <v>82.3</v>
      </c>
      <c r="G36" s="4">
        <f>ROUND(T_iv_strat1!V16,1)</f>
        <v>100</v>
      </c>
      <c r="H36" s="4">
        <f>ROUND(T_iv_strat1!Z16,1)</f>
        <v>81.3</v>
      </c>
      <c r="I36" s="4">
        <f>ROUND(T_iv_strat1!AD16,1)</f>
        <v>80</v>
      </c>
      <c r="J36" s="65">
        <f>ROUND(T_iv_strat1!AH16,1)</f>
        <v>25.6</v>
      </c>
      <c r="K36" s="4">
        <f>ROUND(T_iv_strat1!AL16,1)</f>
        <v>39</v>
      </c>
      <c r="L36" s="4">
        <f>ROUND(T_iv_strat1!AP16,1)</f>
        <v>98.8</v>
      </c>
      <c r="M36" s="4">
        <f>ROUND(T_iv_strat1!AT16,1)</f>
        <v>100</v>
      </c>
      <c r="N36" s="4">
        <f>ROUND(T_iv_strat1!AX16,1)</f>
        <v>79.5</v>
      </c>
      <c r="O36" s="4">
        <f>ROUND(T_iv_strat1!BB16,1)</f>
        <v>100</v>
      </c>
      <c r="P36" s="4">
        <f>ROUND(T_iv_strat1!BF16,1)</f>
        <v>79.2</v>
      </c>
      <c r="Q36" s="4">
        <f>ROUND(T_iv_strat1!BJ16,1)</f>
        <v>91.6</v>
      </c>
      <c r="T36" s="207" t="s">
        <v>56</v>
      </c>
      <c r="U36" s="4">
        <f>ROUND(T_iv_strat2!B16,1)</f>
        <v>47.2</v>
      </c>
      <c r="V36" s="4">
        <f>ROUND(T_iv_strat2!F16,1)</f>
        <v>17.5</v>
      </c>
      <c r="W36" s="4">
        <f>ROUND(T_iv_strat2!J16,1)</f>
        <v>73.3</v>
      </c>
      <c r="X36" s="4">
        <f>ROUND(T_iv_strat2!N16,1)</f>
        <v>0</v>
      </c>
      <c r="Y36" s="4">
        <f>ROUND(T_iv_strat2!R16,1)</f>
        <v>47.6</v>
      </c>
      <c r="Z36" s="4">
        <f>ROUND(T_iv_strat2!V16,1)</f>
        <v>20.7</v>
      </c>
      <c r="AA36" s="4">
        <f>ROUND(T_iv_strat2!Z16,1)</f>
        <v>43.8</v>
      </c>
      <c r="AB36" s="4">
        <f>ROUND(T_iv_strat2!AD16,1)</f>
        <v>100</v>
      </c>
      <c r="AC36" s="65">
        <f>ROUND(T_iv_strat2!AH16,1)</f>
        <v>21.2</v>
      </c>
      <c r="AD36" s="4">
        <f>ROUND(T_iv_strat2!AL16,1)</f>
        <v>57.2</v>
      </c>
      <c r="AE36" s="4">
        <f>ROUND(T_iv_strat2!AP16,1)</f>
        <v>91.3</v>
      </c>
      <c r="AF36" s="4">
        <f>ROUND(T_iv_strat2!AT16,1)</f>
        <v>2</v>
      </c>
      <c r="AG36" s="4">
        <f>ROUND(T_iv_strat2!AX16,1)</f>
        <v>79</v>
      </c>
      <c r="AH36" s="4">
        <f>ROUND(T_iv_strat2!BB16,1)</f>
        <v>46</v>
      </c>
      <c r="AI36" s="4">
        <f>ROUND(T_iv_strat2!BF16,1)</f>
        <v>73.2</v>
      </c>
      <c r="AJ36" s="4">
        <f>ROUND(T_iv_strat2!BJ16,1)</f>
        <v>100</v>
      </c>
      <c r="AM36" s="207" t="s">
        <v>56</v>
      </c>
      <c r="AN36" s="4">
        <f>ROUND(T_iv_strat3!B16,1)</f>
        <v>0</v>
      </c>
      <c r="AO36" s="4">
        <f>ROUND(T_iv_strat3!F16,1)</f>
        <v>28.8</v>
      </c>
      <c r="AP36" s="4">
        <f>ROUND(T_iv_strat3!J16,1)</f>
        <v>83.1</v>
      </c>
      <c r="AQ36" s="4">
        <f>ROUND(T_iv_strat3!N16,1)</f>
        <v>0</v>
      </c>
      <c r="AR36" s="4">
        <f>ROUND(T_iv_strat3!R16,1)</f>
        <v>83.7</v>
      </c>
      <c r="AS36" s="4">
        <f>ROUND(T_iv_strat3!V16,1)</f>
        <v>97.1</v>
      </c>
      <c r="AT36" s="4">
        <f>ROUND(T_iv_strat3!Z16,1)</f>
        <v>78.099999999999994</v>
      </c>
      <c r="AU36" s="4">
        <f>ROUND(T_iv_strat3!AD16,1)</f>
        <v>0</v>
      </c>
      <c r="AV36" s="65">
        <f>ROUND(T_iv_strat3!AH16,1)</f>
        <v>85.7</v>
      </c>
      <c r="AW36" s="4">
        <f>ROUND(T_iv_strat3!AL16,1)</f>
        <v>32.200000000000003</v>
      </c>
      <c r="AX36" s="4">
        <f>ROUND(T_iv_strat3!AP16,1)</f>
        <v>82</v>
      </c>
      <c r="AY36" s="4">
        <f>ROUND(T_iv_strat3!AT16,1)</f>
        <v>0</v>
      </c>
      <c r="AZ36" s="4">
        <f>ROUND(T_iv_strat3!AX16,1)</f>
        <v>74.599999999999994</v>
      </c>
      <c r="BA36" s="4">
        <f>ROUND(T_iv_strat3!BB16,1)</f>
        <v>56.1</v>
      </c>
      <c r="BB36" s="4">
        <f>ROUND(T_iv_strat3!BF16,1)</f>
        <v>68</v>
      </c>
      <c r="BC36" s="4">
        <f>ROUND(T_iv_strat3!BJ16,1)</f>
        <v>84.7</v>
      </c>
    </row>
    <row r="37" spans="1:55" s="17" customFormat="1" ht="8.25" x14ac:dyDescent="0.15">
      <c r="A37" s="208"/>
      <c r="B37" s="18" t="str">
        <f>IF(T_iv_strat1!C16=".","-",(CONCATENATE("[",ROUND(T_iv_strat1!C16,1),"; ",ROUND(T_iv_strat1!D16,1),"]")))</f>
        <v>-</v>
      </c>
      <c r="C37" s="18" t="str">
        <f>IF(T_iv_strat1!G16=".","-",(CONCATENATE("[",ROUND(T_iv_strat1!G16,1),"; ",ROUND(T_iv_strat1!H16,1),"]")))</f>
        <v>[8.2; 82.6]</v>
      </c>
      <c r="D37" s="18" t="str">
        <f>IF(T_iv_strat1!K16=".","-",(CONCATENATE("[",ROUND(T_iv_strat1!K16,1),"; ",ROUND(T_iv_strat1!L16,1),"]")))</f>
        <v>[83; 99.1]</v>
      </c>
      <c r="E37" s="18" t="str">
        <f>IF(T_iv_strat1!O16=".","-",(CONCATENATE("[",ROUND(T_iv_strat1!O16,1),"; ",ROUND(T_iv_strat1!P16,1),"]")))</f>
        <v>-</v>
      </c>
      <c r="F37" s="18" t="str">
        <f>IF(T_iv_strat1!S16=".","-",(CONCATENATE("[",ROUND(T_iv_strat1!S16,1),"; ",ROUND(T_iv_strat1!T16,1),"]")))</f>
        <v>[78; 85.9]</v>
      </c>
      <c r="G37" s="18" t="str">
        <f>IF(T_iv_strat1!W16=".","-",(CONCATENATE("[",ROUND(T_iv_strat1!W16,1),"; ",ROUND(T_iv_strat1!X16,1),"]")))</f>
        <v>[100; 100]</v>
      </c>
      <c r="H37" s="18" t="str">
        <f>IF(T_iv_strat1!AA16=".","-",(CONCATENATE("[",ROUND(T_iv_strat1!AA16,1),"; ",ROUND(T_iv_strat1!AB16,1),"]")))</f>
        <v>[77.1; 84.8]</v>
      </c>
      <c r="I37" s="18" t="str">
        <f>IF(T_iv_strat1!AE16=".","-",(CONCATENATE("[",ROUND(T_iv_strat1!AE16,1),"; ",ROUND(T_iv_strat1!AF16,1),"]")))</f>
        <v>[80; 80]</v>
      </c>
      <c r="J37" s="114" t="str">
        <f>IF(T_iv_strat1!AI16=".","-",(CONCATENATE("[",ROUND(T_iv_strat1!AI16,1),"; ",ROUND(T_iv_strat1!AJ16,1),"]")))</f>
        <v>[10.2; 51.1]</v>
      </c>
      <c r="K37" s="18" t="str">
        <f>IF(T_iv_strat1!AM16=".","-",(CONCATENATE("[",ROUND(T_iv_strat1!AM16,1),"; ",ROUND(T_iv_strat1!AN16,1),"]")))</f>
        <v>[21.2; 60.2]</v>
      </c>
      <c r="L37" s="18" t="str">
        <f>IF(T_iv_strat1!AQ16=".","-",(CONCATENATE("[",ROUND(T_iv_strat1!AQ16,1),"; ",ROUND(T_iv_strat1!AR16,1),"]")))</f>
        <v>[94.2; 99.8]</v>
      </c>
      <c r="M37" s="18" t="str">
        <f>IF(T_iv_strat1!AU16=".","-",(CONCATENATE("[",ROUND(T_iv_strat1!AU16,1),"; ",ROUND(T_iv_strat1!AV16,1),"]")))</f>
        <v>[100; 100]</v>
      </c>
      <c r="N37" s="18" t="str">
        <f>IF(T_iv_strat1!AY16=".","-",(CONCATENATE("[",ROUND(T_iv_strat1!AY16,1),"; ",ROUND(T_iv_strat1!AZ16,1),"]")))</f>
        <v>[75.3; 83.2]</v>
      </c>
      <c r="O37" s="18" t="str">
        <f>IF(T_iv_strat1!BC16=".","-",(CONCATENATE("[",ROUND(T_iv_strat1!BC16,1),"; ",ROUND(T_iv_strat1!BD16,1),"]")))</f>
        <v>[100; 100]</v>
      </c>
      <c r="P37" s="18" t="str">
        <f>IF(T_iv_strat1!BG16=".","-",(CONCATENATE("[",ROUND(T_iv_strat1!BG16,1),"; ",ROUND(T_iv_strat1!BH16,1),"]")))</f>
        <v>[74.8; 83]</v>
      </c>
      <c r="Q37" s="18" t="str">
        <f>IF(T_iv_strat1!BK16=".","-",(CONCATENATE("[",ROUND(T_iv_strat1!BK16,1),"; ",ROUND(T_iv_strat1!BL16,1),"]")))</f>
        <v>[89.8; 93.1]</v>
      </c>
      <c r="T37" s="208"/>
      <c r="U37" s="18" t="str">
        <f>IF(T_iv_strat2!C16=".","-",(CONCATENATE("[",ROUND(T_iv_strat2!C16,1),"; ",ROUND(T_iv_strat2!D16,1),"]")))</f>
        <v>[9.3; 88.6]</v>
      </c>
      <c r="V37" s="18" t="str">
        <f>IF(T_iv_strat2!G16=".","-",(CONCATENATE("[",ROUND(T_iv_strat2!G16,1),"; ",ROUND(T_iv_strat2!H16,1),"]")))</f>
        <v>[4.9; 46.6]</v>
      </c>
      <c r="W37" s="18" t="str">
        <f>IF(T_iv_strat2!K16=".","-",(CONCATENATE("[",ROUND(T_iv_strat2!K16,1),"; ",ROUND(T_iv_strat2!L16,1),"]")))</f>
        <v>[61.2; 82.7]</v>
      </c>
      <c r="X37" s="18" t="str">
        <f>IF(T_iv_strat2!O16=".","-",(CONCATENATE("[",ROUND(T_iv_strat2!O16,1),"; ",ROUND(T_iv_strat2!P16,1),"]")))</f>
        <v>-</v>
      </c>
      <c r="Y37" s="18" t="str">
        <f>IF(T_iv_strat2!S16=".","-",(CONCATENATE("[",ROUND(T_iv_strat2!S16,1),"; ",ROUND(T_iv_strat2!T16,1),"]")))</f>
        <v>[35.1; 60.3]</v>
      </c>
      <c r="Z37" s="18" t="str">
        <f>IF(T_iv_strat2!W16=".","-",(CONCATENATE("[",ROUND(T_iv_strat2!W16,1),"; ",ROUND(T_iv_strat2!X16,1),"]")))</f>
        <v>[11.2; 35.3]</v>
      </c>
      <c r="AA37" s="18" t="str">
        <f>IF(T_iv_strat2!AA16=".","-",(CONCATENATE("[",ROUND(T_iv_strat2!AA16,1),"; ",ROUND(T_iv_strat2!AB16,1),"]")))</f>
        <v>[33.7; 54.5]</v>
      </c>
      <c r="AB37" s="18" t="str">
        <f>IF(T_iv_strat2!AE16=".","-",(CONCATENATE("[",ROUND(T_iv_strat2!AE16,1),"; ",ROUND(T_iv_strat2!AF16,1),"]")))</f>
        <v>[100; 100]</v>
      </c>
      <c r="AC37" s="114" t="str">
        <f>IF(T_iv_strat2!AI16=".","-",(CONCATENATE("[",ROUND(T_iv_strat2!AI16,1),"; ",ROUND(T_iv_strat2!AJ16,1),"]")))</f>
        <v>[5.1; 57.1]</v>
      </c>
      <c r="AD37" s="18" t="str">
        <f>IF(T_iv_strat2!AM16=".","-",(CONCATENATE("[",ROUND(T_iv_strat2!AM16,1),"; ",ROUND(T_iv_strat2!AN16,1),"]")))</f>
        <v>[45; 68.6]</v>
      </c>
      <c r="AE37" s="18" t="str">
        <f>IF(T_iv_strat2!AQ16=".","-",(CONCATENATE("[",ROUND(T_iv_strat2!AQ16,1),"; ",ROUND(T_iv_strat2!AR16,1),"]")))</f>
        <v>[83.1; 95.7]</v>
      </c>
      <c r="AF37" s="18" t="str">
        <f>IF(T_iv_strat2!AU16=".","-",(CONCATENATE("[",ROUND(T_iv_strat2!AU16,1),"; ",ROUND(T_iv_strat2!AV16,1),"]")))</f>
        <v>[0.4; 8.8]</v>
      </c>
      <c r="AG37" s="18" t="str">
        <f>IF(T_iv_strat2!AY16=".","-",(CONCATENATE("[",ROUND(T_iv_strat2!AY16,1),"; ",ROUND(T_iv_strat2!AZ16,1),"]")))</f>
        <v>[75.5; 82.2]</v>
      </c>
      <c r="AH37" s="18" t="str">
        <f>IF(T_iv_strat2!BC16=".","-",(CONCATENATE("[",ROUND(T_iv_strat2!BC16,1),"; ",ROUND(T_iv_strat2!BD16,1),"]")))</f>
        <v>[27.4; 65.7]</v>
      </c>
      <c r="AI37" s="18" t="str">
        <f>IF(T_iv_strat2!BG16=".","-",(CONCATENATE("[",ROUND(T_iv_strat2!BG16,1),"; ",ROUND(T_iv_strat2!BH16,1),"]")))</f>
        <v>[70; 76.2]</v>
      </c>
      <c r="AJ37" s="18" t="str">
        <f>IF(T_iv_strat2!BK16=".","-",(CONCATENATE("[",ROUND(T_iv_strat2!BK16,1),"; ",ROUND(T_iv_strat2!BL16,1),"]")))</f>
        <v>[100; 100]</v>
      </c>
      <c r="AM37" s="208"/>
      <c r="AN37" s="18" t="str">
        <f>IF(T_iv_strat3!C16=".","-",(CONCATENATE("[",ROUND(T_iv_strat3!C16,1),"; ",ROUND(T_iv_strat3!D16,1),"]")))</f>
        <v>-</v>
      </c>
      <c r="AO37" s="18" t="str">
        <f>IF(T_iv_strat3!G16=".","-",(CONCATENATE("[",ROUND(T_iv_strat3!G16,1),"; ",ROUND(T_iv_strat3!H16,1),"]")))</f>
        <v>[4.9; 76.1]</v>
      </c>
      <c r="AP37" s="18" t="str">
        <f>IF(T_iv_strat3!K16=".","-",(CONCATENATE("[",ROUND(T_iv_strat3!K16,1),"; ",ROUND(T_iv_strat3!L16,1),"]")))</f>
        <v>[72; 90.3]</v>
      </c>
      <c r="AQ37" s="18" t="str">
        <f>IF(T_iv_strat3!O16=".","-",(CONCATENATE("[",ROUND(T_iv_strat3!O16,1),"; ",ROUND(T_iv_strat3!P16,1),"]")))</f>
        <v>-</v>
      </c>
      <c r="AR37" s="18" t="str">
        <f>IF(T_iv_strat3!S16=".","-",(CONCATENATE("[",ROUND(T_iv_strat3!S16,1),"; ",ROUND(T_iv_strat3!T16,1),"]")))</f>
        <v>[81.1; 86.1]</v>
      </c>
      <c r="AS37" s="18" t="str">
        <f>IF(T_iv_strat3!W16=".","-",(CONCATENATE("[",ROUND(T_iv_strat3!W16,1),"; ",ROUND(T_iv_strat3!X16,1),"]")))</f>
        <v>[76.5; 99.7]</v>
      </c>
      <c r="AT37" s="18" t="str">
        <f>IF(T_iv_strat3!AA16=".","-",(CONCATENATE("[",ROUND(T_iv_strat3!AA16,1),"; ",ROUND(T_iv_strat3!AB16,1),"]")))</f>
        <v>[70.8; 84]</v>
      </c>
      <c r="AU37" s="18" t="str">
        <f>IF(T_iv_strat3!AE16=".","-",(CONCATENATE("[",ROUND(T_iv_strat3!AE16,1),"; ",ROUND(T_iv_strat3!AF16,1),"]")))</f>
        <v>-</v>
      </c>
      <c r="AV37" s="114" t="str">
        <f>IF(T_iv_strat3!AI16=".","-",(CONCATENATE("[",ROUND(T_iv_strat3!AI16,1),"; ",ROUND(T_iv_strat3!AJ16,1),"]")))</f>
        <v>[37.5; 98.4]</v>
      </c>
      <c r="AW37" s="18" t="str">
        <f>IF(T_iv_strat3!AM16=".","-",(CONCATENATE("[",ROUND(T_iv_strat3!AM16,1),"; ",ROUND(T_iv_strat3!AN16,1),"]")))</f>
        <v>[15; 56.1]</v>
      </c>
      <c r="AX37" s="18" t="str">
        <f>IF(T_iv_strat3!AQ16=".","-",(CONCATENATE("[",ROUND(T_iv_strat3!AQ16,1),"; ",ROUND(T_iv_strat3!AR16,1),"]")))</f>
        <v>[74.3; 87.8]</v>
      </c>
      <c r="AY37" s="18" t="str">
        <f>IF(T_iv_strat3!AU16=".","-",(CONCATENATE("[",ROUND(T_iv_strat3!AU16,1),"; ",ROUND(T_iv_strat3!AV16,1),"]")))</f>
        <v>-</v>
      </c>
      <c r="AZ37" s="18" t="str">
        <f>IF(T_iv_strat3!AY16=".","-",(CONCATENATE("[",ROUND(T_iv_strat3!AY16,1),"; ",ROUND(T_iv_strat3!AZ16,1),"]")))</f>
        <v>[65.6; 81.8]</v>
      </c>
      <c r="BA37" s="18" t="str">
        <f>IF(T_iv_strat3!BC16=".","-",(CONCATENATE("[",ROUND(T_iv_strat3!BC16,1),"; ",ROUND(T_iv_strat3!BD16,1),"]")))</f>
        <v>[50.2; 61.8]</v>
      </c>
      <c r="BB37" s="18" t="str">
        <f>IF(T_iv_strat3!BG16=".","-",(CONCATENATE("[",ROUND(T_iv_strat3!BG16,1),"; ",ROUND(T_iv_strat3!BH16,1),"]")))</f>
        <v>[63.2; 72.5]</v>
      </c>
      <c r="BC37" s="18" t="str">
        <f>IF(T_iv_strat3!BK16=".","-",(CONCATENATE("[",ROUND(T_iv_strat3!BK16,1),"; ",ROUND(T_iv_strat3!BL16,1),"]")))</f>
        <v>[33.5; 98.4]</v>
      </c>
    </row>
    <row r="38" spans="1:55" s="2" customFormat="1" x14ac:dyDescent="0.2">
      <c r="A38" s="207" t="s">
        <v>57</v>
      </c>
      <c r="B38" s="4">
        <f>ROUND(T_iv_strat1!B17,1)</f>
        <v>52</v>
      </c>
      <c r="C38" s="4">
        <f>ROUND(T_iv_strat1!F17,1)</f>
        <v>0</v>
      </c>
      <c r="D38" s="4">
        <f>ROUND(T_iv_strat1!J17,1)</f>
        <v>85.7</v>
      </c>
      <c r="E38" s="4">
        <f>ROUND(T_iv_strat1!N17,1)</f>
        <v>0</v>
      </c>
      <c r="F38" s="4">
        <f>ROUND(T_iv_strat1!R17,1)</f>
        <v>54.3</v>
      </c>
      <c r="G38" s="4">
        <f>ROUND(T_iv_strat1!V17,1)</f>
        <v>21.3</v>
      </c>
      <c r="H38" s="4">
        <f>ROUND(T_iv_strat1!Z17,1)</f>
        <v>53.7</v>
      </c>
      <c r="I38" s="4">
        <f>ROUND(T_iv_strat1!AD17,1)</f>
        <v>100</v>
      </c>
      <c r="J38" s="65">
        <f>ROUND(T_iv_strat1!AH17,1)</f>
        <v>61.5</v>
      </c>
      <c r="K38" s="4">
        <f>ROUND(T_iv_strat1!AL17,1)</f>
        <v>25.3</v>
      </c>
      <c r="L38" s="4">
        <f>ROUND(T_iv_strat1!AP17,1)</f>
        <v>83.7</v>
      </c>
      <c r="M38" s="4">
        <f>ROUND(T_iv_strat1!AT17,1)</f>
        <v>0</v>
      </c>
      <c r="N38" s="4">
        <f>ROUND(T_iv_strat1!AX17,1)</f>
        <v>58.2</v>
      </c>
      <c r="O38" s="4">
        <f>ROUND(T_iv_strat1!BB17,1)</f>
        <v>50</v>
      </c>
      <c r="P38" s="4">
        <f>ROUND(T_iv_strat1!BF17,1)</f>
        <v>58.8</v>
      </c>
      <c r="Q38" s="4">
        <f>ROUND(T_iv_strat1!BJ17,1)</f>
        <v>72.8</v>
      </c>
      <c r="T38" s="207" t="s">
        <v>57</v>
      </c>
      <c r="U38" s="4">
        <f>ROUND(T_iv_strat2!B17,1)</f>
        <v>0</v>
      </c>
      <c r="V38" s="4">
        <f>ROUND(T_iv_strat2!F17,1)</f>
        <v>2.8</v>
      </c>
      <c r="W38" s="4">
        <f>ROUND(T_iv_strat2!J17,1)</f>
        <v>51.7</v>
      </c>
      <c r="X38" s="4">
        <f>ROUND(T_iv_strat2!N17,1)</f>
        <v>0</v>
      </c>
      <c r="Y38" s="4">
        <f>ROUND(T_iv_strat2!R17,1)</f>
        <v>31.4</v>
      </c>
      <c r="Z38" s="4">
        <f>ROUND(T_iv_strat2!V17,1)</f>
        <v>29.4</v>
      </c>
      <c r="AA38" s="4">
        <f>ROUND(T_iv_strat2!Z17,1)</f>
        <v>29.7</v>
      </c>
      <c r="AB38" s="4">
        <f>ROUND(T_iv_strat2!AD17,1)</f>
        <v>63.9</v>
      </c>
      <c r="AC38" s="65">
        <f>ROUND(T_iv_strat2!AH17,1)</f>
        <v>29.1</v>
      </c>
      <c r="AD38" s="4">
        <f>ROUND(T_iv_strat2!AL17,1)</f>
        <v>34.1</v>
      </c>
      <c r="AE38" s="4">
        <f>ROUND(T_iv_strat2!AP17,1)</f>
        <v>84.2</v>
      </c>
      <c r="AF38" s="4">
        <f>ROUND(T_iv_strat2!AT17,1)</f>
        <v>0</v>
      </c>
      <c r="AG38" s="4">
        <f>ROUND(T_iv_strat2!AX17,1)</f>
        <v>53.2</v>
      </c>
      <c r="AH38" s="4">
        <f>ROUND(T_iv_strat2!BB17,1)</f>
        <v>40.700000000000003</v>
      </c>
      <c r="AI38" s="4">
        <f>ROUND(T_iv_strat2!BF17,1)</f>
        <v>51.2</v>
      </c>
      <c r="AJ38" s="4">
        <f>ROUND(T_iv_strat2!BJ17,1)</f>
        <v>55.2</v>
      </c>
      <c r="AM38" s="207" t="s">
        <v>57</v>
      </c>
      <c r="AN38" s="4">
        <f>ROUND(T_iv_strat3!B17,1)</f>
        <v>0</v>
      </c>
      <c r="AO38" s="4">
        <f>ROUND(T_iv_strat3!F17,1)</f>
        <v>24.3</v>
      </c>
      <c r="AP38" s="4">
        <f>ROUND(T_iv_strat3!J17,1)</f>
        <v>57.5</v>
      </c>
      <c r="AQ38" s="4">
        <f>ROUND(T_iv_strat3!N17,1)</f>
        <v>0</v>
      </c>
      <c r="AR38" s="4">
        <f>ROUND(T_iv_strat3!R17,1)</f>
        <v>43</v>
      </c>
      <c r="AS38" s="4">
        <f>ROUND(T_iv_strat3!V17,1)</f>
        <v>57.6</v>
      </c>
      <c r="AT38" s="4">
        <f>ROUND(T_iv_strat3!Z17,1)</f>
        <v>44.1</v>
      </c>
      <c r="AU38" s="4">
        <f>ROUND(T_iv_strat3!AD17,1)</f>
        <v>0</v>
      </c>
      <c r="AV38" s="65">
        <f>ROUND(T_iv_strat3!AH17,1)</f>
        <v>71.400000000000006</v>
      </c>
      <c r="AW38" s="4">
        <f>ROUND(T_iv_strat3!AL17,1)</f>
        <v>17</v>
      </c>
      <c r="AX38" s="4">
        <f>ROUND(T_iv_strat3!AP17,1)</f>
        <v>65.5</v>
      </c>
      <c r="AY38" s="4">
        <f>ROUND(T_iv_strat3!AT17,1)</f>
        <v>0</v>
      </c>
      <c r="AZ38" s="4">
        <f>ROUND(T_iv_strat3!AX17,1)</f>
        <v>51.5</v>
      </c>
      <c r="BA38" s="4">
        <f>ROUND(T_iv_strat3!BB17,1)</f>
        <v>45.9</v>
      </c>
      <c r="BB38" s="4">
        <f>ROUND(T_iv_strat3!BF17,1)</f>
        <v>50.3</v>
      </c>
      <c r="BC38" s="4">
        <f>ROUND(T_iv_strat3!BJ17,1)</f>
        <v>84.7</v>
      </c>
    </row>
    <row r="39" spans="1:55" s="17" customFormat="1" ht="8.25" x14ac:dyDescent="0.15">
      <c r="A39" s="208"/>
      <c r="B39" s="18" t="str">
        <f>IF(T_iv_strat1!C17=".","-",(CONCATENATE("[",ROUND(T_iv_strat1!C17,1),"; ",ROUND(T_iv_strat1!D17,1),"]")))</f>
        <v>[12.9; 88.8]</v>
      </c>
      <c r="C39" s="18" t="str">
        <f>IF(T_iv_strat1!G17=".","-",(CONCATENATE("[",ROUND(T_iv_strat1!G17,1),"; ",ROUND(T_iv_strat1!H17,1),"]")))</f>
        <v>-</v>
      </c>
      <c r="D39" s="18" t="str">
        <f>IF(T_iv_strat1!K17=".","-",(CONCATENATE("[",ROUND(T_iv_strat1!K17,1),"; ",ROUND(T_iv_strat1!L17,1),"]")))</f>
        <v>[63.8; 95.4]</v>
      </c>
      <c r="E39" s="18" t="str">
        <f>IF(T_iv_strat1!O17=".","-",(CONCATENATE("[",ROUND(T_iv_strat1!O17,1),"; ",ROUND(T_iv_strat1!P17,1),"]")))</f>
        <v>-</v>
      </c>
      <c r="F39" s="18" t="str">
        <f>IF(T_iv_strat1!S17=".","-",(CONCATENATE("[",ROUND(T_iv_strat1!S17,1),"; ",ROUND(T_iv_strat1!T17,1),"]")))</f>
        <v>[48.3; 60.2]</v>
      </c>
      <c r="G39" s="18" t="str">
        <f>IF(T_iv_strat1!W17=".","-",(CONCATENATE("[",ROUND(T_iv_strat1!W17,1),"; ",ROUND(T_iv_strat1!X17,1),"]")))</f>
        <v>[4.6; 60.4]</v>
      </c>
      <c r="H39" s="18" t="str">
        <f>IF(T_iv_strat1!AA17=".","-",(CONCATENATE("[",ROUND(T_iv_strat1!AA17,1),"; ",ROUND(T_iv_strat1!AB17,1),"]")))</f>
        <v>[47.6; 59.7]</v>
      </c>
      <c r="I39" s="18" t="str">
        <f>IF(T_iv_strat1!AE17=".","-",(CONCATENATE("[",ROUND(T_iv_strat1!AE17,1),"; ",ROUND(T_iv_strat1!AF17,1),"]")))</f>
        <v>[100; 100]</v>
      </c>
      <c r="J39" s="114" t="str">
        <f>IF(T_iv_strat1!AI17=".","-",(CONCATENATE("[",ROUND(T_iv_strat1!AI17,1),"; ",ROUND(T_iv_strat1!AJ17,1),"]")))</f>
        <v>[35.5; 82.3]</v>
      </c>
      <c r="K39" s="18" t="str">
        <f>IF(T_iv_strat1!AM17=".","-",(CONCATENATE("[",ROUND(T_iv_strat1!AM17,1),"; ",ROUND(T_iv_strat1!AN17,1),"]")))</f>
        <v>[12.1; 45.6]</v>
      </c>
      <c r="L39" s="18" t="str">
        <f>IF(T_iv_strat1!AQ17=".","-",(CONCATENATE("[",ROUND(T_iv_strat1!AQ17,1),"; ",ROUND(T_iv_strat1!AR17,1),"]")))</f>
        <v>[74.3; 90.1]</v>
      </c>
      <c r="M39" s="18" t="str">
        <f>IF(T_iv_strat1!AU17=".","-",(CONCATENATE("[",ROUND(T_iv_strat1!AU17,1),"; ",ROUND(T_iv_strat1!AV17,1),"]")))</f>
        <v>-</v>
      </c>
      <c r="N39" s="18" t="str">
        <f>IF(T_iv_strat1!AY17=".","-",(CONCATENATE("[",ROUND(T_iv_strat1!AY17,1),"; ",ROUND(T_iv_strat1!AZ17,1),"]")))</f>
        <v>[54; 62.3]</v>
      </c>
      <c r="O39" s="18" t="str">
        <f>IF(T_iv_strat1!BC17=".","-",(CONCATENATE("[",ROUND(T_iv_strat1!BC17,1),"; ",ROUND(T_iv_strat1!BD17,1),"]")))</f>
        <v>[50; 50]</v>
      </c>
      <c r="P39" s="18" t="str">
        <f>IF(T_iv_strat1!BG17=".","-",(CONCATENATE("[",ROUND(T_iv_strat1!BG17,1),"; ",ROUND(T_iv_strat1!BH17,1),"]")))</f>
        <v>[54.4; 63.1]</v>
      </c>
      <c r="Q39" s="18" t="str">
        <f>IF(T_iv_strat1!BK17=".","-",(CONCATENATE("[",ROUND(T_iv_strat1!BK17,1),"; ",ROUND(T_iv_strat1!BL17,1),"]")))</f>
        <v>[65.8; 78.9]</v>
      </c>
      <c r="T39" s="208"/>
      <c r="U39" s="18" t="str">
        <f>IF(T_iv_strat2!C17=".","-",(CONCATENATE("[",ROUND(T_iv_strat2!C17,1),"; ",ROUND(T_iv_strat2!D17,1),"]")))</f>
        <v>-</v>
      </c>
      <c r="V39" s="18" t="str">
        <f>IF(T_iv_strat2!G17=".","-",(CONCATENATE("[",ROUND(T_iv_strat2!G17,1),"; ",ROUND(T_iv_strat2!H17,1),"]")))</f>
        <v>[0.5; 14.5]</v>
      </c>
      <c r="W39" s="18" t="str">
        <f>IF(T_iv_strat2!K17=".","-",(CONCATENATE("[",ROUND(T_iv_strat2!K17,1),"; ",ROUND(T_iv_strat2!L17,1),"]")))</f>
        <v>[30.7; 72.1]</v>
      </c>
      <c r="X39" s="18" t="str">
        <f>IF(T_iv_strat2!O17=".","-",(CONCATENATE("[",ROUND(T_iv_strat2!O17,1),"; ",ROUND(T_iv_strat2!P17,1),"]")))</f>
        <v>-</v>
      </c>
      <c r="Y39" s="18" t="str">
        <f>IF(T_iv_strat2!S17=".","-",(CONCATENATE("[",ROUND(T_iv_strat2!S17,1),"; ",ROUND(T_iv_strat2!T17,1),"]")))</f>
        <v>[21.1; 43.9]</v>
      </c>
      <c r="Z39" s="18" t="str">
        <f>IF(T_iv_strat2!W17=".","-",(CONCATENATE("[",ROUND(T_iv_strat2!W17,1),"; ",ROUND(T_iv_strat2!X17,1),"]")))</f>
        <v>[16.2; 47.4]</v>
      </c>
      <c r="AA39" s="18" t="str">
        <f>IF(T_iv_strat2!AA17=".","-",(CONCATENATE("[",ROUND(T_iv_strat2!AA17,1),"; ",ROUND(T_iv_strat2!AB17,1),"]")))</f>
        <v>[21.2; 39.9]</v>
      </c>
      <c r="AB39" s="18" t="str">
        <f>IF(T_iv_strat2!AE17=".","-",(CONCATENATE("[",ROUND(T_iv_strat2!AE17,1),"; ",ROUND(T_iv_strat2!AF17,1),"]")))</f>
        <v>[28.7; 88.6]</v>
      </c>
      <c r="AC39" s="114" t="str">
        <f>IF(T_iv_strat2!AI17=".","-",(CONCATENATE("[",ROUND(T_iv_strat2!AI17,1),"; ",ROUND(T_iv_strat2!AJ17,1),"]")))</f>
        <v>[18.7; 42.4]</v>
      </c>
      <c r="AD39" s="18" t="str">
        <f>IF(T_iv_strat2!AM17=".","-",(CONCATENATE("[",ROUND(T_iv_strat2!AM17,1),"; ",ROUND(T_iv_strat2!AN17,1),"]")))</f>
        <v>[25.1; 44.3]</v>
      </c>
      <c r="AE39" s="18" t="str">
        <f>IF(T_iv_strat2!AQ17=".","-",(CONCATENATE("[",ROUND(T_iv_strat2!AQ17,1),"; ",ROUND(T_iv_strat2!AR17,1),"]")))</f>
        <v>[74.7; 90.5]</v>
      </c>
      <c r="AF39" s="18" t="str">
        <f>IF(T_iv_strat2!AU17=".","-",(CONCATENATE("[",ROUND(T_iv_strat2!AU17,1),"; ",ROUND(T_iv_strat2!AV17,1),"]")))</f>
        <v>-</v>
      </c>
      <c r="AG39" s="18" t="str">
        <f>IF(T_iv_strat2!AY17=".","-",(CONCATENATE("[",ROUND(T_iv_strat2!AY17,1),"; ",ROUND(T_iv_strat2!AZ17,1),"]")))</f>
        <v>[46.8; 59.5]</v>
      </c>
      <c r="AH39" s="18" t="str">
        <f>IF(T_iv_strat2!BC17=".","-",(CONCATENATE("[",ROUND(T_iv_strat2!BC17,1),"; ",ROUND(T_iv_strat2!BD17,1),"]")))</f>
        <v>[23.3; 60.8]</v>
      </c>
      <c r="AI39" s="18" t="str">
        <f>IF(T_iv_strat2!BG17=".","-",(CONCATENATE("[",ROUND(T_iv_strat2!BG17,1),"; ",ROUND(T_iv_strat2!BH17,1),"]")))</f>
        <v>[45.6; 56.8]</v>
      </c>
      <c r="AJ39" s="18" t="str">
        <f>IF(T_iv_strat2!BK17=".","-",(CONCATENATE("[",ROUND(T_iv_strat2!BK17,1),"; ",ROUND(T_iv_strat2!BL17,1),"]")))</f>
        <v>[30.6; 77.4]</v>
      </c>
      <c r="AM39" s="208"/>
      <c r="AN39" s="18" t="str">
        <f>IF(T_iv_strat3!C17=".","-",(CONCATENATE("[",ROUND(T_iv_strat3!C17,1),"; ",ROUND(T_iv_strat3!D17,1),"]")))</f>
        <v>-</v>
      </c>
      <c r="AO39" s="18" t="str">
        <f>IF(T_iv_strat3!G17=".","-",(CONCATENATE("[",ROUND(T_iv_strat3!G17,1),"; ",ROUND(T_iv_strat3!H17,1),"]")))</f>
        <v>[12.1; 42.8]</v>
      </c>
      <c r="AP39" s="18" t="str">
        <f>IF(T_iv_strat3!K17=".","-",(CONCATENATE("[",ROUND(T_iv_strat3!K17,1),"; ",ROUND(T_iv_strat3!L17,1),"]")))</f>
        <v>[41.3; 72.2]</v>
      </c>
      <c r="AQ39" s="18" t="str">
        <f>IF(T_iv_strat3!O17=".","-",(CONCATENATE("[",ROUND(T_iv_strat3!O17,1),"; ",ROUND(T_iv_strat3!P17,1),"]")))</f>
        <v>-</v>
      </c>
      <c r="AR39" s="18" t="str">
        <f>IF(T_iv_strat3!S17=".","-",(CONCATENATE("[",ROUND(T_iv_strat3!S17,1),"; ",ROUND(T_iv_strat3!T17,1),"]")))</f>
        <v>[28.4; 58.9]</v>
      </c>
      <c r="AS39" s="18" t="str">
        <f>IF(T_iv_strat3!W17=".","-",(CONCATENATE("[",ROUND(T_iv_strat3!W17,1),"; ",ROUND(T_iv_strat3!X17,1),"]")))</f>
        <v>[9.1; 94.8]</v>
      </c>
      <c r="AT39" s="18" t="str">
        <f>IF(T_iv_strat3!AA17=".","-",(CONCATENATE("[",ROUND(T_iv_strat3!AA17,1),"; ",ROUND(T_iv_strat3!AB17,1),"]")))</f>
        <v>[36.6; 51.8]</v>
      </c>
      <c r="AU39" s="18" t="str">
        <f>IF(T_iv_strat3!AE17=".","-",(CONCATENATE("[",ROUND(T_iv_strat3!AE17,1),"; ",ROUND(T_iv_strat3!AF17,1),"]")))</f>
        <v>-</v>
      </c>
      <c r="AV39" s="114" t="str">
        <f>IF(T_iv_strat3!AI17=".","-",(CONCATENATE("[",ROUND(T_iv_strat3!AI17,1),"; ",ROUND(T_iv_strat3!AJ17,1),"]")))</f>
        <v>[13.6; 97.5]</v>
      </c>
      <c r="AW39" s="18" t="str">
        <f>IF(T_iv_strat3!AM17=".","-",(CONCATENATE("[",ROUND(T_iv_strat3!AM17,1),"; ",ROUND(T_iv_strat3!AN17,1),"]")))</f>
        <v>[8; 32.7]</v>
      </c>
      <c r="AX39" s="18" t="str">
        <f>IF(T_iv_strat3!AQ17=".","-",(CONCATENATE("[",ROUND(T_iv_strat3!AQ17,1),"; ",ROUND(T_iv_strat3!AR17,1),"]")))</f>
        <v>[57; 73.1]</v>
      </c>
      <c r="AY39" s="18" t="str">
        <f>IF(T_iv_strat3!AU17=".","-",(CONCATENATE("[",ROUND(T_iv_strat3!AU17,1),"; ",ROUND(T_iv_strat3!AV17,1),"]")))</f>
        <v>-</v>
      </c>
      <c r="AZ39" s="18" t="str">
        <f>IF(T_iv_strat3!AY17=".","-",(CONCATENATE("[",ROUND(T_iv_strat3!AY17,1),"; ",ROUND(T_iv_strat3!AZ17,1),"]")))</f>
        <v>[45.3; 57.6]</v>
      </c>
      <c r="BA39" s="18" t="str">
        <f>IF(T_iv_strat3!BC17=".","-",(CONCATENATE("[",ROUND(T_iv_strat3!BC17,1),"; ",ROUND(T_iv_strat3!BD17,1),"]")))</f>
        <v>[28.3; 64.7]</v>
      </c>
      <c r="BB39" s="18" t="str">
        <f>IF(T_iv_strat3!BG17=".","-",(CONCATENATE("[",ROUND(T_iv_strat3!BG17,1),"; ",ROUND(T_iv_strat3!BH17,1),"]")))</f>
        <v>[45.4; 55.2]</v>
      </c>
      <c r="BC39" s="18" t="str">
        <f>IF(T_iv_strat3!BK17=".","-",(CONCATENATE("[",ROUND(T_iv_strat3!BK17,1),"; ",ROUND(T_iv_strat3!BL17,1),"]")))</f>
        <v>[33.5; 98.4]</v>
      </c>
    </row>
    <row r="40" spans="1:55" s="2" customFormat="1" x14ac:dyDescent="0.2">
      <c r="A40" s="3" t="s">
        <v>58</v>
      </c>
      <c r="B40" s="4">
        <f>ROUND(T_iv_strat1!B18,1)</f>
        <v>0</v>
      </c>
      <c r="C40" s="4">
        <f>ROUND(T_iv_strat1!F18,1)</f>
        <v>0</v>
      </c>
      <c r="D40" s="4">
        <f>ROUND(T_iv_strat1!J18,1)</f>
        <v>53.7</v>
      </c>
      <c r="E40" s="4">
        <f>ROUND(T_iv_strat1!N18,1)</f>
        <v>0</v>
      </c>
      <c r="F40" s="4">
        <f>ROUND(T_iv_strat1!R18,1)</f>
        <v>16</v>
      </c>
      <c r="G40" s="4">
        <f>ROUND(T_iv_strat1!V18,1)</f>
        <v>10.7</v>
      </c>
      <c r="H40" s="4">
        <f>ROUND(T_iv_strat1!Z18,1)</f>
        <v>16</v>
      </c>
      <c r="I40" s="4">
        <f>ROUND(T_iv_strat1!AD18,1)</f>
        <v>20</v>
      </c>
      <c r="J40" s="65">
        <f>ROUND(T_iv_strat1!AH18,1)</f>
        <v>0</v>
      </c>
      <c r="K40" s="4">
        <f>ROUND(T_iv_strat1!AL18,1)</f>
        <v>0</v>
      </c>
      <c r="L40" s="4">
        <f>ROUND(T_iv_strat1!AP18,1)</f>
        <v>79.400000000000006</v>
      </c>
      <c r="M40" s="4">
        <f>ROUND(T_iv_strat1!AT18,1)</f>
        <v>0</v>
      </c>
      <c r="N40" s="4">
        <f>ROUND(T_iv_strat1!AX18,1)</f>
        <v>18.3</v>
      </c>
      <c r="O40" s="4">
        <f>ROUND(T_iv_strat1!BB18,1)</f>
        <v>16.7</v>
      </c>
      <c r="P40" s="4">
        <f>ROUND(T_iv_strat1!BF18,1)</f>
        <v>20.399999999999999</v>
      </c>
      <c r="Q40" s="4">
        <f>ROUND(T_iv_strat1!BJ18,1)</f>
        <v>29.1</v>
      </c>
      <c r="T40" s="3" t="s">
        <v>58</v>
      </c>
      <c r="U40" s="4">
        <f>ROUND(T_iv_strat2!B18,1)</f>
        <v>0</v>
      </c>
      <c r="V40" s="4">
        <f>ROUND(T_iv_strat2!F18,1)</f>
        <v>0</v>
      </c>
      <c r="W40" s="4">
        <f>ROUND(T_iv_strat2!J18,1)</f>
        <v>50</v>
      </c>
      <c r="X40" s="4">
        <f>ROUND(T_iv_strat2!N18,1)</f>
        <v>0</v>
      </c>
      <c r="Y40" s="4">
        <f>ROUND(T_iv_strat2!R18,1)</f>
        <v>11.1</v>
      </c>
      <c r="Z40" s="4">
        <f>ROUND(T_iv_strat2!V18,1)</f>
        <v>8.1</v>
      </c>
      <c r="AA40" s="4">
        <f>ROUND(T_iv_strat2!Z18,1)</f>
        <v>11.4</v>
      </c>
      <c r="AB40" s="4">
        <f>ROUND(T_iv_strat2!AD18,1)</f>
        <v>33.799999999999997</v>
      </c>
      <c r="AC40" s="65">
        <f>ROUND(T_iv_strat2!AH18,1)</f>
        <v>9.6999999999999993</v>
      </c>
      <c r="AD40" s="4">
        <f>ROUND(T_iv_strat2!AL18,1)</f>
        <v>20.5</v>
      </c>
      <c r="AE40" s="4">
        <f>ROUND(T_iv_strat2!AP18,1)</f>
        <v>76</v>
      </c>
      <c r="AF40" s="4">
        <f>ROUND(T_iv_strat2!AT18,1)</f>
        <v>0</v>
      </c>
      <c r="AG40" s="4">
        <f>ROUND(T_iv_strat2!AX18,1)</f>
        <v>23.8</v>
      </c>
      <c r="AH40" s="4">
        <f>ROUND(T_iv_strat2!BB18,1)</f>
        <v>21.2</v>
      </c>
      <c r="AI40" s="4">
        <f>ROUND(T_iv_strat2!BF18,1)</f>
        <v>26.6</v>
      </c>
      <c r="AJ40" s="4">
        <f>ROUND(T_iv_strat2!BJ18,1)</f>
        <v>42.9</v>
      </c>
      <c r="AM40" s="3" t="s">
        <v>58</v>
      </c>
      <c r="AN40" s="4">
        <f>ROUND(T_iv_strat3!B18,1)</f>
        <v>0</v>
      </c>
      <c r="AO40" s="4">
        <f>ROUND(T_iv_strat3!F18,1)</f>
        <v>0</v>
      </c>
      <c r="AP40" s="4">
        <f>ROUND(T_iv_strat3!J18,1)</f>
        <v>39.9</v>
      </c>
      <c r="AQ40" s="4">
        <f>ROUND(T_iv_strat3!N18,1)</f>
        <v>0</v>
      </c>
      <c r="AR40" s="4">
        <f>ROUND(T_iv_strat3!R18,1)</f>
        <v>9.1999999999999993</v>
      </c>
      <c r="AS40" s="4">
        <f>ROUND(T_iv_strat3!V18,1)</f>
        <v>0</v>
      </c>
      <c r="AT40" s="4">
        <f>ROUND(T_iv_strat3!Z18,1)</f>
        <v>14.4</v>
      </c>
      <c r="AU40" s="4">
        <f>ROUND(T_iv_strat3!AD18,1)</f>
        <v>0</v>
      </c>
      <c r="AV40" s="65">
        <f>ROUND(T_iv_strat3!AH18,1)</f>
        <v>0</v>
      </c>
      <c r="AW40" s="4">
        <f>ROUND(T_iv_strat3!AL18,1)</f>
        <v>4.0999999999999996</v>
      </c>
      <c r="AX40" s="4">
        <f>ROUND(T_iv_strat3!AP18,1)</f>
        <v>48.9</v>
      </c>
      <c r="AY40" s="4">
        <f>ROUND(T_iv_strat3!AT18,1)</f>
        <v>0</v>
      </c>
      <c r="AZ40" s="4">
        <f>ROUND(T_iv_strat3!AX18,1)</f>
        <v>11.5</v>
      </c>
      <c r="BA40" s="4">
        <f>ROUND(T_iv_strat3!BB18,1)</f>
        <v>2.1</v>
      </c>
      <c r="BB40" s="4">
        <f>ROUND(T_iv_strat3!BF18,1)</f>
        <v>21.9</v>
      </c>
      <c r="BC40" s="4">
        <f>ROUND(T_iv_strat3!BJ18,1)</f>
        <v>38.1</v>
      </c>
    </row>
    <row r="41" spans="1:55" s="17" customFormat="1" ht="8.25" x14ac:dyDescent="0.15">
      <c r="A41" s="19"/>
      <c r="B41" s="18" t="str">
        <f>IF(T_iv_strat1!C18=".","-",(CONCATENATE("[",ROUND(T_iv_strat1!C18,1),"; ",ROUND(T_iv_strat1!D18,1),"]")))</f>
        <v>-</v>
      </c>
      <c r="C41" s="18" t="str">
        <f>IF(T_iv_strat1!G18=".","-",(CONCATENATE("[",ROUND(T_iv_strat1!G18,1),"; ",ROUND(T_iv_strat1!H18,1),"]")))</f>
        <v>-</v>
      </c>
      <c r="D41" s="18" t="str">
        <f>IF(T_iv_strat1!K18=".","-",(CONCATENATE("[",ROUND(T_iv_strat1!K18,1),"; ",ROUND(T_iv_strat1!L18,1),"]")))</f>
        <v>[21.9; 82.8]</v>
      </c>
      <c r="E41" s="18" t="str">
        <f>IF(T_iv_strat1!O18=".","-",(CONCATENATE("[",ROUND(T_iv_strat1!O18,1),"; ",ROUND(T_iv_strat1!P18,1),"]")))</f>
        <v>-</v>
      </c>
      <c r="F41" s="18" t="str">
        <f>IF(T_iv_strat1!S18=".","-",(CONCATENATE("[",ROUND(T_iv_strat1!S18,1),"; ",ROUND(T_iv_strat1!T18,1),"]")))</f>
        <v>[12.2; 20.7]</v>
      </c>
      <c r="G41" s="18" t="str">
        <f>IF(T_iv_strat1!W18=".","-",(CONCATENATE("[",ROUND(T_iv_strat1!W18,1),"; ",ROUND(T_iv_strat1!X18,1),"]")))</f>
        <v>[2.5; 35.4]</v>
      </c>
      <c r="H41" s="18" t="str">
        <f>IF(T_iv_strat1!AA18=".","-",(CONCATENATE("[",ROUND(T_iv_strat1!AA18,1),"; ",ROUND(T_iv_strat1!AB18,1),"]")))</f>
        <v>[12.3; 20.7]</v>
      </c>
      <c r="I41" s="18" t="str">
        <f>IF(T_iv_strat1!AE18=".","-",(CONCATENATE("[",ROUND(T_iv_strat1!AE18,1),"; ",ROUND(T_iv_strat1!AF18,1),"]")))</f>
        <v>[20; 20]</v>
      </c>
      <c r="J41" s="114" t="str">
        <f>IF(T_iv_strat1!AI18=".","-",(CONCATENATE("[",ROUND(T_iv_strat1!AI18,1),"; ",ROUND(T_iv_strat1!AJ18,1),"]")))</f>
        <v>-</v>
      </c>
      <c r="K41" s="18" t="str">
        <f>IF(T_iv_strat1!AM18=".","-",(CONCATENATE("[",ROUND(T_iv_strat1!AM18,1),"; ",ROUND(T_iv_strat1!AN18,1),"]")))</f>
        <v>-</v>
      </c>
      <c r="L41" s="18" t="str">
        <f>IF(T_iv_strat1!AQ18=".","-",(CONCATENATE("[",ROUND(T_iv_strat1!AQ18,1),"; ",ROUND(T_iv_strat1!AR18,1),"]")))</f>
        <v>[71.1; 85.7]</v>
      </c>
      <c r="M41" s="18" t="str">
        <f>IF(T_iv_strat1!AU18=".","-",(CONCATENATE("[",ROUND(T_iv_strat1!AU18,1),"; ",ROUND(T_iv_strat1!AV18,1),"]")))</f>
        <v>-</v>
      </c>
      <c r="N41" s="18" t="str">
        <f>IF(T_iv_strat1!AY18=".","-",(CONCATENATE("[",ROUND(T_iv_strat1!AY18,1),"; ",ROUND(T_iv_strat1!AZ18,1),"]")))</f>
        <v>[14.6; 22.7]</v>
      </c>
      <c r="O41" s="18" t="str">
        <f>IF(T_iv_strat1!BC18=".","-",(CONCATENATE("[",ROUND(T_iv_strat1!BC18,1),"; ",ROUND(T_iv_strat1!BD18,1),"]")))</f>
        <v>[16.7; 16.7]</v>
      </c>
      <c r="P41" s="18" t="str">
        <f>IF(T_iv_strat1!BG18=".","-",(CONCATENATE("[",ROUND(T_iv_strat1!BG18,1),"; ",ROUND(T_iv_strat1!BH18,1),"]")))</f>
        <v>[15.6; 26.2]</v>
      </c>
      <c r="Q41" s="18" t="str">
        <f>IF(T_iv_strat1!BK18=".","-",(CONCATENATE("[",ROUND(T_iv_strat1!BK18,1),"; ",ROUND(T_iv_strat1!BL18,1),"]")))</f>
        <v>[20.9; 39]</v>
      </c>
      <c r="R41" s="166"/>
      <c r="T41" s="19"/>
      <c r="U41" s="18" t="str">
        <f>IF(T_iv_strat2!C18=".","-",(CONCATENATE("[",ROUND(T_iv_strat2!C18,1),"; ",ROUND(T_iv_strat2!D18,1),"]")))</f>
        <v>-</v>
      </c>
      <c r="V41" s="18" t="str">
        <f>IF(T_iv_strat2!G18=".","-",(CONCATENATE("[",ROUND(T_iv_strat2!G18,1),"; ",ROUND(T_iv_strat2!H18,1),"]")))</f>
        <v>-</v>
      </c>
      <c r="W41" s="18" t="str">
        <f>IF(T_iv_strat2!K18=".","-",(CONCATENATE("[",ROUND(T_iv_strat2!K18,1),"; ",ROUND(T_iv_strat2!L18,1),"]")))</f>
        <v>[30.3; 69.6]</v>
      </c>
      <c r="X41" s="18" t="str">
        <f>IF(T_iv_strat2!O18=".","-",(CONCATENATE("[",ROUND(T_iv_strat2!O18,1),"; ",ROUND(T_iv_strat2!P18,1),"]")))</f>
        <v>-</v>
      </c>
      <c r="Y41" s="18" t="str">
        <f>IF(T_iv_strat2!S18=".","-",(CONCATENATE("[",ROUND(T_iv_strat2!S18,1),"; ",ROUND(T_iv_strat2!T18,1),"]")))</f>
        <v>[7; 17.1]</v>
      </c>
      <c r="Z41" s="18" t="str">
        <f>IF(T_iv_strat2!W18=".","-",(CONCATENATE("[",ROUND(T_iv_strat2!W18,1),"; ",ROUND(T_iv_strat2!X18,1),"]")))</f>
        <v>[3.2; 19.2]</v>
      </c>
      <c r="AA41" s="18" t="str">
        <f>IF(T_iv_strat2!AA18=".","-",(CONCATENATE("[",ROUND(T_iv_strat2!AA18,1),"; ",ROUND(T_iv_strat2!AB18,1),"]")))</f>
        <v>[7.6; 16.8]</v>
      </c>
      <c r="AB41" s="18" t="str">
        <f>IF(T_iv_strat2!AE18=".","-",(CONCATENATE("[",ROUND(T_iv_strat2!AE18,1),"; ",ROUND(T_iv_strat2!AF18,1),"]")))</f>
        <v>[8; 75]</v>
      </c>
      <c r="AC41" s="114" t="str">
        <f>IF(T_iv_strat2!AI18=".","-",(CONCATENATE("[",ROUND(T_iv_strat2!AI18,1),"; ",ROUND(T_iv_strat2!AJ18,1),"]")))</f>
        <v>[1.8; 38.4]</v>
      </c>
      <c r="AD41" s="18" t="str">
        <f>IF(T_iv_strat2!AM18=".","-",(CONCATENATE("[",ROUND(T_iv_strat2!AM18,1),"; ",ROUND(T_iv_strat2!AN18,1),"]")))</f>
        <v>[14.9; 27.5]</v>
      </c>
      <c r="AE41" s="18" t="str">
        <f>IF(T_iv_strat2!AQ18=".","-",(CONCATENATE("[",ROUND(T_iv_strat2!AQ18,1),"; ",ROUND(T_iv_strat2!AR18,1),"]")))</f>
        <v>[68.3; 82.3]</v>
      </c>
      <c r="AF41" s="18" t="str">
        <f>IF(T_iv_strat2!AU18=".","-",(CONCATENATE("[",ROUND(T_iv_strat2!AU18,1),"; ",ROUND(T_iv_strat2!AV18,1),"]")))</f>
        <v>-</v>
      </c>
      <c r="AG41" s="18" t="str">
        <f>IF(T_iv_strat2!AY18=".","-",(CONCATENATE("[",ROUND(T_iv_strat2!AY18,1),"; ",ROUND(T_iv_strat2!AZ18,1),"]")))</f>
        <v>[19; 29.4]</v>
      </c>
      <c r="AH41" s="18" t="str">
        <f>IF(T_iv_strat2!BC18=".","-",(CONCATENATE("[",ROUND(T_iv_strat2!BC18,1),"; ",ROUND(T_iv_strat2!BD18,1),"]")))</f>
        <v>[11.4; 36.2]</v>
      </c>
      <c r="AI41" s="18" t="str">
        <f>IF(T_iv_strat2!BG18=".","-",(CONCATENATE("[",ROUND(T_iv_strat2!BG18,1),"; ",ROUND(T_iv_strat2!BH18,1),"]")))</f>
        <v>[21.8; 32]</v>
      </c>
      <c r="AJ41" s="18" t="str">
        <f>IF(T_iv_strat2!BK18=".","-",(CONCATENATE("[",ROUND(T_iv_strat2!BK18,1),"; ",ROUND(T_iv_strat2!BL18,1),"]")))</f>
        <v>[23.1; 65.3]</v>
      </c>
      <c r="AM41" s="19"/>
      <c r="AN41" s="18" t="str">
        <f>IF(T_iv_strat3!C18=".","-",(CONCATENATE("[",ROUND(T_iv_strat3!C18,1),"; ",ROUND(T_iv_strat3!D18,1),"]")))</f>
        <v>-</v>
      </c>
      <c r="AO41" s="18" t="str">
        <f>IF(T_iv_strat3!G18=".","-",(CONCATENATE("[",ROUND(T_iv_strat3!G18,1),"; ",ROUND(T_iv_strat3!H18,1),"]")))</f>
        <v>-</v>
      </c>
      <c r="AP41" s="18" t="str">
        <f>IF(T_iv_strat3!K18=".","-",(CONCATENATE("[",ROUND(T_iv_strat3!K18,1),"; ",ROUND(T_iv_strat3!L18,1),"]")))</f>
        <v>[31; 49.5]</v>
      </c>
      <c r="AQ41" s="18" t="str">
        <f>IF(T_iv_strat3!O18=".","-",(CONCATENATE("[",ROUND(T_iv_strat3!O18,1),"; ",ROUND(T_iv_strat3!P18,1),"]")))</f>
        <v>-</v>
      </c>
      <c r="AR41" s="18" t="str">
        <f>IF(T_iv_strat3!S18=".","-",(CONCATENATE("[",ROUND(T_iv_strat3!S18,1),"; ",ROUND(T_iv_strat3!T18,1),"]")))</f>
        <v>[5.6; 14.9]</v>
      </c>
      <c r="AS41" s="18" t="str">
        <f>IF(T_iv_strat3!W18=".","-",(CONCATENATE("[",ROUND(T_iv_strat3!W18,1),"; ",ROUND(T_iv_strat3!X18,1),"]")))</f>
        <v>-</v>
      </c>
      <c r="AT41" s="18" t="str">
        <f>IF(T_iv_strat3!AA18=".","-",(CONCATENATE("[",ROUND(T_iv_strat3!AA18,1),"; ",ROUND(T_iv_strat3!AB18,1),"]")))</f>
        <v>[10.7; 19.2]</v>
      </c>
      <c r="AU41" s="18" t="str">
        <f>IF(T_iv_strat3!AE18=".","-",(CONCATENATE("[",ROUND(T_iv_strat3!AE18,1),"; ",ROUND(T_iv_strat3!AF18,1),"]")))</f>
        <v>-</v>
      </c>
      <c r="AV41" s="114" t="str">
        <f>IF(T_iv_strat3!AI18=".","-",(CONCATENATE("[",ROUND(T_iv_strat3!AI18,1),"; ",ROUND(T_iv_strat3!AJ18,1),"]")))</f>
        <v>-</v>
      </c>
      <c r="AW41" s="18" t="str">
        <f>IF(T_iv_strat3!AM18=".","-",(CONCATENATE("[",ROUND(T_iv_strat3!AM18,1),"; ",ROUND(T_iv_strat3!AN18,1),"]")))</f>
        <v>[1.2; 12.7]</v>
      </c>
      <c r="AX41" s="18" t="str">
        <f>IF(T_iv_strat3!AQ18=".","-",(CONCATENATE("[",ROUND(T_iv_strat3!AQ18,1),"; ",ROUND(T_iv_strat3!AR18,1),"]")))</f>
        <v>[40.7; 57.3]</v>
      </c>
      <c r="AY41" s="18" t="str">
        <f>IF(T_iv_strat3!AU18=".","-",(CONCATENATE("[",ROUND(T_iv_strat3!AU18,1),"; ",ROUND(T_iv_strat3!AV18,1),"]")))</f>
        <v>-</v>
      </c>
      <c r="AZ41" s="18" t="str">
        <f>IF(T_iv_strat3!AY18=".","-",(CONCATENATE("[",ROUND(T_iv_strat3!AY18,1),"; ",ROUND(T_iv_strat3!AZ18,1),"]")))</f>
        <v>[8.2; 16.1]</v>
      </c>
      <c r="BA41" s="18" t="str">
        <f>IF(T_iv_strat3!BC18=".","-",(CONCATENATE("[",ROUND(T_iv_strat3!BC18,1),"; ",ROUND(T_iv_strat3!BD18,1),"]")))</f>
        <v>[0.4; 9.7]</v>
      </c>
      <c r="BB41" s="18" t="str">
        <f>IF(T_iv_strat3!BG18=".","-",(CONCATENATE("[",ROUND(T_iv_strat3!BG18,1),"; ",ROUND(T_iv_strat3!BH18,1),"]")))</f>
        <v>[16.2; 28.8]</v>
      </c>
      <c r="BC41" s="18" t="str">
        <f>IF(T_iv_strat3!BK18=".","-",(CONCATENATE("[",ROUND(T_iv_strat3!BK18,1),"; ",ROUND(T_iv_strat3!BL18,1),"]")))</f>
        <v>[4.8; 88.2]</v>
      </c>
    </row>
    <row r="42" spans="1:55" s="2" customFormat="1" x14ac:dyDescent="0.2">
      <c r="A42" s="7" t="s">
        <v>59</v>
      </c>
      <c r="B42" s="4">
        <f>ROUND(T_iv_strat1!B19,1)</f>
        <v>52</v>
      </c>
      <c r="C42" s="4">
        <f>ROUND(T_iv_strat1!F19,1)</f>
        <v>0</v>
      </c>
      <c r="D42" s="4">
        <f>ROUND(T_iv_strat1!J19,1)</f>
        <v>32.1</v>
      </c>
      <c r="E42" s="4">
        <f>ROUND(T_iv_strat1!N19,1)</f>
        <v>0</v>
      </c>
      <c r="F42" s="4">
        <f>ROUND(T_iv_strat1!R19,1)</f>
        <v>23.8</v>
      </c>
      <c r="G42" s="4">
        <f>ROUND(T_iv_strat1!V19,1)</f>
        <v>17</v>
      </c>
      <c r="H42" s="4">
        <f>ROUND(T_iv_strat1!Z19,1)</f>
        <v>23.8</v>
      </c>
      <c r="I42" s="4">
        <f>ROUND(T_iv_strat1!AD19,1)</f>
        <v>0</v>
      </c>
      <c r="J42" s="65">
        <f>ROUND(T_iv_strat1!AH19,1)</f>
        <v>11.2</v>
      </c>
      <c r="K42" s="4">
        <f>ROUND(T_iv_strat1!AL19,1)</f>
        <v>28.9</v>
      </c>
      <c r="L42" s="4">
        <f>ROUND(T_iv_strat1!AP19,1)</f>
        <v>50.5</v>
      </c>
      <c r="M42" s="4">
        <f>ROUND(T_iv_strat1!AT19,1)</f>
        <v>0</v>
      </c>
      <c r="N42" s="4">
        <f>ROUND(T_iv_strat1!AX19,1)</f>
        <v>30.2</v>
      </c>
      <c r="O42" s="4">
        <f>ROUND(T_iv_strat1!BB19,1)</f>
        <v>0</v>
      </c>
      <c r="P42" s="4">
        <f>ROUND(T_iv_strat1!BF19,1)</f>
        <v>30.6</v>
      </c>
      <c r="Q42" s="4">
        <f>ROUND(T_iv_strat1!BJ19,1)</f>
        <v>29.1</v>
      </c>
      <c r="T42" s="7" t="s">
        <v>59</v>
      </c>
      <c r="U42" s="4">
        <f>ROUND(T_iv_strat2!B19,1)</f>
        <v>0</v>
      </c>
      <c r="V42" s="4">
        <f>ROUND(T_iv_strat2!F19,1)</f>
        <v>4.9000000000000004</v>
      </c>
      <c r="W42" s="4">
        <f>ROUND(T_iv_strat2!J19,1)</f>
        <v>70.2</v>
      </c>
      <c r="X42" s="4">
        <f>ROUND(T_iv_strat2!N19,1)</f>
        <v>0</v>
      </c>
      <c r="Y42" s="4">
        <f>ROUND(T_iv_strat2!R19,1)</f>
        <v>43</v>
      </c>
      <c r="Z42" s="4">
        <f>ROUND(T_iv_strat2!V19,1)</f>
        <v>30</v>
      </c>
      <c r="AA42" s="4">
        <f>ROUND(T_iv_strat2!Z19,1)</f>
        <v>40.1</v>
      </c>
      <c r="AB42" s="4">
        <f>ROUND(T_iv_strat2!AD19,1)</f>
        <v>83.1</v>
      </c>
      <c r="AC42" s="65">
        <f>ROUND(T_iv_strat2!AH19,1)</f>
        <v>26.6</v>
      </c>
      <c r="AD42" s="4">
        <f>ROUND(T_iv_strat2!AL19,1)</f>
        <v>25.3</v>
      </c>
      <c r="AE42" s="4">
        <f>ROUND(T_iv_strat2!AP19,1)</f>
        <v>45.5</v>
      </c>
      <c r="AF42" s="4">
        <f>ROUND(T_iv_strat2!AT19,1)</f>
        <v>2</v>
      </c>
      <c r="AG42" s="4">
        <f>ROUND(T_iv_strat2!AX19,1)</f>
        <v>51.1</v>
      </c>
      <c r="AH42" s="4">
        <f>ROUND(T_iv_strat2!BB19,1)</f>
        <v>25.6</v>
      </c>
      <c r="AI42" s="4">
        <f>ROUND(T_iv_strat2!BF19,1)</f>
        <v>45.4</v>
      </c>
      <c r="AJ42" s="4">
        <f>ROUND(T_iv_strat2!BJ19,1)</f>
        <v>32.6</v>
      </c>
      <c r="AM42" s="7" t="s">
        <v>59</v>
      </c>
      <c r="AN42" s="4">
        <f>ROUND(T_iv_strat3!B19,1)</f>
        <v>0</v>
      </c>
      <c r="AO42" s="4">
        <f>ROUND(T_iv_strat3!F19,1)</f>
        <v>7.2</v>
      </c>
      <c r="AP42" s="4">
        <f>ROUND(T_iv_strat3!J19,1)</f>
        <v>24</v>
      </c>
      <c r="AQ42" s="4">
        <f>ROUND(T_iv_strat3!N19,1)</f>
        <v>0</v>
      </c>
      <c r="AR42" s="4">
        <f>ROUND(T_iv_strat3!R19,1)</f>
        <v>31.4</v>
      </c>
      <c r="AS42" s="4">
        <f>ROUND(T_iv_strat3!V19,1)</f>
        <v>57.6</v>
      </c>
      <c r="AT42" s="4">
        <f>ROUND(T_iv_strat3!Z19,1)</f>
        <v>28.3</v>
      </c>
      <c r="AU42" s="4">
        <f>ROUND(T_iv_strat3!AD19,1)</f>
        <v>0</v>
      </c>
      <c r="AV42" s="65">
        <f>ROUND(T_iv_strat3!AH19,1)</f>
        <v>0</v>
      </c>
      <c r="AW42" s="4">
        <f>ROUND(T_iv_strat3!AL19,1)</f>
        <v>9.4</v>
      </c>
      <c r="AX42" s="4">
        <f>ROUND(T_iv_strat3!AP19,1)</f>
        <v>17.7</v>
      </c>
      <c r="AY42" s="4">
        <f>ROUND(T_iv_strat3!AT19,1)</f>
        <v>0</v>
      </c>
      <c r="AZ42" s="4">
        <f>ROUND(T_iv_strat3!AX19,1)</f>
        <v>27.5</v>
      </c>
      <c r="BA42" s="4">
        <f>ROUND(T_iv_strat3!BB19,1)</f>
        <v>33.4</v>
      </c>
      <c r="BB42" s="4">
        <f>ROUND(T_iv_strat3!BF19,1)</f>
        <v>21.9</v>
      </c>
      <c r="BC42" s="4">
        <f>ROUND(T_iv_strat3!BJ19,1)</f>
        <v>0</v>
      </c>
    </row>
    <row r="43" spans="1:55" s="17" customFormat="1" ht="8.25" x14ac:dyDescent="0.15">
      <c r="A43" s="20"/>
      <c r="B43" s="18" t="str">
        <f>IF(T_iv_strat1!C19=".","-",(CONCATENATE("[",ROUND(T_iv_strat1!C19,1),"; ",ROUND(T_iv_strat1!D19,1),"]")))</f>
        <v>[12.9; 88.8]</v>
      </c>
      <c r="C43" s="18" t="str">
        <f>IF(T_iv_strat1!G19=".","-",(CONCATENATE("[",ROUND(T_iv_strat1!G19,1),"; ",ROUND(T_iv_strat1!H19,1),"]")))</f>
        <v>-</v>
      </c>
      <c r="D43" s="18" t="str">
        <f>IF(T_iv_strat1!K19=".","-",(CONCATENATE("[",ROUND(T_iv_strat1!K19,1),"; ",ROUND(T_iv_strat1!L19,1),"]")))</f>
        <v>[8; 71.9]</v>
      </c>
      <c r="E43" s="18" t="str">
        <f>IF(T_iv_strat1!O19=".","-",(CONCATENATE("[",ROUND(T_iv_strat1!O19,1),"; ",ROUND(T_iv_strat1!P19,1),"]")))</f>
        <v>-</v>
      </c>
      <c r="F43" s="18" t="str">
        <f>IF(T_iv_strat1!S19=".","-",(CONCATENATE("[",ROUND(T_iv_strat1!S19,1),"; ",ROUND(T_iv_strat1!T19,1),"]")))</f>
        <v>[19.4; 28.9]</v>
      </c>
      <c r="G43" s="18" t="str">
        <f>IF(T_iv_strat1!W19=".","-",(CONCATENATE("[",ROUND(T_iv_strat1!W19,1),"; ",ROUND(T_iv_strat1!X19,1),"]")))</f>
        <v>[4.8; 45.3]</v>
      </c>
      <c r="H43" s="18" t="str">
        <f>IF(T_iv_strat1!AA19=".","-",(CONCATENATE("[",ROUND(T_iv_strat1!AA19,1),"; ",ROUND(T_iv_strat1!AB19,1),"]")))</f>
        <v>[19.4; 28.9]</v>
      </c>
      <c r="I43" s="18" t="str">
        <f>IF(T_iv_strat1!AE19=".","-",(CONCATENATE("[",ROUND(T_iv_strat1!AE19,1),"; ",ROUND(T_iv_strat1!AF19,1),"]")))</f>
        <v>-</v>
      </c>
      <c r="J43" s="114" t="str">
        <f>IF(T_iv_strat1!AI19=".","-",(CONCATENATE("[",ROUND(T_iv_strat1!AI19,1),"; ",ROUND(T_iv_strat1!AJ19,1),"]")))</f>
        <v>[4.3; 26.2]</v>
      </c>
      <c r="K43" s="18" t="str">
        <f>IF(T_iv_strat1!AM19=".","-",(CONCATENATE("[",ROUND(T_iv_strat1!AM19,1),"; ",ROUND(T_iv_strat1!AN19,1),"]")))</f>
        <v>[16.1; 46.2]</v>
      </c>
      <c r="L43" s="18" t="str">
        <f>IF(T_iv_strat1!AQ19=".","-",(CONCATENATE("[",ROUND(T_iv_strat1!AQ19,1),"; ",ROUND(T_iv_strat1!AR19,1),"]")))</f>
        <v>[40.1; 60.9]</v>
      </c>
      <c r="M43" s="18" t="str">
        <f>IF(T_iv_strat1!AU19=".","-",(CONCATENATE("[",ROUND(T_iv_strat1!AU19,1),"; ",ROUND(T_iv_strat1!AV19,1),"]")))</f>
        <v>-</v>
      </c>
      <c r="N43" s="18" t="str">
        <f>IF(T_iv_strat1!AY19=".","-",(CONCATENATE("[",ROUND(T_iv_strat1!AY19,1),"; ",ROUND(T_iv_strat1!AZ19,1),"]")))</f>
        <v>[25; 35.9]</v>
      </c>
      <c r="O43" s="18" t="str">
        <f>IF(T_iv_strat1!BC19=".","-",(CONCATENATE("[",ROUND(T_iv_strat1!BC19,1),"; ",ROUND(T_iv_strat1!BD19,1),"]")))</f>
        <v>-</v>
      </c>
      <c r="P43" s="18" t="str">
        <f>IF(T_iv_strat1!BG19=".","-",(CONCATENATE("[",ROUND(T_iv_strat1!BG19,1),"; ",ROUND(T_iv_strat1!BH19,1),"]")))</f>
        <v>[25.9; 35.7]</v>
      </c>
      <c r="Q43" s="18" t="str">
        <f>IF(T_iv_strat1!BK19=".","-",(CONCATENATE("[",ROUND(T_iv_strat1!BK19,1),"; ",ROUND(T_iv_strat1!BL19,1),"]")))</f>
        <v>[20.9; 39]</v>
      </c>
      <c r="T43" s="20"/>
      <c r="U43" s="18" t="str">
        <f>IF(T_iv_strat2!C19=".","-",(CONCATENATE("[",ROUND(T_iv_strat2!C19,1),"; ",ROUND(T_iv_strat2!D19,1),"]")))</f>
        <v>-</v>
      </c>
      <c r="V43" s="18" t="str">
        <f>IF(T_iv_strat2!G19=".","-",(CONCATENATE("[",ROUND(T_iv_strat2!G19,1),"; ",ROUND(T_iv_strat2!H19,1),"]")))</f>
        <v>[1; 21.7]</v>
      </c>
      <c r="W43" s="18" t="str">
        <f>IF(T_iv_strat2!K19=".","-",(CONCATENATE("[",ROUND(T_iv_strat2!K19,1),"; ",ROUND(T_iv_strat2!L19,1),"]")))</f>
        <v>[61.6; 77.6]</v>
      </c>
      <c r="X43" s="18" t="str">
        <f>IF(T_iv_strat2!O19=".","-",(CONCATENATE("[",ROUND(T_iv_strat2!O19,1),"; ",ROUND(T_iv_strat2!P19,1),"]")))</f>
        <v>-</v>
      </c>
      <c r="Y43" s="18" t="str">
        <f>IF(T_iv_strat2!S19=".","-",(CONCATENATE("[",ROUND(T_iv_strat2!S19,1),"; ",ROUND(T_iv_strat2!T19,1),"]")))</f>
        <v>[35.4; 51.1]</v>
      </c>
      <c r="Z43" s="18" t="str">
        <f>IF(T_iv_strat2!W19=".","-",(CONCATENATE("[",ROUND(T_iv_strat2!W19,1),"; ",ROUND(T_iv_strat2!X19,1),"]")))</f>
        <v>[14.6; 51.7]</v>
      </c>
      <c r="AA43" s="18" t="str">
        <f>IF(T_iv_strat2!AA19=".","-",(CONCATENATE("[",ROUND(T_iv_strat2!AA19,1),"; ",ROUND(T_iv_strat2!AB19,1),"]")))</f>
        <v>[33.6; 47.1]</v>
      </c>
      <c r="AB43" s="18" t="str">
        <f>IF(T_iv_strat2!AE19=".","-",(CONCATENATE("[",ROUND(T_iv_strat2!AE19,1),"; ",ROUND(T_iv_strat2!AF19,1),"]")))</f>
        <v>[54.5; 95.3]</v>
      </c>
      <c r="AC43" s="114" t="str">
        <f>IF(T_iv_strat2!AI19=".","-",(CONCATENATE("[",ROUND(T_iv_strat2!AI19,1),"; ",ROUND(T_iv_strat2!AJ19,1),"]")))</f>
        <v>[17.1; 39]</v>
      </c>
      <c r="AD43" s="18" t="str">
        <f>IF(T_iv_strat2!AM19=".","-",(CONCATENATE("[",ROUND(T_iv_strat2!AM19,1),"; ",ROUND(T_iv_strat2!AN19,1),"]")))</f>
        <v>[14.7; 40.1]</v>
      </c>
      <c r="AE43" s="18" t="str">
        <f>IF(T_iv_strat2!AQ19=".","-",(CONCATENATE("[",ROUND(T_iv_strat2!AQ19,1),"; ",ROUND(T_iv_strat2!AR19,1),"]")))</f>
        <v>[37; 54.2]</v>
      </c>
      <c r="AF43" s="18" t="str">
        <f>IF(T_iv_strat2!AU19=".","-",(CONCATENATE("[",ROUND(T_iv_strat2!AU19,1),"; ",ROUND(T_iv_strat2!AV19,1),"]")))</f>
        <v>[0.4; 8.8]</v>
      </c>
      <c r="AG43" s="18" t="str">
        <f>IF(T_iv_strat2!AY19=".","-",(CONCATENATE("[",ROUND(T_iv_strat2!AY19,1),"; ",ROUND(T_iv_strat2!AZ19,1),"]")))</f>
        <v>[47.5; 54.7]</v>
      </c>
      <c r="AH43" s="18" t="str">
        <f>IF(T_iv_strat2!BC19=".","-",(CONCATENATE("[",ROUND(T_iv_strat2!BC19,1),"; ",ROUND(T_iv_strat2!BD19,1),"]")))</f>
        <v>[15.2; 39.8]</v>
      </c>
      <c r="AI43" s="18" t="str">
        <f>IF(T_iv_strat2!BG19=".","-",(CONCATENATE("[",ROUND(T_iv_strat2!BG19,1),"; ",ROUND(T_iv_strat2!BH19,1),"]")))</f>
        <v>[41.4; 49.4]</v>
      </c>
      <c r="AJ43" s="18" t="str">
        <f>IF(T_iv_strat2!BK19=".","-",(CONCATENATE("[",ROUND(T_iv_strat2!BK19,1),"; ",ROUND(T_iv_strat2!BL19,1),"]")))</f>
        <v>[17.6; 52.3]</v>
      </c>
      <c r="AM43" s="20"/>
      <c r="AN43" s="18" t="str">
        <f>IF(T_iv_strat3!C19=".","-",(CONCATENATE("[",ROUND(T_iv_strat3!C19,1),"; ",ROUND(T_iv_strat3!D19,1),"]")))</f>
        <v>-</v>
      </c>
      <c r="AO43" s="18" t="str">
        <f>IF(T_iv_strat3!G19=".","-",(CONCATENATE("[",ROUND(T_iv_strat3!G19,1),"; ",ROUND(T_iv_strat3!H19,1),"]")))</f>
        <v>[1.1; 34.1]</v>
      </c>
      <c r="AP43" s="18" t="str">
        <f>IF(T_iv_strat3!K19=".","-",(CONCATENATE("[",ROUND(T_iv_strat3!K19,1),"; ",ROUND(T_iv_strat3!L19,1),"]")))</f>
        <v>[11.6; 43.2]</v>
      </c>
      <c r="AQ43" s="18" t="str">
        <f>IF(T_iv_strat3!O19=".","-",(CONCATENATE("[",ROUND(T_iv_strat3!O19,1),"; ",ROUND(T_iv_strat3!P19,1),"]")))</f>
        <v>-</v>
      </c>
      <c r="AR43" s="18" t="str">
        <f>IF(T_iv_strat3!S19=".","-",(CONCATENATE("[",ROUND(T_iv_strat3!S19,1),"; ",ROUND(T_iv_strat3!T19,1),"]")))</f>
        <v>[21.6; 43]</v>
      </c>
      <c r="AS43" s="18" t="str">
        <f>IF(T_iv_strat3!W19=".","-",(CONCATENATE("[",ROUND(T_iv_strat3!W19,1),"; ",ROUND(T_iv_strat3!X19,1),"]")))</f>
        <v>[9.1; 94.8]</v>
      </c>
      <c r="AT43" s="18" t="str">
        <f>IF(T_iv_strat3!AA19=".","-",(CONCATENATE("[",ROUND(T_iv_strat3!AA19,1),"; ",ROUND(T_iv_strat3!AB19,1),"]")))</f>
        <v>[19.1; 39.7]</v>
      </c>
      <c r="AU43" s="18" t="str">
        <f>IF(T_iv_strat3!AE19=".","-",(CONCATENATE("[",ROUND(T_iv_strat3!AE19,1),"; ",ROUND(T_iv_strat3!AF19,1),"]")))</f>
        <v>-</v>
      </c>
      <c r="AV43" s="114" t="str">
        <f>IF(T_iv_strat3!AI19=".","-",(CONCATENATE("[",ROUND(T_iv_strat3!AI19,1),"; ",ROUND(T_iv_strat3!AJ19,1),"]")))</f>
        <v>-</v>
      </c>
      <c r="AW43" s="18" t="str">
        <f>IF(T_iv_strat3!AM19=".","-",(CONCATENATE("[",ROUND(T_iv_strat3!AM19,1),"; ",ROUND(T_iv_strat3!AN19,1),"]")))</f>
        <v>[3.4; 23.8]</v>
      </c>
      <c r="AX43" s="18" t="str">
        <f>IF(T_iv_strat3!AQ19=".","-",(CONCATENATE("[",ROUND(T_iv_strat3!AQ19,1),"; ",ROUND(T_iv_strat3!AR19,1),"]")))</f>
        <v>[13.5; 23]</v>
      </c>
      <c r="AY43" s="18" t="str">
        <f>IF(T_iv_strat3!AU19=".","-",(CONCATENATE("[",ROUND(T_iv_strat3!AU19,1),"; ",ROUND(T_iv_strat3!AV19,1),"]")))</f>
        <v>-</v>
      </c>
      <c r="AZ43" s="18" t="str">
        <f>IF(T_iv_strat3!AY19=".","-",(CONCATENATE("[",ROUND(T_iv_strat3!AY19,1),"; ",ROUND(T_iv_strat3!AZ19,1),"]")))</f>
        <v>[22; 33.8]</v>
      </c>
      <c r="BA43" s="18" t="str">
        <f>IF(T_iv_strat3!BC19=".","-",(CONCATENATE("[",ROUND(T_iv_strat3!BC19,1),"; ",ROUND(T_iv_strat3!BD19,1),"]")))</f>
        <v>[27.4; 39.9]</v>
      </c>
      <c r="BB43" s="18" t="str">
        <f>IF(T_iv_strat3!BG19=".","-",(CONCATENATE("[",ROUND(T_iv_strat3!BG19,1),"; ",ROUND(T_iv_strat3!BH19,1),"]")))</f>
        <v>[17.8; 26.6]</v>
      </c>
      <c r="BC43" s="18" t="str">
        <f>IF(T_iv_strat3!BK19=".","-",(CONCATENATE("[",ROUND(T_iv_strat3!BK19,1),"; ",ROUND(T_iv_strat3!BL19,1),"]")))</f>
        <v>-</v>
      </c>
    </row>
    <row r="44" spans="1:55" s="2" customFormat="1" x14ac:dyDescent="0.2">
      <c r="A44" s="5" t="s">
        <v>60</v>
      </c>
      <c r="B44" s="4">
        <f>ROUND(T_iv_strat1!B20,1)</f>
        <v>0</v>
      </c>
      <c r="C44" s="4">
        <f>ROUND(T_iv_strat1!F20,1)</f>
        <v>0</v>
      </c>
      <c r="D44" s="4">
        <f>ROUND(T_iv_strat1!J20,1)</f>
        <v>0</v>
      </c>
      <c r="E44" s="4">
        <f>ROUND(T_iv_strat1!N20,1)</f>
        <v>0</v>
      </c>
      <c r="F44" s="4">
        <f>ROUND(T_iv_strat1!R20,1)</f>
        <v>0.8</v>
      </c>
      <c r="G44" s="4">
        <f>ROUND(T_iv_strat1!V20,1)</f>
        <v>0</v>
      </c>
      <c r="H44" s="4">
        <f>ROUND(T_iv_strat1!Z20,1)</f>
        <v>0.8</v>
      </c>
      <c r="I44" s="4">
        <f>ROUND(T_iv_strat1!AD20,1)</f>
        <v>0</v>
      </c>
      <c r="J44" s="65">
        <f>ROUND(T_iv_strat1!AH20,1)</f>
        <v>0</v>
      </c>
      <c r="K44" s="4">
        <f>ROUND(T_iv_strat1!AL20,1)</f>
        <v>3</v>
      </c>
      <c r="L44" s="4">
        <f>ROUND(T_iv_strat1!AP20,1)</f>
        <v>0</v>
      </c>
      <c r="M44" s="4">
        <f>ROUND(T_iv_strat1!AT20,1)</f>
        <v>0</v>
      </c>
      <c r="N44" s="4">
        <f>ROUND(T_iv_strat1!AX20,1)</f>
        <v>1.2</v>
      </c>
      <c r="O44" s="4">
        <f>ROUND(T_iv_strat1!BB20,1)</f>
        <v>0</v>
      </c>
      <c r="P44" s="4">
        <f>ROUND(T_iv_strat1!BF20,1)</f>
        <v>1.2</v>
      </c>
      <c r="Q44" s="4">
        <f>ROUND(T_iv_strat1!BJ20,1)</f>
        <v>0</v>
      </c>
      <c r="T44" s="5" t="s">
        <v>60</v>
      </c>
      <c r="U44" s="4">
        <f>ROUND(T_iv_strat2!B20,1)</f>
        <v>0</v>
      </c>
      <c r="V44" s="4">
        <f>ROUND(T_iv_strat2!F20,1)</f>
        <v>0</v>
      </c>
      <c r="W44" s="4">
        <f>ROUND(T_iv_strat2!J20,1)</f>
        <v>30.9</v>
      </c>
      <c r="X44" s="4">
        <f>ROUND(T_iv_strat2!N20,1)</f>
        <v>0</v>
      </c>
      <c r="Y44" s="4">
        <f>ROUND(T_iv_strat2!R20,1)</f>
        <v>1.3</v>
      </c>
      <c r="Z44" s="4">
        <f>ROUND(T_iv_strat2!V20,1)</f>
        <v>0</v>
      </c>
      <c r="AA44" s="4">
        <f>ROUND(T_iv_strat2!Z20,1)</f>
        <v>2.2000000000000002</v>
      </c>
      <c r="AB44" s="4">
        <f>ROUND(T_iv_strat2!AD20,1)</f>
        <v>0</v>
      </c>
      <c r="AC44" s="65">
        <f>ROUND(T_iv_strat2!AH20,1)</f>
        <v>25.1</v>
      </c>
      <c r="AD44" s="4">
        <f>ROUND(T_iv_strat2!AL20,1)</f>
        <v>4.8</v>
      </c>
      <c r="AE44" s="4">
        <f>ROUND(T_iv_strat2!AP20,1)</f>
        <v>8</v>
      </c>
      <c r="AF44" s="4">
        <f>ROUND(T_iv_strat2!AT20,1)</f>
        <v>0</v>
      </c>
      <c r="AG44" s="4">
        <f>ROUND(T_iv_strat2!AX20,1)</f>
        <v>2.2000000000000002</v>
      </c>
      <c r="AH44" s="4">
        <f>ROUND(T_iv_strat2!BB20,1)</f>
        <v>0</v>
      </c>
      <c r="AI44" s="4">
        <f>ROUND(T_iv_strat2!BF20,1)</f>
        <v>3.1</v>
      </c>
      <c r="AJ44" s="4">
        <f>ROUND(T_iv_strat2!BJ20,1)</f>
        <v>3.7</v>
      </c>
      <c r="AM44" s="5" t="s">
        <v>60</v>
      </c>
      <c r="AN44" s="4">
        <f>ROUND(T_iv_strat3!B20,1)</f>
        <v>0</v>
      </c>
      <c r="AO44" s="4">
        <f>ROUND(T_iv_strat3!F20,1)</f>
        <v>5.7</v>
      </c>
      <c r="AP44" s="4">
        <f>ROUND(T_iv_strat3!J20,1)</f>
        <v>0</v>
      </c>
      <c r="AQ44" s="4">
        <f>ROUND(T_iv_strat3!N20,1)</f>
        <v>0</v>
      </c>
      <c r="AR44" s="4">
        <f>ROUND(T_iv_strat3!R20,1)</f>
        <v>0</v>
      </c>
      <c r="AS44" s="4">
        <f>ROUND(T_iv_strat3!V20,1)</f>
        <v>0</v>
      </c>
      <c r="AT44" s="4">
        <f>ROUND(T_iv_strat3!Z20,1)</f>
        <v>0.4</v>
      </c>
      <c r="AU44" s="4">
        <f>ROUND(T_iv_strat3!AD20,1)</f>
        <v>0</v>
      </c>
      <c r="AV44" s="65">
        <f>ROUND(T_iv_strat3!AH20,1)</f>
        <v>0</v>
      </c>
      <c r="AW44" s="4">
        <f>ROUND(T_iv_strat3!AL20,1)</f>
        <v>0</v>
      </c>
      <c r="AX44" s="4">
        <f>ROUND(T_iv_strat3!AP20,1)</f>
        <v>0.9</v>
      </c>
      <c r="AY44" s="4">
        <f>ROUND(T_iv_strat3!AT20,1)</f>
        <v>0</v>
      </c>
      <c r="AZ44" s="4">
        <f>ROUND(T_iv_strat3!AX20,1)</f>
        <v>0.2</v>
      </c>
      <c r="BA44" s="4">
        <f>ROUND(T_iv_strat3!BB20,1)</f>
        <v>0</v>
      </c>
      <c r="BB44" s="4">
        <f>ROUND(T_iv_strat3!BF20,1)</f>
        <v>0.4</v>
      </c>
      <c r="BC44" s="4">
        <f>ROUND(T_iv_strat3!BJ20,1)</f>
        <v>0</v>
      </c>
    </row>
    <row r="45" spans="1:55" s="17" customFormat="1" ht="8.25" x14ac:dyDescent="0.15">
      <c r="A45" s="21"/>
      <c r="B45" s="18" t="str">
        <f>IF(T_iv_strat1!C20=".","-",(CONCATENATE("[",ROUND(T_iv_strat1!C20,1),"; ",ROUND(T_iv_strat1!D20,1),"]")))</f>
        <v>-</v>
      </c>
      <c r="C45" s="18" t="str">
        <f>IF(T_iv_strat1!G20=".","-",(CONCATENATE("[",ROUND(T_iv_strat1!G20,1),"; ",ROUND(T_iv_strat1!H20,1),"]")))</f>
        <v>-</v>
      </c>
      <c r="D45" s="18" t="str">
        <f>IF(T_iv_strat1!K20=".","-",(CONCATENATE("[",ROUND(T_iv_strat1!K20,1),"; ",ROUND(T_iv_strat1!L20,1),"]")))</f>
        <v>-</v>
      </c>
      <c r="E45" s="18" t="str">
        <f>IF(T_iv_strat1!O20=".","-",(CONCATENATE("[",ROUND(T_iv_strat1!O20,1),"; ",ROUND(T_iv_strat1!P20,1),"]")))</f>
        <v>-</v>
      </c>
      <c r="F45" s="18" t="str">
        <f>IF(T_iv_strat1!S20=".","-",(CONCATENATE("[",ROUND(T_iv_strat1!S20,1),"; ",ROUND(T_iv_strat1!T20,1),"]")))</f>
        <v>[0.2; 3.2]</v>
      </c>
      <c r="G45" s="18" t="str">
        <f>IF(T_iv_strat1!W20=".","-",(CONCATENATE("[",ROUND(T_iv_strat1!W20,1),"; ",ROUND(T_iv_strat1!X20,1),"]")))</f>
        <v>-</v>
      </c>
      <c r="H45" s="18" t="str">
        <f>IF(T_iv_strat1!AA20=".","-",(CONCATENATE("[",ROUND(T_iv_strat1!AA20,1),"; ",ROUND(T_iv_strat1!AB20,1),"]")))</f>
        <v>[0.2; 3]</v>
      </c>
      <c r="I45" s="18" t="str">
        <f>IF(T_iv_strat1!AE20=".","-",(CONCATENATE("[",ROUND(T_iv_strat1!AE20,1),"; ",ROUND(T_iv_strat1!AF20,1),"]")))</f>
        <v>-</v>
      </c>
      <c r="J45" s="114" t="str">
        <f>IF(T_iv_strat1!AI20=".","-",(CONCATENATE("[",ROUND(T_iv_strat1!AI20,1),"; ",ROUND(T_iv_strat1!AJ20,1),"]")))</f>
        <v>-</v>
      </c>
      <c r="K45" s="18" t="str">
        <f>IF(T_iv_strat1!AM20=".","-",(CONCATENATE("[",ROUND(T_iv_strat1!AM20,1),"; ",ROUND(T_iv_strat1!AN20,1),"]")))</f>
        <v>[0.8; 11.4]</v>
      </c>
      <c r="L45" s="18" t="str">
        <f>IF(T_iv_strat1!AQ20=".","-",(CONCATENATE("[",ROUND(T_iv_strat1!AQ20,1),"; ",ROUND(T_iv_strat1!AR20,1),"]")))</f>
        <v>-</v>
      </c>
      <c r="M45" s="18" t="str">
        <f>IF(T_iv_strat1!AU20=".","-",(CONCATENATE("[",ROUND(T_iv_strat1!AU20,1),"; ",ROUND(T_iv_strat1!AV20,1),"]")))</f>
        <v>-</v>
      </c>
      <c r="N45" s="18" t="str">
        <f>IF(T_iv_strat1!AY20=".","-",(CONCATENATE("[",ROUND(T_iv_strat1!AY20,1),"; ",ROUND(T_iv_strat1!AZ20,1),"]")))</f>
        <v>[0.8; 2]</v>
      </c>
      <c r="O45" s="18" t="str">
        <f>IF(T_iv_strat1!BC20=".","-",(CONCATENATE("[",ROUND(T_iv_strat1!BC20,1),"; ",ROUND(T_iv_strat1!BD20,1),"]")))</f>
        <v>-</v>
      </c>
      <c r="P45" s="18" t="str">
        <f>IF(T_iv_strat1!BG20=".","-",(CONCATENATE("[",ROUND(T_iv_strat1!BG20,1),"; ",ROUND(T_iv_strat1!BH20,1),"]")))</f>
        <v>[0.7; 1.9]</v>
      </c>
      <c r="Q45" s="18" t="str">
        <f>IF(T_iv_strat1!BK20=".","-",(CONCATENATE("[",ROUND(T_iv_strat1!BK20,1),"; ",ROUND(T_iv_strat1!BL20,1),"]")))</f>
        <v>-</v>
      </c>
      <c r="T45" s="21"/>
      <c r="U45" s="18" t="str">
        <f>IF(T_iv_strat2!C20=".","-",(CONCATENATE("[",ROUND(T_iv_strat2!C20,1),"; ",ROUND(T_iv_strat2!D20,1),"]")))</f>
        <v>-</v>
      </c>
      <c r="V45" s="18" t="str">
        <f>IF(T_iv_strat2!G20=".","-",(CONCATENATE("[",ROUND(T_iv_strat2!G20,1),"; ",ROUND(T_iv_strat2!H20,1),"]")))</f>
        <v>-</v>
      </c>
      <c r="W45" s="18" t="str">
        <f>IF(T_iv_strat2!K20=".","-",(CONCATENATE("[",ROUND(T_iv_strat2!K20,1),"; ",ROUND(T_iv_strat2!L20,1),"]")))</f>
        <v>[23.2; 39.8]</v>
      </c>
      <c r="X45" s="18" t="str">
        <f>IF(T_iv_strat2!O20=".","-",(CONCATENATE("[",ROUND(T_iv_strat2!O20,1),"; ",ROUND(T_iv_strat2!P20,1),"]")))</f>
        <v>-</v>
      </c>
      <c r="Y45" s="18" t="str">
        <f>IF(T_iv_strat2!S20=".","-",(CONCATENATE("[",ROUND(T_iv_strat2!S20,1),"; ",ROUND(T_iv_strat2!T20,1),"]")))</f>
        <v>[0.6; 3]</v>
      </c>
      <c r="Z45" s="18" t="str">
        <f>IF(T_iv_strat2!W20=".","-",(CONCATENATE("[",ROUND(T_iv_strat2!W20,1),"; ",ROUND(T_iv_strat2!X20,1),"]")))</f>
        <v>-</v>
      </c>
      <c r="AA45" s="18" t="str">
        <f>IF(T_iv_strat2!AA20=".","-",(CONCATENATE("[",ROUND(T_iv_strat2!AA20,1),"; ",ROUND(T_iv_strat2!AB20,1),"]")))</f>
        <v>[1; 4.6]</v>
      </c>
      <c r="AB45" s="18" t="str">
        <f>IF(T_iv_strat2!AE20=".","-",(CONCATENATE("[",ROUND(T_iv_strat2!AE20,1),"; ",ROUND(T_iv_strat2!AF20,1),"]")))</f>
        <v>-</v>
      </c>
      <c r="AC45" s="114" t="str">
        <f>IF(T_iv_strat2!AI20=".","-",(CONCATENATE("[",ROUND(T_iv_strat2!AI20,1),"; ",ROUND(T_iv_strat2!AJ20,1),"]")))</f>
        <v>[15.8; 37.3]</v>
      </c>
      <c r="AD45" s="18" t="str">
        <f>IF(T_iv_strat2!AM20=".","-",(CONCATENATE("[",ROUND(T_iv_strat2!AM20,1),"; ",ROUND(T_iv_strat2!AN20,1),"]")))</f>
        <v>[1.9; 11.7]</v>
      </c>
      <c r="AE45" s="18" t="str">
        <f>IF(T_iv_strat2!AQ20=".","-",(CONCATENATE("[",ROUND(T_iv_strat2!AQ20,1),"; ",ROUND(T_iv_strat2!AR20,1),"]")))</f>
        <v>[4.2; 14.4]</v>
      </c>
      <c r="AF45" s="18" t="str">
        <f>IF(T_iv_strat2!AU20=".","-",(CONCATENATE("[",ROUND(T_iv_strat2!AU20,1),"; ",ROUND(T_iv_strat2!AV20,1),"]")))</f>
        <v>-</v>
      </c>
      <c r="AG45" s="18" t="str">
        <f>IF(T_iv_strat2!AY20=".","-",(CONCATENATE("[",ROUND(T_iv_strat2!AY20,1),"; ",ROUND(T_iv_strat2!AZ20,1),"]")))</f>
        <v>[1.5; 3.3]</v>
      </c>
      <c r="AH45" s="18" t="str">
        <f>IF(T_iv_strat2!BC20=".","-",(CONCATENATE("[",ROUND(T_iv_strat2!BC20,1),"; ",ROUND(T_iv_strat2!BD20,1),"]")))</f>
        <v>-</v>
      </c>
      <c r="AI45" s="18" t="str">
        <f>IF(T_iv_strat2!BG20=".","-",(CONCATENATE("[",ROUND(T_iv_strat2!BG20,1),"; ",ROUND(T_iv_strat2!BH20,1),"]")))</f>
        <v>[2.3; 4.1]</v>
      </c>
      <c r="AJ45" s="18" t="str">
        <f>IF(T_iv_strat2!BK20=".","-",(CONCATENATE("[",ROUND(T_iv_strat2!BK20,1),"; ",ROUND(T_iv_strat2!BL20,1),"]")))</f>
        <v>[0.8; 16.2]</v>
      </c>
      <c r="AM45" s="21"/>
      <c r="AN45" s="18" t="str">
        <f>IF(T_iv_strat3!C20=".","-",(CONCATENATE("[",ROUND(T_iv_strat3!C20,1),"; ",ROUND(T_iv_strat3!D20,1),"]")))</f>
        <v>-</v>
      </c>
      <c r="AO45" s="18" t="str">
        <f>IF(T_iv_strat3!G20=".","-",(CONCATENATE("[",ROUND(T_iv_strat3!G20,1),"; ",ROUND(T_iv_strat3!H20,1),"]")))</f>
        <v>[0.7; 34.4]</v>
      </c>
      <c r="AP45" s="18" t="str">
        <f>IF(T_iv_strat3!K20=".","-",(CONCATENATE("[",ROUND(T_iv_strat3!K20,1),"; ",ROUND(T_iv_strat3!L20,1),"]")))</f>
        <v>-</v>
      </c>
      <c r="AQ45" s="18" t="str">
        <f>IF(T_iv_strat3!O20=".","-",(CONCATENATE("[",ROUND(T_iv_strat3!O20,1),"; ",ROUND(T_iv_strat3!P20,1),"]")))</f>
        <v>-</v>
      </c>
      <c r="AR45" s="18" t="str">
        <f>IF(T_iv_strat3!S20=".","-",(CONCATENATE("[",ROUND(T_iv_strat3!S20,1),"; ",ROUND(T_iv_strat3!T20,1),"]")))</f>
        <v>-</v>
      </c>
      <c r="AS45" s="18" t="str">
        <f>IF(T_iv_strat3!W20=".","-",(CONCATENATE("[",ROUND(T_iv_strat3!W20,1),"; ",ROUND(T_iv_strat3!X20,1),"]")))</f>
        <v>-</v>
      </c>
      <c r="AT45" s="18" t="str">
        <f>IF(T_iv_strat3!AA20=".","-",(CONCATENATE("[",ROUND(T_iv_strat3!AA20,1),"; ",ROUND(T_iv_strat3!AB20,1),"]")))</f>
        <v>[0.1; 2.8]</v>
      </c>
      <c r="AU45" s="18" t="str">
        <f>IF(T_iv_strat3!AE20=".","-",(CONCATENATE("[",ROUND(T_iv_strat3!AE20,1),"; ",ROUND(T_iv_strat3!AF20,1),"]")))</f>
        <v>-</v>
      </c>
      <c r="AV45" s="114" t="str">
        <f>IF(T_iv_strat3!AI20=".","-",(CONCATENATE("[",ROUND(T_iv_strat3!AI20,1),"; ",ROUND(T_iv_strat3!AJ20,1),"]")))</f>
        <v>-</v>
      </c>
      <c r="AW45" s="18" t="str">
        <f>IF(T_iv_strat3!AM20=".","-",(CONCATENATE("[",ROUND(T_iv_strat3!AM20,1),"; ",ROUND(T_iv_strat3!AN20,1),"]")))</f>
        <v>-</v>
      </c>
      <c r="AX45" s="18" t="str">
        <f>IF(T_iv_strat3!AQ20=".","-",(CONCATENATE("[",ROUND(T_iv_strat3!AQ20,1),"; ",ROUND(T_iv_strat3!AR20,1),"]")))</f>
        <v>[0.3; 3.2]</v>
      </c>
      <c r="AY45" s="18" t="str">
        <f>IF(T_iv_strat3!AU20=".","-",(CONCATENATE("[",ROUND(T_iv_strat3!AU20,1),"; ",ROUND(T_iv_strat3!AV20,1),"]")))</f>
        <v>-</v>
      </c>
      <c r="AZ45" s="18" t="str">
        <f>IF(T_iv_strat3!AY20=".","-",(CONCATENATE("[",ROUND(T_iv_strat3!AY20,1),"; ",ROUND(T_iv_strat3!AZ20,1),"]")))</f>
        <v>[0; 1.5]</v>
      </c>
      <c r="BA45" s="18" t="str">
        <f>IF(T_iv_strat3!BC20=".","-",(CONCATENATE("[",ROUND(T_iv_strat3!BC20,1),"; ",ROUND(T_iv_strat3!BD20,1),"]")))</f>
        <v>-</v>
      </c>
      <c r="BB45" s="18" t="str">
        <f>IF(T_iv_strat3!BG20=".","-",(CONCATENATE("[",ROUND(T_iv_strat3!BG20,1),"; ",ROUND(T_iv_strat3!BH20,1),"]")))</f>
        <v>[0.1; 1.5]</v>
      </c>
      <c r="BC45" s="18" t="str">
        <f>IF(T_iv_strat3!BK20=".","-",(CONCATENATE("[",ROUND(T_iv_strat3!BK20,1),"; ",ROUND(T_iv_strat3!BL20,1),"]")))</f>
        <v>-</v>
      </c>
    </row>
    <row r="46" spans="1:55" s="2" customFormat="1" x14ac:dyDescent="0.2">
      <c r="A46" s="5" t="s">
        <v>61</v>
      </c>
      <c r="B46" s="4">
        <f>ROUND(T_iv_strat1!B21,1)</f>
        <v>0</v>
      </c>
      <c r="C46" s="4">
        <f>ROUND(T_iv_strat1!F21,1)</f>
        <v>0</v>
      </c>
      <c r="D46" s="4">
        <f>ROUND(T_iv_strat1!J21,1)</f>
        <v>32.1</v>
      </c>
      <c r="E46" s="4">
        <f>ROUND(T_iv_strat1!N21,1)</f>
        <v>0</v>
      </c>
      <c r="F46" s="4">
        <f>ROUND(T_iv_strat1!R21,1)</f>
        <v>14.8</v>
      </c>
      <c r="G46" s="4">
        <f>ROUND(T_iv_strat1!V21,1)</f>
        <v>17</v>
      </c>
      <c r="H46" s="4">
        <f>ROUND(T_iv_strat1!Z21,1)</f>
        <v>14.7</v>
      </c>
      <c r="I46" s="4">
        <f>ROUND(T_iv_strat1!AD21,1)</f>
        <v>0</v>
      </c>
      <c r="J46" s="65">
        <f>ROUND(T_iv_strat1!AH21,1)</f>
        <v>6.2</v>
      </c>
      <c r="K46" s="4">
        <f>ROUND(T_iv_strat1!AL21,1)</f>
        <v>13.9</v>
      </c>
      <c r="L46" s="4">
        <f>ROUND(T_iv_strat1!AP21,1)</f>
        <v>17.399999999999999</v>
      </c>
      <c r="M46" s="4">
        <f>ROUND(T_iv_strat1!AT21,1)</f>
        <v>0</v>
      </c>
      <c r="N46" s="4">
        <f>ROUND(T_iv_strat1!AX21,1)</f>
        <v>16.3</v>
      </c>
      <c r="O46" s="4">
        <f>ROUND(T_iv_strat1!BB21,1)</f>
        <v>0</v>
      </c>
      <c r="P46" s="4">
        <f>ROUND(T_iv_strat1!BF21,1)</f>
        <v>16.100000000000001</v>
      </c>
      <c r="Q46" s="4">
        <f>ROUND(T_iv_strat1!BJ21,1)</f>
        <v>21</v>
      </c>
      <c r="T46" s="5" t="s">
        <v>61</v>
      </c>
      <c r="U46" s="4">
        <f>ROUND(T_iv_strat2!B21,1)</f>
        <v>0</v>
      </c>
      <c r="V46" s="4">
        <f>ROUND(T_iv_strat2!F21,1)</f>
        <v>0</v>
      </c>
      <c r="W46" s="4">
        <f>ROUND(T_iv_strat2!J21,1)</f>
        <v>14.9</v>
      </c>
      <c r="X46" s="4">
        <f>ROUND(T_iv_strat2!N21,1)</f>
        <v>0</v>
      </c>
      <c r="Y46" s="4">
        <f>ROUND(T_iv_strat2!R21,1)</f>
        <v>27.6</v>
      </c>
      <c r="Z46" s="4">
        <f>ROUND(T_iv_strat2!V21,1)</f>
        <v>19.399999999999999</v>
      </c>
      <c r="AA46" s="4">
        <f>ROUND(T_iv_strat2!Z21,1)</f>
        <v>24.7</v>
      </c>
      <c r="AB46" s="4">
        <f>ROUND(T_iv_strat2!AD21,1)</f>
        <v>47</v>
      </c>
      <c r="AC46" s="65">
        <f>ROUND(T_iv_strat2!AH21,1)</f>
        <v>1.6</v>
      </c>
      <c r="AD46" s="4">
        <f>ROUND(T_iv_strat2!AL21,1)</f>
        <v>3</v>
      </c>
      <c r="AE46" s="4">
        <f>ROUND(T_iv_strat2!AP21,1)</f>
        <v>15.7</v>
      </c>
      <c r="AF46" s="4">
        <f>ROUND(T_iv_strat2!AT21,1)</f>
        <v>0</v>
      </c>
      <c r="AG46" s="4">
        <f>ROUND(T_iv_strat2!AX21,1)</f>
        <v>28.4</v>
      </c>
      <c r="AH46" s="4">
        <f>ROUND(T_iv_strat2!BB21,1)</f>
        <v>8.3000000000000007</v>
      </c>
      <c r="AI46" s="4">
        <f>ROUND(T_iv_strat2!BF21,1)</f>
        <v>23.1</v>
      </c>
      <c r="AJ46" s="4">
        <f>ROUND(T_iv_strat2!BJ21,1)</f>
        <v>26.2</v>
      </c>
      <c r="AM46" s="5" t="s">
        <v>61</v>
      </c>
      <c r="AN46" s="4">
        <f>ROUND(T_iv_strat3!B21,1)</f>
        <v>0</v>
      </c>
      <c r="AO46" s="4">
        <f>ROUND(T_iv_strat3!F21,1)</f>
        <v>0</v>
      </c>
      <c r="AP46" s="4">
        <f>ROUND(T_iv_strat3!J21,1)</f>
        <v>7.6</v>
      </c>
      <c r="AQ46" s="4">
        <f>ROUND(T_iv_strat3!N21,1)</f>
        <v>0</v>
      </c>
      <c r="AR46" s="4">
        <f>ROUND(T_iv_strat3!R21,1)</f>
        <v>19.100000000000001</v>
      </c>
      <c r="AS46" s="4">
        <f>ROUND(T_iv_strat3!V21,1)</f>
        <v>0</v>
      </c>
      <c r="AT46" s="4">
        <f>ROUND(T_iv_strat3!Z21,1)</f>
        <v>14.2</v>
      </c>
      <c r="AU46" s="4">
        <f>ROUND(T_iv_strat3!AD21,1)</f>
        <v>0</v>
      </c>
      <c r="AV46" s="65">
        <f>ROUND(T_iv_strat3!AH21,1)</f>
        <v>0</v>
      </c>
      <c r="AW46" s="4">
        <f>ROUND(T_iv_strat3!AL21,1)</f>
        <v>0.4</v>
      </c>
      <c r="AX46" s="4">
        <f>ROUND(T_iv_strat3!AP21,1)</f>
        <v>8.6999999999999993</v>
      </c>
      <c r="AY46" s="4">
        <f>ROUND(T_iv_strat3!AT21,1)</f>
        <v>0</v>
      </c>
      <c r="AZ46" s="4">
        <f>ROUND(T_iv_strat3!AX21,1)</f>
        <v>10</v>
      </c>
      <c r="BA46" s="4">
        <f>ROUND(T_iv_strat3!BB21,1)</f>
        <v>4.2</v>
      </c>
      <c r="BB46" s="4">
        <f>ROUND(T_iv_strat3!BF21,1)</f>
        <v>7.7</v>
      </c>
      <c r="BC46" s="4">
        <f>ROUND(T_iv_strat3!BJ21,1)</f>
        <v>0</v>
      </c>
    </row>
    <row r="47" spans="1:55" s="17" customFormat="1" ht="8.25" x14ac:dyDescent="0.15">
      <c r="A47" s="22"/>
      <c r="B47" s="18" t="str">
        <f>IF(T_iv_strat1!C21=".","-",(CONCATENATE("[",ROUND(T_iv_strat1!C21,1),"; ",ROUND(T_iv_strat1!D21,1),"]")))</f>
        <v>-</v>
      </c>
      <c r="C47" s="18" t="str">
        <f>IF(T_iv_strat1!G21=".","-",(CONCATENATE("[",ROUND(T_iv_strat1!G21,1),"; ",ROUND(T_iv_strat1!H21,1),"]")))</f>
        <v>-</v>
      </c>
      <c r="D47" s="18" t="str">
        <f>IF(T_iv_strat1!K21=".","-",(CONCATENATE("[",ROUND(T_iv_strat1!K21,1),"; ",ROUND(T_iv_strat1!L21,1),"]")))</f>
        <v>[8; 71.9]</v>
      </c>
      <c r="E47" s="18" t="str">
        <f>IF(T_iv_strat1!O21=".","-",(CONCATENATE("[",ROUND(T_iv_strat1!O21,1),"; ",ROUND(T_iv_strat1!P21,1),"]")))</f>
        <v>-</v>
      </c>
      <c r="F47" s="18" t="str">
        <f>IF(T_iv_strat1!S21=".","-",(CONCATENATE("[",ROUND(T_iv_strat1!S21,1),"; ",ROUND(T_iv_strat1!T21,1),"]")))</f>
        <v>[11.5; 18.9]</v>
      </c>
      <c r="G47" s="18" t="str">
        <f>IF(T_iv_strat1!W21=".","-",(CONCATENATE("[",ROUND(T_iv_strat1!W21,1),"; ",ROUND(T_iv_strat1!X21,1),"]")))</f>
        <v>[4.8; 45.3]</v>
      </c>
      <c r="H47" s="18" t="str">
        <f>IF(T_iv_strat1!AA21=".","-",(CONCATENATE("[",ROUND(T_iv_strat1!AA21,1),"; ",ROUND(T_iv_strat1!AB21,1),"]")))</f>
        <v>[11.5; 18.8]</v>
      </c>
      <c r="I47" s="18" t="str">
        <f>IF(T_iv_strat1!AE21=".","-",(CONCATENATE("[",ROUND(T_iv_strat1!AE21,1),"; ",ROUND(T_iv_strat1!AF21,1),"]")))</f>
        <v>-</v>
      </c>
      <c r="J47" s="114" t="str">
        <f>IF(T_iv_strat1!AI21=".","-",(CONCATENATE("[",ROUND(T_iv_strat1!AI21,1),"; ",ROUND(T_iv_strat1!AJ21,1),"]")))</f>
        <v>[2.1; 16.8]</v>
      </c>
      <c r="K47" s="18" t="str">
        <f>IF(T_iv_strat1!AM21=".","-",(CONCATENATE("[",ROUND(T_iv_strat1!AM21,1),"; ",ROUND(T_iv_strat1!AN21,1),"]")))</f>
        <v>[6.1; 28.8]</v>
      </c>
      <c r="L47" s="18" t="str">
        <f>IF(T_iv_strat1!AQ21=".","-",(CONCATENATE("[",ROUND(T_iv_strat1!AQ21,1),"; ",ROUND(T_iv_strat1!AR21,1),"]")))</f>
        <v>[9.5; 29.6]</v>
      </c>
      <c r="M47" s="18" t="str">
        <f>IF(T_iv_strat1!AU21=".","-",(CONCATENATE("[",ROUND(T_iv_strat1!AU21,1),"; ",ROUND(T_iv_strat1!AV21,1),"]")))</f>
        <v>-</v>
      </c>
      <c r="N47" s="18" t="str">
        <f>IF(T_iv_strat1!AY21=".","-",(CONCATENATE("[",ROUND(T_iv_strat1!AY21,1),"; ",ROUND(T_iv_strat1!AZ21,1),"]")))</f>
        <v>[12.5; 21]</v>
      </c>
      <c r="O47" s="18" t="str">
        <f>IF(T_iv_strat1!BC21=".","-",(CONCATENATE("[",ROUND(T_iv_strat1!BC21,1),"; ",ROUND(T_iv_strat1!BD21,1),"]")))</f>
        <v>-</v>
      </c>
      <c r="P47" s="18" t="str">
        <f>IF(T_iv_strat1!BG21=".","-",(CONCATENATE("[",ROUND(T_iv_strat1!BG21,1),"; ",ROUND(T_iv_strat1!BH21,1),"]")))</f>
        <v>[12.5; 20.5]</v>
      </c>
      <c r="Q47" s="18" t="str">
        <f>IF(T_iv_strat1!BK21=".","-",(CONCATENATE("[",ROUND(T_iv_strat1!BK21,1),"; ",ROUND(T_iv_strat1!BL21,1),"]")))</f>
        <v>[17.2; 25.4]</v>
      </c>
      <c r="T47" s="22"/>
      <c r="U47" s="18" t="str">
        <f>IF(T_iv_strat2!C21=".","-",(CONCATENATE("[",ROUND(T_iv_strat2!C21,1),"; ",ROUND(T_iv_strat2!D21,1),"]")))</f>
        <v>-</v>
      </c>
      <c r="V47" s="18" t="str">
        <f>IF(T_iv_strat2!G21=".","-",(CONCATENATE("[",ROUND(T_iv_strat2!G21,1),"; ",ROUND(T_iv_strat2!H21,1),"]")))</f>
        <v>-</v>
      </c>
      <c r="W47" s="18" t="str">
        <f>IF(T_iv_strat2!K21=".","-",(CONCATENATE("[",ROUND(T_iv_strat2!K21,1),"; ",ROUND(T_iv_strat2!L21,1),"]")))</f>
        <v>[3.8; 43.5]</v>
      </c>
      <c r="X47" s="18" t="str">
        <f>IF(T_iv_strat2!O21=".","-",(CONCATENATE("[",ROUND(T_iv_strat2!O21,1),"; ",ROUND(T_iv_strat2!P21,1),"]")))</f>
        <v>-</v>
      </c>
      <c r="Y47" s="18" t="str">
        <f>IF(T_iv_strat2!S21=".","-",(CONCATENATE("[",ROUND(T_iv_strat2!S21,1),"; ",ROUND(T_iv_strat2!T21,1),"]")))</f>
        <v>[21.9; 34.3]</v>
      </c>
      <c r="Z47" s="18" t="str">
        <f>IF(T_iv_strat2!W21=".","-",(CONCATENATE("[",ROUND(T_iv_strat2!W21,1),"; ",ROUND(T_iv_strat2!X21,1),"]")))</f>
        <v>[7.3; 42.4]</v>
      </c>
      <c r="AA47" s="18" t="str">
        <f>IF(T_iv_strat2!AA21=".","-",(CONCATENATE("[",ROUND(T_iv_strat2!AA21,1),"; ",ROUND(T_iv_strat2!AB21,1),"]")))</f>
        <v>[19.5; 30.8]</v>
      </c>
      <c r="AB47" s="18" t="str">
        <f>IF(T_iv_strat2!AE21=".","-",(CONCATENATE("[",ROUND(T_iv_strat2!AE21,1),"; ",ROUND(T_iv_strat2!AF21,1),"]")))</f>
        <v>[24.3; 71]</v>
      </c>
      <c r="AC47" s="114" t="str">
        <f>IF(T_iv_strat2!AI21=".","-",(CONCATENATE("[",ROUND(T_iv_strat2!AI21,1),"; ",ROUND(T_iv_strat2!AJ21,1),"]")))</f>
        <v>[0.2; 9.3]</v>
      </c>
      <c r="AD47" s="18" t="str">
        <f>IF(T_iv_strat2!AM21=".","-",(CONCATENATE("[",ROUND(T_iv_strat2!AM21,1),"; ",ROUND(T_iv_strat2!AN21,1),"]")))</f>
        <v>[1.2; 7]</v>
      </c>
      <c r="AE47" s="18" t="str">
        <f>IF(T_iv_strat2!AQ21=".","-",(CONCATENATE("[",ROUND(T_iv_strat2!AQ21,1),"; ",ROUND(T_iv_strat2!AR21,1),"]")))</f>
        <v>[8.5; 27.2]</v>
      </c>
      <c r="AF47" s="18" t="str">
        <f>IF(T_iv_strat2!AU21=".","-",(CONCATENATE("[",ROUND(T_iv_strat2!AU21,1),"; ",ROUND(T_iv_strat2!AV21,1),"]")))</f>
        <v>-</v>
      </c>
      <c r="AG47" s="18" t="str">
        <f>IF(T_iv_strat2!AY21=".","-",(CONCATENATE("[",ROUND(T_iv_strat2!AY21,1),"; ",ROUND(T_iv_strat2!AZ21,1),"]")))</f>
        <v>[25.7; 31.3]</v>
      </c>
      <c r="AH47" s="18" t="str">
        <f>IF(T_iv_strat2!BC21=".","-",(CONCATENATE("[",ROUND(T_iv_strat2!BC21,1),"; ",ROUND(T_iv_strat2!BD21,1),"]")))</f>
        <v>[3.2; 19.8]</v>
      </c>
      <c r="AI47" s="18" t="str">
        <f>IF(T_iv_strat2!BG21=".","-",(CONCATENATE("[",ROUND(T_iv_strat2!BG21,1),"; ",ROUND(T_iv_strat2!BH21,1),"]")))</f>
        <v>[20.7; 25.8]</v>
      </c>
      <c r="AJ47" s="18" t="str">
        <f>IF(T_iv_strat2!BK21=".","-",(CONCATENATE("[",ROUND(T_iv_strat2!BK21,1),"; ",ROUND(T_iv_strat2!BL21,1),"]")))</f>
        <v>[14.3; 43.2]</v>
      </c>
      <c r="AM47" s="22"/>
      <c r="AN47" s="18" t="str">
        <f>IF(T_iv_strat3!C21=".","-",(CONCATENATE("[",ROUND(T_iv_strat3!C21,1),"; ",ROUND(T_iv_strat3!D21,1),"]")))</f>
        <v>-</v>
      </c>
      <c r="AO47" s="18" t="str">
        <f>IF(T_iv_strat3!G21=".","-",(CONCATENATE("[",ROUND(T_iv_strat3!G21,1),"; ",ROUND(T_iv_strat3!H21,1),"]")))</f>
        <v>-</v>
      </c>
      <c r="AP47" s="18" t="str">
        <f>IF(T_iv_strat3!K21=".","-",(CONCATENATE("[",ROUND(T_iv_strat3!K21,1),"; ",ROUND(T_iv_strat3!L21,1),"]")))</f>
        <v>[2.2; 23.3]</v>
      </c>
      <c r="AQ47" s="18" t="str">
        <f>IF(T_iv_strat3!O21=".","-",(CONCATENATE("[",ROUND(T_iv_strat3!O21,1),"; ",ROUND(T_iv_strat3!P21,1),"]")))</f>
        <v>-</v>
      </c>
      <c r="AR47" s="18" t="str">
        <f>IF(T_iv_strat3!S21=".","-",(CONCATENATE("[",ROUND(T_iv_strat3!S21,1),"; ",ROUND(T_iv_strat3!T21,1),"]")))</f>
        <v>[13.5; 26.3]</v>
      </c>
      <c r="AS47" s="18" t="str">
        <f>IF(T_iv_strat3!W21=".","-",(CONCATENATE("[",ROUND(T_iv_strat3!W21,1),"; ",ROUND(T_iv_strat3!X21,1),"]")))</f>
        <v>-</v>
      </c>
      <c r="AT47" s="18" t="str">
        <f>IF(T_iv_strat3!AA21=".","-",(CONCATENATE("[",ROUND(T_iv_strat3!AA21,1),"; ",ROUND(T_iv_strat3!AB21,1),"]")))</f>
        <v>[9.2; 21.4]</v>
      </c>
      <c r="AU47" s="18" t="str">
        <f>IF(T_iv_strat3!AE21=".","-",(CONCATENATE("[",ROUND(T_iv_strat3!AE21,1),"; ",ROUND(T_iv_strat3!AF21,1),"]")))</f>
        <v>-</v>
      </c>
      <c r="AV47" s="114" t="str">
        <f>IF(T_iv_strat3!AI21=".","-",(CONCATENATE("[",ROUND(T_iv_strat3!AI21,1),"; ",ROUND(T_iv_strat3!AJ21,1),"]")))</f>
        <v>-</v>
      </c>
      <c r="AW47" s="18" t="str">
        <f>IF(T_iv_strat3!AM21=".","-",(CONCATENATE("[",ROUND(T_iv_strat3!AM21,1),"; ",ROUND(T_iv_strat3!AN21,1),"]")))</f>
        <v>[0.1; 3.2]</v>
      </c>
      <c r="AX47" s="18" t="str">
        <f>IF(T_iv_strat3!AQ21=".","-",(CONCATENATE("[",ROUND(T_iv_strat3!AQ21,1),"; ",ROUND(T_iv_strat3!AR21,1),"]")))</f>
        <v>[6.2; 12.1]</v>
      </c>
      <c r="AY47" s="18" t="str">
        <f>IF(T_iv_strat3!AU21=".","-",(CONCATENATE("[",ROUND(T_iv_strat3!AU21,1),"; ",ROUND(T_iv_strat3!AV21,1),"]")))</f>
        <v>-</v>
      </c>
      <c r="AZ47" s="18" t="str">
        <f>IF(T_iv_strat3!AY21=".","-",(CONCATENATE("[",ROUND(T_iv_strat3!AY21,1),"; ",ROUND(T_iv_strat3!AZ21,1),"]")))</f>
        <v>[6.2; 15.6]</v>
      </c>
      <c r="BA47" s="18" t="str">
        <f>IF(T_iv_strat3!BC21=".","-",(CONCATENATE("[",ROUND(T_iv_strat3!BC21,1),"; ",ROUND(T_iv_strat3!BD21,1),"]")))</f>
        <v>[0.7; 22.3]</v>
      </c>
      <c r="BB47" s="18" t="str">
        <f>IF(T_iv_strat3!BG21=".","-",(CONCATENATE("[",ROUND(T_iv_strat3!BG21,1),"; ",ROUND(T_iv_strat3!BH21,1),"]")))</f>
        <v>[5.3; 11]</v>
      </c>
      <c r="BC47" s="18" t="str">
        <f>IF(T_iv_strat3!BK21=".","-",(CONCATENATE("[",ROUND(T_iv_strat3!BK21,1),"; ",ROUND(T_iv_strat3!BL21,1),"]")))</f>
        <v>-</v>
      </c>
    </row>
    <row r="48" spans="1:55" s="2" customFormat="1" x14ac:dyDescent="0.2">
      <c r="A48" s="5" t="s">
        <v>62</v>
      </c>
      <c r="B48" s="4">
        <f>ROUND(T_iv_strat1!B22,1)</f>
        <v>0</v>
      </c>
      <c r="C48" s="4">
        <f>ROUND(T_iv_strat1!F22,1)</f>
        <v>0</v>
      </c>
      <c r="D48" s="4">
        <f>ROUND(T_iv_strat1!J22,1)</f>
        <v>0</v>
      </c>
      <c r="E48" s="4">
        <f>ROUND(T_iv_strat1!N22,1)</f>
        <v>0</v>
      </c>
      <c r="F48" s="4">
        <f>ROUND(T_iv_strat1!R22,1)</f>
        <v>9.6</v>
      </c>
      <c r="G48" s="4">
        <f>ROUND(T_iv_strat1!V22,1)</f>
        <v>0</v>
      </c>
      <c r="H48" s="4">
        <f>ROUND(T_iv_strat1!Z22,1)</f>
        <v>9.3000000000000007</v>
      </c>
      <c r="I48" s="4">
        <f>ROUND(T_iv_strat1!AD22,1)</f>
        <v>0</v>
      </c>
      <c r="J48" s="65">
        <f>ROUND(T_iv_strat1!AH22,1)</f>
        <v>7.7</v>
      </c>
      <c r="K48" s="4">
        <f>ROUND(T_iv_strat1!AL22,1)</f>
        <v>9.1999999999999993</v>
      </c>
      <c r="L48" s="4">
        <f>ROUND(T_iv_strat1!AP22,1)</f>
        <v>26.8</v>
      </c>
      <c r="M48" s="4">
        <f>ROUND(T_iv_strat1!AT22,1)</f>
        <v>0</v>
      </c>
      <c r="N48" s="4">
        <f>ROUND(T_iv_strat1!AX22,1)</f>
        <v>13.4</v>
      </c>
      <c r="O48" s="4">
        <f>ROUND(T_iv_strat1!BB22,1)</f>
        <v>0</v>
      </c>
      <c r="P48" s="4">
        <f>ROUND(T_iv_strat1!BF22,1)</f>
        <v>13.8</v>
      </c>
      <c r="Q48" s="4">
        <f>ROUND(T_iv_strat1!BJ22,1)</f>
        <v>8.1</v>
      </c>
      <c r="T48" s="5" t="s">
        <v>62</v>
      </c>
      <c r="U48" s="4">
        <f>ROUND(T_iv_strat2!B22,1)</f>
        <v>0</v>
      </c>
      <c r="V48" s="4">
        <f>ROUND(T_iv_strat2!F22,1)</f>
        <v>4.9000000000000004</v>
      </c>
      <c r="W48" s="4">
        <f>ROUND(T_iv_strat2!J22,1)</f>
        <v>32.299999999999997</v>
      </c>
      <c r="X48" s="4">
        <f>ROUND(T_iv_strat2!N22,1)</f>
        <v>0</v>
      </c>
      <c r="Y48" s="4">
        <f>ROUND(T_iv_strat2!R22,1)</f>
        <v>21.8</v>
      </c>
      <c r="Z48" s="4">
        <f>ROUND(T_iv_strat2!V22,1)</f>
        <v>10.6</v>
      </c>
      <c r="AA48" s="4">
        <f>ROUND(T_iv_strat2!Z22,1)</f>
        <v>19.899999999999999</v>
      </c>
      <c r="AB48" s="4">
        <f>ROUND(T_iv_strat2!AD22,1)</f>
        <v>53</v>
      </c>
      <c r="AC48" s="65">
        <f>ROUND(T_iv_strat2!AH22,1)</f>
        <v>26.6</v>
      </c>
      <c r="AD48" s="4">
        <f>ROUND(T_iv_strat2!AL22,1)</f>
        <v>17.3</v>
      </c>
      <c r="AE48" s="4">
        <f>ROUND(T_iv_strat2!AP22,1)</f>
        <v>34.700000000000003</v>
      </c>
      <c r="AF48" s="4">
        <f>ROUND(T_iv_strat2!AT22,1)</f>
        <v>2</v>
      </c>
      <c r="AG48" s="4">
        <f>ROUND(T_iv_strat2!AX22,1)</f>
        <v>30.8</v>
      </c>
      <c r="AH48" s="4">
        <f>ROUND(T_iv_strat2!BB22,1)</f>
        <v>21.5</v>
      </c>
      <c r="AI48" s="4">
        <f>ROUND(T_iv_strat2!BF22,1)</f>
        <v>28.5</v>
      </c>
      <c r="AJ48" s="4">
        <f>ROUND(T_iv_strat2!BJ22,1)</f>
        <v>20.3</v>
      </c>
      <c r="AM48" s="5" t="s">
        <v>62</v>
      </c>
      <c r="AN48" s="4">
        <f>ROUND(T_iv_strat3!B22,1)</f>
        <v>0</v>
      </c>
      <c r="AO48" s="4">
        <f>ROUND(T_iv_strat3!F22,1)</f>
        <v>0</v>
      </c>
      <c r="AP48" s="4">
        <f>ROUND(T_iv_strat3!J22,1)</f>
        <v>16.399999999999999</v>
      </c>
      <c r="AQ48" s="4">
        <f>ROUND(T_iv_strat3!N22,1)</f>
        <v>0</v>
      </c>
      <c r="AR48" s="4">
        <f>ROUND(T_iv_strat3!R22,1)</f>
        <v>19.399999999999999</v>
      </c>
      <c r="AS48" s="4">
        <f>ROUND(T_iv_strat3!V22,1)</f>
        <v>57.6</v>
      </c>
      <c r="AT48" s="4">
        <f>ROUND(T_iv_strat3!Z22,1)</f>
        <v>18.3</v>
      </c>
      <c r="AU48" s="4">
        <f>ROUND(T_iv_strat3!AD22,1)</f>
        <v>0</v>
      </c>
      <c r="AV48" s="65">
        <f>ROUND(T_iv_strat3!AH22,1)</f>
        <v>0</v>
      </c>
      <c r="AW48" s="4">
        <f>ROUND(T_iv_strat3!AL22,1)</f>
        <v>8.1999999999999993</v>
      </c>
      <c r="AX48" s="4">
        <f>ROUND(T_iv_strat3!AP22,1)</f>
        <v>14.9</v>
      </c>
      <c r="AY48" s="4">
        <f>ROUND(T_iv_strat3!AT22,1)</f>
        <v>0</v>
      </c>
      <c r="AZ48" s="4">
        <f>ROUND(T_iv_strat3!AX22,1)</f>
        <v>19.2</v>
      </c>
      <c r="BA48" s="4">
        <f>ROUND(T_iv_strat3!BB22,1)</f>
        <v>29.2</v>
      </c>
      <c r="BB48" s="4">
        <f>ROUND(T_iv_strat3!BF22,1)</f>
        <v>16.8</v>
      </c>
      <c r="BC48" s="4">
        <f>ROUND(T_iv_strat3!BJ22,1)</f>
        <v>0</v>
      </c>
    </row>
    <row r="49" spans="1:55" s="17" customFormat="1" ht="8.25" x14ac:dyDescent="0.15">
      <c r="A49" s="21"/>
      <c r="B49" s="18" t="str">
        <f>IF(T_iv_strat1!C22=".","-",(CONCATENATE("[",ROUND(T_iv_strat1!C22,1),"; ",ROUND(T_iv_strat1!D22,1),"]")))</f>
        <v>-</v>
      </c>
      <c r="C49" s="18" t="str">
        <f>IF(T_iv_strat1!G22=".","-",(CONCATENATE("[",ROUND(T_iv_strat1!G22,1),"; ",ROUND(T_iv_strat1!H22,1),"]")))</f>
        <v>-</v>
      </c>
      <c r="D49" s="18" t="str">
        <f>IF(T_iv_strat1!K22=".","-",(CONCATENATE("[",ROUND(T_iv_strat1!K22,1),"; ",ROUND(T_iv_strat1!L22,1),"]")))</f>
        <v>-</v>
      </c>
      <c r="E49" s="18" t="str">
        <f>IF(T_iv_strat1!O22=".","-",(CONCATENATE("[",ROUND(T_iv_strat1!O22,1),"; ",ROUND(T_iv_strat1!P22,1),"]")))</f>
        <v>-</v>
      </c>
      <c r="F49" s="18" t="str">
        <f>IF(T_iv_strat1!S22=".","-",(CONCATENATE("[",ROUND(T_iv_strat1!S22,1),"; ",ROUND(T_iv_strat1!T22,1),"]")))</f>
        <v>[7.4; 12.4]</v>
      </c>
      <c r="G49" s="18" t="str">
        <f>IF(T_iv_strat1!W22=".","-",(CONCATENATE("[",ROUND(T_iv_strat1!W22,1),"; ",ROUND(T_iv_strat1!X22,1),"]")))</f>
        <v>-</v>
      </c>
      <c r="H49" s="18" t="str">
        <f>IF(T_iv_strat1!AA22=".","-",(CONCATENATE("[",ROUND(T_iv_strat1!AA22,1),"; ",ROUND(T_iv_strat1!AB22,1),"]")))</f>
        <v>[7.2; 11.9]</v>
      </c>
      <c r="I49" s="18" t="str">
        <f>IF(T_iv_strat1!AE22=".","-",(CONCATENATE("[",ROUND(T_iv_strat1!AE22,1),"; ",ROUND(T_iv_strat1!AF22,1),"]")))</f>
        <v>-</v>
      </c>
      <c r="J49" s="114" t="str">
        <f>IF(T_iv_strat1!AI22=".","-",(CONCATENATE("[",ROUND(T_iv_strat1!AI22,1),"; ",ROUND(T_iv_strat1!AJ22,1),"]")))</f>
        <v>[2.4; 22.2]</v>
      </c>
      <c r="K49" s="18" t="str">
        <f>IF(T_iv_strat1!AM22=".","-",(CONCATENATE("[",ROUND(T_iv_strat1!AM22,1),"; ",ROUND(T_iv_strat1!AN22,1),"]")))</f>
        <v>[2.2; 31.3]</v>
      </c>
      <c r="L49" s="18" t="str">
        <f>IF(T_iv_strat1!AQ22=".","-",(CONCATENATE("[",ROUND(T_iv_strat1!AQ22,1),"; ",ROUND(T_iv_strat1!AR22,1),"]")))</f>
        <v>[17.2; 39.1]</v>
      </c>
      <c r="M49" s="18" t="str">
        <f>IF(T_iv_strat1!AU22=".","-",(CONCATENATE("[",ROUND(T_iv_strat1!AU22,1),"; ",ROUND(T_iv_strat1!AV22,1),"]")))</f>
        <v>-</v>
      </c>
      <c r="N49" s="18" t="str">
        <f>IF(T_iv_strat1!AY22=".","-",(CONCATENATE("[",ROUND(T_iv_strat1!AY22,1),"; ",ROUND(T_iv_strat1!AZ22,1),"]")))</f>
        <v>[10.9; 16.4]</v>
      </c>
      <c r="O49" s="18" t="str">
        <f>IF(T_iv_strat1!BC22=".","-",(CONCATENATE("[",ROUND(T_iv_strat1!BC22,1),"; ",ROUND(T_iv_strat1!BD22,1),"]")))</f>
        <v>-</v>
      </c>
      <c r="P49" s="18" t="str">
        <f>IF(T_iv_strat1!BG22=".","-",(CONCATENATE("[",ROUND(T_iv_strat1!BG22,1),"; ",ROUND(T_iv_strat1!BH22,1),"]")))</f>
        <v>[11.4; 16.5]</v>
      </c>
      <c r="Q49" s="18" t="str">
        <f>IF(T_iv_strat1!BK22=".","-",(CONCATENATE("[",ROUND(T_iv_strat1!BK22,1),"; ",ROUND(T_iv_strat1!BL22,1),"]")))</f>
        <v>[1.6; 33.1]</v>
      </c>
      <c r="T49" s="21"/>
      <c r="U49" s="18" t="str">
        <f>IF(T_iv_strat2!C22=".","-",(CONCATENATE("[",ROUND(T_iv_strat2!C22,1),"; ",ROUND(T_iv_strat2!D22,1),"]")))</f>
        <v>-</v>
      </c>
      <c r="V49" s="18" t="str">
        <f>IF(T_iv_strat2!G22=".","-",(CONCATENATE("[",ROUND(T_iv_strat2!G22,1),"; ",ROUND(T_iv_strat2!H22,1),"]")))</f>
        <v>[1; 21.7]</v>
      </c>
      <c r="W49" s="18" t="str">
        <f>IF(T_iv_strat2!K22=".","-",(CONCATENATE("[",ROUND(T_iv_strat2!K22,1),"; ",ROUND(T_iv_strat2!L22,1),"]")))</f>
        <v>[25.5; 39.9]</v>
      </c>
      <c r="X49" s="18" t="str">
        <f>IF(T_iv_strat2!O22=".","-",(CONCATENATE("[",ROUND(T_iv_strat2!O22,1),"; ",ROUND(T_iv_strat2!P22,1),"]")))</f>
        <v>-</v>
      </c>
      <c r="Y49" s="18" t="str">
        <f>IF(T_iv_strat2!S22=".","-",(CONCATENATE("[",ROUND(T_iv_strat2!S22,1),"; ",ROUND(T_iv_strat2!T22,1),"]")))</f>
        <v>[16.9; 27.5]</v>
      </c>
      <c r="Z49" s="18" t="str">
        <f>IF(T_iv_strat2!W22=".","-",(CONCATENATE("[",ROUND(T_iv_strat2!W22,1),"; ",ROUND(T_iv_strat2!X22,1),"]")))</f>
        <v>[4.7; 22.2]</v>
      </c>
      <c r="AA49" s="18" t="str">
        <f>IF(T_iv_strat2!AA22=".","-",(CONCATENATE("[",ROUND(T_iv_strat2!AA22,1),"; ",ROUND(T_iv_strat2!AB22,1),"]")))</f>
        <v>[15.8; 24.9]</v>
      </c>
      <c r="AB49" s="18" t="str">
        <f>IF(T_iv_strat2!AE22=".","-",(CONCATENATE("[",ROUND(T_iv_strat2!AE22,1),"; ",ROUND(T_iv_strat2!AF22,1),"]")))</f>
        <v>[29; 75.7]</v>
      </c>
      <c r="AC49" s="114" t="str">
        <f>IF(T_iv_strat2!AI22=".","-",(CONCATENATE("[",ROUND(T_iv_strat2!AI22,1),"; ",ROUND(T_iv_strat2!AJ22,1),"]")))</f>
        <v>[17.1; 39]</v>
      </c>
      <c r="AD49" s="18" t="str">
        <f>IF(T_iv_strat2!AM22=".","-",(CONCATENATE("[",ROUND(T_iv_strat2!AM22,1),"; ",ROUND(T_iv_strat2!AN22,1),"]")))</f>
        <v>[10.6; 27]</v>
      </c>
      <c r="AE49" s="18" t="str">
        <f>IF(T_iv_strat2!AQ22=".","-",(CONCATENATE("[",ROUND(T_iv_strat2!AQ22,1),"; ",ROUND(T_iv_strat2!AR22,1),"]")))</f>
        <v>[25.5; 45.1]</v>
      </c>
      <c r="AF49" s="18" t="str">
        <f>IF(T_iv_strat2!AU22=".","-",(CONCATENATE("[",ROUND(T_iv_strat2!AU22,1),"; ",ROUND(T_iv_strat2!AV22,1),"]")))</f>
        <v>[0.4; 8.8]</v>
      </c>
      <c r="AG49" s="18" t="str">
        <f>IF(T_iv_strat2!AY22=".","-",(CONCATENATE("[",ROUND(T_iv_strat2!AY22,1),"; ",ROUND(T_iv_strat2!AZ22,1),"]")))</f>
        <v>[27.7; 34.2]</v>
      </c>
      <c r="AH49" s="18" t="str">
        <f>IF(T_iv_strat2!BC22=".","-",(CONCATENATE("[",ROUND(T_iv_strat2!BC22,1),"; ",ROUND(T_iv_strat2!BD22,1),"]")))</f>
        <v>[11.7; 36.2]</v>
      </c>
      <c r="AI49" s="18" t="str">
        <f>IF(T_iv_strat2!BG22=".","-",(CONCATENATE("[",ROUND(T_iv_strat2!BG22,1),"; ",ROUND(T_iv_strat2!BH22,1),"]")))</f>
        <v>[25.2; 32.1]</v>
      </c>
      <c r="AJ49" s="18" t="str">
        <f>IF(T_iv_strat2!BK22=".","-",(CONCATENATE("[",ROUND(T_iv_strat2!BK22,1),"; ",ROUND(T_iv_strat2!BL22,1),"]")))</f>
        <v>[10.2; 36.4]</v>
      </c>
      <c r="AM49" s="21"/>
      <c r="AN49" s="18" t="str">
        <f>IF(T_iv_strat3!C22=".","-",(CONCATENATE("[",ROUND(T_iv_strat3!C22,1),"; ",ROUND(T_iv_strat3!D22,1),"]")))</f>
        <v>-</v>
      </c>
      <c r="AO49" s="18" t="str">
        <f>IF(T_iv_strat3!G22=".","-",(CONCATENATE("[",ROUND(T_iv_strat3!G22,1),"; ",ROUND(T_iv_strat3!H22,1),"]")))</f>
        <v>-</v>
      </c>
      <c r="AP49" s="18" t="str">
        <f>IF(T_iv_strat3!K22=".","-",(CONCATENATE("[",ROUND(T_iv_strat3!K22,1),"; ",ROUND(T_iv_strat3!L22,1),"]")))</f>
        <v>[8.4; 29.5]</v>
      </c>
      <c r="AQ49" s="18" t="str">
        <f>IF(T_iv_strat3!O22=".","-",(CONCATENATE("[",ROUND(T_iv_strat3!O22,1),"; ",ROUND(T_iv_strat3!P22,1),"]")))</f>
        <v>-</v>
      </c>
      <c r="AR49" s="18" t="str">
        <f>IF(T_iv_strat3!S22=".","-",(CONCATENATE("[",ROUND(T_iv_strat3!S22,1),"; ",ROUND(T_iv_strat3!T22,1),"]")))</f>
        <v>[10.8; 32.4]</v>
      </c>
      <c r="AS49" s="18" t="str">
        <f>IF(T_iv_strat3!W22=".","-",(CONCATENATE("[",ROUND(T_iv_strat3!W22,1),"; ",ROUND(T_iv_strat3!X22,1),"]")))</f>
        <v>[9.1; 94.8]</v>
      </c>
      <c r="AT49" s="18" t="str">
        <f>IF(T_iv_strat3!AA22=".","-",(CONCATENATE("[",ROUND(T_iv_strat3!AA22,1),"; ",ROUND(T_iv_strat3!AB22,1),"]")))</f>
        <v>[10.2; 30.7]</v>
      </c>
      <c r="AU49" s="18" t="str">
        <f>IF(T_iv_strat3!AE22=".","-",(CONCATENATE("[",ROUND(T_iv_strat3!AE22,1),"; ",ROUND(T_iv_strat3!AF22,1),"]")))</f>
        <v>-</v>
      </c>
      <c r="AV49" s="114" t="str">
        <f>IF(T_iv_strat3!AI22=".","-",(CONCATENATE("[",ROUND(T_iv_strat3!AI22,1),"; ",ROUND(T_iv_strat3!AJ22,1),"]")))</f>
        <v>-</v>
      </c>
      <c r="AW49" s="18" t="str">
        <f>IF(T_iv_strat3!AM22=".","-",(CONCATENATE("[",ROUND(T_iv_strat3!AM22,1),"; ",ROUND(T_iv_strat3!AN22,1),"]")))</f>
        <v>[2.6; 22.9]</v>
      </c>
      <c r="AX49" s="18" t="str">
        <f>IF(T_iv_strat3!AQ22=".","-",(CONCATENATE("[",ROUND(T_iv_strat3!AQ22,1),"; ",ROUND(T_iv_strat3!AR22,1),"]")))</f>
        <v>[10.7; 20.4]</v>
      </c>
      <c r="AY49" s="18" t="str">
        <f>IF(T_iv_strat3!AU22=".","-",(CONCATENATE("[",ROUND(T_iv_strat3!AU22,1),"; ",ROUND(T_iv_strat3!AV22,1),"]")))</f>
        <v>-</v>
      </c>
      <c r="AZ49" s="18" t="str">
        <f>IF(T_iv_strat3!AY22=".","-",(CONCATENATE("[",ROUND(T_iv_strat3!AY22,1),"; ",ROUND(T_iv_strat3!AZ22,1),"]")))</f>
        <v>[13.5; 26.6]</v>
      </c>
      <c r="BA49" s="18" t="str">
        <f>IF(T_iv_strat3!BC22=".","-",(CONCATENATE("[",ROUND(T_iv_strat3!BC22,1),"; ",ROUND(T_iv_strat3!BD22,1),"]")))</f>
        <v>[22.9; 36.4]</v>
      </c>
      <c r="BB49" s="18" t="str">
        <f>IF(T_iv_strat3!BG22=".","-",(CONCATENATE("[",ROUND(T_iv_strat3!BG22,1),"; ",ROUND(T_iv_strat3!BH22,1),"]")))</f>
        <v>[12.4; 22.5]</v>
      </c>
      <c r="BC49" s="18" t="str">
        <f>IF(T_iv_strat3!BK22=".","-",(CONCATENATE("[",ROUND(T_iv_strat3!BK22,1),"; ",ROUND(T_iv_strat3!BL22,1),"]")))</f>
        <v>-</v>
      </c>
    </row>
    <row r="50" spans="1:55" s="2" customFormat="1" x14ac:dyDescent="0.2">
      <c r="A50" s="5" t="s">
        <v>63</v>
      </c>
      <c r="B50" s="4">
        <f>ROUND(T_iv_strat1!B23,1)</f>
        <v>0</v>
      </c>
      <c r="C50" s="4">
        <f>ROUND(T_iv_strat1!F23,1)</f>
        <v>0</v>
      </c>
      <c r="D50" s="4">
        <f>ROUND(T_iv_strat1!J23,1)</f>
        <v>0</v>
      </c>
      <c r="E50" s="4">
        <f>ROUND(T_iv_strat1!N23,1)</f>
        <v>0</v>
      </c>
      <c r="F50" s="4">
        <f>ROUND(T_iv_strat1!R23,1)</f>
        <v>0.8</v>
      </c>
      <c r="G50" s="4">
        <f>ROUND(T_iv_strat1!V23,1)</f>
        <v>0</v>
      </c>
      <c r="H50" s="4">
        <f>ROUND(T_iv_strat1!Z23,1)</f>
        <v>0.8</v>
      </c>
      <c r="I50" s="4">
        <f>ROUND(T_iv_strat1!AD23,1)</f>
        <v>0</v>
      </c>
      <c r="J50" s="65">
        <f>ROUND(T_iv_strat1!AH23,1)</f>
        <v>0</v>
      </c>
      <c r="K50" s="4">
        <f>ROUND(T_iv_strat1!AL23,1)</f>
        <v>8.8000000000000007</v>
      </c>
      <c r="L50" s="4">
        <f>ROUND(T_iv_strat1!AP23,1)</f>
        <v>0</v>
      </c>
      <c r="M50" s="4">
        <f>ROUND(T_iv_strat1!AT23,1)</f>
        <v>0</v>
      </c>
      <c r="N50" s="4">
        <f>ROUND(T_iv_strat1!AX23,1)</f>
        <v>1.2</v>
      </c>
      <c r="O50" s="4">
        <f>ROUND(T_iv_strat1!BB23,1)</f>
        <v>0</v>
      </c>
      <c r="P50" s="4">
        <f>ROUND(T_iv_strat1!BF23,1)</f>
        <v>1.2</v>
      </c>
      <c r="Q50" s="4">
        <f>ROUND(T_iv_strat1!BJ23,1)</f>
        <v>0</v>
      </c>
      <c r="T50" s="5" t="s">
        <v>63</v>
      </c>
      <c r="U50" s="4">
        <f>ROUND(T_iv_strat2!B23,1)</f>
        <v>0</v>
      </c>
      <c r="V50" s="4">
        <f>ROUND(T_iv_strat2!F23,1)</f>
        <v>0</v>
      </c>
      <c r="W50" s="4">
        <f>ROUND(T_iv_strat2!J23,1)</f>
        <v>0</v>
      </c>
      <c r="X50" s="4">
        <f>ROUND(T_iv_strat2!N23,1)</f>
        <v>0</v>
      </c>
      <c r="Y50" s="4">
        <f>ROUND(T_iv_strat2!R23,1)</f>
        <v>0.1</v>
      </c>
      <c r="Z50" s="4">
        <f>ROUND(T_iv_strat2!V23,1)</f>
        <v>0</v>
      </c>
      <c r="AA50" s="4">
        <f>ROUND(T_iv_strat2!Z23,1)</f>
        <v>0.1</v>
      </c>
      <c r="AB50" s="4">
        <f>ROUND(T_iv_strat2!AD23,1)</f>
        <v>0</v>
      </c>
      <c r="AC50" s="65">
        <f>ROUND(T_iv_strat2!AH23,1)</f>
        <v>0</v>
      </c>
      <c r="AD50" s="4">
        <f>ROUND(T_iv_strat2!AL23,1)</f>
        <v>1.5</v>
      </c>
      <c r="AE50" s="4">
        <f>ROUND(T_iv_strat2!AP23,1)</f>
        <v>2.9</v>
      </c>
      <c r="AF50" s="4">
        <f>ROUND(T_iv_strat2!AT23,1)</f>
        <v>0</v>
      </c>
      <c r="AG50" s="4">
        <f>ROUND(T_iv_strat2!AX23,1)</f>
        <v>0.9</v>
      </c>
      <c r="AH50" s="4">
        <f>ROUND(T_iv_strat2!BB23,1)</f>
        <v>0</v>
      </c>
      <c r="AI50" s="4">
        <f>ROUND(T_iv_strat2!BF23,1)</f>
        <v>1</v>
      </c>
      <c r="AJ50" s="4">
        <f>ROUND(T_iv_strat2!BJ23,1)</f>
        <v>0</v>
      </c>
      <c r="AM50" s="5" t="s">
        <v>63</v>
      </c>
      <c r="AN50" s="4">
        <f>ROUND(T_iv_strat3!B23,1)</f>
        <v>0</v>
      </c>
      <c r="AO50" s="4">
        <f>ROUND(T_iv_strat3!F23,1)</f>
        <v>0</v>
      </c>
      <c r="AP50" s="4">
        <f>ROUND(T_iv_strat3!J23,1)</f>
        <v>0</v>
      </c>
      <c r="AQ50" s="4">
        <f>ROUND(T_iv_strat3!N23,1)</f>
        <v>0</v>
      </c>
      <c r="AR50" s="4">
        <f>ROUND(T_iv_strat3!R23,1)</f>
        <v>0</v>
      </c>
      <c r="AS50" s="4">
        <f>ROUND(T_iv_strat3!V23,1)</f>
        <v>0</v>
      </c>
      <c r="AT50" s="4">
        <f>ROUND(T_iv_strat3!Z23,1)</f>
        <v>0</v>
      </c>
      <c r="AU50" s="4">
        <f>ROUND(T_iv_strat3!AD23,1)</f>
        <v>0</v>
      </c>
      <c r="AV50" s="65">
        <f>ROUND(T_iv_strat3!AH23,1)</f>
        <v>0</v>
      </c>
      <c r="AW50" s="4">
        <f>ROUND(T_iv_strat3!AL23,1)</f>
        <v>0</v>
      </c>
      <c r="AX50" s="4">
        <f>ROUND(T_iv_strat3!AP23,1)</f>
        <v>0.2</v>
      </c>
      <c r="AY50" s="4">
        <f>ROUND(T_iv_strat3!AT23,1)</f>
        <v>0</v>
      </c>
      <c r="AZ50" s="4">
        <f>ROUND(T_iv_strat3!AX23,1)</f>
        <v>1</v>
      </c>
      <c r="BA50" s="4">
        <f>ROUND(T_iv_strat3!BB23,1)</f>
        <v>8.5</v>
      </c>
      <c r="BB50" s="4">
        <f>ROUND(T_iv_strat3!BF23,1)</f>
        <v>1.3</v>
      </c>
      <c r="BC50" s="4">
        <f>ROUND(T_iv_strat3!BJ23,1)</f>
        <v>0</v>
      </c>
    </row>
    <row r="51" spans="1:55" s="17" customFormat="1" ht="8.25" x14ac:dyDescent="0.15">
      <c r="A51" s="21"/>
      <c r="B51" s="18" t="str">
        <f>IF(T_iv_strat1!C23=".","-",(CONCATENATE("[",ROUND(T_iv_strat1!C23,1),"; ",ROUND(T_iv_strat1!D23,1),"]")))</f>
        <v>-</v>
      </c>
      <c r="C51" s="18" t="str">
        <f>IF(T_iv_strat1!G23=".","-",(CONCATENATE("[",ROUND(T_iv_strat1!G23,1),"; ",ROUND(T_iv_strat1!H23,1),"]")))</f>
        <v>-</v>
      </c>
      <c r="D51" s="18" t="str">
        <f>IF(T_iv_strat1!K23=".","-",(CONCATENATE("[",ROUND(T_iv_strat1!K23,1),"; ",ROUND(T_iv_strat1!L23,1),"]")))</f>
        <v>-</v>
      </c>
      <c r="E51" s="18" t="str">
        <f>IF(T_iv_strat1!O23=".","-",(CONCATENATE("[",ROUND(T_iv_strat1!O23,1),"; ",ROUND(T_iv_strat1!P23,1),"]")))</f>
        <v>-</v>
      </c>
      <c r="F51" s="18" t="str">
        <f>IF(T_iv_strat1!S23=".","-",(CONCATENATE("[",ROUND(T_iv_strat1!S23,1),"; ",ROUND(T_iv_strat1!T23,1),"]")))</f>
        <v>[0.3; 1.9]</v>
      </c>
      <c r="G51" s="18" t="str">
        <f>IF(T_iv_strat1!W23=".","-",(CONCATENATE("[",ROUND(T_iv_strat1!W23,1),"; ",ROUND(T_iv_strat1!X23,1),"]")))</f>
        <v>-</v>
      </c>
      <c r="H51" s="18" t="str">
        <f>IF(T_iv_strat1!AA23=".","-",(CONCATENATE("[",ROUND(T_iv_strat1!AA23,1),"; ",ROUND(T_iv_strat1!AB23,1),"]")))</f>
        <v>[0.3; 1.8]</v>
      </c>
      <c r="I51" s="18" t="str">
        <f>IF(T_iv_strat1!AE23=".","-",(CONCATENATE("[",ROUND(T_iv_strat1!AE23,1),"; ",ROUND(T_iv_strat1!AF23,1),"]")))</f>
        <v>-</v>
      </c>
      <c r="J51" s="114" t="str">
        <f>IF(T_iv_strat1!AI23=".","-",(CONCATENATE("[",ROUND(T_iv_strat1!AI23,1),"; ",ROUND(T_iv_strat1!AJ23,1),"]")))</f>
        <v>-</v>
      </c>
      <c r="K51" s="18" t="str">
        <f>IF(T_iv_strat1!AM23=".","-",(CONCATENATE("[",ROUND(T_iv_strat1!AM23,1),"; ",ROUND(T_iv_strat1!AN23,1),"]")))</f>
        <v>[3.6; 20.3]</v>
      </c>
      <c r="L51" s="18" t="str">
        <f>IF(T_iv_strat1!AQ23=".","-",(CONCATENATE("[",ROUND(T_iv_strat1!AQ23,1),"; ",ROUND(T_iv_strat1!AR23,1),"]")))</f>
        <v>-</v>
      </c>
      <c r="M51" s="18" t="str">
        <f>IF(T_iv_strat1!AU23=".","-",(CONCATENATE("[",ROUND(T_iv_strat1!AU23,1),"; ",ROUND(T_iv_strat1!AV23,1),"]")))</f>
        <v>-</v>
      </c>
      <c r="N51" s="18" t="str">
        <f>IF(T_iv_strat1!AY23=".","-",(CONCATENATE("[",ROUND(T_iv_strat1!AY23,1),"; ",ROUND(T_iv_strat1!AZ23,1),"]")))</f>
        <v>[0.7; 2]</v>
      </c>
      <c r="O51" s="18" t="str">
        <f>IF(T_iv_strat1!BC23=".","-",(CONCATENATE("[",ROUND(T_iv_strat1!BC23,1),"; ",ROUND(T_iv_strat1!BD23,1),"]")))</f>
        <v>-</v>
      </c>
      <c r="P51" s="18" t="str">
        <f>IF(T_iv_strat1!BG23=".","-",(CONCATENATE("[",ROUND(T_iv_strat1!BG23,1),"; ",ROUND(T_iv_strat1!BH23,1),"]")))</f>
        <v>[0.7; 2]</v>
      </c>
      <c r="Q51" s="18" t="str">
        <f>IF(T_iv_strat1!BK23=".","-",(CONCATENATE("[",ROUND(T_iv_strat1!BK23,1),"; ",ROUND(T_iv_strat1!BL23,1),"]")))</f>
        <v>-</v>
      </c>
      <c r="T51" s="21"/>
      <c r="U51" s="18" t="str">
        <f>IF(T_iv_strat2!C23=".","-",(CONCATENATE("[",ROUND(T_iv_strat2!C23,1),"; ",ROUND(T_iv_strat2!D23,1),"]")))</f>
        <v>-</v>
      </c>
      <c r="V51" s="18" t="str">
        <f>IF(T_iv_strat2!G23=".","-",(CONCATENATE("[",ROUND(T_iv_strat2!G23,1),"; ",ROUND(T_iv_strat2!H23,1),"]")))</f>
        <v>-</v>
      </c>
      <c r="W51" s="18" t="str">
        <f>IF(T_iv_strat2!K23=".","-",(CONCATENATE("[",ROUND(T_iv_strat2!K23,1),"; ",ROUND(T_iv_strat2!L23,1),"]")))</f>
        <v>-</v>
      </c>
      <c r="X51" s="18" t="str">
        <f>IF(T_iv_strat2!O23=".","-",(CONCATENATE("[",ROUND(T_iv_strat2!O23,1),"; ",ROUND(T_iv_strat2!P23,1),"]")))</f>
        <v>-</v>
      </c>
      <c r="Y51" s="18" t="str">
        <f>IF(T_iv_strat2!S23=".","-",(CONCATENATE("[",ROUND(T_iv_strat2!S23,1),"; ",ROUND(T_iv_strat2!T23,1),"]")))</f>
        <v>[0; 0.3]</v>
      </c>
      <c r="Z51" s="18" t="str">
        <f>IF(T_iv_strat2!W23=".","-",(CONCATENATE("[",ROUND(T_iv_strat2!W23,1),"; ",ROUND(T_iv_strat2!X23,1),"]")))</f>
        <v>-</v>
      </c>
      <c r="AA51" s="18" t="str">
        <f>IF(T_iv_strat2!AA23=".","-",(CONCATENATE("[",ROUND(T_iv_strat2!AA23,1),"; ",ROUND(T_iv_strat2!AB23,1),"]")))</f>
        <v>[0; 0.3]</v>
      </c>
      <c r="AB51" s="18" t="str">
        <f>IF(T_iv_strat2!AE23=".","-",(CONCATENATE("[",ROUND(T_iv_strat2!AE23,1),"; ",ROUND(T_iv_strat2!AF23,1),"]")))</f>
        <v>-</v>
      </c>
      <c r="AC51" s="114" t="str">
        <f>IF(T_iv_strat2!AI23=".","-",(CONCATENATE("[",ROUND(T_iv_strat2!AI23,1),"; ",ROUND(T_iv_strat2!AJ23,1),"]")))</f>
        <v>-</v>
      </c>
      <c r="AD51" s="18" t="str">
        <f>IF(T_iv_strat2!AM23=".","-",(CONCATENATE("[",ROUND(T_iv_strat2!AM23,1),"; ",ROUND(T_iv_strat2!AN23,1),"]")))</f>
        <v>[0.3; 6.3]</v>
      </c>
      <c r="AE51" s="18" t="str">
        <f>IF(T_iv_strat2!AQ23=".","-",(CONCATENATE("[",ROUND(T_iv_strat2!AQ23,1),"; ",ROUND(T_iv_strat2!AR23,1),"]")))</f>
        <v>[0.7; 11.3]</v>
      </c>
      <c r="AF51" s="18" t="str">
        <f>IF(T_iv_strat2!AU23=".","-",(CONCATENATE("[",ROUND(T_iv_strat2!AU23,1),"; ",ROUND(T_iv_strat2!AV23,1),"]")))</f>
        <v>-</v>
      </c>
      <c r="AG51" s="18" t="str">
        <f>IF(T_iv_strat2!AY23=".","-",(CONCATENATE("[",ROUND(T_iv_strat2!AY23,1),"; ",ROUND(T_iv_strat2!AZ23,1),"]")))</f>
        <v>[0.5; 1.4]</v>
      </c>
      <c r="AH51" s="18" t="str">
        <f>IF(T_iv_strat2!BC23=".","-",(CONCATENATE("[",ROUND(T_iv_strat2!BC23,1),"; ",ROUND(T_iv_strat2!BD23,1),"]")))</f>
        <v>-</v>
      </c>
      <c r="AI51" s="18" t="str">
        <f>IF(T_iv_strat2!BG23=".","-",(CONCATENATE("[",ROUND(T_iv_strat2!BG23,1),"; ",ROUND(T_iv_strat2!BH23,1),"]")))</f>
        <v>[0.6; 1.6]</v>
      </c>
      <c r="AJ51" s="18" t="str">
        <f>IF(T_iv_strat2!BK23=".","-",(CONCATENATE("[",ROUND(T_iv_strat2!BK23,1),"; ",ROUND(T_iv_strat2!BL23,1),"]")))</f>
        <v>-</v>
      </c>
      <c r="AM51" s="21"/>
      <c r="AN51" s="18" t="str">
        <f>IF(T_iv_strat3!C23=".","-",(CONCATENATE("[",ROUND(T_iv_strat3!C23,1),"; ",ROUND(T_iv_strat3!D23,1),"]")))</f>
        <v>-</v>
      </c>
      <c r="AO51" s="18" t="str">
        <f>IF(T_iv_strat3!G23=".","-",(CONCATENATE("[",ROUND(T_iv_strat3!G23,1),"; ",ROUND(T_iv_strat3!H23,1),"]")))</f>
        <v>-</v>
      </c>
      <c r="AP51" s="18" t="str">
        <f>IF(T_iv_strat3!K23=".","-",(CONCATENATE("[",ROUND(T_iv_strat3!K23,1),"; ",ROUND(T_iv_strat3!L23,1),"]")))</f>
        <v>-</v>
      </c>
      <c r="AQ51" s="18" t="str">
        <f>IF(T_iv_strat3!O23=".","-",(CONCATENATE("[",ROUND(T_iv_strat3!O23,1),"; ",ROUND(T_iv_strat3!P23,1),"]")))</f>
        <v>-</v>
      </c>
      <c r="AR51" s="18" t="str">
        <f>IF(T_iv_strat3!S23=".","-",(CONCATENATE("[",ROUND(T_iv_strat3!S23,1),"; ",ROUND(T_iv_strat3!T23,1),"]")))</f>
        <v>-</v>
      </c>
      <c r="AS51" s="18" t="str">
        <f>IF(T_iv_strat3!W23=".","-",(CONCATENATE("[",ROUND(T_iv_strat3!W23,1),"; ",ROUND(T_iv_strat3!X23,1),"]")))</f>
        <v>-</v>
      </c>
      <c r="AT51" s="18" t="str">
        <f>IF(T_iv_strat3!AA23=".","-",(CONCATENATE("[",ROUND(T_iv_strat3!AA23,1),"; ",ROUND(T_iv_strat3!AB23,1),"]")))</f>
        <v>-</v>
      </c>
      <c r="AU51" s="18" t="str">
        <f>IF(T_iv_strat3!AE23=".","-",(CONCATENATE("[",ROUND(T_iv_strat3!AE23,1),"; ",ROUND(T_iv_strat3!AF23,1),"]")))</f>
        <v>-</v>
      </c>
      <c r="AV51" s="114" t="str">
        <f>IF(T_iv_strat3!AI23=".","-",(CONCATENATE("[",ROUND(T_iv_strat3!AI23,1),"; ",ROUND(T_iv_strat3!AJ23,1),"]")))</f>
        <v>-</v>
      </c>
      <c r="AW51" s="18" t="str">
        <f>IF(T_iv_strat3!AM23=".","-",(CONCATENATE("[",ROUND(T_iv_strat3!AM23,1),"; ",ROUND(T_iv_strat3!AN23,1),"]")))</f>
        <v>-</v>
      </c>
      <c r="AX51" s="18" t="str">
        <f>IF(T_iv_strat3!AQ23=".","-",(CONCATENATE("[",ROUND(T_iv_strat3!AQ23,1),"; ",ROUND(T_iv_strat3!AR23,1),"]")))</f>
        <v>[0; 1.4]</v>
      </c>
      <c r="AY51" s="18" t="str">
        <f>IF(T_iv_strat3!AU23=".","-",(CONCATENATE("[",ROUND(T_iv_strat3!AU23,1),"; ",ROUND(T_iv_strat3!AV23,1),"]")))</f>
        <v>-</v>
      </c>
      <c r="AZ51" s="18" t="str">
        <f>IF(T_iv_strat3!AY23=".","-",(CONCATENATE("[",ROUND(T_iv_strat3!AY23,1),"; ",ROUND(T_iv_strat3!AZ23,1),"]")))</f>
        <v>[0.4; 2.5]</v>
      </c>
      <c r="BA51" s="18" t="str">
        <f>IF(T_iv_strat3!BC23=".","-",(CONCATENATE("[",ROUND(T_iv_strat3!BC23,1),"; ",ROUND(T_iv_strat3!BD23,1),"]")))</f>
        <v>[5.3; 13.4]</v>
      </c>
      <c r="BB51" s="18" t="str">
        <f>IF(T_iv_strat3!BG23=".","-",(CONCATENATE("[",ROUND(T_iv_strat3!BG23,1),"; ",ROUND(T_iv_strat3!BH23,1),"]")))</f>
        <v>[0.5; 3.4]</v>
      </c>
      <c r="BC51" s="18" t="str">
        <f>IF(T_iv_strat3!BK23=".","-",(CONCATENATE("[",ROUND(T_iv_strat3!BK23,1),"; ",ROUND(T_iv_strat3!BL23,1),"]")))</f>
        <v>-</v>
      </c>
    </row>
    <row r="52" spans="1:55" s="2" customFormat="1" x14ac:dyDescent="0.2">
      <c r="A52" s="5" t="s">
        <v>64</v>
      </c>
      <c r="B52" s="4">
        <f>ROUND(T_iv_strat1!B24,1)</f>
        <v>0</v>
      </c>
      <c r="C52" s="4">
        <f>ROUND(T_iv_strat1!F24,1)</f>
        <v>0</v>
      </c>
      <c r="D52" s="4">
        <f>ROUND(T_iv_strat1!J24,1)</f>
        <v>0</v>
      </c>
      <c r="E52" s="4">
        <f>ROUND(T_iv_strat1!N24,1)</f>
        <v>0</v>
      </c>
      <c r="F52" s="4">
        <f>ROUND(T_iv_strat1!R24,1)</f>
        <v>0.1</v>
      </c>
      <c r="G52" s="4">
        <f>ROUND(T_iv_strat1!V24,1)</f>
        <v>0</v>
      </c>
      <c r="H52" s="4">
        <f>ROUND(T_iv_strat1!Z24,1)</f>
        <v>0.1</v>
      </c>
      <c r="I52" s="4">
        <f>ROUND(T_iv_strat1!AD24,1)</f>
        <v>0</v>
      </c>
      <c r="J52" s="65">
        <f>ROUND(T_iv_strat1!AH24,1)</f>
        <v>2.6</v>
      </c>
      <c r="K52" s="4">
        <f>ROUND(T_iv_strat1!AL24,1)</f>
        <v>5.8</v>
      </c>
      <c r="L52" s="4">
        <f>ROUND(T_iv_strat1!AP24,1)</f>
        <v>10.8</v>
      </c>
      <c r="M52" s="4">
        <f>ROUND(T_iv_strat1!AT24,1)</f>
        <v>0</v>
      </c>
      <c r="N52" s="4">
        <f>ROUND(T_iv_strat1!AX24,1)</f>
        <v>1.1000000000000001</v>
      </c>
      <c r="O52" s="4">
        <f>ROUND(T_iv_strat1!BB24,1)</f>
        <v>0</v>
      </c>
      <c r="P52" s="4">
        <f>ROUND(T_iv_strat1!BF24,1)</f>
        <v>1.6</v>
      </c>
      <c r="Q52" s="4">
        <f>ROUND(T_iv_strat1!BJ24,1)</f>
        <v>0</v>
      </c>
      <c r="T52" s="5" t="s">
        <v>64</v>
      </c>
      <c r="U52" s="4">
        <f>ROUND(T_iv_strat2!B24,1)</f>
        <v>0</v>
      </c>
      <c r="V52" s="4">
        <f>ROUND(T_iv_strat2!F24,1)</f>
        <v>0</v>
      </c>
      <c r="W52" s="4">
        <f>ROUND(T_iv_strat2!J24,1)</f>
        <v>0</v>
      </c>
      <c r="X52" s="4">
        <f>ROUND(T_iv_strat2!N24,1)</f>
        <v>0</v>
      </c>
      <c r="Y52" s="4">
        <f>ROUND(T_iv_strat2!R24,1)</f>
        <v>0</v>
      </c>
      <c r="Z52" s="4">
        <f>ROUND(T_iv_strat2!V24,1)</f>
        <v>0</v>
      </c>
      <c r="AA52" s="4">
        <f>ROUND(T_iv_strat2!Z24,1)</f>
        <v>0</v>
      </c>
      <c r="AB52" s="4">
        <f>ROUND(T_iv_strat2!AD24,1)</f>
        <v>0</v>
      </c>
      <c r="AC52" s="65">
        <f>ROUND(T_iv_strat2!AH24,1)</f>
        <v>0</v>
      </c>
      <c r="AD52" s="4">
        <f>ROUND(T_iv_strat2!AL24,1)</f>
        <v>0</v>
      </c>
      <c r="AE52" s="4">
        <f>ROUND(T_iv_strat2!AP24,1)</f>
        <v>0</v>
      </c>
      <c r="AF52" s="4">
        <f>ROUND(T_iv_strat2!AT24,1)</f>
        <v>0</v>
      </c>
      <c r="AG52" s="4">
        <f>ROUND(T_iv_strat2!AX24,1)</f>
        <v>0</v>
      </c>
      <c r="AH52" s="4">
        <f>ROUND(T_iv_strat2!BB24,1)</f>
        <v>0</v>
      </c>
      <c r="AI52" s="4">
        <f>ROUND(T_iv_strat2!BF24,1)</f>
        <v>0</v>
      </c>
      <c r="AJ52" s="4">
        <f>ROUND(T_iv_strat2!BJ24,1)</f>
        <v>0</v>
      </c>
      <c r="AM52" s="5" t="s">
        <v>64</v>
      </c>
      <c r="AN52" s="4">
        <f>ROUND(T_iv_strat3!B24,1)</f>
        <v>0</v>
      </c>
      <c r="AO52" s="4">
        <f>ROUND(T_iv_strat3!F24,1)</f>
        <v>0</v>
      </c>
      <c r="AP52" s="4">
        <f>ROUND(T_iv_strat3!J24,1)</f>
        <v>0</v>
      </c>
      <c r="AQ52" s="4">
        <f>ROUND(T_iv_strat3!N24,1)</f>
        <v>0</v>
      </c>
      <c r="AR52" s="4">
        <f>ROUND(T_iv_strat3!R24,1)</f>
        <v>0</v>
      </c>
      <c r="AS52" s="4">
        <f>ROUND(T_iv_strat3!V24,1)</f>
        <v>0</v>
      </c>
      <c r="AT52" s="4">
        <f>ROUND(T_iv_strat3!Z24,1)</f>
        <v>0</v>
      </c>
      <c r="AU52" s="4">
        <f>ROUND(T_iv_strat3!AD24,1)</f>
        <v>0</v>
      </c>
      <c r="AV52" s="65">
        <f>ROUND(T_iv_strat3!AH24,1)</f>
        <v>0</v>
      </c>
      <c r="AW52" s="4">
        <f>ROUND(T_iv_strat3!AL24,1)</f>
        <v>0</v>
      </c>
      <c r="AX52" s="4">
        <f>ROUND(T_iv_strat3!AP24,1)</f>
        <v>0.2</v>
      </c>
      <c r="AY52" s="4">
        <f>ROUND(T_iv_strat3!AT24,1)</f>
        <v>0</v>
      </c>
      <c r="AZ52" s="4">
        <f>ROUND(T_iv_strat3!AX24,1)</f>
        <v>0</v>
      </c>
      <c r="BA52" s="4">
        <f>ROUND(T_iv_strat3!BB24,1)</f>
        <v>0</v>
      </c>
      <c r="BB52" s="4">
        <f>ROUND(T_iv_strat3!BF24,1)</f>
        <v>0.1</v>
      </c>
      <c r="BC52" s="4">
        <f>ROUND(T_iv_strat3!BJ24,1)</f>
        <v>0</v>
      </c>
    </row>
    <row r="53" spans="1:55" s="17" customFormat="1" ht="8.25" x14ac:dyDescent="0.15">
      <c r="A53" s="21"/>
      <c r="B53" s="18" t="str">
        <f>IF(T_iv_strat1!C24=".","-",(CONCATENATE("[",ROUND(T_iv_strat1!C24,1),"; ",ROUND(T_iv_strat1!D24,1),"]")))</f>
        <v>-</v>
      </c>
      <c r="C53" s="18" t="str">
        <f>IF(T_iv_strat1!G24=".","-",(CONCATENATE("[",ROUND(T_iv_strat1!G24,1),"; ",ROUND(T_iv_strat1!H24,1),"]")))</f>
        <v>-</v>
      </c>
      <c r="D53" s="18" t="str">
        <f>IF(T_iv_strat1!K24=".","-",(CONCATENATE("[",ROUND(T_iv_strat1!K24,1),"; ",ROUND(T_iv_strat1!L24,1),"]")))</f>
        <v>-</v>
      </c>
      <c r="E53" s="18" t="str">
        <f>IF(T_iv_strat1!O24=".","-",(CONCATENATE("[",ROUND(T_iv_strat1!O24,1),"; ",ROUND(T_iv_strat1!P24,1),"]")))</f>
        <v>-</v>
      </c>
      <c r="F53" s="18" t="str">
        <f>IF(T_iv_strat1!S24=".","-",(CONCATENATE("[",ROUND(T_iv_strat1!S24,1),"; ",ROUND(T_iv_strat1!T24,1),"]")))</f>
        <v>[0; 0.4]</v>
      </c>
      <c r="G53" s="18" t="str">
        <f>IF(T_iv_strat1!W24=".","-",(CONCATENATE("[",ROUND(T_iv_strat1!W24,1),"; ",ROUND(T_iv_strat1!X24,1),"]")))</f>
        <v>-</v>
      </c>
      <c r="H53" s="18" t="str">
        <f>IF(T_iv_strat1!AA24=".","-",(CONCATENATE("[",ROUND(T_iv_strat1!AA24,1),"; ",ROUND(T_iv_strat1!AB24,1),"]")))</f>
        <v>[0; 0.4]</v>
      </c>
      <c r="I53" s="18" t="str">
        <f>IF(T_iv_strat1!AE24=".","-",(CONCATENATE("[",ROUND(T_iv_strat1!AE24,1),"; ",ROUND(T_iv_strat1!AF24,1),"]")))</f>
        <v>-</v>
      </c>
      <c r="J53" s="114" t="str">
        <f>IF(T_iv_strat1!AI24=".","-",(CONCATENATE("[",ROUND(T_iv_strat1!AI24,1),"; ",ROUND(T_iv_strat1!AJ24,1),"]")))</f>
        <v>[0.6; 11.2]</v>
      </c>
      <c r="K53" s="18" t="str">
        <f>IF(T_iv_strat1!AM24=".","-",(CONCATENATE("[",ROUND(T_iv_strat1!AM24,1),"; ",ROUND(T_iv_strat1!AN24,1),"]")))</f>
        <v>[1.6; 18.8]</v>
      </c>
      <c r="L53" s="18" t="str">
        <f>IF(T_iv_strat1!AQ24=".","-",(CONCATENATE("[",ROUND(T_iv_strat1!AQ24,1),"; ",ROUND(T_iv_strat1!AR24,1),"]")))</f>
        <v>[3.6; 28.5]</v>
      </c>
      <c r="M53" s="18" t="str">
        <f>IF(T_iv_strat1!AU24=".","-",(CONCATENATE("[",ROUND(T_iv_strat1!AU24,1),"; ",ROUND(T_iv_strat1!AV24,1),"]")))</f>
        <v>-</v>
      </c>
      <c r="N53" s="18" t="str">
        <f>IF(T_iv_strat1!AY24=".","-",(CONCATENATE("[",ROUND(T_iv_strat1!AY24,1),"; ",ROUND(T_iv_strat1!AZ24,1),"]")))</f>
        <v>[0.6; 2]</v>
      </c>
      <c r="O53" s="18" t="str">
        <f>IF(T_iv_strat1!BC24=".","-",(CONCATENATE("[",ROUND(T_iv_strat1!BC24,1),"; ",ROUND(T_iv_strat1!BD24,1),"]")))</f>
        <v>-</v>
      </c>
      <c r="P53" s="18" t="str">
        <f>IF(T_iv_strat1!BG24=".","-",(CONCATENATE("[",ROUND(T_iv_strat1!BG24,1),"; ",ROUND(T_iv_strat1!BH24,1),"]")))</f>
        <v>[0.9; 2.8]</v>
      </c>
      <c r="Q53" s="18" t="str">
        <f>IF(T_iv_strat1!BK24=".","-",(CONCATENATE("[",ROUND(T_iv_strat1!BK24,1),"; ",ROUND(T_iv_strat1!BL24,1),"]")))</f>
        <v>-</v>
      </c>
      <c r="T53" s="21"/>
      <c r="U53" s="18" t="str">
        <f>IF(T_iv_strat2!C24=".","-",(CONCATENATE("[",ROUND(T_iv_strat2!C24,1),"; ",ROUND(T_iv_strat2!D24,1),"]")))</f>
        <v>-</v>
      </c>
      <c r="V53" s="18" t="str">
        <f>IF(T_iv_strat2!G24=".","-",(CONCATENATE("[",ROUND(T_iv_strat2!G24,1),"; ",ROUND(T_iv_strat2!H24,1),"]")))</f>
        <v>-</v>
      </c>
      <c r="W53" s="18" t="str">
        <f>IF(T_iv_strat2!K24=".","-",(CONCATENATE("[",ROUND(T_iv_strat2!K24,1),"; ",ROUND(T_iv_strat2!L24,1),"]")))</f>
        <v>-</v>
      </c>
      <c r="X53" s="18" t="str">
        <f>IF(T_iv_strat2!O24=".","-",(CONCATENATE("[",ROUND(T_iv_strat2!O24,1),"; ",ROUND(T_iv_strat2!P24,1),"]")))</f>
        <v>-</v>
      </c>
      <c r="Y53" s="18" t="str">
        <f>IF(T_iv_strat2!S24=".","-",(CONCATENATE("[",ROUND(T_iv_strat2!S24,1),"; ",ROUND(T_iv_strat2!T24,1),"]")))</f>
        <v>-</v>
      </c>
      <c r="Z53" s="18" t="str">
        <f>IF(T_iv_strat2!W24=".","-",(CONCATENATE("[",ROUND(T_iv_strat2!W24,1),"; ",ROUND(T_iv_strat2!X24,1),"]")))</f>
        <v>-</v>
      </c>
      <c r="AA53" s="18" t="str">
        <f>IF(T_iv_strat2!AA24=".","-",(CONCATENATE("[",ROUND(T_iv_strat2!AA24,1),"; ",ROUND(T_iv_strat2!AB24,1),"]")))</f>
        <v>-</v>
      </c>
      <c r="AB53" s="18" t="str">
        <f>IF(T_iv_strat2!AE24=".","-",(CONCATENATE("[",ROUND(T_iv_strat2!AE24,1),"; ",ROUND(T_iv_strat2!AF24,1),"]")))</f>
        <v>-</v>
      </c>
      <c r="AC53" s="114" t="str">
        <f>IF(T_iv_strat2!AI24=".","-",(CONCATENATE("[",ROUND(T_iv_strat2!AI24,1),"; ",ROUND(T_iv_strat2!AJ24,1),"]")))</f>
        <v>-</v>
      </c>
      <c r="AD53" s="18" t="str">
        <f>IF(T_iv_strat2!AM24=".","-",(CONCATENATE("[",ROUND(T_iv_strat2!AM24,1),"; ",ROUND(T_iv_strat2!AN24,1),"]")))</f>
        <v>-</v>
      </c>
      <c r="AE53" s="18" t="str">
        <f>IF(T_iv_strat2!AQ24=".","-",(CONCATENATE("[",ROUND(T_iv_strat2!AQ24,1),"; ",ROUND(T_iv_strat2!AR24,1),"]")))</f>
        <v>-</v>
      </c>
      <c r="AF53" s="18" t="str">
        <f>IF(T_iv_strat2!AU24=".","-",(CONCATENATE("[",ROUND(T_iv_strat2!AU24,1),"; ",ROUND(T_iv_strat2!AV24,1),"]")))</f>
        <v>-</v>
      </c>
      <c r="AG53" s="18" t="str">
        <f>IF(T_iv_strat2!AY24=".","-",(CONCATENATE("[",ROUND(T_iv_strat2!AY24,1),"; ",ROUND(T_iv_strat2!AZ24,1),"]")))</f>
        <v>-</v>
      </c>
      <c r="AH53" s="18" t="str">
        <f>IF(T_iv_strat2!BC24=".","-",(CONCATENATE("[",ROUND(T_iv_strat2!BC24,1),"; ",ROUND(T_iv_strat2!BD24,1),"]")))</f>
        <v>-</v>
      </c>
      <c r="AI53" s="18" t="str">
        <f>IF(T_iv_strat2!BG24=".","-",(CONCATENATE("[",ROUND(T_iv_strat2!BG24,1),"; ",ROUND(T_iv_strat2!BH24,1),"]")))</f>
        <v>-</v>
      </c>
      <c r="AJ53" s="18" t="str">
        <f>IF(T_iv_strat2!BK24=".","-",(CONCATENATE("[",ROUND(T_iv_strat2!BK24,1),"; ",ROUND(T_iv_strat2!BL24,1),"]")))</f>
        <v>-</v>
      </c>
      <c r="AM53" s="21"/>
      <c r="AN53" s="18" t="str">
        <f>IF(T_iv_strat3!C24=".","-",(CONCATENATE("[",ROUND(T_iv_strat3!C24,1),"; ",ROUND(T_iv_strat3!D24,1),"]")))</f>
        <v>-</v>
      </c>
      <c r="AO53" s="18" t="str">
        <f>IF(T_iv_strat3!G24=".","-",(CONCATENATE("[",ROUND(T_iv_strat3!G24,1),"; ",ROUND(T_iv_strat3!H24,1),"]")))</f>
        <v>-</v>
      </c>
      <c r="AP53" s="18" t="str">
        <f>IF(T_iv_strat3!K24=".","-",(CONCATENATE("[",ROUND(T_iv_strat3!K24,1),"; ",ROUND(T_iv_strat3!L24,1),"]")))</f>
        <v>-</v>
      </c>
      <c r="AQ53" s="18" t="str">
        <f>IF(T_iv_strat3!O24=".","-",(CONCATENATE("[",ROUND(T_iv_strat3!O24,1),"; ",ROUND(T_iv_strat3!P24,1),"]")))</f>
        <v>-</v>
      </c>
      <c r="AR53" s="18" t="str">
        <f>IF(T_iv_strat3!S24=".","-",(CONCATENATE("[",ROUND(T_iv_strat3!S24,1),"; ",ROUND(T_iv_strat3!T24,1),"]")))</f>
        <v>-</v>
      </c>
      <c r="AS53" s="18" t="str">
        <f>IF(T_iv_strat3!W24=".","-",(CONCATENATE("[",ROUND(T_iv_strat3!W24,1),"; ",ROUND(T_iv_strat3!X24,1),"]")))</f>
        <v>-</v>
      </c>
      <c r="AT53" s="18" t="str">
        <f>IF(T_iv_strat3!AA24=".","-",(CONCATENATE("[",ROUND(T_iv_strat3!AA24,1),"; ",ROUND(T_iv_strat3!AB24,1),"]")))</f>
        <v>-</v>
      </c>
      <c r="AU53" s="18" t="str">
        <f>IF(T_iv_strat3!AE24=".","-",(CONCATENATE("[",ROUND(T_iv_strat3!AE24,1),"; ",ROUND(T_iv_strat3!AF24,1),"]")))</f>
        <v>-</v>
      </c>
      <c r="AV53" s="114" t="str">
        <f>IF(T_iv_strat3!AI24=".","-",(CONCATENATE("[",ROUND(T_iv_strat3!AI24,1),"; ",ROUND(T_iv_strat3!AJ24,1),"]")))</f>
        <v>-</v>
      </c>
      <c r="AW53" s="18" t="str">
        <f>IF(T_iv_strat3!AM24=".","-",(CONCATENATE("[",ROUND(T_iv_strat3!AM24,1),"; ",ROUND(T_iv_strat3!AN24,1),"]")))</f>
        <v>-</v>
      </c>
      <c r="AX53" s="18" t="str">
        <f>IF(T_iv_strat3!AQ24=".","-",(CONCATENATE("[",ROUND(T_iv_strat3!AQ24,1),"; ",ROUND(T_iv_strat3!AR24,1),"]")))</f>
        <v>[0; 1.6]</v>
      </c>
      <c r="AY53" s="18" t="str">
        <f>IF(T_iv_strat3!AU24=".","-",(CONCATENATE("[",ROUND(T_iv_strat3!AU24,1),"; ",ROUND(T_iv_strat3!AV24,1),"]")))</f>
        <v>-</v>
      </c>
      <c r="AZ53" s="18" t="str">
        <f>IF(T_iv_strat3!AY24=".","-",(CONCATENATE("[",ROUND(T_iv_strat3!AY24,1),"; ",ROUND(T_iv_strat3!AZ24,1),"]")))</f>
        <v>-</v>
      </c>
      <c r="BA53" s="18" t="str">
        <f>IF(T_iv_strat3!BC24=".","-",(CONCATENATE("[",ROUND(T_iv_strat3!BC24,1),"; ",ROUND(T_iv_strat3!BD24,1),"]")))</f>
        <v>-</v>
      </c>
      <c r="BB53" s="18" t="str">
        <f>IF(T_iv_strat3!BG24=".","-",(CONCATENATE("[",ROUND(T_iv_strat3!BG24,1),"; ",ROUND(T_iv_strat3!BH24,1),"]")))</f>
        <v>[0; 0.5]</v>
      </c>
      <c r="BC53" s="18" t="str">
        <f>IF(T_iv_strat3!BK24=".","-",(CONCATENATE("[",ROUND(T_iv_strat3!BK24,1),"; ",ROUND(T_iv_strat3!BL24,1),"]")))</f>
        <v>-</v>
      </c>
    </row>
    <row r="54" spans="1:55" s="2" customFormat="1" x14ac:dyDescent="0.2">
      <c r="A54" s="3" t="s">
        <v>65</v>
      </c>
      <c r="B54" s="4">
        <f>ROUND(T_iv_strat1!B25,1)</f>
        <v>0</v>
      </c>
      <c r="C54" s="4">
        <f>ROUND(T_iv_strat1!F25,1)</f>
        <v>0</v>
      </c>
      <c r="D54" s="4">
        <f>ROUND(T_iv_strat1!J25,1)</f>
        <v>0</v>
      </c>
      <c r="E54" s="4">
        <f>ROUND(T_iv_strat1!N25,1)</f>
        <v>0</v>
      </c>
      <c r="F54" s="4">
        <f>ROUND(T_iv_strat1!R25,1)</f>
        <v>0</v>
      </c>
      <c r="G54" s="4">
        <f>ROUND(T_iv_strat1!V25,1)</f>
        <v>0</v>
      </c>
      <c r="H54" s="4">
        <f>ROUND(T_iv_strat1!Z25,1)</f>
        <v>0</v>
      </c>
      <c r="I54" s="4">
        <f>ROUND(T_iv_strat1!AD25,1)</f>
        <v>0</v>
      </c>
      <c r="J54" s="65">
        <f>ROUND(T_iv_strat1!AH25,1)</f>
        <v>0</v>
      </c>
      <c r="K54" s="4">
        <f>ROUND(T_iv_strat1!AL25,1)</f>
        <v>0</v>
      </c>
      <c r="L54" s="4">
        <f>ROUND(T_iv_strat1!AP25,1)</f>
        <v>0</v>
      </c>
      <c r="M54" s="4">
        <f>ROUND(T_iv_strat1!AT25,1)</f>
        <v>0</v>
      </c>
      <c r="N54" s="4">
        <f>ROUND(T_iv_strat1!AX25,1)</f>
        <v>0</v>
      </c>
      <c r="O54" s="4">
        <f>ROUND(T_iv_strat1!BB25,1)</f>
        <v>0</v>
      </c>
      <c r="P54" s="4">
        <f>ROUND(T_iv_strat1!BF25,1)</f>
        <v>0</v>
      </c>
      <c r="Q54" s="4">
        <f>ROUND(T_iv_strat1!BJ25,1)</f>
        <v>0</v>
      </c>
      <c r="T54" s="3" t="s">
        <v>65</v>
      </c>
      <c r="U54" s="4">
        <f>ROUND(T_iv_strat2!B25,1)</f>
        <v>0</v>
      </c>
      <c r="V54" s="4">
        <f>ROUND(T_iv_strat2!F25,1)</f>
        <v>0</v>
      </c>
      <c r="W54" s="4">
        <f>ROUND(T_iv_strat2!J25,1)</f>
        <v>0</v>
      </c>
      <c r="X54" s="4">
        <f>ROUND(T_iv_strat2!N25,1)</f>
        <v>0</v>
      </c>
      <c r="Y54" s="4">
        <f>ROUND(T_iv_strat2!R25,1)</f>
        <v>0</v>
      </c>
      <c r="Z54" s="4">
        <f>ROUND(T_iv_strat2!V25,1)</f>
        <v>0</v>
      </c>
      <c r="AA54" s="4">
        <f>ROUND(T_iv_strat2!Z25,1)</f>
        <v>0</v>
      </c>
      <c r="AB54" s="4">
        <f>ROUND(T_iv_strat2!AD25,1)</f>
        <v>0</v>
      </c>
      <c r="AC54" s="65">
        <f>ROUND(T_iv_strat2!AH25,1)</f>
        <v>0</v>
      </c>
      <c r="AD54" s="4">
        <f>ROUND(T_iv_strat2!AL25,1)</f>
        <v>0</v>
      </c>
      <c r="AE54" s="4">
        <f>ROUND(T_iv_strat2!AP25,1)</f>
        <v>0</v>
      </c>
      <c r="AF54" s="4">
        <f>ROUND(T_iv_strat2!AT25,1)</f>
        <v>0</v>
      </c>
      <c r="AG54" s="4">
        <f>ROUND(T_iv_strat2!AX25,1)</f>
        <v>0</v>
      </c>
      <c r="AH54" s="4">
        <f>ROUND(T_iv_strat2!BB25,1)</f>
        <v>0</v>
      </c>
      <c r="AI54" s="4">
        <f>ROUND(T_iv_strat2!BF25,1)</f>
        <v>0</v>
      </c>
      <c r="AJ54" s="4">
        <f>ROUND(T_iv_strat2!BJ25,1)</f>
        <v>0</v>
      </c>
      <c r="AM54" s="3" t="s">
        <v>65</v>
      </c>
      <c r="AN54" s="4">
        <f>ROUND(T_iv_strat3!B25,1)</f>
        <v>0</v>
      </c>
      <c r="AO54" s="4">
        <f>ROUND(T_iv_strat3!F25,1)</f>
        <v>0</v>
      </c>
      <c r="AP54" s="4">
        <f>ROUND(T_iv_strat3!J25,1)</f>
        <v>0</v>
      </c>
      <c r="AQ54" s="4">
        <f>ROUND(T_iv_strat3!N25,1)</f>
        <v>0</v>
      </c>
      <c r="AR54" s="4">
        <f>ROUND(T_iv_strat3!R25,1)</f>
        <v>0</v>
      </c>
      <c r="AS54" s="4">
        <f>ROUND(T_iv_strat3!V25,1)</f>
        <v>0</v>
      </c>
      <c r="AT54" s="4">
        <f>ROUND(T_iv_strat3!Z25,1)</f>
        <v>0</v>
      </c>
      <c r="AU54" s="4">
        <f>ROUND(T_iv_strat3!AD25,1)</f>
        <v>0</v>
      </c>
      <c r="AV54" s="65">
        <f>ROUND(T_iv_strat3!AH25,1)</f>
        <v>0</v>
      </c>
      <c r="AW54" s="4">
        <f>ROUND(T_iv_strat3!AL25,1)</f>
        <v>0</v>
      </c>
      <c r="AX54" s="4">
        <f>ROUND(T_iv_strat3!AP25,1)</f>
        <v>0</v>
      </c>
      <c r="AY54" s="4">
        <f>ROUND(T_iv_strat3!AT25,1)</f>
        <v>0</v>
      </c>
      <c r="AZ54" s="4">
        <f>ROUND(T_iv_strat3!AX25,1)</f>
        <v>0</v>
      </c>
      <c r="BA54" s="4">
        <f>ROUND(T_iv_strat3!BB25,1)</f>
        <v>0</v>
      </c>
      <c r="BB54" s="4">
        <f>ROUND(T_iv_strat3!BF25,1)</f>
        <v>0</v>
      </c>
      <c r="BC54" s="4">
        <f>ROUND(T_iv_strat3!BJ25,1)</f>
        <v>0</v>
      </c>
    </row>
    <row r="55" spans="1:55" s="17" customFormat="1" ht="8.25" x14ac:dyDescent="0.15">
      <c r="A55" s="23"/>
      <c r="B55" s="18" t="str">
        <f>IF(T_iv_strat1!C25=".","-",(CONCATENATE("[",ROUND(T_iv_strat1!C25,1),"; ",ROUND(T_iv_strat1!D25,1),"]")))</f>
        <v>-</v>
      </c>
      <c r="C55" s="18" t="str">
        <f>IF(T_iv_strat1!G25=".","-",(CONCATENATE("[",ROUND(T_iv_strat1!G25,1),"; ",ROUND(T_iv_strat1!H25,1),"]")))</f>
        <v>-</v>
      </c>
      <c r="D55" s="18" t="str">
        <f>IF(T_iv_strat1!K25=".","-",(CONCATENATE("[",ROUND(T_iv_strat1!K25,1),"; ",ROUND(T_iv_strat1!L25,1),"]")))</f>
        <v>-</v>
      </c>
      <c r="E55" s="18" t="str">
        <f>IF(T_iv_strat1!O25=".","-",(CONCATENATE("[",ROUND(T_iv_strat1!O25,1),"; ",ROUND(T_iv_strat1!P25,1),"]")))</f>
        <v>-</v>
      </c>
      <c r="F55" s="18" t="str">
        <f>IF(T_iv_strat1!S25=".","-",(CONCATENATE("[",ROUND(T_iv_strat1!S25,1),"; ",ROUND(T_iv_strat1!T25,1),"]")))</f>
        <v>-</v>
      </c>
      <c r="G55" s="18" t="str">
        <f>IF(T_iv_strat1!W25=".","-",(CONCATENATE("[",ROUND(T_iv_strat1!W25,1),"; ",ROUND(T_iv_strat1!X25,1),"]")))</f>
        <v>-</v>
      </c>
      <c r="H55" s="18" t="str">
        <f>IF(T_iv_strat1!AA25=".","-",(CONCATENATE("[",ROUND(T_iv_strat1!AA25,1),"; ",ROUND(T_iv_strat1!AB25,1),"]")))</f>
        <v>-</v>
      </c>
      <c r="I55" s="18" t="str">
        <f>IF(T_iv_strat1!AE25=".","-",(CONCATENATE("[",ROUND(T_iv_strat1!AE25,1),"; ",ROUND(T_iv_strat1!AF25,1),"]")))</f>
        <v>-</v>
      </c>
      <c r="J55" s="114" t="str">
        <f>IF(T_iv_strat1!AI25=".","-",(CONCATENATE("[",ROUND(T_iv_strat1!AI25,1),"; ",ROUND(T_iv_strat1!AJ25,1),"]")))</f>
        <v>-</v>
      </c>
      <c r="K55" s="18" t="str">
        <f>IF(T_iv_strat1!AM25=".","-",(CONCATENATE("[",ROUND(T_iv_strat1!AM25,1),"; ",ROUND(T_iv_strat1!AN25,1),"]")))</f>
        <v>-</v>
      </c>
      <c r="L55" s="18" t="str">
        <f>IF(T_iv_strat1!AQ25=".","-",(CONCATENATE("[",ROUND(T_iv_strat1!AQ25,1),"; ",ROUND(T_iv_strat1!AR25,1),"]")))</f>
        <v>-</v>
      </c>
      <c r="M55" s="18" t="str">
        <f>IF(T_iv_strat1!AU25=".","-",(CONCATENATE("[",ROUND(T_iv_strat1!AU25,1),"; ",ROUND(T_iv_strat1!AV25,1),"]")))</f>
        <v>-</v>
      </c>
      <c r="N55" s="18" t="str">
        <f>IF(T_iv_strat1!AY25=".","-",(CONCATENATE("[",ROUND(T_iv_strat1!AY25,1),"; ",ROUND(T_iv_strat1!AZ25,1),"]")))</f>
        <v>-</v>
      </c>
      <c r="O55" s="18" t="str">
        <f>IF(T_iv_strat1!BC25=".","-",(CONCATENATE("[",ROUND(T_iv_strat1!BC25,1),"; ",ROUND(T_iv_strat1!BD25,1),"]")))</f>
        <v>-</v>
      </c>
      <c r="P55" s="18" t="str">
        <f>IF(T_iv_strat1!BG25=".","-",(CONCATENATE("[",ROUND(T_iv_strat1!BG25,1),"; ",ROUND(T_iv_strat1!BH25,1),"]")))</f>
        <v>-</v>
      </c>
      <c r="Q55" s="18" t="str">
        <f>IF(T_iv_strat1!BK25=".","-",(CONCATENATE("[",ROUND(T_iv_strat1!BK25,1),"; ",ROUND(T_iv_strat1!BL25,1),"]")))</f>
        <v>-</v>
      </c>
      <c r="T55" s="23"/>
      <c r="U55" s="18" t="str">
        <f>IF(T_iv_strat2!C25=".","-",(CONCATENATE("[",ROUND(T_iv_strat2!C25,1),"; ",ROUND(T_iv_strat2!D25,1),"]")))</f>
        <v>-</v>
      </c>
      <c r="V55" s="18" t="str">
        <f>IF(T_iv_strat2!G25=".","-",(CONCATENATE("[",ROUND(T_iv_strat2!G25,1),"; ",ROUND(T_iv_strat2!H25,1),"]")))</f>
        <v>-</v>
      </c>
      <c r="W55" s="18" t="str">
        <f>IF(T_iv_strat2!K25=".","-",(CONCATENATE("[",ROUND(T_iv_strat2!K25,1),"; ",ROUND(T_iv_strat2!L25,1),"]")))</f>
        <v>-</v>
      </c>
      <c r="X55" s="18" t="str">
        <f>IF(T_iv_strat2!O25=".","-",(CONCATENATE("[",ROUND(T_iv_strat2!O25,1),"; ",ROUND(T_iv_strat2!P25,1),"]")))</f>
        <v>-</v>
      </c>
      <c r="Y55" s="18" t="str">
        <f>IF(T_iv_strat2!S25=".","-",(CONCATENATE("[",ROUND(T_iv_strat2!S25,1),"; ",ROUND(T_iv_strat2!T25,1),"]")))</f>
        <v>-</v>
      </c>
      <c r="Z55" s="18" t="str">
        <f>IF(T_iv_strat2!W25=".","-",(CONCATENATE("[",ROUND(T_iv_strat2!W25,1),"; ",ROUND(T_iv_strat2!X25,1),"]")))</f>
        <v>-</v>
      </c>
      <c r="AA55" s="18" t="str">
        <f>IF(T_iv_strat2!AA25=".","-",(CONCATENATE("[",ROUND(T_iv_strat2!AA25,1),"; ",ROUND(T_iv_strat2!AB25,1),"]")))</f>
        <v>-</v>
      </c>
      <c r="AB55" s="18" t="str">
        <f>IF(T_iv_strat2!AE25=".","-",(CONCATENATE("[",ROUND(T_iv_strat2!AE25,1),"; ",ROUND(T_iv_strat2!AF25,1),"]")))</f>
        <v>-</v>
      </c>
      <c r="AC55" s="114" t="str">
        <f>IF(T_iv_strat2!AI25=".","-",(CONCATENATE("[",ROUND(T_iv_strat2!AI25,1),"; ",ROUND(T_iv_strat2!AJ25,1),"]")))</f>
        <v>-</v>
      </c>
      <c r="AD55" s="18" t="str">
        <f>IF(T_iv_strat2!AM25=".","-",(CONCATENATE("[",ROUND(T_iv_strat2!AM25,1),"; ",ROUND(T_iv_strat2!AN25,1),"]")))</f>
        <v>-</v>
      </c>
      <c r="AE55" s="18" t="str">
        <f>IF(T_iv_strat2!AQ25=".","-",(CONCATENATE("[",ROUND(T_iv_strat2!AQ25,1),"; ",ROUND(T_iv_strat2!AR25,1),"]")))</f>
        <v>-</v>
      </c>
      <c r="AF55" s="18" t="str">
        <f>IF(T_iv_strat2!AU25=".","-",(CONCATENATE("[",ROUND(T_iv_strat2!AU25,1),"; ",ROUND(T_iv_strat2!AV25,1),"]")))</f>
        <v>-</v>
      </c>
      <c r="AG55" s="18" t="str">
        <f>IF(T_iv_strat2!AY25=".","-",(CONCATENATE("[",ROUND(T_iv_strat2!AY25,1),"; ",ROUND(T_iv_strat2!AZ25,1),"]")))</f>
        <v>-</v>
      </c>
      <c r="AH55" s="18" t="str">
        <f>IF(T_iv_strat2!BC25=".","-",(CONCATENATE("[",ROUND(T_iv_strat2!BC25,1),"; ",ROUND(T_iv_strat2!BD25,1),"]")))</f>
        <v>-</v>
      </c>
      <c r="AI55" s="18" t="str">
        <f>IF(T_iv_strat2!BG25=".","-",(CONCATENATE("[",ROUND(T_iv_strat2!BG25,1),"; ",ROUND(T_iv_strat2!BH25,1),"]")))</f>
        <v>-</v>
      </c>
      <c r="AJ55" s="18" t="str">
        <f>IF(T_iv_strat2!BK25=".","-",(CONCATENATE("[",ROUND(T_iv_strat2!BK25,1),"; ",ROUND(T_iv_strat2!BL25,1),"]")))</f>
        <v>-</v>
      </c>
      <c r="AM55" s="23"/>
      <c r="AN55" s="18" t="str">
        <f>IF(T_iv_strat3!C25=".","-",(CONCATENATE("[",ROUND(T_iv_strat3!C25,1),"; ",ROUND(T_iv_strat3!D25,1),"]")))</f>
        <v>-</v>
      </c>
      <c r="AO55" s="18" t="str">
        <f>IF(T_iv_strat3!G25=".","-",(CONCATENATE("[",ROUND(T_iv_strat3!G25,1),"; ",ROUND(T_iv_strat3!H25,1),"]")))</f>
        <v>-</v>
      </c>
      <c r="AP55" s="18" t="str">
        <f>IF(T_iv_strat3!K25=".","-",(CONCATENATE("[",ROUND(T_iv_strat3!K25,1),"; ",ROUND(T_iv_strat3!L25,1),"]")))</f>
        <v>-</v>
      </c>
      <c r="AQ55" s="18" t="str">
        <f>IF(T_iv_strat3!O25=".","-",(CONCATENATE("[",ROUND(T_iv_strat3!O25,1),"; ",ROUND(T_iv_strat3!P25,1),"]")))</f>
        <v>-</v>
      </c>
      <c r="AR55" s="18" t="str">
        <f>IF(T_iv_strat3!S25=".","-",(CONCATENATE("[",ROUND(T_iv_strat3!S25,1),"; ",ROUND(T_iv_strat3!T25,1),"]")))</f>
        <v>-</v>
      </c>
      <c r="AS55" s="18" t="str">
        <f>IF(T_iv_strat3!W25=".","-",(CONCATENATE("[",ROUND(T_iv_strat3!W25,1),"; ",ROUND(T_iv_strat3!X25,1),"]")))</f>
        <v>-</v>
      </c>
      <c r="AT55" s="18" t="str">
        <f>IF(T_iv_strat3!AA25=".","-",(CONCATENATE("[",ROUND(T_iv_strat3!AA25,1),"; ",ROUND(T_iv_strat3!AB25,1),"]")))</f>
        <v>-</v>
      </c>
      <c r="AU55" s="18" t="str">
        <f>IF(T_iv_strat3!AE25=".","-",(CONCATENATE("[",ROUND(T_iv_strat3!AE25,1),"; ",ROUND(T_iv_strat3!AF25,1),"]")))</f>
        <v>-</v>
      </c>
      <c r="AV55" s="114" t="str">
        <f>IF(T_iv_strat3!AI25=".","-",(CONCATENATE("[",ROUND(T_iv_strat3!AI25,1),"; ",ROUND(T_iv_strat3!AJ25,1),"]")))</f>
        <v>-</v>
      </c>
      <c r="AW55" s="18" t="str">
        <f>IF(T_iv_strat3!AM25=".","-",(CONCATENATE("[",ROUND(T_iv_strat3!AM25,1),"; ",ROUND(T_iv_strat3!AN25,1),"]")))</f>
        <v>-</v>
      </c>
      <c r="AX55" s="18" t="str">
        <f>IF(T_iv_strat3!AQ25=".","-",(CONCATENATE("[",ROUND(T_iv_strat3!AQ25,1),"; ",ROUND(T_iv_strat3!AR25,1),"]")))</f>
        <v>-</v>
      </c>
      <c r="AY55" s="18" t="str">
        <f>IF(T_iv_strat3!AU25=".","-",(CONCATENATE("[",ROUND(T_iv_strat3!AU25,1),"; ",ROUND(T_iv_strat3!AV25,1),"]")))</f>
        <v>-</v>
      </c>
      <c r="AZ55" s="18" t="str">
        <f>IF(T_iv_strat3!AY25=".","-",(CONCATENATE("[",ROUND(T_iv_strat3!AY25,1),"; ",ROUND(T_iv_strat3!AZ25,1),"]")))</f>
        <v>-</v>
      </c>
      <c r="BA55" s="18" t="str">
        <f>IF(T_iv_strat3!BC25=".","-",(CONCATENATE("[",ROUND(T_iv_strat3!BC25,1),"; ",ROUND(T_iv_strat3!BD25,1),"]")))</f>
        <v>-</v>
      </c>
      <c r="BB55" s="18" t="str">
        <f>IF(T_iv_strat3!BG25=".","-",(CONCATENATE("[",ROUND(T_iv_strat3!BG25,1),"; ",ROUND(T_iv_strat3!BH25,1),"]")))</f>
        <v>-</v>
      </c>
      <c r="BC55" s="18" t="str">
        <f>IF(T_iv_strat3!BK25=".","-",(CONCATENATE("[",ROUND(T_iv_strat3!BK25,1),"; ",ROUND(T_iv_strat3!BL25,1),"]")))</f>
        <v>-</v>
      </c>
    </row>
    <row r="56" spans="1:55" s="2" customFormat="1" x14ac:dyDescent="0.2">
      <c r="A56" s="3" t="s">
        <v>66</v>
      </c>
      <c r="B56" s="4">
        <f>ROUND(T_iv_strat1!B26,1)</f>
        <v>48</v>
      </c>
      <c r="C56" s="4">
        <f>ROUND(T_iv_strat1!F26,1)</f>
        <v>60.6</v>
      </c>
      <c r="D56" s="4">
        <f>ROUND(T_iv_strat1!J26,1)</f>
        <v>52.4</v>
      </c>
      <c r="E56" s="4">
        <f>ROUND(T_iv_strat1!N26,1)</f>
        <v>0</v>
      </c>
      <c r="F56" s="4">
        <f>ROUND(T_iv_strat1!R26,1)</f>
        <v>3</v>
      </c>
      <c r="G56" s="4">
        <f>ROUND(T_iv_strat1!V26,1)</f>
        <v>0</v>
      </c>
      <c r="H56" s="4">
        <f>ROUND(T_iv_strat1!Z26,1)</f>
        <v>4.2</v>
      </c>
      <c r="I56" s="4">
        <f>ROUND(T_iv_strat1!AD26,1)</f>
        <v>20</v>
      </c>
      <c r="J56" s="65">
        <f>ROUND(T_iv_strat1!AH26,1)</f>
        <v>19.600000000000001</v>
      </c>
      <c r="K56" s="4">
        <f>ROUND(T_iv_strat1!AL26,1)</f>
        <v>22</v>
      </c>
      <c r="L56" s="4">
        <f>ROUND(T_iv_strat1!AP26,1)</f>
        <v>21.9</v>
      </c>
      <c r="M56" s="4">
        <f>ROUND(T_iv_strat1!AT26,1)</f>
        <v>0</v>
      </c>
      <c r="N56" s="4">
        <f>ROUND(T_iv_strat1!AX26,1)</f>
        <v>1</v>
      </c>
      <c r="O56" s="4">
        <f>ROUND(T_iv_strat1!BB26,1)</f>
        <v>16.7</v>
      </c>
      <c r="P56" s="4">
        <f>ROUND(T_iv_strat1!BF26,1)</f>
        <v>2.5</v>
      </c>
      <c r="Q56" s="4">
        <f>ROUND(T_iv_strat1!BJ26,1)</f>
        <v>0</v>
      </c>
      <c r="T56" s="3" t="s">
        <v>66</v>
      </c>
      <c r="U56" s="4">
        <f>ROUND(T_iv_strat2!B26,1)</f>
        <v>47.2</v>
      </c>
      <c r="V56" s="4">
        <f>ROUND(T_iv_strat2!F26,1)</f>
        <v>17.5</v>
      </c>
      <c r="W56" s="4">
        <f>ROUND(T_iv_strat2!J26,1)</f>
        <v>70.2</v>
      </c>
      <c r="X56" s="4">
        <f>ROUND(T_iv_strat2!N26,1)</f>
        <v>0</v>
      </c>
      <c r="Y56" s="4">
        <f>ROUND(T_iv_strat2!R26,1)</f>
        <v>61.5</v>
      </c>
      <c r="Z56" s="4">
        <f>ROUND(T_iv_strat2!V26,1)</f>
        <v>17.8</v>
      </c>
      <c r="AA56" s="4">
        <f>ROUND(T_iv_strat2!Z26,1)</f>
        <v>55.1</v>
      </c>
      <c r="AB56" s="4">
        <f>ROUND(T_iv_strat2!AD26,1)</f>
        <v>90.4</v>
      </c>
      <c r="AC56" s="65">
        <f>ROUND(T_iv_strat2!AH26,1)</f>
        <v>46</v>
      </c>
      <c r="AD56" s="4">
        <f>ROUND(T_iv_strat2!AL26,1)</f>
        <v>53.3</v>
      </c>
      <c r="AE56" s="4">
        <f>ROUND(T_iv_strat2!AP26,1)</f>
        <v>67.400000000000006</v>
      </c>
      <c r="AF56" s="4">
        <f>ROUND(T_iv_strat2!AT26,1)</f>
        <v>0</v>
      </c>
      <c r="AG56" s="4">
        <f>ROUND(T_iv_strat2!AX26,1)</f>
        <v>65.2</v>
      </c>
      <c r="AH56" s="4">
        <f>ROUND(T_iv_strat2!BB26,1)</f>
        <v>30.7</v>
      </c>
      <c r="AI56" s="4">
        <f>ROUND(T_iv_strat2!BF26,1)</f>
        <v>60.3</v>
      </c>
      <c r="AJ56" s="4">
        <f>ROUND(T_iv_strat2!BJ26,1)</f>
        <v>74.099999999999994</v>
      </c>
      <c r="AM56" s="3" t="s">
        <v>66</v>
      </c>
      <c r="AN56" s="4">
        <f>ROUND(T_iv_strat3!B26,1)</f>
        <v>0</v>
      </c>
      <c r="AO56" s="4">
        <f>ROUND(T_iv_strat3!F26,1)</f>
        <v>24.6</v>
      </c>
      <c r="AP56" s="4">
        <f>ROUND(T_iv_strat3!J26,1)</f>
        <v>0.7</v>
      </c>
      <c r="AQ56" s="4">
        <f>ROUND(T_iv_strat3!N26,1)</f>
        <v>0</v>
      </c>
      <c r="AR56" s="4">
        <f>ROUND(T_iv_strat3!R26,1)</f>
        <v>0</v>
      </c>
      <c r="AS56" s="4">
        <f>ROUND(T_iv_strat3!V26,1)</f>
        <v>0</v>
      </c>
      <c r="AT56" s="4">
        <f>ROUND(T_iv_strat3!Z26,1)</f>
        <v>1.8</v>
      </c>
      <c r="AU56" s="4">
        <f>ROUND(T_iv_strat3!AD26,1)</f>
        <v>0</v>
      </c>
      <c r="AV56" s="65">
        <f>ROUND(T_iv_strat3!AH26,1)</f>
        <v>0</v>
      </c>
      <c r="AW56" s="4">
        <f>ROUND(T_iv_strat3!AL26,1)</f>
        <v>26</v>
      </c>
      <c r="AX56" s="4">
        <f>ROUND(T_iv_strat3!AP26,1)</f>
        <v>8.6</v>
      </c>
      <c r="AY56" s="4">
        <f>ROUND(T_iv_strat3!AT26,1)</f>
        <v>0</v>
      </c>
      <c r="AZ56" s="4">
        <f>ROUND(T_iv_strat3!AX26,1)</f>
        <v>0</v>
      </c>
      <c r="BA56" s="4">
        <f>ROUND(T_iv_strat3!BB26,1)</f>
        <v>0</v>
      </c>
      <c r="BB56" s="4">
        <f>ROUND(T_iv_strat3!BF26,1)</f>
        <v>4.8</v>
      </c>
      <c r="BC56" s="4">
        <f>ROUND(T_iv_strat3!BJ26,1)</f>
        <v>0</v>
      </c>
    </row>
    <row r="57" spans="1:55" s="17" customFormat="1" ht="8.25" x14ac:dyDescent="0.15">
      <c r="A57" s="21"/>
      <c r="B57" s="18" t="str">
        <f>IF(T_iv_strat1!C26=".","-",(CONCATENATE("[",ROUND(T_iv_strat1!C26,1),"; ",ROUND(T_iv_strat1!D26,1),"]")))</f>
        <v>[11.2; 87.1]</v>
      </c>
      <c r="C57" s="18" t="str">
        <f>IF(T_iv_strat1!G26=".","-",(CONCATENATE("[",ROUND(T_iv_strat1!G26,1),"; ",ROUND(T_iv_strat1!H26,1),"]")))</f>
        <v>[17.4; 91.8]</v>
      </c>
      <c r="D57" s="18" t="str">
        <f>IF(T_iv_strat1!K26=".","-",(CONCATENATE("[",ROUND(T_iv_strat1!K26,1),"; ",ROUND(T_iv_strat1!L26,1),"]")))</f>
        <v>[18.7; 84.1]</v>
      </c>
      <c r="E57" s="18" t="str">
        <f>IF(T_iv_strat1!O26=".","-",(CONCATENATE("[",ROUND(T_iv_strat1!O26,1),"; ",ROUND(T_iv_strat1!P26,1),"]")))</f>
        <v>-</v>
      </c>
      <c r="F57" s="18" t="str">
        <f>IF(T_iv_strat1!S26=".","-",(CONCATENATE("[",ROUND(T_iv_strat1!S26,1),"; ",ROUND(T_iv_strat1!T26,1),"]")))</f>
        <v>[1.8; 4.9]</v>
      </c>
      <c r="G57" s="18" t="str">
        <f>IF(T_iv_strat1!W26=".","-",(CONCATENATE("[",ROUND(T_iv_strat1!W26,1),"; ",ROUND(T_iv_strat1!X26,1),"]")))</f>
        <v>-</v>
      </c>
      <c r="H57" s="18" t="str">
        <f>IF(T_iv_strat1!AA26=".","-",(CONCATENATE("[",ROUND(T_iv_strat1!AA26,1),"; ",ROUND(T_iv_strat1!AB26,1),"]")))</f>
        <v>[3.1; 5.7]</v>
      </c>
      <c r="I57" s="18" t="str">
        <f>IF(T_iv_strat1!AE26=".","-",(CONCATENATE("[",ROUND(T_iv_strat1!AE26,1),"; ",ROUND(T_iv_strat1!AF26,1),"]")))</f>
        <v>[20; 20]</v>
      </c>
      <c r="J57" s="114" t="str">
        <f>IF(T_iv_strat1!AI26=".","-",(CONCATENATE("[",ROUND(T_iv_strat1!AI26,1),"; ",ROUND(T_iv_strat1!AJ26,1),"]")))</f>
        <v>[7.3; 43]</v>
      </c>
      <c r="K57" s="18" t="str">
        <f>IF(T_iv_strat1!AM26=".","-",(CONCATENATE("[",ROUND(T_iv_strat1!AM26,1),"; ",ROUND(T_iv_strat1!AN26,1),"]")))</f>
        <v>[9; 44.8]</v>
      </c>
      <c r="L57" s="18" t="str">
        <f>IF(T_iv_strat1!AQ26=".","-",(CONCATENATE("[",ROUND(T_iv_strat1!AQ26,1),"; ",ROUND(T_iv_strat1!AR26,1),"]")))</f>
        <v>[16.1; 29.1]</v>
      </c>
      <c r="M57" s="18" t="str">
        <f>IF(T_iv_strat1!AU26=".","-",(CONCATENATE("[",ROUND(T_iv_strat1!AU26,1),"; ",ROUND(T_iv_strat1!AV26,1),"]")))</f>
        <v>-</v>
      </c>
      <c r="N57" s="18" t="str">
        <f>IF(T_iv_strat1!AY26=".","-",(CONCATENATE("[",ROUND(T_iv_strat1!AY26,1),"; ",ROUND(T_iv_strat1!AZ26,1),"]")))</f>
        <v>[0.6; 1.8]</v>
      </c>
      <c r="O57" s="18" t="str">
        <f>IF(T_iv_strat1!BC26=".","-",(CONCATENATE("[",ROUND(T_iv_strat1!BC26,1),"; ",ROUND(T_iv_strat1!BD26,1),"]")))</f>
        <v>[16.7; 16.7]</v>
      </c>
      <c r="P57" s="18" t="str">
        <f>IF(T_iv_strat1!BG26=".","-",(CONCATENATE("[",ROUND(T_iv_strat1!BG26,1),"; ",ROUND(T_iv_strat1!BH26,1),"]")))</f>
        <v>[1.6; 4]</v>
      </c>
      <c r="Q57" s="18" t="str">
        <f>IF(T_iv_strat1!BK26=".","-",(CONCATENATE("[",ROUND(T_iv_strat1!BK26,1),"; ",ROUND(T_iv_strat1!BL26,1),"]")))</f>
        <v>-</v>
      </c>
      <c r="T57" s="21"/>
      <c r="U57" s="18" t="str">
        <f>IF(T_iv_strat2!C26=".","-",(CONCATENATE("[",ROUND(T_iv_strat2!C26,1),"; ",ROUND(T_iv_strat2!D26,1),"]")))</f>
        <v>[9.3; 88.6]</v>
      </c>
      <c r="V57" s="18" t="str">
        <f>IF(T_iv_strat2!G26=".","-",(CONCATENATE("[",ROUND(T_iv_strat2!G26,1),"; ",ROUND(T_iv_strat2!H26,1),"]")))</f>
        <v>[4.9; 46.6]</v>
      </c>
      <c r="W57" s="18" t="str">
        <f>IF(T_iv_strat2!K26=".","-",(CONCATENATE("[",ROUND(T_iv_strat2!K26,1),"; ",ROUND(T_iv_strat2!L26,1),"]")))</f>
        <v>[61.6; 77.6]</v>
      </c>
      <c r="X57" s="18" t="str">
        <f>IF(T_iv_strat2!O26=".","-",(CONCATENATE("[",ROUND(T_iv_strat2!O26,1),"; ",ROUND(T_iv_strat2!P26,1),"]")))</f>
        <v>-</v>
      </c>
      <c r="Y57" s="18" t="str">
        <f>IF(T_iv_strat2!S26=".","-",(CONCATENATE("[",ROUND(T_iv_strat2!S26,1),"; ",ROUND(T_iv_strat2!T26,1),"]")))</f>
        <v>[48.6; 72.9]</v>
      </c>
      <c r="Z57" s="18" t="str">
        <f>IF(T_iv_strat2!W26=".","-",(CONCATENATE("[",ROUND(T_iv_strat2!W26,1),"; ",ROUND(T_iv_strat2!X26,1),"]")))</f>
        <v>[6.2; 41.7]</v>
      </c>
      <c r="AA57" s="18" t="str">
        <f>IF(T_iv_strat2!AA26=".","-",(CONCATENATE("[",ROUND(T_iv_strat2!AA26,1),"; ",ROUND(T_iv_strat2!AB26,1),"]")))</f>
        <v>[44.9; 64.9]</v>
      </c>
      <c r="AB57" s="18" t="str">
        <f>IF(T_iv_strat2!AE26=".","-",(CONCATENATE("[",ROUND(T_iv_strat2!AE26,1),"; ",ROUND(T_iv_strat2!AF26,1),"]")))</f>
        <v>[65.8; 97.9]</v>
      </c>
      <c r="AC57" s="114" t="str">
        <f>IF(T_iv_strat2!AI26=".","-",(CONCATENATE("[",ROUND(T_iv_strat2!AI26,1),"; ",ROUND(T_iv_strat2!AJ26,1),"]")))</f>
        <v>[23.4; 70.4]</v>
      </c>
      <c r="AD57" s="18" t="str">
        <f>IF(T_iv_strat2!AM26=".","-",(CONCATENATE("[",ROUND(T_iv_strat2!AM26,1),"; ",ROUND(T_iv_strat2!AN26,1),"]")))</f>
        <v>[35.4; 70.4]</v>
      </c>
      <c r="AE57" s="18" t="str">
        <f>IF(T_iv_strat2!AQ26=".","-",(CONCATENATE("[",ROUND(T_iv_strat2!AQ26,1),"; ",ROUND(T_iv_strat2!AR26,1),"]")))</f>
        <v>[56.7; 76.5]</v>
      </c>
      <c r="AF57" s="18" t="str">
        <f>IF(T_iv_strat2!AU26=".","-",(CONCATENATE("[",ROUND(T_iv_strat2!AU26,1),"; ",ROUND(T_iv_strat2!AV26,1),"]")))</f>
        <v>-</v>
      </c>
      <c r="AG57" s="18" t="str">
        <f>IF(T_iv_strat2!AY26=".","-",(CONCATENATE("[",ROUND(T_iv_strat2!AY26,1),"; ",ROUND(T_iv_strat2!AZ26,1),"]")))</f>
        <v>[56; 73.4]</v>
      </c>
      <c r="AH57" s="18" t="str">
        <f>IF(T_iv_strat2!BC26=".","-",(CONCATENATE("[",ROUND(T_iv_strat2!BC26,1),"; ",ROUND(T_iv_strat2!BD26,1),"]")))</f>
        <v>[14.5; 53.7]</v>
      </c>
      <c r="AI57" s="18" t="str">
        <f>IF(T_iv_strat2!BG26=".","-",(CONCATENATE("[",ROUND(T_iv_strat2!BG26,1),"; ",ROUND(T_iv_strat2!BH26,1),"]")))</f>
        <v>[53.1; 67.1]</v>
      </c>
      <c r="AJ57" s="18" t="str">
        <f>IF(T_iv_strat2!BK26=".","-",(CONCATENATE("[",ROUND(T_iv_strat2!BK26,1),"; ",ROUND(T_iv_strat2!BL26,1),"]")))</f>
        <v>[37.8; 93.1]</v>
      </c>
      <c r="AM57" s="21"/>
      <c r="AN57" s="18" t="str">
        <f>IF(T_iv_strat3!C26=".","-",(CONCATENATE("[",ROUND(T_iv_strat3!C26,1),"; ",ROUND(T_iv_strat3!D26,1),"]")))</f>
        <v>-</v>
      </c>
      <c r="AO57" s="18" t="str">
        <f>IF(T_iv_strat3!G26=".","-",(CONCATENATE("[",ROUND(T_iv_strat3!G26,1),"; ",ROUND(T_iv_strat3!H26,1),"]")))</f>
        <v>[4.2; 71]</v>
      </c>
      <c r="AP57" s="18" t="str">
        <f>IF(T_iv_strat3!K26=".","-",(CONCATENATE("[",ROUND(T_iv_strat3!K26,1),"; ",ROUND(T_iv_strat3!L26,1),"]")))</f>
        <v>[0.1; 5.1]</v>
      </c>
      <c r="AQ57" s="18" t="str">
        <f>IF(T_iv_strat3!O26=".","-",(CONCATENATE("[",ROUND(T_iv_strat3!O26,1),"; ",ROUND(T_iv_strat3!P26,1),"]")))</f>
        <v>-</v>
      </c>
      <c r="AR57" s="18" t="str">
        <f>IF(T_iv_strat3!S26=".","-",(CONCATENATE("[",ROUND(T_iv_strat3!S26,1),"; ",ROUND(T_iv_strat3!T26,1),"]")))</f>
        <v>-</v>
      </c>
      <c r="AS57" s="18" t="str">
        <f>IF(T_iv_strat3!W26=".","-",(CONCATENATE("[",ROUND(T_iv_strat3!W26,1),"; ",ROUND(T_iv_strat3!X26,1),"]")))</f>
        <v>-</v>
      </c>
      <c r="AT57" s="18" t="str">
        <f>IF(T_iv_strat3!AA26=".","-",(CONCATENATE("[",ROUND(T_iv_strat3!AA26,1),"; ",ROUND(T_iv_strat3!AB26,1),"]")))</f>
        <v>[0.4; 7.2]</v>
      </c>
      <c r="AU57" s="18" t="str">
        <f>IF(T_iv_strat3!AE26=".","-",(CONCATENATE("[",ROUND(T_iv_strat3!AE26,1),"; ",ROUND(T_iv_strat3!AF26,1),"]")))</f>
        <v>-</v>
      </c>
      <c r="AV57" s="114" t="str">
        <f>IF(T_iv_strat3!AI26=".","-",(CONCATENATE("[",ROUND(T_iv_strat3!AI26,1),"; ",ROUND(T_iv_strat3!AJ26,1),"]")))</f>
        <v>-</v>
      </c>
      <c r="AW57" s="18" t="str">
        <f>IF(T_iv_strat3!AM26=".","-",(CONCATENATE("[",ROUND(T_iv_strat3!AM26,1),"; ",ROUND(T_iv_strat3!AN26,1),"]")))</f>
        <v>[12.9; 45.3]</v>
      </c>
      <c r="AX57" s="18" t="str">
        <f>IF(T_iv_strat3!AQ26=".","-",(CONCATENATE("[",ROUND(T_iv_strat3!AQ26,1),"; ",ROUND(T_iv_strat3!AR26,1),"]")))</f>
        <v>[5.9; 12.4]</v>
      </c>
      <c r="AY57" s="18" t="str">
        <f>IF(T_iv_strat3!AU26=".","-",(CONCATENATE("[",ROUND(T_iv_strat3!AU26,1),"; ",ROUND(T_iv_strat3!AV26,1),"]")))</f>
        <v>-</v>
      </c>
      <c r="AZ57" s="18" t="str">
        <f>IF(T_iv_strat3!AY26=".","-",(CONCATENATE("[",ROUND(T_iv_strat3!AY26,1),"; ",ROUND(T_iv_strat3!AZ26,1),"]")))</f>
        <v>-</v>
      </c>
      <c r="BA57" s="18" t="str">
        <f>IF(T_iv_strat3!BC26=".","-",(CONCATENATE("[",ROUND(T_iv_strat3!BC26,1),"; ",ROUND(T_iv_strat3!BD26,1),"]")))</f>
        <v>-</v>
      </c>
      <c r="BB57" s="18" t="str">
        <f>IF(T_iv_strat3!BG26=".","-",(CONCATENATE("[",ROUND(T_iv_strat3!BG26,1),"; ",ROUND(T_iv_strat3!BH26,1),"]")))</f>
        <v>[3; 7.5]</v>
      </c>
      <c r="BC57" s="18" t="str">
        <f>IF(T_iv_strat3!BK26=".","-",(CONCATENATE("[",ROUND(T_iv_strat3!BK26,1),"; ",ROUND(T_iv_strat3!BL26,1),"]")))</f>
        <v>-</v>
      </c>
    </row>
    <row r="58" spans="1:55" s="2" customFormat="1" x14ac:dyDescent="0.2">
      <c r="A58" s="5" t="s">
        <v>67</v>
      </c>
      <c r="B58" s="4">
        <f>ROUND(T_iv_strat1!B27,1)</f>
        <v>100</v>
      </c>
      <c r="C58" s="4">
        <f>ROUND(T_iv_strat1!F27,1)</f>
        <v>60.6</v>
      </c>
      <c r="D58" s="4">
        <f>ROUND(T_iv_strat1!J27,1)</f>
        <v>52.4</v>
      </c>
      <c r="E58" s="4">
        <f>ROUND(T_iv_strat1!N27,1)</f>
        <v>0</v>
      </c>
      <c r="F58" s="4">
        <f>ROUND(T_iv_strat1!R27,1)</f>
        <v>3</v>
      </c>
      <c r="G58" s="4">
        <f>ROUND(T_iv_strat1!V27,1)</f>
        <v>0</v>
      </c>
      <c r="H58" s="4">
        <f>ROUND(T_iv_strat1!Z27,1)</f>
        <v>4.5999999999999996</v>
      </c>
      <c r="I58" s="4">
        <f>ROUND(T_iv_strat1!AD27,1)</f>
        <v>20</v>
      </c>
      <c r="J58" s="65">
        <f>ROUND(T_iv_strat1!AH27,1)</f>
        <v>19.600000000000001</v>
      </c>
      <c r="K58" s="4">
        <f>ROUND(T_iv_strat1!AL27,1)</f>
        <v>22</v>
      </c>
      <c r="L58" s="4">
        <f>ROUND(T_iv_strat1!AP27,1)</f>
        <v>21.9</v>
      </c>
      <c r="M58" s="4">
        <f>ROUND(T_iv_strat1!AT27,1)</f>
        <v>0</v>
      </c>
      <c r="N58" s="4">
        <f>ROUND(T_iv_strat1!AX27,1)</f>
        <v>1.2</v>
      </c>
      <c r="O58" s="4">
        <f>ROUND(T_iv_strat1!BB27,1)</f>
        <v>16.7</v>
      </c>
      <c r="P58" s="4">
        <f>ROUND(T_iv_strat1!BF27,1)</f>
        <v>2.7</v>
      </c>
      <c r="Q58" s="4">
        <f>ROUND(T_iv_strat1!BJ27,1)</f>
        <v>0</v>
      </c>
      <c r="T58" s="5" t="s">
        <v>67</v>
      </c>
      <c r="U58" s="4">
        <f>ROUND(T_iv_strat2!B27,1)</f>
        <v>47.2</v>
      </c>
      <c r="V58" s="4">
        <f>ROUND(T_iv_strat2!F27,1)</f>
        <v>17.5</v>
      </c>
      <c r="W58" s="4">
        <f>ROUND(T_iv_strat2!J27,1)</f>
        <v>70.2</v>
      </c>
      <c r="X58" s="4">
        <f>ROUND(T_iv_strat2!N27,1)</f>
        <v>0</v>
      </c>
      <c r="Y58" s="4">
        <f>ROUND(T_iv_strat2!R27,1)</f>
        <v>61.5</v>
      </c>
      <c r="Z58" s="4">
        <f>ROUND(T_iv_strat2!V27,1)</f>
        <v>17.8</v>
      </c>
      <c r="AA58" s="4">
        <f>ROUND(T_iv_strat2!Z27,1)</f>
        <v>55.2</v>
      </c>
      <c r="AB58" s="4">
        <f>ROUND(T_iv_strat2!AD27,1)</f>
        <v>90.4</v>
      </c>
      <c r="AC58" s="65">
        <f>ROUND(T_iv_strat2!AH27,1)</f>
        <v>46</v>
      </c>
      <c r="AD58" s="4">
        <f>ROUND(T_iv_strat2!AL27,1)</f>
        <v>53.3</v>
      </c>
      <c r="AE58" s="4">
        <f>ROUND(T_iv_strat2!AP27,1)</f>
        <v>67.400000000000006</v>
      </c>
      <c r="AF58" s="4">
        <f>ROUND(T_iv_strat2!AT27,1)</f>
        <v>0</v>
      </c>
      <c r="AG58" s="4">
        <f>ROUND(T_iv_strat2!AX27,1)</f>
        <v>65.2</v>
      </c>
      <c r="AH58" s="4">
        <f>ROUND(T_iv_strat2!BB27,1)</f>
        <v>30.7</v>
      </c>
      <c r="AI58" s="4">
        <f>ROUND(T_iv_strat2!BF27,1)</f>
        <v>60.3</v>
      </c>
      <c r="AJ58" s="4">
        <f>ROUND(T_iv_strat2!BJ27,1)</f>
        <v>74.099999999999994</v>
      </c>
      <c r="AM58" s="5" t="s">
        <v>67</v>
      </c>
      <c r="AN58" s="4">
        <f>ROUND(T_iv_strat3!B27,1)</f>
        <v>0</v>
      </c>
      <c r="AO58" s="4">
        <f>ROUND(T_iv_strat3!F27,1)</f>
        <v>30.3</v>
      </c>
      <c r="AP58" s="4">
        <f>ROUND(T_iv_strat3!J27,1)</f>
        <v>0.7</v>
      </c>
      <c r="AQ58" s="4">
        <f>ROUND(T_iv_strat3!N27,1)</f>
        <v>0</v>
      </c>
      <c r="AR58" s="4">
        <f>ROUND(T_iv_strat3!R27,1)</f>
        <v>0</v>
      </c>
      <c r="AS58" s="4">
        <f>ROUND(T_iv_strat3!V27,1)</f>
        <v>0</v>
      </c>
      <c r="AT58" s="4">
        <f>ROUND(T_iv_strat3!Z27,1)</f>
        <v>2.2000000000000002</v>
      </c>
      <c r="AU58" s="4">
        <f>ROUND(T_iv_strat3!AD27,1)</f>
        <v>0</v>
      </c>
      <c r="AV58" s="65">
        <f>ROUND(T_iv_strat3!AH27,1)</f>
        <v>0</v>
      </c>
      <c r="AW58" s="4">
        <f>ROUND(T_iv_strat3!AL27,1)</f>
        <v>26</v>
      </c>
      <c r="AX58" s="4">
        <f>ROUND(T_iv_strat3!AP27,1)</f>
        <v>8.9</v>
      </c>
      <c r="AY58" s="4">
        <f>ROUND(T_iv_strat3!AT27,1)</f>
        <v>0</v>
      </c>
      <c r="AZ58" s="4">
        <f>ROUND(T_iv_strat3!AX27,1)</f>
        <v>0</v>
      </c>
      <c r="BA58" s="4">
        <f>ROUND(T_iv_strat3!BB27,1)</f>
        <v>0</v>
      </c>
      <c r="BB58" s="4">
        <f>ROUND(T_iv_strat3!BF27,1)</f>
        <v>4.9000000000000004</v>
      </c>
      <c r="BC58" s="4">
        <f>ROUND(T_iv_strat3!BJ27,1)</f>
        <v>0</v>
      </c>
    </row>
    <row r="59" spans="1:55" s="17" customFormat="1" ht="8.25" x14ac:dyDescent="0.15">
      <c r="A59" s="21"/>
      <c r="B59" s="18" t="str">
        <f>IF(T_iv_strat1!C27=".","-",(CONCATENATE("[",ROUND(T_iv_strat1!C27,1),"; ",ROUND(T_iv_strat1!D27,1),"]")))</f>
        <v>[100; 100]</v>
      </c>
      <c r="C59" s="18" t="str">
        <f>IF(T_iv_strat1!G27=".","-",(CONCATENATE("[",ROUND(T_iv_strat1!G27,1),"; ",ROUND(T_iv_strat1!H27,1),"]")))</f>
        <v>[17.4; 91.8]</v>
      </c>
      <c r="D59" s="18" t="str">
        <f>IF(T_iv_strat1!K27=".","-",(CONCATENATE("[",ROUND(T_iv_strat1!K27,1),"; ",ROUND(T_iv_strat1!L27,1),"]")))</f>
        <v>[18.7; 84.1]</v>
      </c>
      <c r="E59" s="18" t="str">
        <f>IF(T_iv_strat1!O27=".","-",(CONCATENATE("[",ROUND(T_iv_strat1!O27,1),"; ",ROUND(T_iv_strat1!P27,1),"]")))</f>
        <v>-</v>
      </c>
      <c r="F59" s="18" t="str">
        <f>IF(T_iv_strat1!S27=".","-",(CONCATENATE("[",ROUND(T_iv_strat1!S27,1),"; ",ROUND(T_iv_strat1!T27,1),"]")))</f>
        <v>[1.8; 4.9]</v>
      </c>
      <c r="G59" s="18" t="str">
        <f>IF(T_iv_strat1!W27=".","-",(CONCATENATE("[",ROUND(T_iv_strat1!W27,1),"; ",ROUND(T_iv_strat1!X27,1),"]")))</f>
        <v>-</v>
      </c>
      <c r="H59" s="18" t="str">
        <f>IF(T_iv_strat1!AA27=".","-",(CONCATENATE("[",ROUND(T_iv_strat1!AA27,1),"; ",ROUND(T_iv_strat1!AB27,1),"]")))</f>
        <v>[3.4; 6.3]</v>
      </c>
      <c r="I59" s="18" t="str">
        <f>IF(T_iv_strat1!AE27=".","-",(CONCATENATE("[",ROUND(T_iv_strat1!AE27,1),"; ",ROUND(T_iv_strat1!AF27,1),"]")))</f>
        <v>[20; 20]</v>
      </c>
      <c r="J59" s="114" t="str">
        <f>IF(T_iv_strat1!AI27=".","-",(CONCATENATE("[",ROUND(T_iv_strat1!AI27,1),"; ",ROUND(T_iv_strat1!AJ27,1),"]")))</f>
        <v>[7.3; 43]</v>
      </c>
      <c r="K59" s="18" t="str">
        <f>IF(T_iv_strat1!AM27=".","-",(CONCATENATE("[",ROUND(T_iv_strat1!AM27,1),"; ",ROUND(T_iv_strat1!AN27,1),"]")))</f>
        <v>[9; 44.8]</v>
      </c>
      <c r="L59" s="18" t="str">
        <f>IF(T_iv_strat1!AQ27=".","-",(CONCATENATE("[",ROUND(T_iv_strat1!AQ27,1),"; ",ROUND(T_iv_strat1!AR27,1),"]")))</f>
        <v>[16.1; 29.1]</v>
      </c>
      <c r="M59" s="18" t="str">
        <f>IF(T_iv_strat1!AU27=".","-",(CONCATENATE("[",ROUND(T_iv_strat1!AU27,1),"; ",ROUND(T_iv_strat1!AV27,1),"]")))</f>
        <v>-</v>
      </c>
      <c r="N59" s="18" t="str">
        <f>IF(T_iv_strat1!AY27=".","-",(CONCATENATE("[",ROUND(T_iv_strat1!AY27,1),"; ",ROUND(T_iv_strat1!AZ27,1),"]")))</f>
        <v>[0.7; 2]</v>
      </c>
      <c r="O59" s="18" t="str">
        <f>IF(T_iv_strat1!BC27=".","-",(CONCATENATE("[",ROUND(T_iv_strat1!BC27,1),"; ",ROUND(T_iv_strat1!BD27,1),"]")))</f>
        <v>[16.7; 16.7]</v>
      </c>
      <c r="P59" s="18" t="str">
        <f>IF(T_iv_strat1!BG27=".","-",(CONCATENATE("[",ROUND(T_iv_strat1!BG27,1),"; ",ROUND(T_iv_strat1!BH27,1),"]")))</f>
        <v>[1.8; 4.1]</v>
      </c>
      <c r="Q59" s="18" t="str">
        <f>IF(T_iv_strat1!BK27=".","-",(CONCATENATE("[",ROUND(T_iv_strat1!BK27,1),"; ",ROUND(T_iv_strat1!BL27,1),"]")))</f>
        <v>-</v>
      </c>
      <c r="T59" s="21"/>
      <c r="U59" s="18" t="str">
        <f>IF(T_iv_strat2!C27=".","-",(CONCATENATE("[",ROUND(T_iv_strat2!C27,1),"; ",ROUND(T_iv_strat2!D27,1),"]")))</f>
        <v>[9.3; 88.6]</v>
      </c>
      <c r="V59" s="18" t="str">
        <f>IF(T_iv_strat2!G27=".","-",(CONCATENATE("[",ROUND(T_iv_strat2!G27,1),"; ",ROUND(T_iv_strat2!H27,1),"]")))</f>
        <v>[4.9; 46.6]</v>
      </c>
      <c r="W59" s="18" t="str">
        <f>IF(T_iv_strat2!K27=".","-",(CONCATENATE("[",ROUND(T_iv_strat2!K27,1),"; ",ROUND(T_iv_strat2!L27,1),"]")))</f>
        <v>[61.6; 77.6]</v>
      </c>
      <c r="X59" s="18" t="str">
        <f>IF(T_iv_strat2!O27=".","-",(CONCATENATE("[",ROUND(T_iv_strat2!O27,1),"; ",ROUND(T_iv_strat2!P27,1),"]")))</f>
        <v>-</v>
      </c>
      <c r="Y59" s="18" t="str">
        <f>IF(T_iv_strat2!S27=".","-",(CONCATENATE("[",ROUND(T_iv_strat2!S27,1),"; ",ROUND(T_iv_strat2!T27,1),"]")))</f>
        <v>[48.7; 73]</v>
      </c>
      <c r="Z59" s="18" t="str">
        <f>IF(T_iv_strat2!W27=".","-",(CONCATENATE("[",ROUND(T_iv_strat2!W27,1),"; ",ROUND(T_iv_strat2!X27,1),"]")))</f>
        <v>[6.2; 41.7]</v>
      </c>
      <c r="AA59" s="18" t="str">
        <f>IF(T_iv_strat2!AA27=".","-",(CONCATENATE("[",ROUND(T_iv_strat2!AA27,1),"; ",ROUND(T_iv_strat2!AB27,1),"]")))</f>
        <v>[45; 65]</v>
      </c>
      <c r="AB59" s="18" t="str">
        <f>IF(T_iv_strat2!AE27=".","-",(CONCATENATE("[",ROUND(T_iv_strat2!AE27,1),"; ",ROUND(T_iv_strat2!AF27,1),"]")))</f>
        <v>[65.8; 97.9]</v>
      </c>
      <c r="AC59" s="114" t="str">
        <f>IF(T_iv_strat2!AI27=".","-",(CONCATENATE("[",ROUND(T_iv_strat2!AI27,1),"; ",ROUND(T_iv_strat2!AJ27,1),"]")))</f>
        <v>[23.4; 70.4]</v>
      </c>
      <c r="AD59" s="18" t="str">
        <f>IF(T_iv_strat2!AM27=".","-",(CONCATENATE("[",ROUND(T_iv_strat2!AM27,1),"; ",ROUND(T_iv_strat2!AN27,1),"]")))</f>
        <v>[35.4; 70.4]</v>
      </c>
      <c r="AE59" s="18" t="str">
        <f>IF(T_iv_strat2!AQ27=".","-",(CONCATENATE("[",ROUND(T_iv_strat2!AQ27,1),"; ",ROUND(T_iv_strat2!AR27,1),"]")))</f>
        <v>[56.7; 76.5]</v>
      </c>
      <c r="AF59" s="18" t="str">
        <f>IF(T_iv_strat2!AU27=".","-",(CONCATENATE("[",ROUND(T_iv_strat2!AU27,1),"; ",ROUND(T_iv_strat2!AV27,1),"]")))</f>
        <v>-</v>
      </c>
      <c r="AG59" s="18" t="str">
        <f>IF(T_iv_strat2!AY27=".","-",(CONCATENATE("[",ROUND(T_iv_strat2!AY27,1),"; ",ROUND(T_iv_strat2!AZ27,1),"]")))</f>
        <v>[56; 73.4]</v>
      </c>
      <c r="AH59" s="18" t="str">
        <f>IF(T_iv_strat2!BC27=".","-",(CONCATENATE("[",ROUND(T_iv_strat2!BC27,1),"; ",ROUND(T_iv_strat2!BD27,1),"]")))</f>
        <v>[14.5; 53.7]</v>
      </c>
      <c r="AI59" s="18" t="str">
        <f>IF(T_iv_strat2!BG27=".","-",(CONCATENATE("[",ROUND(T_iv_strat2!BG27,1),"; ",ROUND(T_iv_strat2!BH27,1),"]")))</f>
        <v>[53.1; 67.1]</v>
      </c>
      <c r="AJ59" s="18" t="str">
        <f>IF(T_iv_strat2!BK27=".","-",(CONCATENATE("[",ROUND(T_iv_strat2!BK27,1),"; ",ROUND(T_iv_strat2!BL27,1),"]")))</f>
        <v>[37.8; 93.1]</v>
      </c>
      <c r="AM59" s="21"/>
      <c r="AN59" s="18" t="str">
        <f>IF(T_iv_strat3!C27=".","-",(CONCATENATE("[",ROUND(T_iv_strat3!C27,1),"; ",ROUND(T_iv_strat3!D27,1),"]")))</f>
        <v>-</v>
      </c>
      <c r="AO59" s="18" t="str">
        <f>IF(T_iv_strat3!G27=".","-",(CONCATENATE("[",ROUND(T_iv_strat3!G27,1),"; ",ROUND(T_iv_strat3!H27,1),"]")))</f>
        <v>[5.2; 77.6]</v>
      </c>
      <c r="AP59" s="18" t="str">
        <f>IF(T_iv_strat3!K27=".","-",(CONCATENATE("[",ROUND(T_iv_strat3!K27,1),"; ",ROUND(T_iv_strat3!L27,1),"]")))</f>
        <v>[0.1; 5.1]</v>
      </c>
      <c r="AQ59" s="18" t="str">
        <f>IF(T_iv_strat3!O27=".","-",(CONCATENATE("[",ROUND(T_iv_strat3!O27,1),"; ",ROUND(T_iv_strat3!P27,1),"]")))</f>
        <v>-</v>
      </c>
      <c r="AR59" s="18" t="str">
        <f>IF(T_iv_strat3!S27=".","-",(CONCATENATE("[",ROUND(T_iv_strat3!S27,1),"; ",ROUND(T_iv_strat3!T27,1),"]")))</f>
        <v>-</v>
      </c>
      <c r="AS59" s="18" t="str">
        <f>IF(T_iv_strat3!W27=".","-",(CONCATENATE("[",ROUND(T_iv_strat3!W27,1),"; ",ROUND(T_iv_strat3!X27,1),"]")))</f>
        <v>-</v>
      </c>
      <c r="AT59" s="18" t="str">
        <f>IF(T_iv_strat3!AA27=".","-",(CONCATENATE("[",ROUND(T_iv_strat3!AA27,1),"; ",ROUND(T_iv_strat3!AB27,1),"]")))</f>
        <v>[0.6; 8.2]</v>
      </c>
      <c r="AU59" s="18" t="str">
        <f>IF(T_iv_strat3!AE27=".","-",(CONCATENATE("[",ROUND(T_iv_strat3!AE27,1),"; ",ROUND(T_iv_strat3!AF27,1),"]")))</f>
        <v>-</v>
      </c>
      <c r="AV59" s="114" t="str">
        <f>IF(T_iv_strat3!AI27=".","-",(CONCATENATE("[",ROUND(T_iv_strat3!AI27,1),"; ",ROUND(T_iv_strat3!AJ27,1),"]")))</f>
        <v>-</v>
      </c>
      <c r="AW59" s="18" t="str">
        <f>IF(T_iv_strat3!AM27=".","-",(CONCATENATE("[",ROUND(T_iv_strat3!AM27,1),"; ",ROUND(T_iv_strat3!AN27,1),"]")))</f>
        <v>[12.9; 45.3]</v>
      </c>
      <c r="AX59" s="18" t="str">
        <f>IF(T_iv_strat3!AQ27=".","-",(CONCATENATE("[",ROUND(T_iv_strat3!AQ27,1),"; ",ROUND(T_iv_strat3!AR27,1),"]")))</f>
        <v>[6.2; 12.6]</v>
      </c>
      <c r="AY59" s="18" t="str">
        <f>IF(T_iv_strat3!AU27=".","-",(CONCATENATE("[",ROUND(T_iv_strat3!AU27,1),"; ",ROUND(T_iv_strat3!AV27,1),"]")))</f>
        <v>-</v>
      </c>
      <c r="AZ59" s="18" t="str">
        <f>IF(T_iv_strat3!AY27=".","-",(CONCATENATE("[",ROUND(T_iv_strat3!AY27,1),"; ",ROUND(T_iv_strat3!AZ27,1),"]")))</f>
        <v>-</v>
      </c>
      <c r="BA59" s="18" t="str">
        <f>IF(T_iv_strat3!BC27=".","-",(CONCATENATE("[",ROUND(T_iv_strat3!BC27,1),"; ",ROUND(T_iv_strat3!BD27,1),"]")))</f>
        <v>-</v>
      </c>
      <c r="BB59" s="18" t="str">
        <f>IF(T_iv_strat3!BG27=".","-",(CONCATENATE("[",ROUND(T_iv_strat3!BG27,1),"; ",ROUND(T_iv_strat3!BH27,1),"]")))</f>
        <v>[3.1; 7.7]</v>
      </c>
      <c r="BC59" s="18" t="str">
        <f>IF(T_iv_strat3!BK27=".","-",(CONCATENATE("[",ROUND(T_iv_strat3!BK27,1),"; ",ROUND(T_iv_strat3!BL27,1),"]")))</f>
        <v>-</v>
      </c>
    </row>
    <row r="60" spans="1:55" s="2" customFormat="1" x14ac:dyDescent="0.2">
      <c r="A60" s="5" t="s">
        <v>68</v>
      </c>
      <c r="B60" s="4">
        <f>ROUND(T_iv_strat1!B28,1)</f>
        <v>0</v>
      </c>
      <c r="C60" s="4">
        <f>ROUND(T_iv_strat1!F28,1)</f>
        <v>0</v>
      </c>
      <c r="D60" s="4">
        <f>ROUND(T_iv_strat1!J28,1)</f>
        <v>0</v>
      </c>
      <c r="E60" s="4">
        <f>ROUND(T_iv_strat1!N28,1)</f>
        <v>0</v>
      </c>
      <c r="F60" s="4">
        <f>ROUND(T_iv_strat1!R28,1)</f>
        <v>0</v>
      </c>
      <c r="G60" s="4">
        <f>ROUND(T_iv_strat1!V28,1)</f>
        <v>0</v>
      </c>
      <c r="H60" s="4">
        <f>ROUND(T_iv_strat1!Z28,1)</f>
        <v>0</v>
      </c>
      <c r="I60" s="4">
        <f>ROUND(T_iv_strat1!AD28,1)</f>
        <v>0</v>
      </c>
      <c r="J60" s="65">
        <f>ROUND(T_iv_strat1!AH28,1)</f>
        <v>0</v>
      </c>
      <c r="K60" s="4">
        <f>ROUND(T_iv_strat1!AL28,1)</f>
        <v>0</v>
      </c>
      <c r="L60" s="4">
        <f>ROUND(T_iv_strat1!AP28,1)</f>
        <v>0</v>
      </c>
      <c r="M60" s="4">
        <f>ROUND(T_iv_strat1!AT28,1)</f>
        <v>0</v>
      </c>
      <c r="N60" s="4">
        <f>ROUND(T_iv_strat1!AX28,1)</f>
        <v>0</v>
      </c>
      <c r="O60" s="4">
        <f>ROUND(T_iv_strat1!BB28,1)</f>
        <v>0</v>
      </c>
      <c r="P60" s="4">
        <f>ROUND(T_iv_strat1!BF28,1)</f>
        <v>0</v>
      </c>
      <c r="Q60" s="4">
        <f>ROUND(T_iv_strat1!BJ28,1)</f>
        <v>0</v>
      </c>
      <c r="T60" s="5" t="s">
        <v>68</v>
      </c>
      <c r="U60" s="4">
        <f>ROUND(T_iv_strat2!B28,1)</f>
        <v>0</v>
      </c>
      <c r="V60" s="4">
        <f>ROUND(T_iv_strat2!F28,1)</f>
        <v>0</v>
      </c>
      <c r="W60" s="4">
        <f>ROUND(T_iv_strat2!J28,1)</f>
        <v>0</v>
      </c>
      <c r="X60" s="4">
        <f>ROUND(T_iv_strat2!N28,1)</f>
        <v>0</v>
      </c>
      <c r="Y60" s="4">
        <f>ROUND(T_iv_strat2!R28,1)</f>
        <v>0</v>
      </c>
      <c r="Z60" s="4">
        <f>ROUND(T_iv_strat2!V28,1)</f>
        <v>0</v>
      </c>
      <c r="AA60" s="4">
        <f>ROUND(T_iv_strat2!Z28,1)</f>
        <v>0</v>
      </c>
      <c r="AB60" s="4">
        <f>ROUND(T_iv_strat2!AD28,1)</f>
        <v>0</v>
      </c>
      <c r="AC60" s="65">
        <f>ROUND(T_iv_strat2!AH28,1)</f>
        <v>0</v>
      </c>
      <c r="AD60" s="4">
        <f>ROUND(T_iv_strat2!AL28,1)</f>
        <v>0</v>
      </c>
      <c r="AE60" s="4">
        <f>ROUND(T_iv_strat2!AP28,1)</f>
        <v>0</v>
      </c>
      <c r="AF60" s="4">
        <f>ROUND(T_iv_strat2!AT28,1)</f>
        <v>0</v>
      </c>
      <c r="AG60" s="4">
        <f>ROUND(T_iv_strat2!AX28,1)</f>
        <v>0</v>
      </c>
      <c r="AH60" s="4">
        <f>ROUND(T_iv_strat2!BB28,1)</f>
        <v>0</v>
      </c>
      <c r="AI60" s="4">
        <f>ROUND(T_iv_strat2!BF28,1)</f>
        <v>0</v>
      </c>
      <c r="AJ60" s="4">
        <f>ROUND(T_iv_strat2!BJ28,1)</f>
        <v>0</v>
      </c>
      <c r="AM60" s="5" t="s">
        <v>68</v>
      </c>
      <c r="AN60" s="4">
        <f>ROUND(T_iv_strat3!B28,1)</f>
        <v>0</v>
      </c>
      <c r="AO60" s="4">
        <f>ROUND(T_iv_strat3!F28,1)</f>
        <v>0</v>
      </c>
      <c r="AP60" s="4">
        <f>ROUND(T_iv_strat3!J28,1)</f>
        <v>0</v>
      </c>
      <c r="AQ60" s="4">
        <f>ROUND(T_iv_strat3!N28,1)</f>
        <v>0</v>
      </c>
      <c r="AR60" s="4">
        <f>ROUND(T_iv_strat3!R28,1)</f>
        <v>0</v>
      </c>
      <c r="AS60" s="4">
        <f>ROUND(T_iv_strat3!V28,1)</f>
        <v>0</v>
      </c>
      <c r="AT60" s="4">
        <f>ROUND(T_iv_strat3!Z28,1)</f>
        <v>0</v>
      </c>
      <c r="AU60" s="4">
        <f>ROUND(T_iv_strat3!AD28,1)</f>
        <v>0</v>
      </c>
      <c r="AV60" s="65">
        <f>ROUND(T_iv_strat3!AH28,1)</f>
        <v>0</v>
      </c>
      <c r="AW60" s="4">
        <f>ROUND(T_iv_strat3!AL28,1)</f>
        <v>0</v>
      </c>
      <c r="AX60" s="4">
        <f>ROUND(T_iv_strat3!AP28,1)</f>
        <v>0</v>
      </c>
      <c r="AY60" s="4">
        <f>ROUND(T_iv_strat3!AT28,1)</f>
        <v>0</v>
      </c>
      <c r="AZ60" s="4">
        <f>ROUND(T_iv_strat3!AX28,1)</f>
        <v>0</v>
      </c>
      <c r="BA60" s="4">
        <f>ROUND(T_iv_strat3!BB28,1)</f>
        <v>0</v>
      </c>
      <c r="BB60" s="4">
        <f>ROUND(T_iv_strat3!BF28,1)</f>
        <v>0</v>
      </c>
      <c r="BC60" s="4">
        <f>ROUND(T_iv_strat3!BJ28,1)</f>
        <v>0</v>
      </c>
    </row>
    <row r="61" spans="1:55" s="17" customFormat="1" ht="8.25" x14ac:dyDescent="0.15">
      <c r="A61" s="22"/>
      <c r="B61" s="18" t="str">
        <f>IF(T_iv_strat1!C28=".","-",(CONCATENATE("[",ROUND(T_iv_strat1!C28,1),"; ",ROUND(T_iv_strat1!D28,1),"]")))</f>
        <v>-</v>
      </c>
      <c r="C61" s="18" t="str">
        <f>IF(T_iv_strat1!G28=".","-",(CONCATENATE("[",ROUND(T_iv_strat1!G28,1),"; ",ROUND(T_iv_strat1!H28,1),"]")))</f>
        <v>-</v>
      </c>
      <c r="D61" s="18" t="str">
        <f>IF(T_iv_strat1!K28=".","-",(CONCATENATE("[",ROUND(T_iv_strat1!K28,1),"; ",ROUND(T_iv_strat1!L28,1),"]")))</f>
        <v>-</v>
      </c>
      <c r="E61" s="18" t="str">
        <f>IF(T_iv_strat1!O28=".","-",(CONCATENATE("[",ROUND(T_iv_strat1!O28,1),"; ",ROUND(T_iv_strat1!P28,1),"]")))</f>
        <v>-</v>
      </c>
      <c r="F61" s="18" t="str">
        <f>IF(T_iv_strat1!S28=".","-",(CONCATENATE("[",ROUND(T_iv_strat1!S28,1),"; ",ROUND(T_iv_strat1!T28,1),"]")))</f>
        <v>-</v>
      </c>
      <c r="G61" s="18" t="str">
        <f>IF(T_iv_strat1!W28=".","-",(CONCATENATE("[",ROUND(T_iv_strat1!W28,1),"; ",ROUND(T_iv_strat1!X28,1),"]")))</f>
        <v>-</v>
      </c>
      <c r="H61" s="18" t="str">
        <f>IF(T_iv_strat1!AA28=".","-",(CONCATENATE("[",ROUND(T_iv_strat1!AA28,1),"; ",ROUND(T_iv_strat1!AB28,1),"]")))</f>
        <v>-</v>
      </c>
      <c r="I61" s="18" t="str">
        <f>IF(T_iv_strat1!AE28=".","-",(CONCATENATE("[",ROUND(T_iv_strat1!AE28,1),"; ",ROUND(T_iv_strat1!AF28,1),"]")))</f>
        <v>-</v>
      </c>
      <c r="J61" s="114" t="str">
        <f>IF(T_iv_strat1!AI28=".","-",(CONCATENATE("[",ROUND(T_iv_strat1!AI28,1),"; ",ROUND(T_iv_strat1!AJ28,1),"]")))</f>
        <v>-</v>
      </c>
      <c r="K61" s="18" t="str">
        <f>IF(T_iv_strat1!AM28=".","-",(CONCATENATE("[",ROUND(T_iv_strat1!AM28,1),"; ",ROUND(T_iv_strat1!AN28,1),"]")))</f>
        <v>-</v>
      </c>
      <c r="L61" s="18" t="str">
        <f>IF(T_iv_strat1!AQ28=".","-",(CONCATENATE("[",ROUND(T_iv_strat1!AQ28,1),"; ",ROUND(T_iv_strat1!AR28,1),"]")))</f>
        <v>-</v>
      </c>
      <c r="M61" s="18" t="str">
        <f>IF(T_iv_strat1!AU28=".","-",(CONCATENATE("[",ROUND(T_iv_strat1!AU28,1),"; ",ROUND(T_iv_strat1!AV28,1),"]")))</f>
        <v>-</v>
      </c>
      <c r="N61" s="18" t="str">
        <f>IF(T_iv_strat1!AY28=".","-",(CONCATENATE("[",ROUND(T_iv_strat1!AY28,1),"; ",ROUND(T_iv_strat1!AZ28,1),"]")))</f>
        <v>-</v>
      </c>
      <c r="O61" s="18" t="str">
        <f>IF(T_iv_strat1!BC28=".","-",(CONCATENATE("[",ROUND(T_iv_strat1!BC28,1),"; ",ROUND(T_iv_strat1!BD28,1),"]")))</f>
        <v>-</v>
      </c>
      <c r="P61" s="18" t="str">
        <f>IF(T_iv_strat1!BG28=".","-",(CONCATENATE("[",ROUND(T_iv_strat1!BG28,1),"; ",ROUND(T_iv_strat1!BH28,1),"]")))</f>
        <v>-</v>
      </c>
      <c r="Q61" s="18" t="str">
        <f>IF(T_iv_strat1!BK28=".","-",(CONCATENATE("[",ROUND(T_iv_strat1!BK28,1),"; ",ROUND(T_iv_strat1!BL28,1),"]")))</f>
        <v>-</v>
      </c>
      <c r="T61" s="22"/>
      <c r="U61" s="18" t="str">
        <f>IF(T_iv_strat2!C28=".","-",(CONCATENATE("[",ROUND(T_iv_strat2!C28,1),"; ",ROUND(T_iv_strat2!D28,1),"]")))</f>
        <v>-</v>
      </c>
      <c r="V61" s="18" t="str">
        <f>IF(T_iv_strat2!G28=".","-",(CONCATENATE("[",ROUND(T_iv_strat2!G28,1),"; ",ROUND(T_iv_strat2!H28,1),"]")))</f>
        <v>-</v>
      </c>
      <c r="W61" s="18" t="str">
        <f>IF(T_iv_strat2!K28=".","-",(CONCATENATE("[",ROUND(T_iv_strat2!K28,1),"; ",ROUND(T_iv_strat2!L28,1),"]")))</f>
        <v>-</v>
      </c>
      <c r="X61" s="18" t="str">
        <f>IF(T_iv_strat2!O28=".","-",(CONCATENATE("[",ROUND(T_iv_strat2!O28,1),"; ",ROUND(T_iv_strat2!P28,1),"]")))</f>
        <v>-</v>
      </c>
      <c r="Y61" s="18" t="str">
        <f>IF(T_iv_strat2!S28=".","-",(CONCATENATE("[",ROUND(T_iv_strat2!S28,1),"; ",ROUND(T_iv_strat2!T28,1),"]")))</f>
        <v>-</v>
      </c>
      <c r="Z61" s="18" t="str">
        <f>IF(T_iv_strat2!W28=".","-",(CONCATENATE("[",ROUND(T_iv_strat2!W28,1),"; ",ROUND(T_iv_strat2!X28,1),"]")))</f>
        <v>-</v>
      </c>
      <c r="AA61" s="18" t="str">
        <f>IF(T_iv_strat2!AA28=".","-",(CONCATENATE("[",ROUND(T_iv_strat2!AA28,1),"; ",ROUND(T_iv_strat2!AB28,1),"]")))</f>
        <v>-</v>
      </c>
      <c r="AB61" s="18" t="str">
        <f>IF(T_iv_strat2!AE28=".","-",(CONCATENATE("[",ROUND(T_iv_strat2!AE28,1),"; ",ROUND(T_iv_strat2!AF28,1),"]")))</f>
        <v>-</v>
      </c>
      <c r="AC61" s="114" t="str">
        <f>IF(T_iv_strat2!AI28=".","-",(CONCATENATE("[",ROUND(T_iv_strat2!AI28,1),"; ",ROUND(T_iv_strat2!AJ28,1),"]")))</f>
        <v>-</v>
      </c>
      <c r="AD61" s="18" t="str">
        <f>IF(T_iv_strat2!AM28=".","-",(CONCATENATE("[",ROUND(T_iv_strat2!AM28,1),"; ",ROUND(T_iv_strat2!AN28,1),"]")))</f>
        <v>-</v>
      </c>
      <c r="AE61" s="18" t="str">
        <f>IF(T_iv_strat2!AQ28=".","-",(CONCATENATE("[",ROUND(T_iv_strat2!AQ28,1),"; ",ROUND(T_iv_strat2!AR28,1),"]")))</f>
        <v>-</v>
      </c>
      <c r="AF61" s="18" t="str">
        <f>IF(T_iv_strat2!AU28=".","-",(CONCATENATE("[",ROUND(T_iv_strat2!AU28,1),"; ",ROUND(T_iv_strat2!AV28,1),"]")))</f>
        <v>-</v>
      </c>
      <c r="AG61" s="18" t="str">
        <f>IF(T_iv_strat2!AY28=".","-",(CONCATENATE("[",ROUND(T_iv_strat2!AY28,1),"; ",ROUND(T_iv_strat2!AZ28,1),"]")))</f>
        <v>-</v>
      </c>
      <c r="AH61" s="18" t="str">
        <f>IF(T_iv_strat2!BC28=".","-",(CONCATENATE("[",ROUND(T_iv_strat2!BC28,1),"; ",ROUND(T_iv_strat2!BD28,1),"]")))</f>
        <v>-</v>
      </c>
      <c r="AI61" s="18" t="str">
        <f>IF(T_iv_strat2!BG28=".","-",(CONCATENATE("[",ROUND(T_iv_strat2!BG28,1),"; ",ROUND(T_iv_strat2!BH28,1),"]")))</f>
        <v>-</v>
      </c>
      <c r="AJ61" s="18" t="str">
        <f>IF(T_iv_strat2!BK28=".","-",(CONCATENATE("[",ROUND(T_iv_strat2!BK28,1),"; ",ROUND(T_iv_strat2!BL28,1),"]")))</f>
        <v>-</v>
      </c>
      <c r="AM61" s="22"/>
      <c r="AN61" s="18" t="str">
        <f>IF(T_iv_strat3!C28=".","-",(CONCATENATE("[",ROUND(T_iv_strat3!C28,1),"; ",ROUND(T_iv_strat3!D28,1),"]")))</f>
        <v>-</v>
      </c>
      <c r="AO61" s="18" t="str">
        <f>IF(T_iv_strat3!G28=".","-",(CONCATENATE("[",ROUND(T_iv_strat3!G28,1),"; ",ROUND(T_iv_strat3!H28,1),"]")))</f>
        <v>-</v>
      </c>
      <c r="AP61" s="18" t="str">
        <f>IF(T_iv_strat3!K28=".","-",(CONCATENATE("[",ROUND(T_iv_strat3!K28,1),"; ",ROUND(T_iv_strat3!L28,1),"]")))</f>
        <v>-</v>
      </c>
      <c r="AQ61" s="18" t="str">
        <f>IF(T_iv_strat3!O28=".","-",(CONCATENATE("[",ROUND(T_iv_strat3!O28,1),"; ",ROUND(T_iv_strat3!P28,1),"]")))</f>
        <v>-</v>
      </c>
      <c r="AR61" s="18" t="str">
        <f>IF(T_iv_strat3!S28=".","-",(CONCATENATE("[",ROUND(T_iv_strat3!S28,1),"; ",ROUND(T_iv_strat3!T28,1),"]")))</f>
        <v>-</v>
      </c>
      <c r="AS61" s="18" t="str">
        <f>IF(T_iv_strat3!W28=".","-",(CONCATENATE("[",ROUND(T_iv_strat3!W28,1),"; ",ROUND(T_iv_strat3!X28,1),"]")))</f>
        <v>-</v>
      </c>
      <c r="AT61" s="18" t="str">
        <f>IF(T_iv_strat3!AA28=".","-",(CONCATENATE("[",ROUND(T_iv_strat3!AA28,1),"; ",ROUND(T_iv_strat3!AB28,1),"]")))</f>
        <v>-</v>
      </c>
      <c r="AU61" s="18" t="str">
        <f>IF(T_iv_strat3!AE28=".","-",(CONCATENATE("[",ROUND(T_iv_strat3!AE28,1),"; ",ROUND(T_iv_strat3!AF28,1),"]")))</f>
        <v>-</v>
      </c>
      <c r="AV61" s="114" t="str">
        <f>IF(T_iv_strat3!AI28=".","-",(CONCATENATE("[",ROUND(T_iv_strat3!AI28,1),"; ",ROUND(T_iv_strat3!AJ28,1),"]")))</f>
        <v>-</v>
      </c>
      <c r="AW61" s="18" t="str">
        <f>IF(T_iv_strat3!AM28=".","-",(CONCATENATE("[",ROUND(T_iv_strat3!AM28,1),"; ",ROUND(T_iv_strat3!AN28,1),"]")))</f>
        <v>-</v>
      </c>
      <c r="AX61" s="18" t="str">
        <f>IF(T_iv_strat3!AQ28=".","-",(CONCATENATE("[",ROUND(T_iv_strat3!AQ28,1),"; ",ROUND(T_iv_strat3!AR28,1),"]")))</f>
        <v>-</v>
      </c>
      <c r="AY61" s="18" t="str">
        <f>IF(T_iv_strat3!AU28=".","-",(CONCATENATE("[",ROUND(T_iv_strat3!AU28,1),"; ",ROUND(T_iv_strat3!AV28,1),"]")))</f>
        <v>-</v>
      </c>
      <c r="AZ61" s="18" t="str">
        <f>IF(T_iv_strat3!AY28=".","-",(CONCATENATE("[",ROUND(T_iv_strat3!AY28,1),"; ",ROUND(T_iv_strat3!AZ28,1),"]")))</f>
        <v>-</v>
      </c>
      <c r="BA61" s="18" t="str">
        <f>IF(T_iv_strat3!BC28=".","-",(CONCATENATE("[",ROUND(T_iv_strat3!BC28,1),"; ",ROUND(T_iv_strat3!BD28,1),"]")))</f>
        <v>-</v>
      </c>
      <c r="BB61" s="18" t="str">
        <f>IF(T_iv_strat3!BG28=".","-",(CONCATENATE("[",ROUND(T_iv_strat3!BG28,1),"; ",ROUND(T_iv_strat3!BH28,1),"]")))</f>
        <v>-</v>
      </c>
      <c r="BC61" s="18" t="str">
        <f>IF(T_iv_strat3!BK28=".","-",(CONCATENATE("[",ROUND(T_iv_strat3!BK28,1),"; ",ROUND(T_iv_strat3!BL28,1),"]")))</f>
        <v>-</v>
      </c>
    </row>
    <row r="62" spans="1:55" s="2" customFormat="1" x14ac:dyDescent="0.2">
      <c r="A62" s="5" t="s">
        <v>69</v>
      </c>
      <c r="B62" s="4">
        <f>ROUND(T_iv_strat1!B29,1)</f>
        <v>0</v>
      </c>
      <c r="C62" s="4">
        <f>ROUND(T_iv_strat1!F29,1)</f>
        <v>0</v>
      </c>
      <c r="D62" s="4">
        <f>ROUND(T_iv_strat1!J29,1)</f>
        <v>0</v>
      </c>
      <c r="E62" s="4">
        <f>ROUND(T_iv_strat1!N29,1)</f>
        <v>0</v>
      </c>
      <c r="F62" s="4">
        <f>ROUND(T_iv_strat1!R29,1)</f>
        <v>0.1</v>
      </c>
      <c r="G62" s="4">
        <f>ROUND(T_iv_strat1!V29,1)</f>
        <v>0</v>
      </c>
      <c r="H62" s="4">
        <f>ROUND(T_iv_strat1!Z29,1)</f>
        <v>0.1</v>
      </c>
      <c r="I62" s="4">
        <f>ROUND(T_iv_strat1!AD29,1)</f>
        <v>0</v>
      </c>
      <c r="J62" s="65">
        <f>ROUND(T_iv_strat1!AH29,1)</f>
        <v>5.4</v>
      </c>
      <c r="K62" s="4">
        <f>ROUND(T_iv_strat1!AL29,1)</f>
        <v>7.8</v>
      </c>
      <c r="L62" s="4">
        <f>ROUND(T_iv_strat1!AP29,1)</f>
        <v>4.7</v>
      </c>
      <c r="M62" s="4">
        <f>ROUND(T_iv_strat1!AT29,1)</f>
        <v>0</v>
      </c>
      <c r="N62" s="4">
        <f>ROUND(T_iv_strat1!AX29,1)</f>
        <v>0</v>
      </c>
      <c r="O62" s="4">
        <f>ROUND(T_iv_strat1!BB29,1)</f>
        <v>16.7</v>
      </c>
      <c r="P62" s="4">
        <f>ROUND(T_iv_strat1!BF29,1)</f>
        <v>0.5</v>
      </c>
      <c r="Q62" s="4">
        <f>ROUND(T_iv_strat1!BJ29,1)</f>
        <v>0</v>
      </c>
      <c r="T62" s="5" t="s">
        <v>69</v>
      </c>
      <c r="U62" s="4">
        <f>ROUND(T_iv_strat2!B29,1)</f>
        <v>0</v>
      </c>
      <c r="V62" s="4">
        <f>ROUND(T_iv_strat2!F29,1)</f>
        <v>9.6999999999999993</v>
      </c>
      <c r="W62" s="4">
        <f>ROUND(T_iv_strat2!J29,1)</f>
        <v>33.4</v>
      </c>
      <c r="X62" s="4">
        <f>ROUND(T_iv_strat2!N29,1)</f>
        <v>0</v>
      </c>
      <c r="Y62" s="4">
        <f>ROUND(T_iv_strat2!R29,1)</f>
        <v>9.6999999999999993</v>
      </c>
      <c r="Z62" s="4">
        <f>ROUND(T_iv_strat2!V29,1)</f>
        <v>3.8</v>
      </c>
      <c r="AA62" s="4">
        <f>ROUND(T_iv_strat2!Z29,1)</f>
        <v>9.6999999999999993</v>
      </c>
      <c r="AB62" s="4">
        <f>ROUND(T_iv_strat2!AD29,1)</f>
        <v>54.3</v>
      </c>
      <c r="AC62" s="65">
        <f>ROUND(T_iv_strat2!AH29,1)</f>
        <v>27.6</v>
      </c>
      <c r="AD62" s="4">
        <f>ROUND(T_iv_strat2!AL29,1)</f>
        <v>18.2</v>
      </c>
      <c r="AE62" s="4">
        <f>ROUND(T_iv_strat2!AP29,1)</f>
        <v>23.1</v>
      </c>
      <c r="AF62" s="4">
        <f>ROUND(T_iv_strat2!AT29,1)</f>
        <v>0</v>
      </c>
      <c r="AG62" s="4">
        <f>ROUND(T_iv_strat2!AX29,1)</f>
        <v>10.7</v>
      </c>
      <c r="AH62" s="4">
        <f>ROUND(T_iv_strat2!BB29,1)</f>
        <v>7.3</v>
      </c>
      <c r="AI62" s="4">
        <f>ROUND(T_iv_strat2!BF29,1)</f>
        <v>12</v>
      </c>
      <c r="AJ62" s="4">
        <f>ROUND(T_iv_strat2!BJ29,1)</f>
        <v>12.9</v>
      </c>
      <c r="AM62" s="5" t="s">
        <v>69</v>
      </c>
      <c r="AN62" s="4">
        <f>ROUND(T_iv_strat3!B29,1)</f>
        <v>0</v>
      </c>
      <c r="AO62" s="4">
        <f>ROUND(T_iv_strat3!F29,1)</f>
        <v>3</v>
      </c>
      <c r="AP62" s="4">
        <f>ROUND(T_iv_strat3!J29,1)</f>
        <v>0</v>
      </c>
      <c r="AQ62" s="4">
        <f>ROUND(T_iv_strat3!N29,1)</f>
        <v>0</v>
      </c>
      <c r="AR62" s="4">
        <f>ROUND(T_iv_strat3!R29,1)</f>
        <v>0</v>
      </c>
      <c r="AS62" s="4">
        <f>ROUND(T_iv_strat3!V29,1)</f>
        <v>0</v>
      </c>
      <c r="AT62" s="4">
        <f>ROUND(T_iv_strat3!Z29,1)</f>
        <v>0.2</v>
      </c>
      <c r="AU62" s="4">
        <f>ROUND(T_iv_strat3!AD29,1)</f>
        <v>0</v>
      </c>
      <c r="AV62" s="65">
        <f>ROUND(T_iv_strat3!AH29,1)</f>
        <v>0</v>
      </c>
      <c r="AW62" s="4">
        <f>ROUND(T_iv_strat3!AL29,1)</f>
        <v>6.3</v>
      </c>
      <c r="AX62" s="4">
        <f>ROUND(T_iv_strat3!AP29,1)</f>
        <v>1.5</v>
      </c>
      <c r="AY62" s="4">
        <f>ROUND(T_iv_strat3!AT29,1)</f>
        <v>0</v>
      </c>
      <c r="AZ62" s="4">
        <f>ROUND(T_iv_strat3!AX29,1)</f>
        <v>0</v>
      </c>
      <c r="BA62" s="4">
        <f>ROUND(T_iv_strat3!BB29,1)</f>
        <v>0</v>
      </c>
      <c r="BB62" s="4">
        <f>ROUND(T_iv_strat3!BF29,1)</f>
        <v>1</v>
      </c>
      <c r="BC62" s="4">
        <f>ROUND(T_iv_strat3!BJ29,1)</f>
        <v>0</v>
      </c>
    </row>
    <row r="63" spans="1:55" s="17" customFormat="1" ht="8.25" x14ac:dyDescent="0.15">
      <c r="A63" s="24"/>
      <c r="B63" s="18" t="str">
        <f>IF(T_iv_strat1!C29=".","-",(CONCATENATE("[",ROUND(T_iv_strat1!C29,1),"; ",ROUND(T_iv_strat1!D29,1),"]")))</f>
        <v>-</v>
      </c>
      <c r="C63" s="18" t="str">
        <f>IF(T_iv_strat1!G29=".","-",(CONCATENATE("[",ROUND(T_iv_strat1!G29,1),"; ",ROUND(T_iv_strat1!H29,1),"]")))</f>
        <v>-</v>
      </c>
      <c r="D63" s="18" t="str">
        <f>IF(T_iv_strat1!K29=".","-",(CONCATENATE("[",ROUND(T_iv_strat1!K29,1),"; ",ROUND(T_iv_strat1!L29,1),"]")))</f>
        <v>-</v>
      </c>
      <c r="E63" s="18" t="str">
        <f>IF(T_iv_strat1!O29=".","-",(CONCATENATE("[",ROUND(T_iv_strat1!O29,1),"; ",ROUND(T_iv_strat1!P29,1),"]")))</f>
        <v>-</v>
      </c>
      <c r="F63" s="18" t="str">
        <f>IF(T_iv_strat1!S29=".","-",(CONCATENATE("[",ROUND(T_iv_strat1!S29,1),"; ",ROUND(T_iv_strat1!T29,1),"]")))</f>
        <v>[0; 0.4]</v>
      </c>
      <c r="G63" s="18" t="str">
        <f>IF(T_iv_strat1!W29=".","-",(CONCATENATE("[",ROUND(T_iv_strat1!W29,1),"; ",ROUND(T_iv_strat1!X29,1),"]")))</f>
        <v>-</v>
      </c>
      <c r="H63" s="18" t="str">
        <f>IF(T_iv_strat1!AA29=".","-",(CONCATENATE("[",ROUND(T_iv_strat1!AA29,1),"; ",ROUND(T_iv_strat1!AB29,1),"]")))</f>
        <v>[0; 0.4]</v>
      </c>
      <c r="I63" s="18" t="str">
        <f>IF(T_iv_strat1!AE29=".","-",(CONCATENATE("[",ROUND(T_iv_strat1!AE29,1),"; ",ROUND(T_iv_strat1!AF29,1),"]")))</f>
        <v>-</v>
      </c>
      <c r="J63" s="114" t="str">
        <f>IF(T_iv_strat1!AI29=".","-",(CONCATENATE("[",ROUND(T_iv_strat1!AI29,1),"; ",ROUND(T_iv_strat1!AJ29,1),"]")))</f>
        <v>[1.2; 21]</v>
      </c>
      <c r="K63" s="18" t="str">
        <f>IF(T_iv_strat1!AM29=".","-",(CONCATENATE("[",ROUND(T_iv_strat1!AM29,1),"; ",ROUND(T_iv_strat1!AN29,1),"]")))</f>
        <v>[1.8; 27.6]</v>
      </c>
      <c r="L63" s="18" t="str">
        <f>IF(T_iv_strat1!AQ29=".","-",(CONCATENATE("[",ROUND(T_iv_strat1!AQ29,1),"; ",ROUND(T_iv_strat1!AR29,1),"]")))</f>
        <v>[2.4; 9]</v>
      </c>
      <c r="M63" s="18" t="str">
        <f>IF(T_iv_strat1!AU29=".","-",(CONCATENATE("[",ROUND(T_iv_strat1!AU29,1),"; ",ROUND(T_iv_strat1!AV29,1),"]")))</f>
        <v>-</v>
      </c>
      <c r="N63" s="18" t="str">
        <f>IF(T_iv_strat1!AY29=".","-",(CONCATENATE("[",ROUND(T_iv_strat1!AY29,1),"; ",ROUND(T_iv_strat1!AZ29,1),"]")))</f>
        <v>[0; 0.2]</v>
      </c>
      <c r="O63" s="18" t="str">
        <f>IF(T_iv_strat1!BC29=".","-",(CONCATENATE("[",ROUND(T_iv_strat1!BC29,1),"; ",ROUND(T_iv_strat1!BD29,1),"]")))</f>
        <v>[16.7; 16.7]</v>
      </c>
      <c r="P63" s="18" t="str">
        <f>IF(T_iv_strat1!BG29=".","-",(CONCATENATE("[",ROUND(T_iv_strat1!BG29,1),"; ",ROUND(T_iv_strat1!BH29,1),"]")))</f>
        <v>[0.2; 1.1]</v>
      </c>
      <c r="Q63" s="18" t="str">
        <f>IF(T_iv_strat1!BK29=".","-",(CONCATENATE("[",ROUND(T_iv_strat1!BK29,1),"; ",ROUND(T_iv_strat1!BL29,1),"]")))</f>
        <v>-</v>
      </c>
      <c r="T63" s="24"/>
      <c r="U63" s="18" t="str">
        <f>IF(T_iv_strat2!C29=".","-",(CONCATENATE("[",ROUND(T_iv_strat2!C29,1),"; ",ROUND(T_iv_strat2!D29,1),"]")))</f>
        <v>-</v>
      </c>
      <c r="V63" s="18" t="str">
        <f>IF(T_iv_strat2!G29=".","-",(CONCATENATE("[",ROUND(T_iv_strat2!G29,1),"; ",ROUND(T_iv_strat2!H29,1),"]")))</f>
        <v>[2.6; 30.2]</v>
      </c>
      <c r="W63" s="18" t="str">
        <f>IF(T_iv_strat2!K29=".","-",(CONCATENATE("[",ROUND(T_iv_strat2!K29,1),"; ",ROUND(T_iv_strat2!L29,1),"]")))</f>
        <v>[25.3; 42.6]</v>
      </c>
      <c r="X63" s="18" t="str">
        <f>IF(T_iv_strat2!O29=".","-",(CONCATENATE("[",ROUND(T_iv_strat2!O29,1),"; ",ROUND(T_iv_strat2!P29,1),"]")))</f>
        <v>-</v>
      </c>
      <c r="Y63" s="18" t="str">
        <f>IF(T_iv_strat2!S29=".","-",(CONCATENATE("[",ROUND(T_iv_strat2!S29,1),"; ",ROUND(T_iv_strat2!T29,1),"]")))</f>
        <v>[7; 13.4]</v>
      </c>
      <c r="Z63" s="18" t="str">
        <f>IF(T_iv_strat2!W29=".","-",(CONCATENATE("[",ROUND(T_iv_strat2!W29,1),"; ",ROUND(T_iv_strat2!X29,1),"]")))</f>
        <v>[0.8; 16]</v>
      </c>
      <c r="AA63" s="18" t="str">
        <f>IF(T_iv_strat2!AA29=".","-",(CONCATENATE("[",ROUND(T_iv_strat2!AA29,1),"; ",ROUND(T_iv_strat2!AB29,1),"]")))</f>
        <v>[7; 13.2]</v>
      </c>
      <c r="AB63" s="18" t="str">
        <f>IF(T_iv_strat2!AE29=".","-",(CONCATENATE("[",ROUND(T_iv_strat2!AE29,1),"; ",ROUND(T_iv_strat2!AF29,1),"]")))</f>
        <v>[19.9; 85]</v>
      </c>
      <c r="AC63" s="114" t="str">
        <f>IF(T_iv_strat2!AI29=".","-",(CONCATENATE("[",ROUND(T_iv_strat2!AI29,1),"; ",ROUND(T_iv_strat2!AJ29,1),"]")))</f>
        <v>[6.6; 67.2]</v>
      </c>
      <c r="AD63" s="18" t="str">
        <f>IF(T_iv_strat2!AM29=".","-",(CONCATENATE("[",ROUND(T_iv_strat2!AM29,1),"; ",ROUND(T_iv_strat2!AN29,1),"]")))</f>
        <v>[10; 30.7]</v>
      </c>
      <c r="AE63" s="18" t="str">
        <f>IF(T_iv_strat2!AQ29=".","-",(CONCATENATE("[",ROUND(T_iv_strat2!AQ29,1),"; ",ROUND(T_iv_strat2!AR29,1),"]")))</f>
        <v>[16.9; 30.7]</v>
      </c>
      <c r="AF63" s="18" t="str">
        <f>IF(T_iv_strat2!AU29=".","-",(CONCATENATE("[",ROUND(T_iv_strat2!AU29,1),"; ",ROUND(T_iv_strat2!AV29,1),"]")))</f>
        <v>-</v>
      </c>
      <c r="AG63" s="18" t="str">
        <f>IF(T_iv_strat2!AY29=".","-",(CONCATENATE("[",ROUND(T_iv_strat2!AY29,1),"; ",ROUND(T_iv_strat2!AZ29,1),"]")))</f>
        <v>[8.9; 12.9]</v>
      </c>
      <c r="AH63" s="18" t="str">
        <f>IF(T_iv_strat2!BC29=".","-",(CONCATENATE("[",ROUND(T_iv_strat2!BC29,1),"; ",ROUND(T_iv_strat2!BD29,1),"]")))</f>
        <v>[2.7; 18.5]</v>
      </c>
      <c r="AI63" s="18" t="str">
        <f>IF(T_iv_strat2!BG29=".","-",(CONCATENATE("[",ROUND(T_iv_strat2!BG29,1),"; ",ROUND(T_iv_strat2!BH29,1),"]")))</f>
        <v>[10.2; 14.1]</v>
      </c>
      <c r="AJ63" s="18" t="str">
        <f>IF(T_iv_strat2!BK29=".","-",(CONCATENATE("[",ROUND(T_iv_strat2!BK29,1),"; ",ROUND(T_iv_strat2!BL29,1),"]")))</f>
        <v>[3.7; 36.3]</v>
      </c>
      <c r="AM63" s="24"/>
      <c r="AN63" s="18" t="str">
        <f>IF(T_iv_strat3!C29=".","-",(CONCATENATE("[",ROUND(T_iv_strat3!C29,1),"; ",ROUND(T_iv_strat3!D29,1),"]")))</f>
        <v>-</v>
      </c>
      <c r="AO63" s="18" t="str">
        <f>IF(T_iv_strat3!G29=".","-",(CONCATENATE("[",ROUND(T_iv_strat3!G29,1),"; ",ROUND(T_iv_strat3!H29,1),"]")))</f>
        <v>[0.3; 24.4]</v>
      </c>
      <c r="AP63" s="18" t="str">
        <f>IF(T_iv_strat3!K29=".","-",(CONCATENATE("[",ROUND(T_iv_strat3!K29,1),"; ",ROUND(T_iv_strat3!L29,1),"]")))</f>
        <v>-</v>
      </c>
      <c r="AQ63" s="18" t="str">
        <f>IF(T_iv_strat3!O29=".","-",(CONCATENATE("[",ROUND(T_iv_strat3!O29,1),"; ",ROUND(T_iv_strat3!P29,1),"]")))</f>
        <v>-</v>
      </c>
      <c r="AR63" s="18" t="str">
        <f>IF(T_iv_strat3!S29=".","-",(CONCATENATE("[",ROUND(T_iv_strat3!S29,1),"; ",ROUND(T_iv_strat3!T29,1),"]")))</f>
        <v>-</v>
      </c>
      <c r="AS63" s="18" t="str">
        <f>IF(T_iv_strat3!W29=".","-",(CONCATENATE("[",ROUND(T_iv_strat3!W29,1),"; ",ROUND(T_iv_strat3!X29,1),"]")))</f>
        <v>-</v>
      </c>
      <c r="AT63" s="18" t="str">
        <f>IF(T_iv_strat3!AA29=".","-",(CONCATENATE("[",ROUND(T_iv_strat3!AA29,1),"; ",ROUND(T_iv_strat3!AB29,1),"]")))</f>
        <v>[0; 1.7]</v>
      </c>
      <c r="AU63" s="18" t="str">
        <f>IF(T_iv_strat3!AE29=".","-",(CONCATENATE("[",ROUND(T_iv_strat3!AE29,1),"; ",ROUND(T_iv_strat3!AF29,1),"]")))</f>
        <v>-</v>
      </c>
      <c r="AV63" s="114" t="str">
        <f>IF(T_iv_strat3!AI29=".","-",(CONCATENATE("[",ROUND(T_iv_strat3!AI29,1),"; ",ROUND(T_iv_strat3!AJ29,1),"]")))</f>
        <v>-</v>
      </c>
      <c r="AW63" s="18" t="str">
        <f>IF(T_iv_strat3!AM29=".","-",(CONCATENATE("[",ROUND(T_iv_strat3!AM29,1),"; ",ROUND(T_iv_strat3!AN29,1),"]")))</f>
        <v>[2.5; 15]</v>
      </c>
      <c r="AX63" s="18" t="str">
        <f>IF(T_iv_strat3!AQ29=".","-",(CONCATENATE("[",ROUND(T_iv_strat3!AQ29,1),"; ",ROUND(T_iv_strat3!AR29,1),"]")))</f>
        <v>[0.4; 5.2]</v>
      </c>
      <c r="AY63" s="18" t="str">
        <f>IF(T_iv_strat3!AU29=".","-",(CONCATENATE("[",ROUND(T_iv_strat3!AU29,1),"; ",ROUND(T_iv_strat3!AV29,1),"]")))</f>
        <v>-</v>
      </c>
      <c r="AZ63" s="18" t="str">
        <f>IF(T_iv_strat3!AY29=".","-",(CONCATENATE("[",ROUND(T_iv_strat3!AY29,1),"; ",ROUND(T_iv_strat3!AZ29,1),"]")))</f>
        <v>-</v>
      </c>
      <c r="BA63" s="18" t="str">
        <f>IF(T_iv_strat3!BC29=".","-",(CONCATENATE("[",ROUND(T_iv_strat3!BC29,1),"; ",ROUND(T_iv_strat3!BD29,1),"]")))</f>
        <v>-</v>
      </c>
      <c r="BB63" s="18" t="str">
        <f>IF(T_iv_strat3!BG29=".","-",(CONCATENATE("[",ROUND(T_iv_strat3!BG29,1),"; ",ROUND(T_iv_strat3!BH29,1),"]")))</f>
        <v>[0.4; 2.3]</v>
      </c>
      <c r="BC63" s="18" t="str">
        <f>IF(T_iv_strat3!BK29=".","-",(CONCATENATE("[",ROUND(T_iv_strat3!BK29,1),"; ",ROUND(T_iv_strat3!BL29,1),"]")))</f>
        <v>-</v>
      </c>
    </row>
    <row r="64" spans="1:55" s="2" customFormat="1" x14ac:dyDescent="0.2">
      <c r="A64" s="5" t="s">
        <v>70</v>
      </c>
      <c r="B64" s="4">
        <f>ROUND(T_iv_strat1!B30,1)</f>
        <v>0</v>
      </c>
      <c r="C64" s="4">
        <f>ROUND(T_iv_strat1!F30,1)</f>
        <v>0</v>
      </c>
      <c r="D64" s="4">
        <f>ROUND(T_iv_strat1!J30,1)</f>
        <v>52.4</v>
      </c>
      <c r="E64" s="4">
        <f>ROUND(T_iv_strat1!N30,1)</f>
        <v>0</v>
      </c>
      <c r="F64" s="4">
        <f>ROUND(T_iv_strat1!R30,1)</f>
        <v>2.6</v>
      </c>
      <c r="G64" s="4">
        <f>ROUND(T_iv_strat1!V30,1)</f>
        <v>0</v>
      </c>
      <c r="H64" s="4">
        <f>ROUND(T_iv_strat1!Z30,1)</f>
        <v>3</v>
      </c>
      <c r="I64" s="4">
        <f>ROUND(T_iv_strat1!AD30,1)</f>
        <v>20</v>
      </c>
      <c r="J64" s="65">
        <f>ROUND(T_iv_strat1!AH30,1)</f>
        <v>14.2</v>
      </c>
      <c r="K64" s="4">
        <f>ROUND(T_iv_strat1!AL30,1)</f>
        <v>11.2</v>
      </c>
      <c r="L64" s="4">
        <f>ROUND(T_iv_strat1!AP30,1)</f>
        <v>14.9</v>
      </c>
      <c r="M64" s="4">
        <f>ROUND(T_iv_strat1!AT30,1)</f>
        <v>0</v>
      </c>
      <c r="N64" s="4">
        <f>ROUND(T_iv_strat1!AX30,1)</f>
        <v>0.7</v>
      </c>
      <c r="O64" s="4">
        <f>ROUND(T_iv_strat1!BB30,1)</f>
        <v>0</v>
      </c>
      <c r="P64" s="4">
        <f>ROUND(T_iv_strat1!BF30,1)</f>
        <v>1.6</v>
      </c>
      <c r="Q64" s="4">
        <f>ROUND(T_iv_strat1!BJ30,1)</f>
        <v>0</v>
      </c>
      <c r="T64" s="5" t="s">
        <v>70</v>
      </c>
      <c r="U64" s="4">
        <f>ROUND(T_iv_strat2!B30,1)</f>
        <v>47.2</v>
      </c>
      <c r="V64" s="4">
        <f>ROUND(T_iv_strat2!F30,1)</f>
        <v>17.5</v>
      </c>
      <c r="W64" s="4">
        <f>ROUND(T_iv_strat2!J30,1)</f>
        <v>10.7</v>
      </c>
      <c r="X64" s="4">
        <f>ROUND(T_iv_strat2!N30,1)</f>
        <v>0</v>
      </c>
      <c r="Y64" s="4">
        <f>ROUND(T_iv_strat2!R30,1)</f>
        <v>54.4</v>
      </c>
      <c r="Z64" s="4">
        <f>ROUND(T_iv_strat2!V30,1)</f>
        <v>14</v>
      </c>
      <c r="AA64" s="4">
        <f>ROUND(T_iv_strat2!Z30,1)</f>
        <v>47</v>
      </c>
      <c r="AB64" s="4">
        <f>ROUND(T_iv_strat2!AD30,1)</f>
        <v>53</v>
      </c>
      <c r="AC64" s="65">
        <f>ROUND(T_iv_strat2!AH30,1)</f>
        <v>46</v>
      </c>
      <c r="AD64" s="4">
        <f>ROUND(T_iv_strat2!AL30,1)</f>
        <v>40.5</v>
      </c>
      <c r="AE64" s="4">
        <f>ROUND(T_iv_strat2!AP30,1)</f>
        <v>46.4</v>
      </c>
      <c r="AF64" s="4">
        <f>ROUND(T_iv_strat2!AT30,1)</f>
        <v>0</v>
      </c>
      <c r="AG64" s="4">
        <f>ROUND(T_iv_strat2!AX30,1)</f>
        <v>57.2</v>
      </c>
      <c r="AH64" s="4">
        <f>ROUND(T_iv_strat2!BB30,1)</f>
        <v>26.3</v>
      </c>
      <c r="AI64" s="4">
        <f>ROUND(T_iv_strat2!BF30,1)</f>
        <v>51.4</v>
      </c>
      <c r="AJ64" s="4">
        <f>ROUND(T_iv_strat2!BJ30,1)</f>
        <v>52</v>
      </c>
      <c r="AM64" s="5" t="s">
        <v>70</v>
      </c>
      <c r="AN64" s="4">
        <f>ROUND(T_iv_strat3!B30,1)</f>
        <v>0</v>
      </c>
      <c r="AO64" s="4">
        <f>ROUND(T_iv_strat3!F30,1)</f>
        <v>24.6</v>
      </c>
      <c r="AP64" s="4">
        <f>ROUND(T_iv_strat3!J30,1)</f>
        <v>0.7</v>
      </c>
      <c r="AQ64" s="4">
        <f>ROUND(T_iv_strat3!N30,1)</f>
        <v>0</v>
      </c>
      <c r="AR64" s="4">
        <f>ROUND(T_iv_strat3!R30,1)</f>
        <v>0</v>
      </c>
      <c r="AS64" s="4">
        <f>ROUND(T_iv_strat3!V30,1)</f>
        <v>0</v>
      </c>
      <c r="AT64" s="4">
        <f>ROUND(T_iv_strat3!Z30,1)</f>
        <v>1.8</v>
      </c>
      <c r="AU64" s="4">
        <f>ROUND(T_iv_strat3!AD30,1)</f>
        <v>0</v>
      </c>
      <c r="AV64" s="65">
        <f>ROUND(T_iv_strat3!AH30,1)</f>
        <v>0</v>
      </c>
      <c r="AW64" s="4">
        <f>ROUND(T_iv_strat3!AL30,1)</f>
        <v>21.3</v>
      </c>
      <c r="AX64" s="4">
        <f>ROUND(T_iv_strat3!AP30,1)</f>
        <v>5</v>
      </c>
      <c r="AY64" s="4">
        <f>ROUND(T_iv_strat3!AT30,1)</f>
        <v>0</v>
      </c>
      <c r="AZ64" s="4">
        <f>ROUND(T_iv_strat3!AX30,1)</f>
        <v>0</v>
      </c>
      <c r="BA64" s="4">
        <f>ROUND(T_iv_strat3!BB30,1)</f>
        <v>0</v>
      </c>
      <c r="BB64" s="4">
        <f>ROUND(T_iv_strat3!BF30,1)</f>
        <v>3.2</v>
      </c>
      <c r="BC64" s="4">
        <f>ROUND(T_iv_strat3!BJ30,1)</f>
        <v>0</v>
      </c>
    </row>
    <row r="65" spans="1:55" s="17" customFormat="1" ht="8.25" x14ac:dyDescent="0.15">
      <c r="A65" s="24"/>
      <c r="B65" s="18" t="str">
        <f>IF(T_iv_strat1!C30=".","-",(CONCATENATE("[",ROUND(T_iv_strat1!C30,1),"; ",ROUND(T_iv_strat1!D30,1),"]")))</f>
        <v>-</v>
      </c>
      <c r="C65" s="18" t="str">
        <f>IF(T_iv_strat1!G30=".","-",(CONCATENATE("[",ROUND(T_iv_strat1!G30,1),"; ",ROUND(T_iv_strat1!H30,1),"]")))</f>
        <v>-</v>
      </c>
      <c r="D65" s="18" t="str">
        <f>IF(T_iv_strat1!K30=".","-",(CONCATENATE("[",ROUND(T_iv_strat1!K30,1),"; ",ROUND(T_iv_strat1!L30,1),"]")))</f>
        <v>[18.7; 84.1]</v>
      </c>
      <c r="E65" s="18" t="str">
        <f>IF(T_iv_strat1!O30=".","-",(CONCATENATE("[",ROUND(T_iv_strat1!O30,1),"; ",ROUND(T_iv_strat1!P30,1),"]")))</f>
        <v>-</v>
      </c>
      <c r="F65" s="18" t="str">
        <f>IF(T_iv_strat1!S30=".","-",(CONCATENATE("[",ROUND(T_iv_strat1!S30,1),"; ",ROUND(T_iv_strat1!T30,1),"]")))</f>
        <v>[1.4; 4.5]</v>
      </c>
      <c r="G65" s="18" t="str">
        <f>IF(T_iv_strat1!W30=".","-",(CONCATENATE("[",ROUND(T_iv_strat1!W30,1),"; ",ROUND(T_iv_strat1!X30,1),"]")))</f>
        <v>-</v>
      </c>
      <c r="H65" s="18" t="str">
        <f>IF(T_iv_strat1!AA30=".","-",(CONCATENATE("[",ROUND(T_iv_strat1!AA30,1),"; ",ROUND(T_iv_strat1!AB30,1),"]")))</f>
        <v>[1.9; 4.8]</v>
      </c>
      <c r="I65" s="18" t="str">
        <f>IF(T_iv_strat1!AE30=".","-",(CONCATENATE("[",ROUND(T_iv_strat1!AE30,1),"; ",ROUND(T_iv_strat1!AF30,1),"]")))</f>
        <v>[20; 20]</v>
      </c>
      <c r="J65" s="114" t="str">
        <f>IF(T_iv_strat1!AI30=".","-",(CONCATENATE("[",ROUND(T_iv_strat1!AI30,1),"; ",ROUND(T_iv_strat1!AJ30,1),"]")))</f>
        <v>[4.5; 37.1]</v>
      </c>
      <c r="K65" s="18" t="str">
        <f>IF(T_iv_strat1!AM30=".","-",(CONCATENATE("[",ROUND(T_iv_strat1!AM30,1),"; ",ROUND(T_iv_strat1!AN30,1),"]")))</f>
        <v>[2.7; 36.4]</v>
      </c>
      <c r="L65" s="18" t="str">
        <f>IF(T_iv_strat1!AQ30=".","-",(CONCATENATE("[",ROUND(T_iv_strat1!AQ30,1),"; ",ROUND(T_iv_strat1!AR30,1),"]")))</f>
        <v>[9.2; 23.3]</v>
      </c>
      <c r="M65" s="18" t="str">
        <f>IF(T_iv_strat1!AU30=".","-",(CONCATENATE("[",ROUND(T_iv_strat1!AU30,1),"; ",ROUND(T_iv_strat1!AV30,1),"]")))</f>
        <v>-</v>
      </c>
      <c r="N65" s="18" t="str">
        <f>IF(T_iv_strat1!AY30=".","-",(CONCATENATE("[",ROUND(T_iv_strat1!AY30,1),"; ",ROUND(T_iv_strat1!AZ30,1),"]")))</f>
        <v>[0.3; 1.4]</v>
      </c>
      <c r="O65" s="18" t="str">
        <f>IF(T_iv_strat1!BC30=".","-",(CONCATENATE("[",ROUND(T_iv_strat1!BC30,1),"; ",ROUND(T_iv_strat1!BD30,1),"]")))</f>
        <v>-</v>
      </c>
      <c r="P65" s="18" t="str">
        <f>IF(T_iv_strat1!BG30=".","-",(CONCATENATE("[",ROUND(T_iv_strat1!BG30,1),"; ",ROUND(T_iv_strat1!BH30,1),"]")))</f>
        <v>[1; 2.5]</v>
      </c>
      <c r="Q65" s="18" t="str">
        <f>IF(T_iv_strat1!BK30=".","-",(CONCATENATE("[",ROUND(T_iv_strat1!BK30,1),"; ",ROUND(T_iv_strat1!BL30,1),"]")))</f>
        <v>-</v>
      </c>
      <c r="T65" s="24"/>
      <c r="U65" s="18" t="str">
        <f>IF(T_iv_strat2!C30=".","-",(CONCATENATE("[",ROUND(T_iv_strat2!C30,1),"; ",ROUND(T_iv_strat2!D30,1),"]")))</f>
        <v>[9.3; 88.6]</v>
      </c>
      <c r="V65" s="18" t="str">
        <f>IF(T_iv_strat2!G30=".","-",(CONCATENATE("[",ROUND(T_iv_strat2!G30,1),"; ",ROUND(T_iv_strat2!H30,1),"]")))</f>
        <v>[4.9; 46.6]</v>
      </c>
      <c r="W65" s="18" t="str">
        <f>IF(T_iv_strat2!K30=".","-",(CONCATENATE("[",ROUND(T_iv_strat2!K30,1),"; ",ROUND(T_iv_strat2!L30,1),"]")))</f>
        <v>[2.8; 33.7]</v>
      </c>
      <c r="X65" s="18" t="str">
        <f>IF(T_iv_strat2!O30=".","-",(CONCATENATE("[",ROUND(T_iv_strat2!O30,1),"; ",ROUND(T_iv_strat2!P30,1),"]")))</f>
        <v>-</v>
      </c>
      <c r="Y65" s="18" t="str">
        <f>IF(T_iv_strat2!S30=".","-",(CONCATENATE("[",ROUND(T_iv_strat2!S30,1),"; ",ROUND(T_iv_strat2!T30,1),"]")))</f>
        <v>[44.3; 64]</v>
      </c>
      <c r="Z65" s="18" t="str">
        <f>IF(T_iv_strat2!W30=".","-",(CONCATENATE("[",ROUND(T_iv_strat2!W30,1),"; ",ROUND(T_iv_strat2!X30,1),"]")))</f>
        <v>[4.7; 35.1]</v>
      </c>
      <c r="AA65" s="18" t="str">
        <f>IF(T_iv_strat2!AA30=".","-",(CONCATENATE("[",ROUND(T_iv_strat2!AA30,1),"; ",ROUND(T_iv_strat2!AB30,1),"]")))</f>
        <v>[39; 55.1]</v>
      </c>
      <c r="AB65" s="18" t="str">
        <f>IF(T_iv_strat2!AE30=".","-",(CONCATENATE("[",ROUND(T_iv_strat2!AE30,1),"; ",ROUND(T_iv_strat2!AF30,1),"]")))</f>
        <v>[29; 75.7]</v>
      </c>
      <c r="AC65" s="114" t="str">
        <f>IF(T_iv_strat2!AI30=".","-",(CONCATENATE("[",ROUND(T_iv_strat2!AI30,1),"; ",ROUND(T_iv_strat2!AJ30,1),"]")))</f>
        <v>[23.4; 70.4]</v>
      </c>
      <c r="AD65" s="18" t="str">
        <f>IF(T_iv_strat2!AM30=".","-",(CONCATENATE("[",ROUND(T_iv_strat2!AM30,1),"; ",ROUND(T_iv_strat2!AN30,1),"]")))</f>
        <v>[27; 55.7]</v>
      </c>
      <c r="AE65" s="18" t="str">
        <f>IF(T_iv_strat2!AQ30=".","-",(CONCATENATE("[",ROUND(T_iv_strat2!AQ30,1),"; ",ROUND(T_iv_strat2!AR30,1),"]")))</f>
        <v>[36; 57]</v>
      </c>
      <c r="AF65" s="18" t="str">
        <f>IF(T_iv_strat2!AU30=".","-",(CONCATENATE("[",ROUND(T_iv_strat2!AU30,1),"; ",ROUND(T_iv_strat2!AV30,1),"]")))</f>
        <v>-</v>
      </c>
      <c r="AG65" s="18" t="str">
        <f>IF(T_iv_strat2!AY30=".","-",(CONCATENATE("[",ROUND(T_iv_strat2!AY30,1),"; ",ROUND(T_iv_strat2!AZ30,1),"]")))</f>
        <v>[48.5; 65.6]</v>
      </c>
      <c r="AH65" s="18" t="str">
        <f>IF(T_iv_strat2!BC30=".","-",(CONCATENATE("[",ROUND(T_iv_strat2!BC30,1),"; ",ROUND(T_iv_strat2!BD30,1),"]")))</f>
        <v>[11.4; 49.9]</v>
      </c>
      <c r="AI65" s="18" t="str">
        <f>IF(T_iv_strat2!BG30=".","-",(CONCATENATE("[",ROUND(T_iv_strat2!BG30,1),"; ",ROUND(T_iv_strat2!BH30,1),"]")))</f>
        <v>[44.6; 58.3]</v>
      </c>
      <c r="AJ65" s="18" t="str">
        <f>IF(T_iv_strat2!BK30=".","-",(CONCATENATE("[",ROUND(T_iv_strat2!BK30,1),"; ",ROUND(T_iv_strat2!BL30,1),"]")))</f>
        <v>[23.8; 78.9]</v>
      </c>
      <c r="AM65" s="24"/>
      <c r="AN65" s="18" t="str">
        <f>IF(T_iv_strat3!C30=".","-",(CONCATENATE("[",ROUND(T_iv_strat3!C30,1),"; ",ROUND(T_iv_strat3!D30,1),"]")))</f>
        <v>-</v>
      </c>
      <c r="AO65" s="18" t="str">
        <f>IF(T_iv_strat3!G30=".","-",(CONCATENATE("[",ROUND(T_iv_strat3!G30,1),"; ",ROUND(T_iv_strat3!H30,1),"]")))</f>
        <v>[4.2; 71]</v>
      </c>
      <c r="AP65" s="18" t="str">
        <f>IF(T_iv_strat3!K30=".","-",(CONCATENATE("[",ROUND(T_iv_strat3!K30,1),"; ",ROUND(T_iv_strat3!L30,1),"]")))</f>
        <v>[0.1; 5.1]</v>
      </c>
      <c r="AQ65" s="18" t="str">
        <f>IF(T_iv_strat3!O30=".","-",(CONCATENATE("[",ROUND(T_iv_strat3!O30,1),"; ",ROUND(T_iv_strat3!P30,1),"]")))</f>
        <v>-</v>
      </c>
      <c r="AR65" s="18" t="str">
        <f>IF(T_iv_strat3!S30=".","-",(CONCATENATE("[",ROUND(T_iv_strat3!S30,1),"; ",ROUND(T_iv_strat3!T30,1),"]")))</f>
        <v>-</v>
      </c>
      <c r="AS65" s="18" t="str">
        <f>IF(T_iv_strat3!W30=".","-",(CONCATENATE("[",ROUND(T_iv_strat3!W30,1),"; ",ROUND(T_iv_strat3!X30,1),"]")))</f>
        <v>-</v>
      </c>
      <c r="AT65" s="18" t="str">
        <f>IF(T_iv_strat3!AA30=".","-",(CONCATENATE("[",ROUND(T_iv_strat3!AA30,1),"; ",ROUND(T_iv_strat3!AB30,1),"]")))</f>
        <v>[0.4; 7.2]</v>
      </c>
      <c r="AU65" s="18" t="str">
        <f>IF(T_iv_strat3!AE30=".","-",(CONCATENATE("[",ROUND(T_iv_strat3!AE30,1),"; ",ROUND(T_iv_strat3!AF30,1),"]")))</f>
        <v>-</v>
      </c>
      <c r="AV65" s="114" t="str">
        <f>IF(T_iv_strat3!AI30=".","-",(CONCATENATE("[",ROUND(T_iv_strat3!AI30,1),"; ",ROUND(T_iv_strat3!AJ30,1),"]")))</f>
        <v>-</v>
      </c>
      <c r="AW65" s="18" t="str">
        <f>IF(T_iv_strat3!AM30=".","-",(CONCATENATE("[",ROUND(T_iv_strat3!AM30,1),"; ",ROUND(T_iv_strat3!AN30,1),"]")))</f>
        <v>[9.3; 41.7]</v>
      </c>
      <c r="AX65" s="18" t="str">
        <f>IF(T_iv_strat3!AQ30=".","-",(CONCATENATE("[",ROUND(T_iv_strat3!AQ30,1),"; ",ROUND(T_iv_strat3!AR30,1),"]")))</f>
        <v>[3.3; 7.4]</v>
      </c>
      <c r="AY65" s="18" t="str">
        <f>IF(T_iv_strat3!AU30=".","-",(CONCATENATE("[",ROUND(T_iv_strat3!AU30,1),"; ",ROUND(T_iv_strat3!AV30,1),"]")))</f>
        <v>-</v>
      </c>
      <c r="AZ65" s="18" t="str">
        <f>IF(T_iv_strat3!AY30=".","-",(CONCATENATE("[",ROUND(T_iv_strat3!AY30,1),"; ",ROUND(T_iv_strat3!AZ30,1),"]")))</f>
        <v>-</v>
      </c>
      <c r="BA65" s="18" t="str">
        <f>IF(T_iv_strat3!BC30=".","-",(CONCATENATE("[",ROUND(T_iv_strat3!BC30,1),"; ",ROUND(T_iv_strat3!BD30,1),"]")))</f>
        <v>-</v>
      </c>
      <c r="BB65" s="18" t="str">
        <f>IF(T_iv_strat3!BG30=".","-",(CONCATENATE("[",ROUND(T_iv_strat3!BG30,1),"; ",ROUND(T_iv_strat3!BH30,1),"]")))</f>
        <v>[1.8; 5.7]</v>
      </c>
      <c r="BC65" s="18" t="str">
        <f>IF(T_iv_strat3!BK30=".","-",(CONCATENATE("[",ROUND(T_iv_strat3!BK30,1),"; ",ROUND(T_iv_strat3!BL30,1),"]")))</f>
        <v>-</v>
      </c>
    </row>
    <row r="66" spans="1:55" s="2" customFormat="1" x14ac:dyDescent="0.2">
      <c r="A66" s="5" t="s">
        <v>71</v>
      </c>
      <c r="B66" s="4">
        <f>ROUND(T_iv_strat1!B31,1)</f>
        <v>48</v>
      </c>
      <c r="C66" s="4">
        <f>ROUND(T_iv_strat1!F31,1)</f>
        <v>60.6</v>
      </c>
      <c r="D66" s="4">
        <f>ROUND(T_iv_strat1!J31,1)</f>
        <v>0</v>
      </c>
      <c r="E66" s="4">
        <f>ROUND(T_iv_strat1!N31,1)</f>
        <v>0</v>
      </c>
      <c r="F66" s="4">
        <f>ROUND(T_iv_strat1!R31,1)</f>
        <v>0.7</v>
      </c>
      <c r="G66" s="4">
        <f>ROUND(T_iv_strat1!V31,1)</f>
        <v>0</v>
      </c>
      <c r="H66" s="4">
        <f>ROUND(T_iv_strat1!Z31,1)</f>
        <v>1.5</v>
      </c>
      <c r="I66" s="4">
        <f>ROUND(T_iv_strat1!AD31,1)</f>
        <v>0</v>
      </c>
      <c r="J66" s="65">
        <f>ROUND(T_iv_strat1!AH31,1)</f>
        <v>0</v>
      </c>
      <c r="K66" s="4">
        <f>ROUND(T_iv_strat1!AL31,1)</f>
        <v>10.8</v>
      </c>
      <c r="L66" s="4">
        <f>ROUND(T_iv_strat1!AP31,1)</f>
        <v>20.399999999999999</v>
      </c>
      <c r="M66" s="4">
        <f>ROUND(T_iv_strat1!AT31,1)</f>
        <v>0</v>
      </c>
      <c r="N66" s="4">
        <f>ROUND(T_iv_strat1!AX31,1)</f>
        <v>0.3</v>
      </c>
      <c r="O66" s="4">
        <f>ROUND(T_iv_strat1!BB31,1)</f>
        <v>0</v>
      </c>
      <c r="P66" s="4">
        <f>ROUND(T_iv_strat1!BF31,1)</f>
        <v>1.3</v>
      </c>
      <c r="Q66" s="4">
        <f>ROUND(T_iv_strat1!BJ31,1)</f>
        <v>0</v>
      </c>
      <c r="T66" s="5" t="s">
        <v>71</v>
      </c>
      <c r="U66" s="4">
        <f>ROUND(T_iv_strat2!B31,1)</f>
        <v>47.2</v>
      </c>
      <c r="V66" s="4">
        <f>ROUND(T_iv_strat2!F31,1)</f>
        <v>12.5</v>
      </c>
      <c r="W66" s="4">
        <f>ROUND(T_iv_strat2!J31,1)</f>
        <v>67.2</v>
      </c>
      <c r="X66" s="4">
        <f>ROUND(T_iv_strat2!N31,1)</f>
        <v>0</v>
      </c>
      <c r="Y66" s="4">
        <f>ROUND(T_iv_strat2!R31,1)</f>
        <v>18</v>
      </c>
      <c r="Z66" s="4">
        <f>ROUND(T_iv_strat2!V31,1)</f>
        <v>5.3</v>
      </c>
      <c r="AA66" s="4">
        <f>ROUND(T_iv_strat2!Z31,1)</f>
        <v>18</v>
      </c>
      <c r="AB66" s="4">
        <f>ROUND(T_iv_strat2!AD31,1)</f>
        <v>37.4</v>
      </c>
      <c r="AC66" s="65">
        <f>ROUND(T_iv_strat2!AH31,1)</f>
        <v>29.2</v>
      </c>
      <c r="AD66" s="4">
        <f>ROUND(T_iv_strat2!AL31,1)</f>
        <v>21.7</v>
      </c>
      <c r="AE66" s="4">
        <f>ROUND(T_iv_strat2!AP31,1)</f>
        <v>53.4</v>
      </c>
      <c r="AF66" s="4">
        <f>ROUND(T_iv_strat2!AT31,1)</f>
        <v>0</v>
      </c>
      <c r="AG66" s="4">
        <f>ROUND(T_iv_strat2!AX31,1)</f>
        <v>26.3</v>
      </c>
      <c r="AH66" s="4">
        <f>ROUND(T_iv_strat2!BB31,1)</f>
        <v>19.7</v>
      </c>
      <c r="AI66" s="4">
        <f>ROUND(T_iv_strat2!BF31,1)</f>
        <v>26.9</v>
      </c>
      <c r="AJ66" s="4">
        <f>ROUND(T_iv_strat2!BJ31,1)</f>
        <v>48.8</v>
      </c>
      <c r="AM66" s="5" t="s">
        <v>71</v>
      </c>
      <c r="AN66" s="4">
        <f>ROUND(T_iv_strat3!B31,1)</f>
        <v>0</v>
      </c>
      <c r="AO66" s="4">
        <f>ROUND(T_iv_strat3!F31,1)</f>
        <v>1.5</v>
      </c>
      <c r="AP66" s="4">
        <f>ROUND(T_iv_strat3!J31,1)</f>
        <v>0</v>
      </c>
      <c r="AQ66" s="4">
        <f>ROUND(T_iv_strat3!N31,1)</f>
        <v>0</v>
      </c>
      <c r="AR66" s="4">
        <f>ROUND(T_iv_strat3!R31,1)</f>
        <v>0</v>
      </c>
      <c r="AS66" s="4">
        <f>ROUND(T_iv_strat3!V31,1)</f>
        <v>0</v>
      </c>
      <c r="AT66" s="4">
        <f>ROUND(T_iv_strat3!Z31,1)</f>
        <v>0.1</v>
      </c>
      <c r="AU66" s="4">
        <f>ROUND(T_iv_strat3!AD31,1)</f>
        <v>0</v>
      </c>
      <c r="AV66" s="65">
        <f>ROUND(T_iv_strat3!AH31,1)</f>
        <v>0</v>
      </c>
      <c r="AW66" s="4">
        <f>ROUND(T_iv_strat3!AL31,1)</f>
        <v>6.1</v>
      </c>
      <c r="AX66" s="4">
        <f>ROUND(T_iv_strat3!AP31,1)</f>
        <v>3.9</v>
      </c>
      <c r="AY66" s="4">
        <f>ROUND(T_iv_strat3!AT31,1)</f>
        <v>0</v>
      </c>
      <c r="AZ66" s="4">
        <f>ROUND(T_iv_strat3!AX31,1)</f>
        <v>0</v>
      </c>
      <c r="BA66" s="4">
        <f>ROUND(T_iv_strat3!BB31,1)</f>
        <v>0</v>
      </c>
      <c r="BB66" s="4">
        <f>ROUND(T_iv_strat3!BF31,1)</f>
        <v>1.7</v>
      </c>
      <c r="BC66" s="4">
        <f>ROUND(T_iv_strat3!BJ31,1)</f>
        <v>0</v>
      </c>
    </row>
    <row r="67" spans="1:55" s="17" customFormat="1" ht="8.25" x14ac:dyDescent="0.15">
      <c r="A67" s="24"/>
      <c r="B67" s="18" t="str">
        <f>IF(T_iv_strat1!C31=".","-",(CONCATENATE("[",ROUND(T_iv_strat1!C31,1),"; ",ROUND(T_iv_strat1!D31,1),"]")))</f>
        <v>[11.2; 87.1]</v>
      </c>
      <c r="C67" s="18" t="str">
        <f>IF(T_iv_strat1!G31=".","-",(CONCATENATE("[",ROUND(T_iv_strat1!G31,1),"; ",ROUND(T_iv_strat1!H31,1),"]")))</f>
        <v>[17.4; 91.8]</v>
      </c>
      <c r="D67" s="18" t="str">
        <f>IF(T_iv_strat1!K31=".","-",(CONCATENATE("[",ROUND(T_iv_strat1!K31,1),"; ",ROUND(T_iv_strat1!L31,1),"]")))</f>
        <v>-</v>
      </c>
      <c r="E67" s="18" t="str">
        <f>IF(T_iv_strat1!O31=".","-",(CONCATENATE("[",ROUND(T_iv_strat1!O31,1),"; ",ROUND(T_iv_strat1!P31,1),"]")))</f>
        <v>-</v>
      </c>
      <c r="F67" s="18" t="str">
        <f>IF(T_iv_strat1!S31=".","-",(CONCATENATE("[",ROUND(T_iv_strat1!S31,1),"; ",ROUND(T_iv_strat1!T31,1),"]")))</f>
        <v>[0.3; 1.7]</v>
      </c>
      <c r="G67" s="18" t="str">
        <f>IF(T_iv_strat1!W31=".","-",(CONCATENATE("[",ROUND(T_iv_strat1!W31,1),"; ",ROUND(T_iv_strat1!X31,1),"]")))</f>
        <v>-</v>
      </c>
      <c r="H67" s="18" t="str">
        <f>IF(T_iv_strat1!AA31=".","-",(CONCATENATE("[",ROUND(T_iv_strat1!AA31,1),"; ",ROUND(T_iv_strat1!AB31,1),"]")))</f>
        <v>[0.8; 2.6]</v>
      </c>
      <c r="I67" s="18" t="str">
        <f>IF(T_iv_strat1!AE31=".","-",(CONCATENATE("[",ROUND(T_iv_strat1!AE31,1),"; ",ROUND(T_iv_strat1!AF31,1),"]")))</f>
        <v>-</v>
      </c>
      <c r="J67" s="114" t="str">
        <f>IF(T_iv_strat1!AI31=".","-",(CONCATENATE("[",ROUND(T_iv_strat1!AI31,1),"; ",ROUND(T_iv_strat1!AJ31,1),"]")))</f>
        <v>-</v>
      </c>
      <c r="K67" s="18" t="str">
        <f>IF(T_iv_strat1!AM31=".","-",(CONCATENATE("[",ROUND(T_iv_strat1!AM31,1),"; ",ROUND(T_iv_strat1!AN31,1),"]")))</f>
        <v>[3.6; 28.4]</v>
      </c>
      <c r="L67" s="18" t="str">
        <f>IF(T_iv_strat1!AQ31=".","-",(CONCATENATE("[",ROUND(T_iv_strat1!AQ31,1),"; ",ROUND(T_iv_strat1!AR31,1),"]")))</f>
        <v>[13.9; 28.8]</v>
      </c>
      <c r="M67" s="18" t="str">
        <f>IF(T_iv_strat1!AU31=".","-",(CONCATENATE("[",ROUND(T_iv_strat1!AU31,1),"; ",ROUND(T_iv_strat1!AV31,1),"]")))</f>
        <v>-</v>
      </c>
      <c r="N67" s="18" t="str">
        <f>IF(T_iv_strat1!AY31=".","-",(CONCATENATE("[",ROUND(T_iv_strat1!AY31,1),"; ",ROUND(T_iv_strat1!AZ31,1),"]")))</f>
        <v>[0.2; 0.6]</v>
      </c>
      <c r="O67" s="18" t="str">
        <f>IF(T_iv_strat1!BC31=".","-",(CONCATENATE("[",ROUND(T_iv_strat1!BC31,1),"; ",ROUND(T_iv_strat1!BD31,1),"]")))</f>
        <v>-</v>
      </c>
      <c r="P67" s="18" t="str">
        <f>IF(T_iv_strat1!BG31=".","-",(CONCATENATE("[",ROUND(T_iv_strat1!BG31,1),"; ",ROUND(T_iv_strat1!BH31,1),"]")))</f>
        <v>[0.6; 2.7]</v>
      </c>
      <c r="Q67" s="18" t="str">
        <f>IF(T_iv_strat1!BK31=".","-",(CONCATENATE("[",ROUND(T_iv_strat1!BK31,1),"; ",ROUND(T_iv_strat1!BL31,1),"]")))</f>
        <v>-</v>
      </c>
      <c r="T67" s="24"/>
      <c r="U67" s="18" t="str">
        <f>IF(T_iv_strat2!C31=".","-",(CONCATENATE("[",ROUND(T_iv_strat2!C31,1),"; ",ROUND(T_iv_strat2!D31,1),"]")))</f>
        <v>[9.3; 88.6]</v>
      </c>
      <c r="V67" s="18" t="str">
        <f>IF(T_iv_strat2!G31=".","-",(CONCATENATE("[",ROUND(T_iv_strat2!G31,1),"; ",ROUND(T_iv_strat2!H31,1),"]")))</f>
        <v>[3.8; 34.3]</v>
      </c>
      <c r="W67" s="18" t="str">
        <f>IF(T_iv_strat2!K31=".","-",(CONCATENATE("[",ROUND(T_iv_strat2!K31,1),"; ",ROUND(T_iv_strat2!L31,1),"]")))</f>
        <v>[58.8; 74.6]</v>
      </c>
      <c r="X67" s="18" t="str">
        <f>IF(T_iv_strat2!O31=".","-",(CONCATENATE("[",ROUND(T_iv_strat2!O31,1),"; ",ROUND(T_iv_strat2!P31,1),"]")))</f>
        <v>-</v>
      </c>
      <c r="Y67" s="18" t="str">
        <f>IF(T_iv_strat2!S31=".","-",(CONCATENATE("[",ROUND(T_iv_strat2!S31,1),"; ",ROUND(T_iv_strat2!T31,1),"]")))</f>
        <v>[12.4; 25.5]</v>
      </c>
      <c r="Z67" s="18" t="str">
        <f>IF(T_iv_strat2!W31=".","-",(CONCATENATE("[",ROUND(T_iv_strat2!W31,1),"; ",ROUND(T_iv_strat2!X31,1),"]")))</f>
        <v>[1.6; 16.6]</v>
      </c>
      <c r="AA67" s="18" t="str">
        <f>IF(T_iv_strat2!AA31=".","-",(CONCATENATE("[",ROUND(T_iv_strat2!AA31,1),"; ",ROUND(T_iv_strat2!AB31,1),"]")))</f>
        <v>[12.5; 25.2]</v>
      </c>
      <c r="AB67" s="18" t="str">
        <f>IF(T_iv_strat2!AE31=".","-",(CONCATENATE("[",ROUND(T_iv_strat2!AE31,1),"; ",ROUND(T_iv_strat2!AF31,1),"]")))</f>
        <v>[15.3; 66.2]</v>
      </c>
      <c r="AC67" s="114" t="str">
        <f>IF(T_iv_strat2!AI31=".","-",(CONCATENATE("[",ROUND(T_iv_strat2!AI31,1),"; ",ROUND(T_iv_strat2!AJ31,1),"]")))</f>
        <v>[7.1; 68.9]</v>
      </c>
      <c r="AD67" s="18" t="str">
        <f>IF(T_iv_strat2!AM31=".","-",(CONCATENATE("[",ROUND(T_iv_strat2!AM31,1),"; ",ROUND(T_iv_strat2!AN31,1),"]")))</f>
        <v>[12.3; 35.3]</v>
      </c>
      <c r="AE67" s="18" t="str">
        <f>IF(T_iv_strat2!AQ31=".","-",(CONCATENATE("[",ROUND(T_iv_strat2!AQ31,1),"; ",ROUND(T_iv_strat2!AR31,1),"]")))</f>
        <v>[41.8; 64.5]</v>
      </c>
      <c r="AF67" s="18" t="str">
        <f>IF(T_iv_strat2!AU31=".","-",(CONCATENATE("[",ROUND(T_iv_strat2!AU31,1),"; ",ROUND(T_iv_strat2!AV31,1),"]")))</f>
        <v>-</v>
      </c>
      <c r="AG67" s="18" t="str">
        <f>IF(T_iv_strat2!AY31=".","-",(CONCATENATE("[",ROUND(T_iv_strat2!AY31,1),"; ",ROUND(T_iv_strat2!AZ31,1),"]")))</f>
        <v>[21.9; 31.1]</v>
      </c>
      <c r="AH67" s="18" t="str">
        <f>IF(T_iv_strat2!BC31=".","-",(CONCATENATE("[",ROUND(T_iv_strat2!BC31,1),"; ",ROUND(T_iv_strat2!BD31,1),"]")))</f>
        <v>[9.4; 36.7]</v>
      </c>
      <c r="AI67" s="18" t="str">
        <f>IF(T_iv_strat2!BG31=".","-",(CONCATENATE("[",ROUND(T_iv_strat2!BG31,1),"; ",ROUND(T_iv_strat2!BH31,1),"]")))</f>
        <v>[23.2; 30.9]</v>
      </c>
      <c r="AJ67" s="18" t="str">
        <f>IF(T_iv_strat2!BK31=".","-",(CONCATENATE("[",ROUND(T_iv_strat2!BK31,1),"; ",ROUND(T_iv_strat2!BL31,1),"]")))</f>
        <v>[27.3; 70.7]</v>
      </c>
      <c r="AM67" s="24"/>
      <c r="AN67" s="18" t="str">
        <f>IF(T_iv_strat3!C31=".","-",(CONCATENATE("[",ROUND(T_iv_strat3!C31,1),"; ",ROUND(T_iv_strat3!D31,1),"]")))</f>
        <v>-</v>
      </c>
      <c r="AO67" s="18" t="str">
        <f>IF(T_iv_strat3!G31=".","-",(CONCATENATE("[",ROUND(T_iv_strat3!G31,1),"; ",ROUND(T_iv_strat3!H31,1),"]")))</f>
        <v>[0.2; 13.3]</v>
      </c>
      <c r="AP67" s="18" t="str">
        <f>IF(T_iv_strat3!K31=".","-",(CONCATENATE("[",ROUND(T_iv_strat3!K31,1),"; ",ROUND(T_iv_strat3!L31,1),"]")))</f>
        <v>-</v>
      </c>
      <c r="AQ67" s="18" t="str">
        <f>IF(T_iv_strat3!O31=".","-",(CONCATENATE("[",ROUND(T_iv_strat3!O31,1),"; ",ROUND(T_iv_strat3!P31,1),"]")))</f>
        <v>-</v>
      </c>
      <c r="AR67" s="18" t="str">
        <f>IF(T_iv_strat3!S31=".","-",(CONCATENATE("[",ROUND(T_iv_strat3!S31,1),"; ",ROUND(T_iv_strat3!T31,1),"]")))</f>
        <v>-</v>
      </c>
      <c r="AS67" s="18" t="str">
        <f>IF(T_iv_strat3!W31=".","-",(CONCATENATE("[",ROUND(T_iv_strat3!W31,1),"; ",ROUND(T_iv_strat3!X31,1),"]")))</f>
        <v>-</v>
      </c>
      <c r="AT67" s="18" t="str">
        <f>IF(T_iv_strat3!AA31=".","-",(CONCATENATE("[",ROUND(T_iv_strat3!AA31,1),"; ",ROUND(T_iv_strat3!AB31,1),"]")))</f>
        <v>[0; 0.8]</v>
      </c>
      <c r="AU67" s="18" t="str">
        <f>IF(T_iv_strat3!AE31=".","-",(CONCATENATE("[",ROUND(T_iv_strat3!AE31,1),"; ",ROUND(T_iv_strat3!AF31,1),"]")))</f>
        <v>-</v>
      </c>
      <c r="AV67" s="114" t="str">
        <f>IF(T_iv_strat3!AI31=".","-",(CONCATENATE("[",ROUND(T_iv_strat3!AI31,1),"; ",ROUND(T_iv_strat3!AJ31,1),"]")))</f>
        <v>-</v>
      </c>
      <c r="AW67" s="18" t="str">
        <f>IF(T_iv_strat3!AM31=".","-",(CONCATENATE("[",ROUND(T_iv_strat3!AM31,1),"; ",ROUND(T_iv_strat3!AN31,1),"]")))</f>
        <v>[2.5; 14.1]</v>
      </c>
      <c r="AX67" s="18" t="str">
        <f>IF(T_iv_strat3!AQ31=".","-",(CONCATENATE("[",ROUND(T_iv_strat3!AQ31,1),"; ",ROUND(T_iv_strat3!AR31,1),"]")))</f>
        <v>[1.9; 7.7]</v>
      </c>
      <c r="AY67" s="18" t="str">
        <f>IF(T_iv_strat3!AU31=".","-",(CONCATENATE("[",ROUND(T_iv_strat3!AU31,1),"; ",ROUND(T_iv_strat3!AV31,1),"]")))</f>
        <v>-</v>
      </c>
      <c r="AZ67" s="18" t="str">
        <f>IF(T_iv_strat3!AY31=".","-",(CONCATENATE("[",ROUND(T_iv_strat3!AY31,1),"; ",ROUND(T_iv_strat3!AZ31,1),"]")))</f>
        <v>-</v>
      </c>
      <c r="BA67" s="18" t="str">
        <f>IF(T_iv_strat3!BC31=".","-",(CONCATENATE("[",ROUND(T_iv_strat3!BC31,1),"; ",ROUND(T_iv_strat3!BD31,1),"]")))</f>
        <v>-</v>
      </c>
      <c r="BB67" s="18" t="str">
        <f>IF(T_iv_strat3!BG31=".","-",(CONCATENATE("[",ROUND(T_iv_strat3!BG31,1),"; ",ROUND(T_iv_strat3!BH31,1),"]")))</f>
        <v>[0.9; 3.2]</v>
      </c>
      <c r="BC67" s="18" t="str">
        <f>IF(T_iv_strat3!BK31=".","-",(CONCATENATE("[",ROUND(T_iv_strat3!BK31,1),"; ",ROUND(T_iv_strat3!BL31,1),"]")))</f>
        <v>-</v>
      </c>
    </row>
    <row r="68" spans="1:55" s="2" customFormat="1" x14ac:dyDescent="0.2">
      <c r="A68" s="5" t="s">
        <v>72</v>
      </c>
      <c r="B68" s="4">
        <f>ROUND(T_iv_strat1!B32,1)</f>
        <v>52</v>
      </c>
      <c r="C68" s="4">
        <f>ROUND(T_iv_strat1!F32,1)</f>
        <v>0</v>
      </c>
      <c r="D68" s="4">
        <f>ROUND(T_iv_strat1!J32,1)</f>
        <v>0</v>
      </c>
      <c r="E68" s="4">
        <f>ROUND(T_iv_strat1!N32,1)</f>
        <v>0</v>
      </c>
      <c r="F68" s="4">
        <f>ROUND(T_iv_strat1!R32,1)</f>
        <v>0</v>
      </c>
      <c r="G68" s="4">
        <f>ROUND(T_iv_strat1!V32,1)</f>
        <v>0</v>
      </c>
      <c r="H68" s="4">
        <f>ROUND(T_iv_strat1!Z32,1)</f>
        <v>0.4</v>
      </c>
      <c r="I68" s="4">
        <f>ROUND(T_iv_strat1!AD32,1)</f>
        <v>0</v>
      </c>
      <c r="J68" s="65">
        <f>ROUND(T_iv_strat1!AH32,1)</f>
        <v>0</v>
      </c>
      <c r="K68" s="4">
        <f>ROUND(T_iv_strat1!AL32,1)</f>
        <v>0</v>
      </c>
      <c r="L68" s="4">
        <f>ROUND(T_iv_strat1!AP32,1)</f>
        <v>0</v>
      </c>
      <c r="M68" s="4">
        <f>ROUND(T_iv_strat1!AT32,1)</f>
        <v>0</v>
      </c>
      <c r="N68" s="4">
        <f>ROUND(T_iv_strat1!AX32,1)</f>
        <v>0.2</v>
      </c>
      <c r="O68" s="4">
        <f>ROUND(T_iv_strat1!BB32,1)</f>
        <v>0</v>
      </c>
      <c r="P68" s="4">
        <f>ROUND(T_iv_strat1!BF32,1)</f>
        <v>0.2</v>
      </c>
      <c r="Q68" s="4">
        <f>ROUND(T_iv_strat1!BJ32,1)</f>
        <v>0</v>
      </c>
      <c r="T68" s="5" t="s">
        <v>72</v>
      </c>
      <c r="U68" s="4">
        <f>ROUND(T_iv_strat2!B32,1)</f>
        <v>0</v>
      </c>
      <c r="V68" s="4">
        <f>ROUND(T_iv_strat2!F32,1)</f>
        <v>0</v>
      </c>
      <c r="W68" s="4">
        <f>ROUND(T_iv_strat2!J32,1)</f>
        <v>0</v>
      </c>
      <c r="X68" s="4">
        <f>ROUND(T_iv_strat2!N32,1)</f>
        <v>0</v>
      </c>
      <c r="Y68" s="4">
        <f>ROUND(T_iv_strat2!R32,1)</f>
        <v>0.1</v>
      </c>
      <c r="Z68" s="4">
        <f>ROUND(T_iv_strat2!V32,1)</f>
        <v>0</v>
      </c>
      <c r="AA68" s="4">
        <f>ROUND(T_iv_strat2!Z32,1)</f>
        <v>0.1</v>
      </c>
      <c r="AB68" s="4">
        <f>ROUND(T_iv_strat2!AD32,1)</f>
        <v>0</v>
      </c>
      <c r="AC68" s="65">
        <f>ROUND(T_iv_strat2!AH32,1)</f>
        <v>0</v>
      </c>
      <c r="AD68" s="4">
        <f>ROUND(T_iv_strat2!AL32,1)</f>
        <v>0</v>
      </c>
      <c r="AE68" s="4">
        <f>ROUND(T_iv_strat2!AP32,1)</f>
        <v>2</v>
      </c>
      <c r="AF68" s="4">
        <f>ROUND(T_iv_strat2!AT32,1)</f>
        <v>0</v>
      </c>
      <c r="AG68" s="4">
        <f>ROUND(T_iv_strat2!AX32,1)</f>
        <v>0.4</v>
      </c>
      <c r="AH68" s="4">
        <f>ROUND(T_iv_strat2!BB32,1)</f>
        <v>0</v>
      </c>
      <c r="AI68" s="4">
        <f>ROUND(T_iv_strat2!BF32,1)</f>
        <v>0.4</v>
      </c>
      <c r="AJ68" s="4">
        <f>ROUND(T_iv_strat2!BJ32,1)</f>
        <v>0</v>
      </c>
      <c r="AM68" s="5" t="s">
        <v>72</v>
      </c>
      <c r="AN68" s="4">
        <f>ROUND(T_iv_strat3!B32,1)</f>
        <v>0</v>
      </c>
      <c r="AO68" s="4">
        <f>ROUND(T_iv_strat3!F32,1)</f>
        <v>7.2</v>
      </c>
      <c r="AP68" s="4">
        <f>ROUND(T_iv_strat3!J32,1)</f>
        <v>0</v>
      </c>
      <c r="AQ68" s="4">
        <f>ROUND(T_iv_strat3!N32,1)</f>
        <v>0</v>
      </c>
      <c r="AR68" s="4">
        <f>ROUND(T_iv_strat3!R32,1)</f>
        <v>0</v>
      </c>
      <c r="AS68" s="4">
        <f>ROUND(T_iv_strat3!V32,1)</f>
        <v>0</v>
      </c>
      <c r="AT68" s="4">
        <f>ROUND(T_iv_strat3!Z32,1)</f>
        <v>0.5</v>
      </c>
      <c r="AU68" s="4">
        <f>ROUND(T_iv_strat3!AD32,1)</f>
        <v>0</v>
      </c>
      <c r="AV68" s="65">
        <f>ROUND(T_iv_strat3!AH32,1)</f>
        <v>0</v>
      </c>
      <c r="AW68" s="4">
        <f>ROUND(T_iv_strat3!AL32,1)</f>
        <v>1.2</v>
      </c>
      <c r="AX68" s="4">
        <f>ROUND(T_iv_strat3!AP32,1)</f>
        <v>0.3</v>
      </c>
      <c r="AY68" s="4">
        <f>ROUND(T_iv_strat3!AT32,1)</f>
        <v>0</v>
      </c>
      <c r="AZ68" s="4">
        <f>ROUND(T_iv_strat3!AX32,1)</f>
        <v>0</v>
      </c>
      <c r="BA68" s="4">
        <f>ROUND(T_iv_strat3!BB32,1)</f>
        <v>0</v>
      </c>
      <c r="BB68" s="4">
        <f>ROUND(T_iv_strat3!BF32,1)</f>
        <v>0.2</v>
      </c>
      <c r="BC68" s="4">
        <f>ROUND(T_iv_strat3!BJ32,1)</f>
        <v>0</v>
      </c>
    </row>
    <row r="69" spans="1:55" s="17" customFormat="1" ht="9" thickBot="1" x14ac:dyDescent="0.2">
      <c r="A69" s="112"/>
      <c r="B69" s="113" t="str">
        <f>IF(T_iv_strat1!C32=".","-",(CONCATENATE("[",ROUND(T_iv_strat1!C32,1),"; ",ROUND(T_iv_strat1!D32,1),"]")))</f>
        <v>[12.9; 88.8]</v>
      </c>
      <c r="C69" s="113" t="str">
        <f>IF(T_iv_strat1!G32=".","-",(CONCATENATE("[",ROUND(T_iv_strat1!G32,1),"; ",ROUND(T_iv_strat1!H32,1),"]")))</f>
        <v>-</v>
      </c>
      <c r="D69" s="113" t="str">
        <f>IF(T_iv_strat1!K32=".","-",(CONCATENATE("[",ROUND(T_iv_strat1!K32,1),"; ",ROUND(T_iv_strat1!L32,1),"]")))</f>
        <v>-</v>
      </c>
      <c r="E69" s="113" t="str">
        <f>IF(T_iv_strat1!O32=".","-",(CONCATENATE("[",ROUND(T_iv_strat1!O32,1),"; ",ROUND(T_iv_strat1!P32,1),"]")))</f>
        <v>-</v>
      </c>
      <c r="F69" s="113" t="str">
        <f>IF(T_iv_strat1!S32=".","-",(CONCATENATE("[",ROUND(T_iv_strat1!S32,1),"; ",ROUND(T_iv_strat1!T32,1),"]")))</f>
        <v>-</v>
      </c>
      <c r="G69" s="113" t="str">
        <f>IF(T_iv_strat1!W32=".","-",(CONCATENATE("[",ROUND(T_iv_strat1!W32,1),"; ",ROUND(T_iv_strat1!X32,1),"]")))</f>
        <v>-</v>
      </c>
      <c r="H69" s="113" t="str">
        <f>IF(T_iv_strat1!AA32=".","-",(CONCATENATE("[",ROUND(T_iv_strat1!AA32,1),"; ",ROUND(T_iv_strat1!AB32,1),"]")))</f>
        <v>[0.1; 1.6]</v>
      </c>
      <c r="I69" s="113" t="str">
        <f>IF(T_iv_strat1!AE32=".","-",(CONCATENATE("[",ROUND(T_iv_strat1!AE32,1),"; ",ROUND(T_iv_strat1!AF32,1),"]")))</f>
        <v>-</v>
      </c>
      <c r="J69" s="114" t="str">
        <f>IF(T_iv_strat1!AI32=".","-",(CONCATENATE("[",ROUND(T_iv_strat1!AI32,1),"; ",ROUND(T_iv_strat1!AJ32,1),"]")))</f>
        <v>-</v>
      </c>
      <c r="K69" s="113" t="str">
        <f>IF(T_iv_strat1!AM32=".","-",(CONCATENATE("[",ROUND(T_iv_strat1!AM32,1),"; ",ROUND(T_iv_strat1!AN32,1),"]")))</f>
        <v>-</v>
      </c>
      <c r="L69" s="113" t="str">
        <f>IF(T_iv_strat1!AQ32=".","-",(CONCATENATE("[",ROUND(T_iv_strat1!AQ32,1),"; ",ROUND(T_iv_strat1!AR32,1),"]")))</f>
        <v>-</v>
      </c>
      <c r="M69" s="113" t="str">
        <f>IF(T_iv_strat1!AU32=".","-",(CONCATENATE("[",ROUND(T_iv_strat1!AU32,1),"; ",ROUND(T_iv_strat1!AV32,1),"]")))</f>
        <v>-</v>
      </c>
      <c r="N69" s="113" t="str">
        <f>IF(T_iv_strat1!AY32=".","-",(CONCATENATE("[",ROUND(T_iv_strat1!AY32,1),"; ",ROUND(T_iv_strat1!AZ32,1),"]")))</f>
        <v>[0; 0.7]</v>
      </c>
      <c r="O69" s="113" t="str">
        <f>IF(T_iv_strat1!BC32=".","-",(CONCATENATE("[",ROUND(T_iv_strat1!BC32,1),"; ",ROUND(T_iv_strat1!BD32,1),"]")))</f>
        <v>-</v>
      </c>
      <c r="P69" s="113" t="str">
        <f>IF(T_iv_strat1!BG32=".","-",(CONCATENATE("[",ROUND(T_iv_strat1!BG32,1),"; ",ROUND(T_iv_strat1!BH32,1),"]")))</f>
        <v>[0; 0.7]</v>
      </c>
      <c r="Q69" s="113" t="str">
        <f>IF(T_iv_strat1!BK32=".","-",(CONCATENATE("[",ROUND(T_iv_strat1!BK32,1),"; ",ROUND(T_iv_strat1!BL32,1),"]")))</f>
        <v>-</v>
      </c>
      <c r="T69" s="112"/>
      <c r="U69" s="113" t="str">
        <f>IF(T_iv_strat2!C32=".","-",(CONCATENATE("[",ROUND(T_iv_strat2!C32,1),"; ",ROUND(T_iv_strat2!D32,1),"]")))</f>
        <v>-</v>
      </c>
      <c r="V69" s="113" t="str">
        <f>IF(T_iv_strat2!G32=".","-",(CONCATENATE("[",ROUND(T_iv_strat2!G32,1),"; ",ROUND(T_iv_strat2!H32,1),"]")))</f>
        <v>-</v>
      </c>
      <c r="W69" s="113" t="str">
        <f>IF(T_iv_strat2!K32=".","-",(CONCATENATE("[",ROUND(T_iv_strat2!K32,1),"; ",ROUND(T_iv_strat2!L32,1),"]")))</f>
        <v>-</v>
      </c>
      <c r="X69" s="113" t="str">
        <f>IF(T_iv_strat2!O32=".","-",(CONCATENATE("[",ROUND(T_iv_strat2!O32,1),"; ",ROUND(T_iv_strat2!P32,1),"]")))</f>
        <v>-</v>
      </c>
      <c r="Y69" s="113" t="str">
        <f>IF(T_iv_strat2!S32=".","-",(CONCATENATE("[",ROUND(T_iv_strat2!S32,1),"; ",ROUND(T_iv_strat2!T32,1),"]")))</f>
        <v>[0; 0.6]</v>
      </c>
      <c r="Z69" s="113" t="str">
        <f>IF(T_iv_strat2!W32=".","-",(CONCATENATE("[",ROUND(T_iv_strat2!W32,1),"; ",ROUND(T_iv_strat2!X32,1),"]")))</f>
        <v>-</v>
      </c>
      <c r="AA69" s="113" t="str">
        <f>IF(T_iv_strat2!AA32=".","-",(CONCATENATE("[",ROUND(T_iv_strat2!AA32,1),"; ",ROUND(T_iv_strat2!AB32,1),"]")))</f>
        <v>[0; 0.5]</v>
      </c>
      <c r="AB69" s="113" t="str">
        <f>IF(T_iv_strat2!AE32=".","-",(CONCATENATE("[",ROUND(T_iv_strat2!AE32,1),"; ",ROUND(T_iv_strat2!AF32,1),"]")))</f>
        <v>-</v>
      </c>
      <c r="AC69" s="114" t="str">
        <f>IF(T_iv_strat2!AI32=".","-",(CONCATENATE("[",ROUND(T_iv_strat2!AI32,1),"; ",ROUND(T_iv_strat2!AJ32,1),"]")))</f>
        <v>-</v>
      </c>
      <c r="AD69" s="113" t="str">
        <f>IF(T_iv_strat2!AM32=".","-",(CONCATENATE("[",ROUND(T_iv_strat2!AM32,1),"; ",ROUND(T_iv_strat2!AN32,1),"]")))</f>
        <v>-</v>
      </c>
      <c r="AE69" s="113" t="str">
        <f>IF(T_iv_strat2!AQ32=".","-",(CONCATENATE("[",ROUND(T_iv_strat2!AQ32,1),"; ",ROUND(T_iv_strat2!AR32,1),"]")))</f>
        <v>[0.7; 5.5]</v>
      </c>
      <c r="AF69" s="113" t="str">
        <f>IF(T_iv_strat2!AU32=".","-",(CONCATENATE("[",ROUND(T_iv_strat2!AU32,1),"; ",ROUND(T_iv_strat2!AV32,1),"]")))</f>
        <v>-</v>
      </c>
      <c r="AG69" s="113" t="str">
        <f>IF(T_iv_strat2!AY32=".","-",(CONCATENATE("[",ROUND(T_iv_strat2!AY32,1),"; ",ROUND(T_iv_strat2!AZ32,1),"]")))</f>
        <v>[0.2; 0.9]</v>
      </c>
      <c r="AH69" s="113" t="str">
        <f>IF(T_iv_strat2!BC32=".","-",(CONCATENATE("[",ROUND(T_iv_strat2!BC32,1),"; ",ROUND(T_iv_strat2!BD32,1),"]")))</f>
        <v>-</v>
      </c>
      <c r="AI69" s="113" t="str">
        <f>IF(T_iv_strat2!BG32=".","-",(CONCATENATE("[",ROUND(T_iv_strat2!BG32,1),"; ",ROUND(T_iv_strat2!BH32,1),"]")))</f>
        <v>[0.2; 0.9]</v>
      </c>
      <c r="AJ69" s="113" t="str">
        <f>IF(T_iv_strat2!BK32=".","-",(CONCATENATE("[",ROUND(T_iv_strat2!BK32,1),"; ",ROUND(T_iv_strat2!BL32,1),"]")))</f>
        <v>-</v>
      </c>
      <c r="AM69" s="112"/>
      <c r="AN69" s="113" t="str">
        <f>IF(T_iv_strat3!C32=".","-",(CONCATENATE("[",ROUND(T_iv_strat3!C32,1),"; ",ROUND(T_iv_strat3!D32,1),"]")))</f>
        <v>-</v>
      </c>
      <c r="AO69" s="113" t="str">
        <f>IF(T_iv_strat3!G32=".","-",(CONCATENATE("[",ROUND(T_iv_strat3!G32,1),"; ",ROUND(T_iv_strat3!H32,1),"]")))</f>
        <v>[1.1; 34.1]</v>
      </c>
      <c r="AP69" s="113" t="str">
        <f>IF(T_iv_strat3!K32=".","-",(CONCATENATE("[",ROUND(T_iv_strat3!K32,1),"; ",ROUND(T_iv_strat3!L32,1),"]")))</f>
        <v>-</v>
      </c>
      <c r="AQ69" s="113" t="str">
        <f>IF(T_iv_strat3!O32=".","-",(CONCATENATE("[",ROUND(T_iv_strat3!O32,1),"; ",ROUND(T_iv_strat3!P32,1),"]")))</f>
        <v>-</v>
      </c>
      <c r="AR69" s="113" t="str">
        <f>IF(T_iv_strat3!S32=".","-",(CONCATENATE("[",ROUND(T_iv_strat3!S32,1),"; ",ROUND(T_iv_strat3!T32,1),"]")))</f>
        <v>-</v>
      </c>
      <c r="AS69" s="113" t="str">
        <f>IF(T_iv_strat3!W32=".","-",(CONCATENATE("[",ROUND(T_iv_strat3!W32,1),"; ",ROUND(T_iv_strat3!X32,1),"]")))</f>
        <v>-</v>
      </c>
      <c r="AT69" s="113" t="str">
        <f>IF(T_iv_strat3!AA32=".","-",(CONCATENATE("[",ROUND(T_iv_strat3!AA32,1),"; ",ROUND(T_iv_strat3!AB32,1),"]")))</f>
        <v>[0.1; 2.6]</v>
      </c>
      <c r="AU69" s="113" t="str">
        <f>IF(T_iv_strat3!AE32=".","-",(CONCATENATE("[",ROUND(T_iv_strat3!AE32,1),"; ",ROUND(T_iv_strat3!AF32,1),"]")))</f>
        <v>-</v>
      </c>
      <c r="AV69" s="114" t="str">
        <f>IF(T_iv_strat3!AI32=".","-",(CONCATENATE("[",ROUND(T_iv_strat3!AI32,1),"; ",ROUND(T_iv_strat3!AJ32,1),"]")))</f>
        <v>-</v>
      </c>
      <c r="AW69" s="113" t="str">
        <f>IF(T_iv_strat3!AM32=".","-",(CONCATENATE("[",ROUND(T_iv_strat3!AM32,1),"; ",ROUND(T_iv_strat3!AN32,1),"]")))</f>
        <v>[0.2; 5.6]</v>
      </c>
      <c r="AX69" s="113" t="str">
        <f>IF(T_iv_strat3!AQ32=".","-",(CONCATENATE("[",ROUND(T_iv_strat3!AQ32,1),"; ",ROUND(T_iv_strat3!AR32,1),"]")))</f>
        <v>[0; 2.1]</v>
      </c>
      <c r="AY69" s="113" t="str">
        <f>IF(T_iv_strat3!AU32=".","-",(CONCATENATE("[",ROUND(T_iv_strat3!AU32,1),"; ",ROUND(T_iv_strat3!AV32,1),"]")))</f>
        <v>-</v>
      </c>
      <c r="AZ69" s="113" t="str">
        <f>IF(T_iv_strat3!AY32=".","-",(CONCATENATE("[",ROUND(T_iv_strat3!AY32,1),"; ",ROUND(T_iv_strat3!AZ32,1),"]")))</f>
        <v>-</v>
      </c>
      <c r="BA69" s="113" t="str">
        <f>IF(T_iv_strat3!BC32=".","-",(CONCATENATE("[",ROUND(T_iv_strat3!BC32,1),"; ",ROUND(T_iv_strat3!BD32,1),"]")))</f>
        <v>-</v>
      </c>
      <c r="BB69" s="113" t="str">
        <f>IF(T_iv_strat3!BG32=".","-",(CONCATENATE("[",ROUND(T_iv_strat3!BG32,1),"; ",ROUND(T_iv_strat3!BH32,1),"]")))</f>
        <v>[0.1; 0.7]</v>
      </c>
      <c r="BC69" s="113" t="str">
        <f>IF(T_iv_strat3!BK32=".","-",(CONCATENATE("[",ROUND(T_iv_strat3!BK32,1),"; ",ROUND(T_iv_strat3!BL32,1),"]")))</f>
        <v>-</v>
      </c>
    </row>
    <row r="70" spans="1:55" ht="30" customHeight="1" x14ac:dyDescent="0.2">
      <c r="A70" s="209" t="str">
        <f>T_iv_strat1!C1</f>
        <v xml:space="preserve">Rural strat1 Footnote - N screened outlets: Private not for profit=2; private not for profit=2; pharmacy=6; PPMV=334; informal=5; labs = 1; wholesalers= 5. Outlets that met screening criteria for a full interview but did not complete the interview (were not interviewed or completed a partial interview) = 0 </v>
      </c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T70" s="209" t="str">
        <f>T_iv_strat2!C1</f>
        <v xml:space="preserve">Rural strat2 Footnote - N screened outlets: Private not for profit=2; private not for profit=10; pharmacy=12; PPMV=347; informal=21; labs = 12; wholesalers= 6. Outlets that met screening criteria for a full interview but did not complete the interview (were not interviewed or completed a partial interview) = 0 </v>
      </c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M70" s="209" t="str">
        <f>T_iv_strat3!C1</f>
        <v xml:space="preserve">Rural strat3 Footnote - N screened outlets: Private not for profit=0; private not for profit=11; pharmacy=55; PPMV=87; informal=4; labs = 15; wholesalers= 0. Outlets that met screening criteria for a full interview but did not complete the interview (were not interviewed or completed a partial interview) = 0 </v>
      </c>
      <c r="AN70" s="209"/>
      <c r="AO70" s="209"/>
      <c r="AP70" s="209"/>
      <c r="AQ70" s="209"/>
      <c r="AR70" s="209"/>
      <c r="AS70" s="209"/>
      <c r="AT70" s="209"/>
      <c r="AU70" s="209"/>
      <c r="AV70" s="209"/>
      <c r="AW70" s="209"/>
      <c r="AX70" s="209"/>
      <c r="AY70" s="209"/>
      <c r="AZ70" s="209"/>
      <c r="BA70" s="209"/>
      <c r="BB70" s="209"/>
      <c r="BC70" s="209"/>
    </row>
    <row r="71" spans="1:55" ht="34.5" customHeight="1" thickBot="1" x14ac:dyDescent="0.25">
      <c r="A71" s="186" t="str">
        <f>T_iv_strat1!D1</f>
        <v xml:space="preserve">Urban strat1 Footnote - N screened outlets: Private not for profit=13; private not for profit=14; pharmacy=46; PPMV=987; informal=6; labs = 2; wholesalers= 24. Outlets that met screening criteria for a full interview but did not complete the interview (were not interviewed or completed a partial interview) = 0 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T71" s="186" t="str">
        <f>T_iv_strat2!D1</f>
        <v xml:space="preserve">Urban strat2 Footnote - N screened outlets: Private not for profit=10; private not for profit=89; pharmacy=115; PPMV=1023; informal=26; labs = 54; wholesalers= 13. Outlets that met screening criteria for a full interview but did not complete the interview (were not interviewed or completed a partial interview) = 0 </v>
      </c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M71" s="186" t="str">
        <f>T_iv_strat3!D1</f>
        <v xml:space="preserve">Urban strat3 Footnote - N screened outlets: Private not for profit=3; private not for profit=69; pharmacy=261; PPMV=424; informal=52; labs = 51; wholesalers= 3. Outlets that met screening criteria for a full interview but did not complete the interview (were not interviewed or completed a partial interview) = 0 </v>
      </c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</row>
  </sheetData>
  <mergeCells count="33">
    <mergeCell ref="A34:A35"/>
    <mergeCell ref="T34:T35"/>
    <mergeCell ref="AM34:AM35"/>
    <mergeCell ref="A5:Q5"/>
    <mergeCell ref="A6:Q6"/>
    <mergeCell ref="T5:AJ5"/>
    <mergeCell ref="T6:AJ6"/>
    <mergeCell ref="AM5:BC5"/>
    <mergeCell ref="AM6:BC6"/>
    <mergeCell ref="A32:A33"/>
    <mergeCell ref="T32:T33"/>
    <mergeCell ref="AN7:AU7"/>
    <mergeCell ref="AV7:BC7"/>
    <mergeCell ref="A8:A11"/>
    <mergeCell ref="T8:T11"/>
    <mergeCell ref="AM8:AM11"/>
    <mergeCell ref="B7:I7"/>
    <mergeCell ref="J7:Q7"/>
    <mergeCell ref="U7:AB7"/>
    <mergeCell ref="AC7:AJ7"/>
    <mergeCell ref="AM32:AM33"/>
    <mergeCell ref="A36:A37"/>
    <mergeCell ref="T36:T37"/>
    <mergeCell ref="A71:Q71"/>
    <mergeCell ref="T71:AJ71"/>
    <mergeCell ref="AM71:BC71"/>
    <mergeCell ref="AM38:AM39"/>
    <mergeCell ref="A70:Q70"/>
    <mergeCell ref="T70:AJ70"/>
    <mergeCell ref="AM70:BC70"/>
    <mergeCell ref="A38:A39"/>
    <mergeCell ref="T38:T39"/>
    <mergeCell ref="AM36:AM37"/>
  </mergeCells>
  <conditionalFormatting sqref="A1:Q1 S1:XFD1 A3:Q4 S3:XFD4">
    <cfRule type="cellIs" dxfId="5" priority="11" operator="equal">
      <formula>1</formula>
    </cfRule>
  </conditionalFormatting>
  <conditionalFormatting sqref="B12">
    <cfRule type="expression" dxfId="4" priority="10">
      <formula>"(RIGHT(B4, LEN(B4)-2)*1)&lt;50"</formula>
    </cfRule>
  </conditionalFormatting>
  <conditionalFormatting sqref="R1:R3">
    <cfRule type="cellIs" dxfId="3" priority="1" operator="equal">
      <formula>1</formula>
    </cfRule>
  </conditionalFormatting>
  <conditionalFormatting sqref="U12">
    <cfRule type="expression" dxfId="2" priority="5">
      <formula>"(RIGHT(B4, LEN(B4)-2)*1)&lt;50"</formula>
    </cfRule>
  </conditionalFormatting>
  <conditionalFormatting sqref="AN12">
    <cfRule type="expression" dxfId="1" priority="3">
      <formula>"(RIGHT(B4, LEN(B4)-2)*1)&lt;50"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32"/>
  <sheetViews>
    <sheetView workbookViewId="0">
      <selection activeCell="A4" sqref="A4:A32"/>
    </sheetView>
  </sheetViews>
  <sheetFormatPr defaultColWidth="8.85546875" defaultRowHeight="15" x14ac:dyDescent="0.25"/>
  <cols>
    <col min="1" max="1" width="27.42578125" customWidth="1"/>
  </cols>
  <sheetData>
    <row r="1" spans="1:37" x14ac:dyDescent="0.25">
      <c r="A1" t="s">
        <v>88</v>
      </c>
      <c r="C1" t="s">
        <v>129</v>
      </c>
    </row>
    <row r="2" spans="1:37" x14ac:dyDescent="0.25">
      <c r="B2" t="s">
        <v>74</v>
      </c>
      <c r="F2" t="s">
        <v>75</v>
      </c>
      <c r="J2" t="s">
        <v>76</v>
      </c>
      <c r="N2" t="s">
        <v>77</v>
      </c>
      <c r="R2" t="s">
        <v>86</v>
      </c>
      <c r="V2" t="s">
        <v>130</v>
      </c>
      <c r="Z2" t="s">
        <v>131</v>
      </c>
      <c r="AD2" t="s">
        <v>80</v>
      </c>
      <c r="AH2" t="s">
        <v>80</v>
      </c>
    </row>
    <row r="3" spans="1:37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7" x14ac:dyDescent="0.25">
      <c r="A4" t="s">
        <v>44</v>
      </c>
      <c r="B4">
        <v>88.578394993004551</v>
      </c>
      <c r="C4">
        <v>71.024114836413304</v>
      </c>
      <c r="D4">
        <v>96.084206455641365</v>
      </c>
      <c r="E4">
        <v>30</v>
      </c>
      <c r="F4">
        <v>61.444611322315154</v>
      </c>
      <c r="G4">
        <v>43.842222260872155</v>
      </c>
      <c r="H4">
        <v>76.488457721442273</v>
      </c>
      <c r="I4">
        <v>195</v>
      </c>
      <c r="J4">
        <v>95.325649672982976</v>
      </c>
      <c r="K4">
        <v>90.000434493851941</v>
      </c>
      <c r="L4">
        <v>97.881697696729887</v>
      </c>
      <c r="M4">
        <v>495</v>
      </c>
      <c r="N4">
        <v>0.72930197715769163</v>
      </c>
      <c r="O4">
        <v>0.282229761315135</v>
      </c>
      <c r="P4">
        <v>1.8712788961426141</v>
      </c>
      <c r="Q4">
        <v>135</v>
      </c>
      <c r="R4">
        <v>89.871469046331541</v>
      </c>
      <c r="S4">
        <v>84.318140982561246</v>
      </c>
      <c r="T4">
        <v>93.607326041314209</v>
      </c>
      <c r="U4">
        <v>3202</v>
      </c>
      <c r="V4">
        <v>77.33792992634929</v>
      </c>
      <c r="W4">
        <v>63.505378243893141</v>
      </c>
      <c r="X4">
        <v>87.000739317315109</v>
      </c>
      <c r="Y4">
        <v>114</v>
      </c>
      <c r="Z4">
        <v>85.38095789499144</v>
      </c>
      <c r="AA4">
        <v>81.460252889922884</v>
      </c>
      <c r="AB4">
        <v>88.588678075783392</v>
      </c>
      <c r="AC4">
        <v>4171</v>
      </c>
      <c r="AD4">
        <v>98.568781271124067</v>
      </c>
      <c r="AE4">
        <v>90.667322242222397</v>
      </c>
      <c r="AF4">
        <v>99.795596116193806</v>
      </c>
      <c r="AG4">
        <v>51</v>
      </c>
      <c r="AH4">
        <v>99.597440571027505</v>
      </c>
      <c r="AI4">
        <v>97.088808163366139</v>
      </c>
      <c r="AJ4">
        <v>99.945546544706232</v>
      </c>
      <c r="AK4">
        <v>52</v>
      </c>
    </row>
    <row r="5" spans="1:37" x14ac:dyDescent="0.25">
      <c r="A5" t="s">
        <v>132</v>
      </c>
      <c r="B5">
        <v>71.700602282769282</v>
      </c>
      <c r="C5">
        <v>53.804519996181313</v>
      </c>
      <c r="D5">
        <v>84.642619323612777</v>
      </c>
      <c r="E5">
        <v>30</v>
      </c>
      <c r="F5">
        <v>47.638311392841729</v>
      </c>
      <c r="G5">
        <v>33.611728882941513</v>
      </c>
      <c r="H5">
        <v>62.04761055275636</v>
      </c>
      <c r="I5">
        <v>195</v>
      </c>
      <c r="J5">
        <v>93.373323525293685</v>
      </c>
      <c r="K5">
        <v>87.759073561366776</v>
      </c>
      <c r="L5">
        <v>96.514878589491545</v>
      </c>
      <c r="M5">
        <v>495</v>
      </c>
      <c r="N5">
        <v>0.72930197715769163</v>
      </c>
      <c r="O5">
        <v>0.282229761315135</v>
      </c>
      <c r="P5">
        <v>1.8712788961426141</v>
      </c>
      <c r="Q5">
        <v>135</v>
      </c>
      <c r="R5">
        <v>81.176286469312771</v>
      </c>
      <c r="S5">
        <v>75.094791932671413</v>
      </c>
      <c r="T5">
        <v>86.048657715603369</v>
      </c>
      <c r="U5">
        <v>3202</v>
      </c>
      <c r="V5">
        <v>66.214600246402412</v>
      </c>
      <c r="W5">
        <v>57.76630405639893</v>
      </c>
      <c r="X5">
        <v>73.741136727359034</v>
      </c>
      <c r="Y5">
        <v>114</v>
      </c>
      <c r="Z5">
        <v>77.596713522123224</v>
      </c>
      <c r="AA5">
        <v>73.164699121726144</v>
      </c>
      <c r="AB5">
        <v>81.482016271875551</v>
      </c>
      <c r="AC5">
        <v>4171</v>
      </c>
      <c r="AD5">
        <v>98.568781271124067</v>
      </c>
      <c r="AE5">
        <v>90.667322242222397</v>
      </c>
      <c r="AF5">
        <v>99.795596116193806</v>
      </c>
      <c r="AG5">
        <v>51</v>
      </c>
      <c r="AH5">
        <v>99.597440571027505</v>
      </c>
      <c r="AI5">
        <v>97.088808163366139</v>
      </c>
      <c r="AJ5">
        <v>99.945546544706232</v>
      </c>
      <c r="AK5">
        <v>52</v>
      </c>
    </row>
    <row r="6" spans="1:37" x14ac:dyDescent="0.25">
      <c r="A6" t="s">
        <v>133</v>
      </c>
      <c r="B6">
        <v>71.700602282769282</v>
      </c>
      <c r="C6">
        <v>53.804519996181313</v>
      </c>
      <c r="D6">
        <v>84.642619323612777</v>
      </c>
      <c r="E6">
        <v>30</v>
      </c>
      <c r="F6">
        <v>45.213982453370839</v>
      </c>
      <c r="G6">
        <v>31.62646705469605</v>
      </c>
      <c r="H6">
        <v>59.554445923568586</v>
      </c>
      <c r="I6">
        <v>195</v>
      </c>
      <c r="J6">
        <v>88.052744825010677</v>
      </c>
      <c r="K6">
        <v>82.717756296084431</v>
      </c>
      <c r="L6">
        <v>91.902063520170358</v>
      </c>
      <c r="M6">
        <v>495</v>
      </c>
      <c r="N6">
        <v>0.72930197715769163</v>
      </c>
      <c r="O6">
        <v>0.282229761315135</v>
      </c>
      <c r="P6">
        <v>1.8712788961426141</v>
      </c>
      <c r="Q6">
        <v>135</v>
      </c>
      <c r="R6">
        <v>80.237535030986081</v>
      </c>
      <c r="S6">
        <v>74.339588638236549</v>
      </c>
      <c r="T6">
        <v>85.052437634497821</v>
      </c>
      <c r="U6">
        <v>3202</v>
      </c>
      <c r="V6">
        <v>65.106864996271554</v>
      </c>
      <c r="W6">
        <v>56.714389287208419</v>
      </c>
      <c r="X6">
        <v>72.656660398726487</v>
      </c>
      <c r="Y6">
        <v>114</v>
      </c>
      <c r="Z6">
        <v>75.975595527043581</v>
      </c>
      <c r="AA6">
        <v>71.595887110694761</v>
      </c>
      <c r="AB6">
        <v>79.869859683596189</v>
      </c>
      <c r="AC6">
        <v>4171</v>
      </c>
      <c r="AD6">
        <v>98.568781271124067</v>
      </c>
      <c r="AE6">
        <v>90.667322242222397</v>
      </c>
      <c r="AF6">
        <v>99.795596116193806</v>
      </c>
      <c r="AG6">
        <v>51</v>
      </c>
      <c r="AH6">
        <v>99.597440571027505</v>
      </c>
      <c r="AI6">
        <v>97.088808163366139</v>
      </c>
      <c r="AJ6">
        <v>99.945546544706232</v>
      </c>
      <c r="AK6">
        <v>52</v>
      </c>
    </row>
    <row r="7" spans="1:37" x14ac:dyDescent="0.25">
      <c r="A7" t="s">
        <v>134</v>
      </c>
      <c r="B7">
        <v>1.9510694704235636</v>
      </c>
      <c r="C7">
        <v>0.51374796509432941</v>
      </c>
      <c r="D7">
        <v>7.1217499932424486</v>
      </c>
      <c r="E7">
        <v>30</v>
      </c>
      <c r="F7">
        <v>4.3086808839732633</v>
      </c>
      <c r="G7">
        <v>2.0661530554867404</v>
      </c>
      <c r="H7">
        <v>8.7672735126928458</v>
      </c>
      <c r="I7">
        <v>195</v>
      </c>
      <c r="J7">
        <v>20.758356187255558</v>
      </c>
      <c r="K7">
        <v>16.265569345487009</v>
      </c>
      <c r="L7">
        <v>26.105227647505181</v>
      </c>
      <c r="M7">
        <v>495</v>
      </c>
      <c r="N7" t="s">
        <v>84</v>
      </c>
      <c r="O7" t="s">
        <v>85</v>
      </c>
      <c r="P7" t="s">
        <v>85</v>
      </c>
      <c r="Q7">
        <v>135</v>
      </c>
      <c r="R7">
        <v>3.8801412536702449</v>
      </c>
      <c r="S7">
        <v>2.902357706389489</v>
      </c>
      <c r="T7">
        <v>5.1697943143639398</v>
      </c>
      <c r="U7">
        <v>3202</v>
      </c>
      <c r="V7">
        <v>0.89330566779706133</v>
      </c>
      <c r="W7">
        <v>0.2574594874376665</v>
      </c>
      <c r="X7">
        <v>3.0514553338149462</v>
      </c>
      <c r="Y7">
        <v>114</v>
      </c>
      <c r="Z7">
        <v>6.0715838696047131</v>
      </c>
      <c r="AA7">
        <v>4.8604824145747374</v>
      </c>
      <c r="AB7">
        <v>7.56047807560038</v>
      </c>
      <c r="AC7">
        <v>4171</v>
      </c>
      <c r="AD7">
        <v>4.7335069984529294</v>
      </c>
      <c r="AE7">
        <v>2.2493021530126742</v>
      </c>
      <c r="AF7">
        <v>9.6893919667457258</v>
      </c>
      <c r="AG7">
        <v>51</v>
      </c>
      <c r="AH7">
        <v>97.108911074859577</v>
      </c>
      <c r="AI7">
        <v>89.692243798817898</v>
      </c>
      <c r="AJ7">
        <v>99.234652206804441</v>
      </c>
      <c r="AK7">
        <v>52</v>
      </c>
    </row>
    <row r="8" spans="1:37" x14ac:dyDescent="0.25">
      <c r="A8" t="s">
        <v>135</v>
      </c>
      <c r="B8">
        <v>1.6385208683670871</v>
      </c>
      <c r="C8">
        <v>0.3492526539131422</v>
      </c>
      <c r="D8">
        <v>7.3367265943450315</v>
      </c>
      <c r="E8">
        <v>30</v>
      </c>
      <c r="F8">
        <v>7.1024087340658806E-2</v>
      </c>
      <c r="G8">
        <v>1.5424827666753087E-2</v>
      </c>
      <c r="H8">
        <v>0.3263783734281363</v>
      </c>
      <c r="I8">
        <v>195</v>
      </c>
      <c r="J8">
        <v>11.627749399296674</v>
      </c>
      <c r="K8">
        <v>8.9947314849953308</v>
      </c>
      <c r="L8">
        <v>14.905288844670533</v>
      </c>
      <c r="M8">
        <v>495</v>
      </c>
      <c r="N8" t="s">
        <v>84</v>
      </c>
      <c r="O8" t="s">
        <v>85</v>
      </c>
      <c r="P8" t="s">
        <v>85</v>
      </c>
      <c r="Q8">
        <v>135</v>
      </c>
      <c r="R8">
        <v>1.3108645079504238</v>
      </c>
      <c r="S8">
        <v>0.53243918668119328</v>
      </c>
      <c r="T8">
        <v>3.1908385889538318</v>
      </c>
      <c r="U8">
        <v>3202</v>
      </c>
      <c r="V8">
        <v>1.1543666678932192</v>
      </c>
      <c r="W8">
        <v>0.22057388537488873</v>
      </c>
      <c r="X8">
        <v>5.8111108861116207</v>
      </c>
      <c r="Y8">
        <v>114</v>
      </c>
      <c r="Z8">
        <v>2.7276547025152706</v>
      </c>
      <c r="AA8">
        <v>1.7816579439673179</v>
      </c>
      <c r="AB8">
        <v>4.1546947757902757</v>
      </c>
      <c r="AC8">
        <v>4171</v>
      </c>
      <c r="AD8" t="s">
        <v>84</v>
      </c>
      <c r="AE8" t="s">
        <v>85</v>
      </c>
      <c r="AF8" t="s">
        <v>85</v>
      </c>
      <c r="AG8">
        <v>51</v>
      </c>
      <c r="AH8">
        <v>58.263910861671079</v>
      </c>
      <c r="AI8">
        <v>38.977562637340306</v>
      </c>
      <c r="AJ8">
        <v>75.315097850482232</v>
      </c>
      <c r="AK8">
        <v>52</v>
      </c>
    </row>
    <row r="9" spans="1:37" x14ac:dyDescent="0.25">
      <c r="A9" t="s">
        <v>136</v>
      </c>
      <c r="B9">
        <v>1.9510694704235636</v>
      </c>
      <c r="C9">
        <v>0.51374796509432941</v>
      </c>
      <c r="D9">
        <v>7.1217499932424486</v>
      </c>
      <c r="E9">
        <v>30</v>
      </c>
      <c r="F9">
        <v>4.0946592969890858</v>
      </c>
      <c r="G9">
        <v>2.2873196787264831</v>
      </c>
      <c r="H9">
        <v>7.2244926846370765</v>
      </c>
      <c r="I9">
        <v>195</v>
      </c>
      <c r="J9">
        <v>41.224607520290711</v>
      </c>
      <c r="K9">
        <v>33.979449626464778</v>
      </c>
      <c r="L9">
        <v>48.871049297895709</v>
      </c>
      <c r="M9">
        <v>495</v>
      </c>
      <c r="N9" t="s">
        <v>84</v>
      </c>
      <c r="O9" t="s">
        <v>85</v>
      </c>
      <c r="P9" t="s">
        <v>85</v>
      </c>
      <c r="Q9">
        <v>135</v>
      </c>
      <c r="R9">
        <v>12.252095322024797</v>
      </c>
      <c r="S9">
        <v>10.426295194010446</v>
      </c>
      <c r="T9">
        <v>14.346412176929881</v>
      </c>
      <c r="U9">
        <v>3202</v>
      </c>
      <c r="V9">
        <v>4.1970168650332251</v>
      </c>
      <c r="W9">
        <v>1.6970269876923172</v>
      </c>
      <c r="X9">
        <v>10.005052987616679</v>
      </c>
      <c r="Y9">
        <v>114</v>
      </c>
      <c r="Z9">
        <v>15.205464838128705</v>
      </c>
      <c r="AA9">
        <v>13.121493535958725</v>
      </c>
      <c r="AB9">
        <v>17.553541678755185</v>
      </c>
      <c r="AC9">
        <v>4171</v>
      </c>
      <c r="AD9">
        <v>32.676936842812928</v>
      </c>
      <c r="AE9">
        <v>18.880694645612564</v>
      </c>
      <c r="AF9">
        <v>50.302855094279217</v>
      </c>
      <c r="AG9">
        <v>51</v>
      </c>
      <c r="AH9">
        <v>50.107617875827678</v>
      </c>
      <c r="AI9">
        <v>24.569554837720421</v>
      </c>
      <c r="AJ9">
        <v>75.589653768956765</v>
      </c>
      <c r="AK9">
        <v>52</v>
      </c>
    </row>
    <row r="10" spans="1:37" x14ac:dyDescent="0.25">
      <c r="A10" t="s">
        <v>137</v>
      </c>
      <c r="B10" t="s">
        <v>84</v>
      </c>
      <c r="C10" t="s">
        <v>85</v>
      </c>
      <c r="D10" t="s">
        <v>85</v>
      </c>
      <c r="E10">
        <v>30</v>
      </c>
      <c r="F10" t="s">
        <v>84</v>
      </c>
      <c r="G10" t="s">
        <v>85</v>
      </c>
      <c r="H10" t="s">
        <v>85</v>
      </c>
      <c r="I10">
        <v>195</v>
      </c>
      <c r="J10">
        <v>4.4509326954106596</v>
      </c>
      <c r="K10">
        <v>2.4454648585686525</v>
      </c>
      <c r="L10">
        <v>7.9667290190665918</v>
      </c>
      <c r="M10">
        <v>495</v>
      </c>
      <c r="N10" t="s">
        <v>84</v>
      </c>
      <c r="O10" t="s">
        <v>85</v>
      </c>
      <c r="P10" t="s">
        <v>85</v>
      </c>
      <c r="Q10">
        <v>135</v>
      </c>
      <c r="R10">
        <v>0.20407984906889673</v>
      </c>
      <c r="S10">
        <v>8.5959016234455343E-2</v>
      </c>
      <c r="T10">
        <v>0.48373092020119635</v>
      </c>
      <c r="U10">
        <v>3202</v>
      </c>
      <c r="V10" t="s">
        <v>84</v>
      </c>
      <c r="W10" t="s">
        <v>85</v>
      </c>
      <c r="X10" t="s">
        <v>85</v>
      </c>
      <c r="Y10">
        <v>114</v>
      </c>
      <c r="Z10">
        <v>0.80330136493545501</v>
      </c>
      <c r="AA10">
        <v>0.4602499026553532</v>
      </c>
      <c r="AB10">
        <v>1.3984570232427824</v>
      </c>
      <c r="AC10">
        <v>4171</v>
      </c>
      <c r="AD10" t="s">
        <v>84</v>
      </c>
      <c r="AE10" t="s">
        <v>85</v>
      </c>
      <c r="AF10" t="s">
        <v>85</v>
      </c>
      <c r="AG10">
        <v>51</v>
      </c>
    </row>
    <row r="11" spans="1:37" x14ac:dyDescent="0.25">
      <c r="A11" t="s">
        <v>138</v>
      </c>
      <c r="B11" t="s">
        <v>84</v>
      </c>
      <c r="C11" t="s">
        <v>85</v>
      </c>
      <c r="D11" t="s">
        <v>85</v>
      </c>
      <c r="E11">
        <v>30</v>
      </c>
      <c r="F11" t="s">
        <v>84</v>
      </c>
      <c r="G11" t="s">
        <v>85</v>
      </c>
      <c r="H11" t="s">
        <v>85</v>
      </c>
      <c r="I11">
        <v>195</v>
      </c>
      <c r="J11">
        <v>0.22732563732445807</v>
      </c>
      <c r="K11">
        <v>3.4753772084833809E-2</v>
      </c>
      <c r="L11">
        <v>1.4712406419902551</v>
      </c>
      <c r="M11">
        <v>495</v>
      </c>
      <c r="N11" t="s">
        <v>84</v>
      </c>
      <c r="O11" t="s">
        <v>85</v>
      </c>
      <c r="P11" t="s">
        <v>85</v>
      </c>
      <c r="Q11">
        <v>135</v>
      </c>
      <c r="R11" t="s">
        <v>84</v>
      </c>
      <c r="S11" t="s">
        <v>85</v>
      </c>
      <c r="T11" t="s">
        <v>85</v>
      </c>
      <c r="U11">
        <v>3202</v>
      </c>
      <c r="V11" t="s">
        <v>84</v>
      </c>
      <c r="W11" t="s">
        <v>85</v>
      </c>
      <c r="X11" t="s">
        <v>85</v>
      </c>
      <c r="Y11">
        <v>114</v>
      </c>
      <c r="Z11">
        <v>3.3647595837095236E-2</v>
      </c>
      <c r="AA11">
        <v>5.1246874257384152E-3</v>
      </c>
      <c r="AB11">
        <v>0.22057269773860991</v>
      </c>
      <c r="AC11">
        <v>4171</v>
      </c>
      <c r="AD11" t="s">
        <v>84</v>
      </c>
      <c r="AE11" t="s">
        <v>85</v>
      </c>
      <c r="AF11" t="s">
        <v>85</v>
      </c>
      <c r="AG11">
        <v>51</v>
      </c>
    </row>
    <row r="12" spans="1:37" x14ac:dyDescent="0.25">
      <c r="A12" t="s">
        <v>139</v>
      </c>
      <c r="B12">
        <v>57.356335312210085</v>
      </c>
      <c r="C12">
        <v>37.097959490540809</v>
      </c>
      <c r="D12">
        <v>75.414186245386276</v>
      </c>
      <c r="E12">
        <v>30</v>
      </c>
      <c r="F12">
        <v>43.062060430250476</v>
      </c>
      <c r="G12">
        <v>30.087811347805538</v>
      </c>
      <c r="H12">
        <v>57.064439476597087</v>
      </c>
      <c r="I12">
        <v>195</v>
      </c>
      <c r="J12">
        <v>84.865514342888574</v>
      </c>
      <c r="K12">
        <v>79.748050397511008</v>
      </c>
      <c r="L12">
        <v>88.87031681576822</v>
      </c>
      <c r="M12">
        <v>495</v>
      </c>
      <c r="N12">
        <v>0.72930197715769163</v>
      </c>
      <c r="O12">
        <v>0.282229761315135</v>
      </c>
      <c r="P12">
        <v>1.8712788961426141</v>
      </c>
      <c r="Q12">
        <v>135</v>
      </c>
      <c r="R12">
        <v>76.699314645075461</v>
      </c>
      <c r="S12">
        <v>70.888357816569183</v>
      </c>
      <c r="T12">
        <v>81.650594906163448</v>
      </c>
      <c r="U12">
        <v>3202</v>
      </c>
      <c r="V12">
        <v>57.352045119624847</v>
      </c>
      <c r="W12">
        <v>49.026757218851152</v>
      </c>
      <c r="X12">
        <v>65.280525184468729</v>
      </c>
      <c r="Y12">
        <v>114</v>
      </c>
      <c r="Z12">
        <v>72.377409515554518</v>
      </c>
      <c r="AA12">
        <v>68.069576261270143</v>
      </c>
      <c r="AB12">
        <v>76.306357652909014</v>
      </c>
      <c r="AC12">
        <v>4171</v>
      </c>
      <c r="AD12">
        <v>94.305874284767697</v>
      </c>
      <c r="AE12">
        <v>89.323786876345153</v>
      </c>
      <c r="AF12">
        <v>97.040095371308482</v>
      </c>
      <c r="AG12">
        <v>51</v>
      </c>
    </row>
    <row r="13" spans="1:37" x14ac:dyDescent="0.25">
      <c r="A13" t="s">
        <v>140</v>
      </c>
      <c r="B13">
        <v>16.974516670495927</v>
      </c>
      <c r="C13">
        <v>6.3452075219348414</v>
      </c>
      <c r="D13">
        <v>38.155506429209673</v>
      </c>
      <c r="E13">
        <v>30</v>
      </c>
      <c r="F13">
        <v>6.5318491940428904</v>
      </c>
      <c r="G13">
        <v>2.8827374829656041</v>
      </c>
      <c r="H13">
        <v>14.128201866600104</v>
      </c>
      <c r="I13">
        <v>195</v>
      </c>
      <c r="J13">
        <v>18.293357498044184</v>
      </c>
      <c r="K13">
        <v>13.452256271470587</v>
      </c>
      <c r="L13">
        <v>24.385761194581324</v>
      </c>
      <c r="M13">
        <v>495</v>
      </c>
      <c r="N13" t="s">
        <v>84</v>
      </c>
      <c r="O13" t="s">
        <v>85</v>
      </c>
      <c r="P13" t="s">
        <v>85</v>
      </c>
      <c r="Q13">
        <v>135</v>
      </c>
      <c r="R13">
        <v>9.150317795037699</v>
      </c>
      <c r="S13">
        <v>7.4571521815304438</v>
      </c>
      <c r="T13">
        <v>11.181471423626988</v>
      </c>
      <c r="U13">
        <v>3202</v>
      </c>
      <c r="V13">
        <v>8.4745204024546972</v>
      </c>
      <c r="W13">
        <v>5.5012992126838709</v>
      </c>
      <c r="X13">
        <v>12.836367044802286</v>
      </c>
      <c r="Y13">
        <v>114</v>
      </c>
      <c r="Z13">
        <v>10.057024900730891</v>
      </c>
      <c r="AA13">
        <v>8.5082334994702045</v>
      </c>
      <c r="AB13">
        <v>11.851229899669715</v>
      </c>
      <c r="AC13">
        <v>4171</v>
      </c>
      <c r="AD13">
        <v>11.796344944575727</v>
      </c>
      <c r="AE13">
        <v>4.152525877875302</v>
      </c>
      <c r="AF13">
        <v>29.220973127713716</v>
      </c>
      <c r="AG13">
        <v>51</v>
      </c>
    </row>
    <row r="14" spans="1:37" x14ac:dyDescent="0.25">
      <c r="A14" t="s">
        <v>141</v>
      </c>
      <c r="B14">
        <v>10.143343306752305</v>
      </c>
      <c r="C14">
        <v>2.4626375663983282</v>
      </c>
      <c r="D14">
        <v>33.541515361778693</v>
      </c>
      <c r="E14">
        <v>30</v>
      </c>
      <c r="F14">
        <v>1.0246796882304297</v>
      </c>
      <c r="G14">
        <v>0.44860820230652881</v>
      </c>
      <c r="H14">
        <v>2.3232385274723102</v>
      </c>
      <c r="I14">
        <v>195</v>
      </c>
      <c r="J14">
        <v>2.2293564705429434</v>
      </c>
      <c r="K14">
        <v>0.93810372404497466</v>
      </c>
      <c r="L14">
        <v>5.2045746641845687</v>
      </c>
      <c r="M14">
        <v>495</v>
      </c>
      <c r="N14" t="s">
        <v>84</v>
      </c>
      <c r="O14" t="s">
        <v>85</v>
      </c>
      <c r="P14" t="s">
        <v>85</v>
      </c>
      <c r="Q14">
        <v>135</v>
      </c>
      <c r="R14">
        <v>3.100437055652101</v>
      </c>
      <c r="S14">
        <v>2.2090453785545647</v>
      </c>
      <c r="T14">
        <v>4.335575111724931</v>
      </c>
      <c r="U14">
        <v>3202</v>
      </c>
      <c r="V14">
        <v>2.1133271982034949</v>
      </c>
      <c r="W14">
        <v>0.69782520590872166</v>
      </c>
      <c r="X14">
        <v>6.2202458250978259</v>
      </c>
      <c r="Y14">
        <v>114</v>
      </c>
      <c r="Z14">
        <v>2.7526306370941898</v>
      </c>
      <c r="AA14">
        <v>2.0619210965073109</v>
      </c>
      <c r="AB14">
        <v>3.6660555095897869</v>
      </c>
      <c r="AC14">
        <v>4171</v>
      </c>
      <c r="AD14">
        <v>3.4891712261847827</v>
      </c>
      <c r="AE14">
        <v>0.99312730170521346</v>
      </c>
      <c r="AF14">
        <v>11.52811210253493</v>
      </c>
      <c r="AG14">
        <v>51</v>
      </c>
    </row>
    <row r="15" spans="1:37" x14ac:dyDescent="0.25">
      <c r="A15" t="s">
        <v>142</v>
      </c>
      <c r="B15">
        <v>6.8311733637436225</v>
      </c>
      <c r="C15">
        <v>1.5159864228829418</v>
      </c>
      <c r="D15">
        <v>25.884016399411841</v>
      </c>
      <c r="E15">
        <v>30</v>
      </c>
      <c r="F15">
        <v>5.5071695058124615</v>
      </c>
      <c r="G15">
        <v>2.1573532334461425</v>
      </c>
      <c r="H15">
        <v>13.348758953081671</v>
      </c>
      <c r="I15">
        <v>195</v>
      </c>
      <c r="J15">
        <v>16.191063569114306</v>
      </c>
      <c r="K15">
        <v>12.049704551210727</v>
      </c>
      <c r="L15">
        <v>21.409288012872395</v>
      </c>
      <c r="M15">
        <v>495</v>
      </c>
      <c r="N15" t="s">
        <v>84</v>
      </c>
      <c r="O15" t="s">
        <v>85</v>
      </c>
      <c r="P15" t="s">
        <v>85</v>
      </c>
      <c r="Q15">
        <v>135</v>
      </c>
      <c r="R15">
        <v>6.6486106868521038</v>
      </c>
      <c r="S15">
        <v>5.276595810258109</v>
      </c>
      <c r="T15">
        <v>8.3459427079929842</v>
      </c>
      <c r="U15">
        <v>3202</v>
      </c>
      <c r="V15">
        <v>6.5857944229116328</v>
      </c>
      <c r="W15">
        <v>3.4086852394254352</v>
      </c>
      <c r="X15">
        <v>12.345679427757904</v>
      </c>
      <c r="Y15">
        <v>114</v>
      </c>
      <c r="Z15">
        <v>7.7597909619667504</v>
      </c>
      <c r="AA15">
        <v>6.430365354384743</v>
      </c>
      <c r="AB15">
        <v>9.3366393832444086</v>
      </c>
      <c r="AC15">
        <v>4171</v>
      </c>
      <c r="AD15">
        <v>8.3071737183909455</v>
      </c>
      <c r="AE15">
        <v>2.2160209728783604</v>
      </c>
      <c r="AF15">
        <v>26.588498487771417</v>
      </c>
      <c r="AG15">
        <v>51</v>
      </c>
    </row>
    <row r="16" spans="1:37" x14ac:dyDescent="0.25">
      <c r="A16" t="s">
        <v>143</v>
      </c>
      <c r="B16">
        <v>34.509821590092656</v>
      </c>
      <c r="C16">
        <v>17.873733259267329</v>
      </c>
      <c r="D16">
        <v>56.060388474759449</v>
      </c>
      <c r="E16">
        <v>30</v>
      </c>
      <c r="F16">
        <v>34.273700969210118</v>
      </c>
      <c r="G16">
        <v>22.211603026742115</v>
      </c>
      <c r="H16">
        <v>48.778639225115548</v>
      </c>
      <c r="I16">
        <v>195</v>
      </c>
      <c r="J16">
        <v>82.879377113673996</v>
      </c>
      <c r="K16">
        <v>77.266395390529382</v>
      </c>
      <c r="L16">
        <v>87.333684581796788</v>
      </c>
      <c r="M16">
        <v>495</v>
      </c>
      <c r="N16">
        <v>0.72930197715769163</v>
      </c>
      <c r="O16">
        <v>0.282229761315135</v>
      </c>
      <c r="P16">
        <v>1.8712788961426141</v>
      </c>
      <c r="Q16">
        <v>135</v>
      </c>
      <c r="R16">
        <v>68.703295534557398</v>
      </c>
      <c r="S16">
        <v>63.005791637762478</v>
      </c>
      <c r="T16">
        <v>73.886996557154873</v>
      </c>
      <c r="U16">
        <v>3202</v>
      </c>
      <c r="V16">
        <v>47.54051855936985</v>
      </c>
      <c r="W16">
        <v>38.518544800819754</v>
      </c>
      <c r="X16">
        <v>56.725942880765515</v>
      </c>
      <c r="Y16">
        <v>114</v>
      </c>
      <c r="Z16">
        <v>65.340289129478052</v>
      </c>
      <c r="AA16">
        <v>61.045912379489586</v>
      </c>
      <c r="AB16">
        <v>69.398564148554129</v>
      </c>
      <c r="AC16">
        <v>4171</v>
      </c>
      <c r="AD16">
        <v>94.305874284767697</v>
      </c>
      <c r="AE16">
        <v>89.323786876345167</v>
      </c>
      <c r="AF16">
        <v>97.040095371308482</v>
      </c>
      <c r="AG16">
        <v>51</v>
      </c>
    </row>
    <row r="17" spans="1:33" x14ac:dyDescent="0.25">
      <c r="A17" t="s">
        <v>144</v>
      </c>
      <c r="B17">
        <v>46.661246735540978</v>
      </c>
      <c r="C17">
        <v>28.440382181929369</v>
      </c>
      <c r="D17">
        <v>65.81863868711396</v>
      </c>
      <c r="E17">
        <v>30</v>
      </c>
      <c r="F17">
        <v>18.638077901344328</v>
      </c>
      <c r="G17">
        <v>12.174785465663202</v>
      </c>
      <c r="H17">
        <v>27.459759940118069</v>
      </c>
      <c r="I17">
        <v>195</v>
      </c>
      <c r="J17">
        <v>65.885914257128903</v>
      </c>
      <c r="K17">
        <v>59.044554039840676</v>
      </c>
      <c r="L17">
        <v>72.124006656993672</v>
      </c>
      <c r="M17">
        <v>495</v>
      </c>
      <c r="N17" t="s">
        <v>84</v>
      </c>
      <c r="O17" t="s">
        <v>85</v>
      </c>
      <c r="P17" t="s">
        <v>85</v>
      </c>
      <c r="Q17">
        <v>135</v>
      </c>
      <c r="R17">
        <v>46.477636301141175</v>
      </c>
      <c r="S17">
        <v>41.826111111381799</v>
      </c>
      <c r="T17">
        <v>51.191253333218633</v>
      </c>
      <c r="U17">
        <v>3202</v>
      </c>
      <c r="V17">
        <v>40.814974770490146</v>
      </c>
      <c r="W17">
        <v>31.091586102614905</v>
      </c>
      <c r="X17">
        <v>51.314747332540442</v>
      </c>
      <c r="Y17">
        <v>114</v>
      </c>
      <c r="Z17">
        <v>46.071017094736533</v>
      </c>
      <c r="AA17">
        <v>42.346625338408884</v>
      </c>
      <c r="AB17">
        <v>49.839802089136285</v>
      </c>
      <c r="AC17">
        <v>4171</v>
      </c>
      <c r="AD17">
        <v>70.213574630160096</v>
      </c>
      <c r="AE17">
        <v>54.931636923423156</v>
      </c>
      <c r="AF17">
        <v>82.010645049584909</v>
      </c>
      <c r="AG17">
        <v>51</v>
      </c>
    </row>
    <row r="18" spans="1:33" x14ac:dyDescent="0.25">
      <c r="A18" t="s">
        <v>87</v>
      </c>
      <c r="B18">
        <v>1.9510694704235636</v>
      </c>
      <c r="C18">
        <v>0.51374796509432941</v>
      </c>
      <c r="D18">
        <v>7.1217499932424486</v>
      </c>
      <c r="E18">
        <v>30</v>
      </c>
      <c r="F18">
        <v>5.4810694687245736</v>
      </c>
      <c r="G18">
        <v>2.9882185718332623</v>
      </c>
      <c r="H18">
        <v>9.8425321013513916</v>
      </c>
      <c r="I18">
        <v>195</v>
      </c>
      <c r="J18">
        <v>51.068417334788322</v>
      </c>
      <c r="K18">
        <v>44.540284100436686</v>
      </c>
      <c r="L18">
        <v>57.560310448911821</v>
      </c>
      <c r="M18">
        <v>495</v>
      </c>
      <c r="N18" t="s">
        <v>84</v>
      </c>
      <c r="O18" t="s">
        <v>85</v>
      </c>
      <c r="P18" t="s">
        <v>85</v>
      </c>
      <c r="Q18">
        <v>135</v>
      </c>
      <c r="R18">
        <v>14.353141483899833</v>
      </c>
      <c r="S18">
        <v>12.307253538034013</v>
      </c>
      <c r="T18">
        <v>16.674458051509884</v>
      </c>
      <c r="U18">
        <v>3202</v>
      </c>
      <c r="V18">
        <v>4.9557354671693998</v>
      </c>
      <c r="W18">
        <v>2.0162125466682737</v>
      </c>
      <c r="X18">
        <v>11.670467293439405</v>
      </c>
      <c r="Y18">
        <v>114</v>
      </c>
      <c r="Z18">
        <v>18.253783004145724</v>
      </c>
      <c r="AA18">
        <v>15.701889772642208</v>
      </c>
      <c r="AB18">
        <v>21.116522585272417</v>
      </c>
      <c r="AC18">
        <v>4171</v>
      </c>
      <c r="AD18">
        <v>32.676936842812928</v>
      </c>
      <c r="AE18">
        <v>18.880694645612564</v>
      </c>
      <c r="AF18">
        <v>50.302855094279217</v>
      </c>
      <c r="AG18">
        <v>51</v>
      </c>
    </row>
    <row r="19" spans="1:33" x14ac:dyDescent="0.25">
      <c r="A19" t="s">
        <v>145</v>
      </c>
      <c r="B19">
        <v>15.283017688795727</v>
      </c>
      <c r="C19">
        <v>8.0104909604800678</v>
      </c>
      <c r="D19">
        <v>27.205422399554731</v>
      </c>
      <c r="E19">
        <v>30</v>
      </c>
      <c r="F19">
        <v>11.92474380840795</v>
      </c>
      <c r="G19">
        <v>6.9874115618619417</v>
      </c>
      <c r="H19">
        <v>19.615086936495114</v>
      </c>
      <c r="I19">
        <v>195</v>
      </c>
      <c r="J19">
        <v>24.545551730228389</v>
      </c>
      <c r="K19">
        <v>19.878030888207089</v>
      </c>
      <c r="L19">
        <v>29.900047492649112</v>
      </c>
      <c r="M19">
        <v>495</v>
      </c>
      <c r="N19">
        <v>0.20481000972463803</v>
      </c>
      <c r="O19">
        <v>4.2511402785987869E-2</v>
      </c>
      <c r="P19">
        <v>0.98064793469620792</v>
      </c>
      <c r="Q19">
        <v>135</v>
      </c>
      <c r="R19">
        <v>35.067574629692331</v>
      </c>
      <c r="S19">
        <v>32.023505315510931</v>
      </c>
      <c r="T19">
        <v>38.238233248843358</v>
      </c>
      <c r="U19">
        <v>3202</v>
      </c>
      <c r="V19">
        <v>32.218955017705078</v>
      </c>
      <c r="W19">
        <v>25.198313684783791</v>
      </c>
      <c r="X19">
        <v>40.145844553760554</v>
      </c>
      <c r="Y19">
        <v>114</v>
      </c>
      <c r="Z19">
        <v>30.905715430315635</v>
      </c>
      <c r="AA19">
        <v>28.275716244234232</v>
      </c>
      <c r="AB19">
        <v>33.665518023830323</v>
      </c>
      <c r="AC19">
        <v>4171</v>
      </c>
      <c r="AD19">
        <v>44.8766132632311</v>
      </c>
      <c r="AE19">
        <v>29.637329631916469</v>
      </c>
      <c r="AF19">
        <v>61.142678880438254</v>
      </c>
      <c r="AG19">
        <v>51</v>
      </c>
    </row>
    <row r="20" spans="1:33" x14ac:dyDescent="0.25">
      <c r="A20" t="s">
        <v>146</v>
      </c>
      <c r="B20">
        <v>5.0196353039511887</v>
      </c>
      <c r="C20">
        <v>1.8216635968501711</v>
      </c>
      <c r="D20">
        <v>13.083564010598018</v>
      </c>
      <c r="E20">
        <v>30</v>
      </c>
      <c r="F20">
        <v>1.3966151057213396</v>
      </c>
      <c r="G20">
        <v>0.55046602484049989</v>
      </c>
      <c r="H20">
        <v>3.4976779497212633</v>
      </c>
      <c r="I20">
        <v>195</v>
      </c>
      <c r="J20">
        <v>2.9992034248014945</v>
      </c>
      <c r="K20">
        <v>1.4427932226301685</v>
      </c>
      <c r="L20">
        <v>6.1301574279355071</v>
      </c>
      <c r="M20">
        <v>495</v>
      </c>
      <c r="N20" t="s">
        <v>84</v>
      </c>
      <c r="O20" t="s">
        <v>85</v>
      </c>
      <c r="P20" t="s">
        <v>85</v>
      </c>
      <c r="Q20">
        <v>135</v>
      </c>
      <c r="R20">
        <v>1.0412159950271391</v>
      </c>
      <c r="S20">
        <v>0.68698904233591751</v>
      </c>
      <c r="T20">
        <v>1.5751933555887925</v>
      </c>
      <c r="U20">
        <v>3202</v>
      </c>
      <c r="V20" t="s">
        <v>84</v>
      </c>
      <c r="W20" t="s">
        <v>85</v>
      </c>
      <c r="X20" t="s">
        <v>85</v>
      </c>
      <c r="Y20">
        <v>114</v>
      </c>
      <c r="Z20">
        <v>1.2737819789156575</v>
      </c>
      <c r="AA20">
        <v>0.81576688490595695</v>
      </c>
      <c r="AB20">
        <v>1.9838078043834739</v>
      </c>
      <c r="AC20">
        <v>4171</v>
      </c>
      <c r="AD20">
        <v>0.40418651991905852</v>
      </c>
      <c r="AE20">
        <v>8.2090240379045026E-2</v>
      </c>
      <c r="AF20">
        <v>1.9652302037448011</v>
      </c>
      <c r="AG20">
        <v>51</v>
      </c>
    </row>
    <row r="21" spans="1:33" x14ac:dyDescent="0.25">
      <c r="A21" t="s">
        <v>147</v>
      </c>
      <c r="B21">
        <v>2.7421921507689078</v>
      </c>
      <c r="C21">
        <v>1.0680699289072872</v>
      </c>
      <c r="D21">
        <v>6.8584660587810893</v>
      </c>
      <c r="E21">
        <v>30</v>
      </c>
      <c r="F21">
        <v>1.3825170576459844</v>
      </c>
      <c r="G21">
        <v>0.70795386210153544</v>
      </c>
      <c r="H21">
        <v>2.6824632592533786</v>
      </c>
      <c r="I21">
        <v>195</v>
      </c>
      <c r="J21">
        <v>9.8950394104088826</v>
      </c>
      <c r="K21">
        <v>7.575005067264569</v>
      </c>
      <c r="L21">
        <v>12.827027282437248</v>
      </c>
      <c r="M21">
        <v>495</v>
      </c>
      <c r="N21" t="s">
        <v>84</v>
      </c>
      <c r="O21" t="s">
        <v>85</v>
      </c>
      <c r="P21" t="s">
        <v>85</v>
      </c>
      <c r="Q21">
        <v>135</v>
      </c>
      <c r="R21">
        <v>19.759639411046852</v>
      </c>
      <c r="S21">
        <v>17.399553222360549</v>
      </c>
      <c r="T21">
        <v>22.353217763898027</v>
      </c>
      <c r="U21">
        <v>3202</v>
      </c>
      <c r="V21">
        <v>8.9670216397121205</v>
      </c>
      <c r="W21">
        <v>3.2361301297746383</v>
      </c>
      <c r="X21">
        <v>22.488172339729616</v>
      </c>
      <c r="Y21">
        <v>114</v>
      </c>
      <c r="Z21">
        <v>16.038669987516048</v>
      </c>
      <c r="AA21">
        <v>14.023077898820906</v>
      </c>
      <c r="AB21">
        <v>18.282366543690124</v>
      </c>
      <c r="AC21">
        <v>4171</v>
      </c>
      <c r="AD21">
        <v>27.935161662713075</v>
      </c>
      <c r="AE21">
        <v>18.300851136345582</v>
      </c>
      <c r="AF21">
        <v>40.148915160404968</v>
      </c>
      <c r="AG21">
        <v>51</v>
      </c>
    </row>
    <row r="22" spans="1:33" x14ac:dyDescent="0.25">
      <c r="A22" t="s">
        <v>148</v>
      </c>
      <c r="B22">
        <v>8.3443338133196221</v>
      </c>
      <c r="C22">
        <v>4.0617567053593309</v>
      </c>
      <c r="D22">
        <v>16.371764594369097</v>
      </c>
      <c r="E22">
        <v>30</v>
      </c>
      <c r="F22">
        <v>8.4078353681156273</v>
      </c>
      <c r="G22">
        <v>4.3507084028045977</v>
      </c>
      <c r="H22">
        <v>15.630079098637555</v>
      </c>
      <c r="I22">
        <v>195</v>
      </c>
      <c r="J22">
        <v>17.556619595226465</v>
      </c>
      <c r="K22">
        <v>14.223504016810399</v>
      </c>
      <c r="L22">
        <v>21.475259803537686</v>
      </c>
      <c r="M22">
        <v>495</v>
      </c>
      <c r="N22">
        <v>0.20481000972463803</v>
      </c>
      <c r="O22">
        <v>4.2511402785987869E-2</v>
      </c>
      <c r="P22">
        <v>0.98064793469620792</v>
      </c>
      <c r="Q22">
        <v>135</v>
      </c>
      <c r="R22">
        <v>18.799715412045241</v>
      </c>
      <c r="S22">
        <v>16.513702075030693</v>
      </c>
      <c r="T22">
        <v>21.321365668175407</v>
      </c>
      <c r="U22">
        <v>3202</v>
      </c>
      <c r="V22">
        <v>23.448987375481789</v>
      </c>
      <c r="W22">
        <v>15.796638354775752</v>
      </c>
      <c r="X22">
        <v>33.340551352224843</v>
      </c>
      <c r="Y22">
        <v>114</v>
      </c>
      <c r="Z22">
        <v>17.660728845991976</v>
      </c>
      <c r="AA22">
        <v>15.542751125261825</v>
      </c>
      <c r="AB22">
        <v>19.99897720374171</v>
      </c>
      <c r="AC22">
        <v>4171</v>
      </c>
      <c r="AD22">
        <v>24.611661570994851</v>
      </c>
      <c r="AE22">
        <v>11.387341435636433</v>
      </c>
      <c r="AF22">
        <v>45.336294340392911</v>
      </c>
      <c r="AG22">
        <v>51</v>
      </c>
    </row>
    <row r="23" spans="1:33" x14ac:dyDescent="0.25">
      <c r="A23" t="s">
        <v>149</v>
      </c>
      <c r="B23" t="s">
        <v>84</v>
      </c>
      <c r="C23" t="s">
        <v>85</v>
      </c>
      <c r="D23" t="s">
        <v>85</v>
      </c>
      <c r="E23">
        <v>30</v>
      </c>
      <c r="F23">
        <v>0.66049253907148009</v>
      </c>
      <c r="G23">
        <v>0.27603979093550457</v>
      </c>
      <c r="H23">
        <v>1.5719493149589769</v>
      </c>
      <c r="I23">
        <v>195</v>
      </c>
      <c r="J23">
        <v>0.28717187312234632</v>
      </c>
      <c r="K23">
        <v>8.0966979019855972E-2</v>
      </c>
      <c r="L23">
        <v>1.0132095240101056</v>
      </c>
      <c r="M23">
        <v>495</v>
      </c>
      <c r="N23" t="s">
        <v>84</v>
      </c>
      <c r="O23" t="s">
        <v>85</v>
      </c>
      <c r="P23" t="s">
        <v>85</v>
      </c>
      <c r="Q23">
        <v>135</v>
      </c>
      <c r="R23">
        <v>0.65253203617550348</v>
      </c>
      <c r="S23">
        <v>0.44595375246796759</v>
      </c>
      <c r="T23">
        <v>0.95388628391106722</v>
      </c>
      <c r="U23">
        <v>3202</v>
      </c>
      <c r="V23">
        <v>5.0070910597288014</v>
      </c>
      <c r="W23">
        <v>1.94018757449846</v>
      </c>
      <c r="X23">
        <v>12.313180905598124</v>
      </c>
      <c r="Y23">
        <v>114</v>
      </c>
      <c r="Z23">
        <v>0.81586538245383611</v>
      </c>
      <c r="AA23">
        <v>0.46623353559466324</v>
      </c>
      <c r="AB23">
        <v>1.4239377093908672</v>
      </c>
      <c r="AC23">
        <v>4171</v>
      </c>
      <c r="AD23" t="s">
        <v>84</v>
      </c>
      <c r="AE23" t="s">
        <v>85</v>
      </c>
      <c r="AF23" t="s">
        <v>85</v>
      </c>
      <c r="AG23">
        <v>51</v>
      </c>
    </row>
    <row r="24" spans="1:33" x14ac:dyDescent="0.25">
      <c r="A24" t="s">
        <v>64</v>
      </c>
      <c r="B24">
        <v>1.0352462879114277</v>
      </c>
      <c r="C24">
        <v>0.24687231682675578</v>
      </c>
      <c r="D24">
        <v>4.2343817852097008</v>
      </c>
      <c r="E24">
        <v>30</v>
      </c>
      <c r="F24">
        <v>0.28076166945762893</v>
      </c>
      <c r="G24">
        <v>6.999512190434401E-2</v>
      </c>
      <c r="H24">
        <v>1.1190729312039451</v>
      </c>
      <c r="I24">
        <v>195</v>
      </c>
      <c r="J24">
        <v>0.69473548661733742</v>
      </c>
      <c r="K24">
        <v>0.29330180426977365</v>
      </c>
      <c r="L24">
        <v>1.6365814889215267</v>
      </c>
      <c r="M24">
        <v>495</v>
      </c>
      <c r="N24" t="s">
        <v>84</v>
      </c>
      <c r="O24" t="s">
        <v>85</v>
      </c>
      <c r="P24" t="s">
        <v>85</v>
      </c>
      <c r="Q24">
        <v>135</v>
      </c>
      <c r="R24">
        <v>0.24362398461003509</v>
      </c>
      <c r="S24">
        <v>0.11670884155801615</v>
      </c>
      <c r="T24">
        <v>0.50785139820084313</v>
      </c>
      <c r="U24">
        <v>3202</v>
      </c>
      <c r="V24" t="s">
        <v>84</v>
      </c>
      <c r="W24" t="s">
        <v>85</v>
      </c>
      <c r="X24" t="s">
        <v>85</v>
      </c>
      <c r="Y24">
        <v>114</v>
      </c>
      <c r="Z24">
        <v>0.29411175550599344</v>
      </c>
      <c r="AA24">
        <v>0.15022963438254366</v>
      </c>
      <c r="AB24">
        <v>0.5750031174961201</v>
      </c>
      <c r="AC24">
        <v>4171</v>
      </c>
      <c r="AD24" t="s">
        <v>84</v>
      </c>
      <c r="AE24" t="s">
        <v>85</v>
      </c>
      <c r="AF24" t="s">
        <v>85</v>
      </c>
      <c r="AG24">
        <v>51</v>
      </c>
    </row>
    <row r="25" spans="1:33" x14ac:dyDescent="0.25">
      <c r="A25" t="s">
        <v>65</v>
      </c>
      <c r="B25" t="s">
        <v>84</v>
      </c>
      <c r="C25" t="s">
        <v>85</v>
      </c>
      <c r="D25" t="s">
        <v>85</v>
      </c>
      <c r="E25">
        <v>30</v>
      </c>
      <c r="F25" t="s">
        <v>84</v>
      </c>
      <c r="G25" t="s">
        <v>85</v>
      </c>
      <c r="H25" t="s">
        <v>85</v>
      </c>
      <c r="I25">
        <v>195</v>
      </c>
      <c r="J25" t="s">
        <v>84</v>
      </c>
      <c r="K25" t="s">
        <v>85</v>
      </c>
      <c r="L25" t="s">
        <v>85</v>
      </c>
      <c r="M25">
        <v>495</v>
      </c>
      <c r="N25" t="s">
        <v>84</v>
      </c>
      <c r="O25" t="s">
        <v>85</v>
      </c>
      <c r="P25" t="s">
        <v>85</v>
      </c>
      <c r="Q25">
        <v>135</v>
      </c>
      <c r="R25" t="s">
        <v>84</v>
      </c>
      <c r="S25" t="s">
        <v>85</v>
      </c>
      <c r="T25" t="s">
        <v>85</v>
      </c>
      <c r="U25">
        <v>3202</v>
      </c>
      <c r="V25" t="s">
        <v>84</v>
      </c>
      <c r="W25" t="s">
        <v>85</v>
      </c>
      <c r="X25" t="s">
        <v>85</v>
      </c>
      <c r="Y25">
        <v>114</v>
      </c>
      <c r="Z25" t="s">
        <v>84</v>
      </c>
      <c r="AA25" t="s">
        <v>85</v>
      </c>
      <c r="AB25" t="s">
        <v>85</v>
      </c>
      <c r="AC25">
        <v>4171</v>
      </c>
      <c r="AD25" t="s">
        <v>84</v>
      </c>
      <c r="AE25" t="s">
        <v>85</v>
      </c>
      <c r="AF25" t="s">
        <v>85</v>
      </c>
      <c r="AG25">
        <v>51</v>
      </c>
    </row>
    <row r="26" spans="1:33" x14ac:dyDescent="0.25">
      <c r="A26" t="s">
        <v>150</v>
      </c>
      <c r="B26">
        <v>28.851397727255311</v>
      </c>
      <c r="C26">
        <v>16.651511827777011</v>
      </c>
      <c r="D26">
        <v>45.14794169520561</v>
      </c>
      <c r="E26">
        <v>30</v>
      </c>
      <c r="F26">
        <v>29.237854201287579</v>
      </c>
      <c r="G26">
        <v>19.556072470103683</v>
      </c>
      <c r="H26">
        <v>41.254718131815807</v>
      </c>
      <c r="I26">
        <v>195</v>
      </c>
      <c r="J26">
        <v>15.532785988173456</v>
      </c>
      <c r="K26">
        <v>11.52481797067381</v>
      </c>
      <c r="L26">
        <v>20.609908725690993</v>
      </c>
      <c r="M26">
        <v>495</v>
      </c>
      <c r="N26" t="s">
        <v>84</v>
      </c>
      <c r="O26" t="s">
        <v>85</v>
      </c>
      <c r="P26" t="s">
        <v>85</v>
      </c>
      <c r="Q26">
        <v>135</v>
      </c>
      <c r="R26">
        <v>26.309672293636272</v>
      </c>
      <c r="S26">
        <v>20.563125907862322</v>
      </c>
      <c r="T26">
        <v>32.995101389065837</v>
      </c>
      <c r="U26">
        <v>3202</v>
      </c>
      <c r="V26">
        <v>6.9504413554806215</v>
      </c>
      <c r="W26">
        <v>2.4038428496756334</v>
      </c>
      <c r="X26">
        <v>18.469075053243973</v>
      </c>
      <c r="Y26">
        <v>114</v>
      </c>
      <c r="Z26">
        <v>22.783121875495084</v>
      </c>
      <c r="AA26">
        <v>18.141395391440049</v>
      </c>
      <c r="AB26">
        <v>28.203308997057697</v>
      </c>
      <c r="AC26">
        <v>4171</v>
      </c>
      <c r="AD26">
        <v>42.019302770055312</v>
      </c>
      <c r="AE26">
        <v>20.754415369085333</v>
      </c>
      <c r="AF26">
        <v>66.726271322149145</v>
      </c>
      <c r="AG26">
        <v>51</v>
      </c>
    </row>
    <row r="27" spans="1:33" x14ac:dyDescent="0.25">
      <c r="A27" t="s">
        <v>151</v>
      </c>
      <c r="B27">
        <v>34.395684341930412</v>
      </c>
      <c r="C27">
        <v>20.446786254657233</v>
      </c>
      <c r="D27">
        <v>51.678860500924294</v>
      </c>
      <c r="E27">
        <v>30</v>
      </c>
      <c r="F27">
        <v>29.747058995436703</v>
      </c>
      <c r="G27">
        <v>19.935627413246308</v>
      </c>
      <c r="H27">
        <v>41.86247972326052</v>
      </c>
      <c r="I27">
        <v>195</v>
      </c>
      <c r="J27">
        <v>15.760111625497913</v>
      </c>
      <c r="K27">
        <v>11.739763477650706</v>
      </c>
      <c r="L27">
        <v>20.832283271770514</v>
      </c>
      <c r="M27">
        <v>495</v>
      </c>
      <c r="N27" t="s">
        <v>84</v>
      </c>
      <c r="O27" t="s">
        <v>85</v>
      </c>
      <c r="P27" t="s">
        <v>85</v>
      </c>
      <c r="Q27">
        <v>135</v>
      </c>
      <c r="R27">
        <v>26.372776148452697</v>
      </c>
      <c r="S27">
        <v>20.624875589178036</v>
      </c>
      <c r="T27">
        <v>33.055454089036004</v>
      </c>
      <c r="U27">
        <v>3202</v>
      </c>
      <c r="V27">
        <v>6.9504413554806215</v>
      </c>
      <c r="W27">
        <v>2.4038428496756334</v>
      </c>
      <c r="X27">
        <v>18.469075053243973</v>
      </c>
      <c r="Y27">
        <v>114</v>
      </c>
      <c r="Z27">
        <v>22.918385966848536</v>
      </c>
      <c r="AA27">
        <v>18.267469744770523</v>
      </c>
      <c r="AB27">
        <v>28.342804090723828</v>
      </c>
      <c r="AC27">
        <v>4171</v>
      </c>
      <c r="AD27">
        <v>42.019302770055312</v>
      </c>
      <c r="AE27">
        <v>20.754415369085333</v>
      </c>
      <c r="AF27">
        <v>66.726271322149145</v>
      </c>
      <c r="AG27">
        <v>51</v>
      </c>
    </row>
    <row r="28" spans="1:33" x14ac:dyDescent="0.25">
      <c r="A28" t="s">
        <v>68</v>
      </c>
      <c r="B28" t="s">
        <v>84</v>
      </c>
      <c r="C28" t="s">
        <v>85</v>
      </c>
      <c r="D28" t="s">
        <v>85</v>
      </c>
      <c r="E28">
        <v>30</v>
      </c>
      <c r="F28" t="s">
        <v>84</v>
      </c>
      <c r="G28" t="s">
        <v>85</v>
      </c>
      <c r="H28" t="s">
        <v>85</v>
      </c>
      <c r="I28">
        <v>195</v>
      </c>
      <c r="J28" t="s">
        <v>84</v>
      </c>
      <c r="K28" t="s">
        <v>85</v>
      </c>
      <c r="L28" t="s">
        <v>85</v>
      </c>
      <c r="M28">
        <v>495</v>
      </c>
      <c r="N28" t="s">
        <v>84</v>
      </c>
      <c r="O28" t="s">
        <v>85</v>
      </c>
      <c r="P28" t="s">
        <v>85</v>
      </c>
      <c r="Q28">
        <v>135</v>
      </c>
      <c r="R28" t="s">
        <v>84</v>
      </c>
      <c r="S28" t="s">
        <v>85</v>
      </c>
      <c r="T28" t="s">
        <v>85</v>
      </c>
      <c r="U28">
        <v>3202</v>
      </c>
      <c r="V28" t="s">
        <v>84</v>
      </c>
      <c r="W28" t="s">
        <v>85</v>
      </c>
      <c r="X28" t="s">
        <v>85</v>
      </c>
      <c r="Y28">
        <v>114</v>
      </c>
      <c r="Z28" t="s">
        <v>84</v>
      </c>
      <c r="AA28" t="s">
        <v>85</v>
      </c>
      <c r="AB28" t="s">
        <v>85</v>
      </c>
      <c r="AC28">
        <v>4171</v>
      </c>
      <c r="AD28" t="s">
        <v>84</v>
      </c>
      <c r="AE28" t="s">
        <v>85</v>
      </c>
      <c r="AF28" t="s">
        <v>85</v>
      </c>
      <c r="AG28">
        <v>51</v>
      </c>
    </row>
    <row r="29" spans="1:33" x14ac:dyDescent="0.25">
      <c r="A29" t="s">
        <v>69</v>
      </c>
      <c r="B29">
        <v>7.628590885979726</v>
      </c>
      <c r="C29">
        <v>3.3603610625384541</v>
      </c>
      <c r="D29">
        <v>16.398273108522936</v>
      </c>
      <c r="E29">
        <v>30</v>
      </c>
      <c r="F29">
        <v>8.2664467801498063</v>
      </c>
      <c r="G29">
        <v>5.0394325445286077</v>
      </c>
      <c r="H29">
        <v>13.271097291703612</v>
      </c>
      <c r="I29">
        <v>195</v>
      </c>
      <c r="J29">
        <v>4.5408733565857888</v>
      </c>
      <c r="K29">
        <v>2.5979564028151647</v>
      </c>
      <c r="L29">
        <v>7.8201664314546493</v>
      </c>
      <c r="M29">
        <v>495</v>
      </c>
      <c r="N29" t="s">
        <v>84</v>
      </c>
      <c r="O29" t="s">
        <v>85</v>
      </c>
      <c r="P29" t="s">
        <v>85</v>
      </c>
      <c r="Q29">
        <v>135</v>
      </c>
      <c r="R29">
        <v>4.1421131852726365</v>
      </c>
      <c r="S29">
        <v>3.0831941368690163</v>
      </c>
      <c r="T29">
        <v>5.5439128490365617</v>
      </c>
      <c r="U29">
        <v>3202</v>
      </c>
      <c r="V29">
        <v>1.6820023654141787</v>
      </c>
      <c r="W29">
        <v>0.47055337887334964</v>
      </c>
      <c r="X29">
        <v>5.8296696013544622</v>
      </c>
      <c r="Y29">
        <v>114</v>
      </c>
      <c r="Z29">
        <v>4.1103128297632141</v>
      </c>
      <c r="AA29">
        <v>3.094549010764359</v>
      </c>
      <c r="AB29">
        <v>5.4407741616739642</v>
      </c>
      <c r="AC29">
        <v>4171</v>
      </c>
      <c r="AD29">
        <v>21.178308693063062</v>
      </c>
      <c r="AE29">
        <v>7.4388130144057607</v>
      </c>
      <c r="AF29">
        <v>47.320996050574934</v>
      </c>
      <c r="AG29">
        <v>51</v>
      </c>
    </row>
    <row r="30" spans="1:33" x14ac:dyDescent="0.25">
      <c r="A30" t="s">
        <v>152</v>
      </c>
      <c r="B30">
        <v>21.632226051731461</v>
      </c>
      <c r="C30">
        <v>11.686870052746553</v>
      </c>
      <c r="D30">
        <v>36.539251987877563</v>
      </c>
      <c r="E30">
        <v>30</v>
      </c>
      <c r="F30">
        <v>23.301790372067082</v>
      </c>
      <c r="G30">
        <v>14.584876901398806</v>
      </c>
      <c r="H30">
        <v>35.088341332909003</v>
      </c>
      <c r="I30">
        <v>195</v>
      </c>
      <c r="J30">
        <v>7.7325033057430765</v>
      </c>
      <c r="K30">
        <v>5.9653634767448507</v>
      </c>
      <c r="L30">
        <v>9.9676396326698491</v>
      </c>
      <c r="M30">
        <v>495</v>
      </c>
      <c r="N30" t="s">
        <v>84</v>
      </c>
      <c r="O30" t="s">
        <v>85</v>
      </c>
      <c r="P30" t="s">
        <v>85</v>
      </c>
      <c r="Q30">
        <v>135</v>
      </c>
      <c r="R30">
        <v>23.176003993856249</v>
      </c>
      <c r="S30">
        <v>18.476777348267131</v>
      </c>
      <c r="T30">
        <v>28.650366782741909</v>
      </c>
      <c r="U30">
        <v>3202</v>
      </c>
      <c r="V30">
        <v>5.3919705429771003</v>
      </c>
      <c r="W30">
        <v>1.8017116483424651</v>
      </c>
      <c r="X30">
        <v>15.040715776105884</v>
      </c>
      <c r="Y30">
        <v>114</v>
      </c>
      <c r="Z30">
        <v>19.016237360585357</v>
      </c>
      <c r="AA30">
        <v>15.402293191362675</v>
      </c>
      <c r="AB30">
        <v>23.245148201938306</v>
      </c>
      <c r="AC30">
        <v>4171</v>
      </c>
      <c r="AD30">
        <v>26.007745248065756</v>
      </c>
      <c r="AE30">
        <v>12.377120008496984</v>
      </c>
      <c r="AF30">
        <v>46.656508832824599</v>
      </c>
      <c r="AG30">
        <v>51</v>
      </c>
    </row>
    <row r="31" spans="1:33" x14ac:dyDescent="0.25">
      <c r="A31" t="s">
        <v>153</v>
      </c>
      <c r="B31">
        <v>17.791415833931307</v>
      </c>
      <c r="C31">
        <v>8.1241268938701303</v>
      </c>
      <c r="D31">
        <v>34.626740069237826</v>
      </c>
      <c r="E31">
        <v>30</v>
      </c>
      <c r="F31">
        <v>9.8516963336507981</v>
      </c>
      <c r="G31">
        <v>6.3420324625067011</v>
      </c>
      <c r="H31">
        <v>14.992686950361678</v>
      </c>
      <c r="I31">
        <v>195</v>
      </c>
      <c r="J31">
        <v>10.69268831773735</v>
      </c>
      <c r="K31">
        <v>6.8490407622729848</v>
      </c>
      <c r="L31">
        <v>16.315562910152632</v>
      </c>
      <c r="M31">
        <v>495</v>
      </c>
      <c r="N31" t="s">
        <v>84</v>
      </c>
      <c r="O31" t="s">
        <v>85</v>
      </c>
      <c r="P31" t="s">
        <v>85</v>
      </c>
      <c r="Q31">
        <v>135</v>
      </c>
      <c r="R31">
        <v>8.3492031611832562</v>
      </c>
      <c r="S31">
        <v>6.0922861521560723</v>
      </c>
      <c r="T31">
        <v>11.341231975640454</v>
      </c>
      <c r="U31">
        <v>3202</v>
      </c>
      <c r="V31">
        <v>2.4617289770594692</v>
      </c>
      <c r="W31">
        <v>0.84559216136149318</v>
      </c>
      <c r="X31">
        <v>6.9501938700311641</v>
      </c>
      <c r="Y31">
        <v>114</v>
      </c>
      <c r="Z31">
        <v>8.176619418940458</v>
      </c>
      <c r="AA31">
        <v>6.1164580637686825</v>
      </c>
      <c r="AB31">
        <v>10.850491898436498</v>
      </c>
      <c r="AC31">
        <v>4171</v>
      </c>
      <c r="AD31">
        <v>18.886132428044753</v>
      </c>
      <c r="AE31">
        <v>8.2862724545738864</v>
      </c>
      <c r="AF31">
        <v>37.501064668184888</v>
      </c>
      <c r="AG31">
        <v>51</v>
      </c>
    </row>
    <row r="32" spans="1:33" x14ac:dyDescent="0.25">
      <c r="A32" t="s">
        <v>154</v>
      </c>
      <c r="B32">
        <v>5.5442866146750998</v>
      </c>
      <c r="C32">
        <v>1.3648039254852247</v>
      </c>
      <c r="D32">
        <v>19.935845258265818</v>
      </c>
      <c r="E32">
        <v>30</v>
      </c>
      <c r="F32">
        <v>1.3226529561090434</v>
      </c>
      <c r="G32">
        <v>0.44563285705905781</v>
      </c>
      <c r="H32">
        <v>3.8587766301734043</v>
      </c>
      <c r="I32">
        <v>195</v>
      </c>
      <c r="J32">
        <v>0.32369542236884591</v>
      </c>
      <c r="K32">
        <v>8.1508662057264272E-2</v>
      </c>
      <c r="L32">
        <v>1.2763000481372246</v>
      </c>
      <c r="M32">
        <v>495</v>
      </c>
      <c r="N32" t="s">
        <v>84</v>
      </c>
      <c r="O32" t="s">
        <v>85</v>
      </c>
      <c r="P32" t="s">
        <v>85</v>
      </c>
      <c r="Q32">
        <v>135</v>
      </c>
      <c r="R32">
        <v>0.11981461150345706</v>
      </c>
      <c r="S32">
        <v>5.5284396297042272E-2</v>
      </c>
      <c r="T32">
        <v>0.25947159290824379</v>
      </c>
      <c r="U32">
        <v>3202</v>
      </c>
      <c r="V32" t="s">
        <v>84</v>
      </c>
      <c r="W32" t="s">
        <v>85</v>
      </c>
      <c r="X32" t="s">
        <v>85</v>
      </c>
      <c r="Y32">
        <v>114</v>
      </c>
      <c r="Z32">
        <v>0.22540171249829022</v>
      </c>
      <c r="AA32">
        <v>0.12959736360714533</v>
      </c>
      <c r="AB32">
        <v>0.39175124509668513</v>
      </c>
      <c r="AC32">
        <v>4171</v>
      </c>
      <c r="AD32" t="s">
        <v>84</v>
      </c>
      <c r="AE32" t="s">
        <v>85</v>
      </c>
      <c r="AF32" t="s">
        <v>85</v>
      </c>
      <c r="AG32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Props1.xml><?xml version="1.0" encoding="utf-8"?>
<ds:datastoreItem xmlns:ds="http://schemas.openxmlformats.org/officeDocument/2006/customXml" ds:itemID="{0255A5BF-AD83-44A9-9622-7312A20BDF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EFD6CC-3F48-4A87-8384-6F637E911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39DAD4-5CC6-48AE-BAC3-F64CD575D61D}">
  <ds:schemaRefs>
    <ds:schemaRef ds:uri="http://purl.org/dc/dcmitype/"/>
    <ds:schemaRef ds:uri="http://purl.org/dc/terms/"/>
    <ds:schemaRef ds:uri="a72d8ac4-480f-42af-94c3-1b0dbed1eec5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011fb24-49a0-463f-ada9-a8217d0aa25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 i</vt:lpstr>
      <vt:lpstr>Figures ii</vt:lpstr>
      <vt:lpstr>Figures iii</vt:lpstr>
      <vt:lpstr>Figures Example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T_iv_strat3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2024-12-12T19:56:20Z</dcterms:created>
  <dcterms:modified xsi:type="dcterms:W3CDTF">2025-06-11T17:52:51Z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