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7" documentId="8_{450CC342-FE7C-4DED-A22D-9F9ECB25E707}" xr6:coauthVersionLast="47" xr6:coauthVersionMax="47" xr10:uidLastSave="{5B3272C0-9885-443C-A506-0468D5BB5BCD}"/>
  <bookViews>
    <workbookView xWindow="-120" yWindow="-120" windowWidth="29040" windowHeight="15720" firstSheet="12" activeTab="15" xr2:uid="{00000000-000D-0000-FFFF-FFFF00000000}"/>
  </bookViews>
  <sheets>
    <sheet name="Figures i" sheetId="21" r:id="rId1"/>
    <sheet name="Figures ii" sheetId="26" r:id="rId2"/>
    <sheet name="Figures iii" sheetId="23" r:id="rId3"/>
    <sheet name="Figures Example" sheetId="9" state="hidden" r:id="rId4"/>
    <sheet name="Table i" sheetId="18" r:id="rId5"/>
    <sheet name="Table ii" sheetId="19" r:id="rId6"/>
    <sheet name="Table iii" sheetId="12" r:id="rId7"/>
    <sheet name="Table iv" sheetId="11" r:id="rId8"/>
    <sheet name="T_i" sheetId="16" r:id="rId9"/>
    <sheet name="T_ii" sheetId="17" r:id="rId10"/>
    <sheet name="T_iii_strat1" sheetId="1" r:id="rId11"/>
    <sheet name="T_iii_strat2" sheetId="2" r:id="rId12"/>
    <sheet name="T_iii_strat3" sheetId="3" r:id="rId13"/>
    <sheet name="T_iv_strat1" sheetId="13" r:id="rId14"/>
    <sheet name="T_iv_strat2" sheetId="14" r:id="rId15"/>
    <sheet name="T_iv_strat3" sheetId="15" r:id="rId16"/>
  </sheets>
  <externalReferences>
    <externalReference r:id="rId17"/>
    <externalReference r:id="rId18"/>
  </externalReferences>
  <definedNames>
    <definedName name="_xlnm._FilterDatabase" localSheetId="4" hidden="1">'Table i'!$A$6:$I$18</definedName>
    <definedName name="_xlnm._FilterDatabase" localSheetId="5" hidden="1">'Table ii'!$B$12:$Q$21</definedName>
    <definedName name="_xlnm._FilterDatabase" localSheetId="6" hidden="1">'Table iii'!$A$6:$I$18</definedName>
    <definedName name="_xlnm._FilterDatabase" localSheetId="7" hidden="1">'Table iv'!$A$5:$R$21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11" l="1"/>
  <c r="T21" i="11"/>
  <c r="A21" i="11"/>
  <c r="AM20" i="11"/>
  <c r="T20" i="11"/>
  <c r="A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Q9" i="11"/>
  <c r="P9" i="11"/>
  <c r="O9" i="11"/>
  <c r="N9" i="11"/>
  <c r="M9" i="11"/>
  <c r="L9" i="11"/>
  <c r="K9" i="11"/>
  <c r="J9" i="11"/>
  <c r="I9" i="11"/>
  <c r="AU1" i="11" s="1"/>
  <c r="H9" i="11"/>
  <c r="G9" i="11"/>
  <c r="F9" i="11"/>
  <c r="F1" i="11" s="1"/>
  <c r="E9" i="11"/>
  <c r="D9" i="11"/>
  <c r="C9" i="11"/>
  <c r="B9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AW7" i="11"/>
  <c r="AM3" i="11"/>
  <c r="AM5" i="11" s="1"/>
  <c r="T3" i="11"/>
  <c r="T5" i="11" s="1"/>
  <c r="A3" i="11"/>
  <c r="A5" i="11" s="1"/>
  <c r="AT1" i="11"/>
  <c r="AS1" i="11"/>
  <c r="AR1" i="11"/>
  <c r="AQ1" i="11"/>
  <c r="AJ1" i="11"/>
  <c r="AC1" i="11"/>
  <c r="AB1" i="11"/>
  <c r="AA1" i="11"/>
  <c r="Z1" i="11"/>
  <c r="Y1" i="11"/>
  <c r="K1" i="11"/>
  <c r="I1" i="11"/>
  <c r="H1" i="11"/>
  <c r="G1" i="11"/>
  <c r="W18" i="12"/>
  <c r="L18" i="12"/>
  <c r="A18" i="12"/>
  <c r="AE17" i="12"/>
  <c r="AD17" i="12"/>
  <c r="AC17" i="12"/>
  <c r="AB17" i="12"/>
  <c r="AA17" i="12"/>
  <c r="Z17" i="12"/>
  <c r="Y17" i="12"/>
  <c r="X17" i="12"/>
  <c r="T17" i="12"/>
  <c r="S17" i="12"/>
  <c r="R17" i="12"/>
  <c r="Q17" i="12"/>
  <c r="P17" i="12"/>
  <c r="O17" i="12"/>
  <c r="N17" i="12"/>
  <c r="M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T16" i="12"/>
  <c r="S16" i="12"/>
  <c r="R16" i="12"/>
  <c r="Q16" i="12"/>
  <c r="P16" i="12"/>
  <c r="O16" i="12"/>
  <c r="N16" i="12"/>
  <c r="M16" i="12"/>
  <c r="I16" i="12"/>
  <c r="H16" i="12"/>
  <c r="G16" i="12"/>
  <c r="F16" i="12"/>
  <c r="E16" i="12"/>
  <c r="D16" i="12"/>
  <c r="C16" i="12"/>
  <c r="B16" i="12"/>
  <c r="A16" i="12"/>
  <c r="AE15" i="12"/>
  <c r="AD15" i="12"/>
  <c r="AC15" i="12"/>
  <c r="AB15" i="12"/>
  <c r="AA15" i="12"/>
  <c r="Z15" i="12"/>
  <c r="Y15" i="12"/>
  <c r="X15" i="12"/>
  <c r="T15" i="12"/>
  <c r="S15" i="12"/>
  <c r="R15" i="12"/>
  <c r="Q15" i="12"/>
  <c r="P15" i="12"/>
  <c r="O15" i="12"/>
  <c r="N15" i="12"/>
  <c r="M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T14" i="12"/>
  <c r="S14" i="12"/>
  <c r="R14" i="12"/>
  <c r="Q14" i="12"/>
  <c r="P14" i="12"/>
  <c r="O14" i="12"/>
  <c r="N14" i="12"/>
  <c r="M14" i="12"/>
  <c r="I14" i="12"/>
  <c r="H14" i="12"/>
  <c r="G14" i="12"/>
  <c r="F14" i="12"/>
  <c r="E14" i="12"/>
  <c r="D14" i="12"/>
  <c r="C14" i="12"/>
  <c r="B14" i="12"/>
  <c r="A14" i="12"/>
  <c r="AE13" i="12"/>
  <c r="AD13" i="12"/>
  <c r="AC13" i="12"/>
  <c r="AB13" i="12"/>
  <c r="AA13" i="12"/>
  <c r="Z13" i="12"/>
  <c r="Y13" i="12"/>
  <c r="X13" i="12"/>
  <c r="T13" i="12"/>
  <c r="S13" i="12"/>
  <c r="R13" i="12"/>
  <c r="Q13" i="12"/>
  <c r="P13" i="12"/>
  <c r="O13" i="12"/>
  <c r="N13" i="12"/>
  <c r="M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T12" i="12"/>
  <c r="S12" i="12"/>
  <c r="R12" i="12"/>
  <c r="Q12" i="12"/>
  <c r="P12" i="12"/>
  <c r="O12" i="12"/>
  <c r="N12" i="12"/>
  <c r="M12" i="12"/>
  <c r="I12" i="12"/>
  <c r="H12" i="12"/>
  <c r="G12" i="12"/>
  <c r="F12" i="12"/>
  <c r="E12" i="12"/>
  <c r="D12" i="12"/>
  <c r="C12" i="12"/>
  <c r="B12" i="12"/>
  <c r="A12" i="12"/>
  <c r="AE11" i="12"/>
  <c r="AD11" i="12"/>
  <c r="AC11" i="12"/>
  <c r="AB11" i="12"/>
  <c r="AA11" i="12"/>
  <c r="Z11" i="12"/>
  <c r="Y11" i="12"/>
  <c r="X11" i="12"/>
  <c r="T11" i="12"/>
  <c r="S11" i="12"/>
  <c r="R11" i="12"/>
  <c r="Q11" i="12"/>
  <c r="P11" i="12"/>
  <c r="O11" i="12"/>
  <c r="N11" i="12"/>
  <c r="M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T10" i="12"/>
  <c r="S10" i="12"/>
  <c r="R10" i="12"/>
  <c r="Q10" i="12"/>
  <c r="P10" i="12"/>
  <c r="O10" i="12"/>
  <c r="N10" i="12"/>
  <c r="M10" i="12"/>
  <c r="I10" i="12"/>
  <c r="H10" i="12"/>
  <c r="G10" i="12"/>
  <c r="F10" i="12"/>
  <c r="E10" i="12"/>
  <c r="D10" i="12"/>
  <c r="C10" i="12"/>
  <c r="B10" i="12"/>
  <c r="A10" i="12"/>
  <c r="AE9" i="12"/>
  <c r="AD9" i="12"/>
  <c r="AC9" i="12"/>
  <c r="AB9" i="12"/>
  <c r="AA9" i="12"/>
  <c r="Z9" i="12"/>
  <c r="Y9" i="12"/>
  <c r="X9" i="12"/>
  <c r="T9" i="12"/>
  <c r="S9" i="12"/>
  <c r="R9" i="12"/>
  <c r="Q9" i="12"/>
  <c r="P9" i="12"/>
  <c r="O9" i="12"/>
  <c r="N9" i="12"/>
  <c r="M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T8" i="12"/>
  <c r="S8" i="12"/>
  <c r="R8" i="12"/>
  <c r="Q8" i="12"/>
  <c r="P8" i="12"/>
  <c r="O8" i="12"/>
  <c r="N8" i="12"/>
  <c r="M8" i="12"/>
  <c r="I8" i="12"/>
  <c r="H8" i="12"/>
  <c r="G8" i="12"/>
  <c r="F8" i="12"/>
  <c r="E8" i="12"/>
  <c r="D8" i="12"/>
  <c r="C8" i="12"/>
  <c r="B8" i="12"/>
  <c r="AE7" i="12"/>
  <c r="AD7" i="12"/>
  <c r="AC7" i="12"/>
  <c r="AB7" i="12"/>
  <c r="AB1" i="12" s="1"/>
  <c r="AA7" i="12"/>
  <c r="AA1" i="12" s="1"/>
  <c r="Z7" i="12"/>
  <c r="Z1" i="12" s="1"/>
  <c r="Y7" i="12"/>
  <c r="Y1" i="12" s="1"/>
  <c r="X7" i="12"/>
  <c r="T7" i="12"/>
  <c r="T1" i="12" s="1"/>
  <c r="S7" i="12"/>
  <c r="S1" i="12" s="1"/>
  <c r="R7" i="12"/>
  <c r="R1" i="12" s="1"/>
  <c r="Q7" i="12"/>
  <c r="P7" i="12"/>
  <c r="O7" i="12"/>
  <c r="N7" i="12"/>
  <c r="M7" i="12"/>
  <c r="M1" i="12" s="1"/>
  <c r="I7" i="12"/>
  <c r="I1" i="12" s="1"/>
  <c r="H7" i="12"/>
  <c r="G7" i="12"/>
  <c r="F7" i="12"/>
  <c r="E7" i="12"/>
  <c r="D7" i="12"/>
  <c r="D1" i="12" s="1"/>
  <c r="C7" i="12"/>
  <c r="C1" i="12" s="1"/>
  <c r="B7" i="12"/>
  <c r="B1" i="12" s="1"/>
  <c r="AE6" i="12"/>
  <c r="AD6" i="12"/>
  <c r="AC6" i="12"/>
  <c r="AB6" i="12"/>
  <c r="AA6" i="12"/>
  <c r="Z6" i="12"/>
  <c r="Y6" i="12"/>
  <c r="X6" i="12"/>
  <c r="W6" i="12"/>
  <c r="T6" i="12"/>
  <c r="S6" i="12"/>
  <c r="R6" i="12"/>
  <c r="Q6" i="12"/>
  <c r="P6" i="12"/>
  <c r="O6" i="12"/>
  <c r="N6" i="12"/>
  <c r="M6" i="12"/>
  <c r="L6" i="12"/>
  <c r="I6" i="12"/>
  <c r="H6" i="12"/>
  <c r="G6" i="12"/>
  <c r="F6" i="12"/>
  <c r="E6" i="12"/>
  <c r="D6" i="12"/>
  <c r="C6" i="12"/>
  <c r="B6" i="12"/>
  <c r="A6" i="12"/>
  <c r="W5" i="12"/>
  <c r="L5" i="12"/>
  <c r="W3" i="12"/>
  <c r="L3" i="12"/>
  <c r="A3" i="12"/>
  <c r="A5" i="12" s="1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X1" i="12"/>
  <c r="W1" i="12"/>
  <c r="V1" i="12"/>
  <c r="U1" i="12"/>
  <c r="Q1" i="12"/>
  <c r="P1" i="12"/>
  <c r="O1" i="12"/>
  <c r="N1" i="12"/>
  <c r="L1" i="12"/>
  <c r="K1" i="12"/>
  <c r="H1" i="12"/>
  <c r="G1" i="12"/>
  <c r="F1" i="12"/>
  <c r="E1" i="12"/>
  <c r="A21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Q9" i="19"/>
  <c r="P9" i="19"/>
  <c r="O9" i="19"/>
  <c r="O1" i="19" s="1"/>
  <c r="N9" i="19"/>
  <c r="N1" i="19" s="1"/>
  <c r="M9" i="19"/>
  <c r="L9" i="19"/>
  <c r="L1" i="19" s="1"/>
  <c r="K9" i="19"/>
  <c r="K1" i="19" s="1"/>
  <c r="J9" i="19"/>
  <c r="J1" i="19" s="1"/>
  <c r="I9" i="19"/>
  <c r="H9" i="19"/>
  <c r="G9" i="19"/>
  <c r="G1" i="19" s="1"/>
  <c r="F9" i="19"/>
  <c r="F1" i="19" s="1"/>
  <c r="E9" i="19"/>
  <c r="D9" i="19"/>
  <c r="C9" i="19"/>
  <c r="C1" i="19" s="1"/>
  <c r="B9" i="19"/>
  <c r="B1" i="19" s="1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A5" i="19"/>
  <c r="Q1" i="19"/>
  <c r="P1" i="19"/>
  <c r="M1" i="19"/>
  <c r="I1" i="19"/>
  <c r="H1" i="19"/>
  <c r="E1" i="19"/>
  <c r="D1" i="19"/>
  <c r="A18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A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A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A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A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G1" i="18" s="1"/>
  <c r="F7" i="18"/>
  <c r="F1" i="18" s="1"/>
  <c r="E7" i="18"/>
  <c r="D7" i="18"/>
  <c r="D1" i="18" s="1"/>
  <c r="C7" i="18"/>
  <c r="B7" i="18"/>
  <c r="I6" i="18"/>
  <c r="H6" i="18"/>
  <c r="G6" i="18"/>
  <c r="F6" i="18"/>
  <c r="E6" i="18"/>
  <c r="D6" i="18"/>
  <c r="C6" i="18"/>
  <c r="B6" i="18"/>
  <c r="A6" i="18"/>
  <c r="A5" i="18"/>
  <c r="A3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I1" i="18"/>
  <c r="H1" i="18"/>
  <c r="E1" i="18"/>
  <c r="C1" i="18"/>
  <c r="B1" i="18"/>
  <c r="Z191" i="9"/>
  <c r="W191" i="9"/>
  <c r="T191" i="9"/>
  <c r="Q191" i="9"/>
  <c r="N191" i="9"/>
  <c r="O191" i="9" s="1"/>
  <c r="AB190" i="9"/>
  <c r="AA190" i="9"/>
  <c r="Z190" i="9"/>
  <c r="W190" i="9"/>
  <c r="T190" i="9"/>
  <c r="S190" i="9"/>
  <c r="R190" i="9"/>
  <c r="Q190" i="9"/>
  <c r="P190" i="9"/>
  <c r="O190" i="9"/>
  <c r="N190" i="9"/>
  <c r="K190" i="9"/>
  <c r="J190" i="9"/>
  <c r="AB189" i="9"/>
  <c r="Z189" i="9"/>
  <c r="AA189" i="9" s="1"/>
  <c r="W189" i="9"/>
  <c r="Y189" i="9" s="1"/>
  <c r="V189" i="9"/>
  <c r="U189" i="9"/>
  <c r="T189" i="9"/>
  <c r="R189" i="9"/>
  <c r="Q189" i="9"/>
  <c r="S189" i="9" s="1"/>
  <c r="P189" i="9"/>
  <c r="O189" i="9"/>
  <c r="N189" i="9"/>
  <c r="K189" i="9"/>
  <c r="M189" i="9" s="1"/>
  <c r="J189" i="9"/>
  <c r="AB188" i="9"/>
  <c r="AA188" i="9"/>
  <c r="Z188" i="9"/>
  <c r="Y188" i="9"/>
  <c r="W188" i="9"/>
  <c r="X188" i="9" s="1"/>
  <c r="V188" i="9"/>
  <c r="U188" i="9"/>
  <c r="T188" i="9"/>
  <c r="R188" i="9"/>
  <c r="Q188" i="9"/>
  <c r="S188" i="9" s="1"/>
  <c r="P188" i="9"/>
  <c r="O188" i="9"/>
  <c r="N188" i="9"/>
  <c r="K188" i="9"/>
  <c r="L188" i="9" s="1"/>
  <c r="J188" i="9"/>
  <c r="AB187" i="9"/>
  <c r="AA187" i="9"/>
  <c r="Z187" i="9"/>
  <c r="W187" i="9"/>
  <c r="T187" i="9"/>
  <c r="Q187" i="9"/>
  <c r="P187" i="9"/>
  <c r="O187" i="9"/>
  <c r="N187" i="9"/>
  <c r="M187" i="9"/>
  <c r="L187" i="9"/>
  <c r="K187" i="9"/>
  <c r="J187" i="9"/>
  <c r="AA186" i="9"/>
  <c r="Z186" i="9"/>
  <c r="AB186" i="9" s="1"/>
  <c r="W186" i="9"/>
  <c r="T186" i="9"/>
  <c r="V186" i="9" s="1"/>
  <c r="S186" i="9"/>
  <c r="R186" i="9"/>
  <c r="Q186" i="9"/>
  <c r="O186" i="9"/>
  <c r="N186" i="9"/>
  <c r="P186" i="9" s="1"/>
  <c r="M186" i="9"/>
  <c r="K186" i="9"/>
  <c r="L186" i="9" s="1"/>
  <c r="J186" i="9"/>
  <c r="AB185" i="9"/>
  <c r="Z185" i="9"/>
  <c r="AA185" i="9" s="1"/>
  <c r="Y185" i="9"/>
  <c r="X185" i="9"/>
  <c r="W185" i="9"/>
  <c r="T185" i="9"/>
  <c r="S185" i="9"/>
  <c r="R185" i="9"/>
  <c r="Q185" i="9"/>
  <c r="O185" i="9"/>
  <c r="N185" i="9"/>
  <c r="P185" i="9" s="1"/>
  <c r="M185" i="9"/>
  <c r="L185" i="9"/>
  <c r="K185" i="9"/>
  <c r="J185" i="9"/>
  <c r="Z184" i="9"/>
  <c r="X184" i="9"/>
  <c r="W184" i="9"/>
  <c r="Y184" i="9" s="1"/>
  <c r="T184" i="9"/>
  <c r="Q184" i="9"/>
  <c r="O184" i="9"/>
  <c r="N184" i="9"/>
  <c r="P184" i="9" s="1"/>
  <c r="K184" i="9"/>
  <c r="J184" i="9"/>
  <c r="AB183" i="9"/>
  <c r="AA183" i="9"/>
  <c r="Z183" i="9"/>
  <c r="X183" i="9"/>
  <c r="W183" i="9"/>
  <c r="Y183" i="9" s="1"/>
  <c r="U183" i="9"/>
  <c r="T183" i="9"/>
  <c r="V183" i="9" s="1"/>
  <c r="Q183" i="9"/>
  <c r="P183" i="9"/>
  <c r="O183" i="9"/>
  <c r="N183" i="9"/>
  <c r="L183" i="9"/>
  <c r="K183" i="9"/>
  <c r="M183" i="9" s="1"/>
  <c r="J183" i="9"/>
  <c r="AB182" i="9"/>
  <c r="Z182" i="9"/>
  <c r="AA182" i="9" s="1"/>
  <c r="W182" i="9"/>
  <c r="V182" i="9"/>
  <c r="U182" i="9"/>
  <c r="T182" i="9"/>
  <c r="S182" i="9"/>
  <c r="Q182" i="9"/>
  <c r="R182" i="9" s="1"/>
  <c r="N182" i="9"/>
  <c r="M182" i="9"/>
  <c r="K182" i="9"/>
  <c r="L182" i="9" s="1"/>
  <c r="J182" i="9"/>
  <c r="Z181" i="9"/>
  <c r="X181" i="9"/>
  <c r="W181" i="9"/>
  <c r="Y181" i="9" s="1"/>
  <c r="V181" i="9"/>
  <c r="U181" i="9"/>
  <c r="T181" i="9"/>
  <c r="Q181" i="9"/>
  <c r="N181" i="9"/>
  <c r="K181" i="9"/>
  <c r="J181" i="9"/>
  <c r="AB180" i="9"/>
  <c r="AA180" i="9"/>
  <c r="Z180" i="9"/>
  <c r="Y180" i="9"/>
  <c r="X180" i="9"/>
  <c r="W180" i="9"/>
  <c r="U180" i="9"/>
  <c r="T180" i="9"/>
  <c r="V180" i="9" s="1"/>
  <c r="Q180" i="9"/>
  <c r="P180" i="9"/>
  <c r="N180" i="9"/>
  <c r="O180" i="9" s="1"/>
  <c r="M180" i="9"/>
  <c r="L180" i="9"/>
  <c r="K180" i="9"/>
  <c r="J180" i="9"/>
  <c r="AB179" i="9"/>
  <c r="Z179" i="9"/>
  <c r="AA179" i="9" s="1"/>
  <c r="W179" i="9"/>
  <c r="V179" i="9"/>
  <c r="T179" i="9"/>
  <c r="U179" i="9" s="1"/>
  <c r="S179" i="9"/>
  <c r="R179" i="9"/>
  <c r="Q179" i="9"/>
  <c r="N179" i="9"/>
  <c r="O179" i="9" s="1"/>
  <c r="M179" i="9"/>
  <c r="K179" i="9"/>
  <c r="L179" i="9" s="1"/>
  <c r="J179" i="9"/>
  <c r="AA178" i="9"/>
  <c r="Z178" i="9"/>
  <c r="AB178" i="9" s="1"/>
  <c r="W178" i="9"/>
  <c r="T178" i="9"/>
  <c r="V178" i="9" s="1"/>
  <c r="S178" i="9"/>
  <c r="R178" i="9"/>
  <c r="Q178" i="9"/>
  <c r="N178" i="9"/>
  <c r="K178" i="9"/>
  <c r="J178" i="9"/>
  <c r="AB177" i="9"/>
  <c r="Z177" i="9"/>
  <c r="AA177" i="9" s="1"/>
  <c r="Y177" i="9"/>
  <c r="W177" i="9"/>
  <c r="X177" i="9" s="1"/>
  <c r="V177" i="9"/>
  <c r="U177" i="9"/>
  <c r="T177" i="9"/>
  <c r="R177" i="9"/>
  <c r="Q177" i="9"/>
  <c r="S177" i="9" s="1"/>
  <c r="N177" i="9"/>
  <c r="P177" i="9" s="1"/>
  <c r="M177" i="9"/>
  <c r="L177" i="9"/>
  <c r="K177" i="9"/>
  <c r="J177" i="9"/>
  <c r="M176" i="9"/>
  <c r="L176" i="9"/>
  <c r="K176" i="9"/>
  <c r="J176" i="9"/>
  <c r="B176" i="9"/>
  <c r="Z175" i="9"/>
  <c r="AB175" i="9" s="1"/>
  <c r="Y175" i="9"/>
  <c r="X175" i="9"/>
  <c r="W175" i="9"/>
  <c r="V175" i="9"/>
  <c r="U175" i="9"/>
  <c r="T175" i="9"/>
  <c r="Q175" i="9"/>
  <c r="P175" i="9"/>
  <c r="O175" i="9"/>
  <c r="N175" i="9"/>
  <c r="M175" i="9"/>
  <c r="L175" i="9"/>
  <c r="K175" i="9"/>
  <c r="J175" i="9"/>
  <c r="AB174" i="9"/>
  <c r="AA174" i="9"/>
  <c r="Z174" i="9"/>
  <c r="W174" i="9"/>
  <c r="Y174" i="9" s="1"/>
  <c r="V174" i="9"/>
  <c r="U174" i="9"/>
  <c r="T174" i="9"/>
  <c r="S174" i="9"/>
  <c r="R174" i="9"/>
  <c r="Q174" i="9"/>
  <c r="P174" i="9"/>
  <c r="O174" i="9"/>
  <c r="N174" i="9"/>
  <c r="L174" i="9"/>
  <c r="K174" i="9"/>
  <c r="M174" i="9" s="1"/>
  <c r="J174" i="9"/>
  <c r="AB173" i="9"/>
  <c r="AA173" i="9"/>
  <c r="Z173" i="9"/>
  <c r="Y173" i="9"/>
  <c r="X173" i="9"/>
  <c r="W173" i="9"/>
  <c r="T173" i="9"/>
  <c r="Q173" i="9"/>
  <c r="O173" i="9"/>
  <c r="N173" i="9"/>
  <c r="P173" i="9" s="1"/>
  <c r="M173" i="9"/>
  <c r="L173" i="9"/>
  <c r="K173" i="9"/>
  <c r="J173" i="9"/>
  <c r="Z172" i="9"/>
  <c r="W172" i="9"/>
  <c r="V172" i="9"/>
  <c r="T172" i="9"/>
  <c r="U172" i="9" s="1"/>
  <c r="S172" i="9"/>
  <c r="R172" i="9"/>
  <c r="Q172" i="9"/>
  <c r="O172" i="9"/>
  <c r="N172" i="9"/>
  <c r="P172" i="9" s="1"/>
  <c r="M172" i="9"/>
  <c r="K172" i="9"/>
  <c r="L172" i="9" s="1"/>
  <c r="J172" i="9"/>
  <c r="AB171" i="9"/>
  <c r="AA171" i="9"/>
  <c r="Z171" i="9"/>
  <c r="Y171" i="9"/>
  <c r="X171" i="9"/>
  <c r="W171" i="9"/>
  <c r="V171" i="9"/>
  <c r="U171" i="9"/>
  <c r="T171" i="9"/>
  <c r="Q171" i="9"/>
  <c r="N171" i="9"/>
  <c r="M171" i="9"/>
  <c r="L171" i="9"/>
  <c r="K171" i="9"/>
  <c r="J171" i="9"/>
  <c r="AB170" i="9"/>
  <c r="AA170" i="9"/>
  <c r="Z170" i="9"/>
  <c r="X170" i="9"/>
  <c r="W170" i="9"/>
  <c r="Y170" i="9" s="1"/>
  <c r="V170" i="9"/>
  <c r="T170" i="9"/>
  <c r="U170" i="9" s="1"/>
  <c r="Q170" i="9"/>
  <c r="N170" i="9"/>
  <c r="M170" i="9"/>
  <c r="K170" i="9"/>
  <c r="L170" i="9" s="1"/>
  <c r="J170" i="9"/>
  <c r="AB169" i="9"/>
  <c r="AA169" i="9"/>
  <c r="Z169" i="9"/>
  <c r="X169" i="9"/>
  <c r="W169" i="9"/>
  <c r="Y169" i="9" s="1"/>
  <c r="V169" i="9"/>
  <c r="T169" i="9"/>
  <c r="U169" i="9" s="1"/>
  <c r="S169" i="9"/>
  <c r="Q169" i="9"/>
  <c r="R169" i="9" s="1"/>
  <c r="P169" i="9"/>
  <c r="O169" i="9"/>
  <c r="N169" i="9"/>
  <c r="K169" i="9"/>
  <c r="J169" i="9"/>
  <c r="AB168" i="9"/>
  <c r="AA168" i="9"/>
  <c r="Z168" i="9"/>
  <c r="Y168" i="9"/>
  <c r="W168" i="9"/>
  <c r="X168" i="9" s="1"/>
  <c r="V168" i="9"/>
  <c r="U168" i="9"/>
  <c r="T168" i="9"/>
  <c r="Q168" i="9"/>
  <c r="S168" i="9" s="1"/>
  <c r="P168" i="9"/>
  <c r="O168" i="9"/>
  <c r="N168" i="9"/>
  <c r="M168" i="9"/>
  <c r="K168" i="9"/>
  <c r="L168" i="9" s="1"/>
  <c r="J168" i="9"/>
  <c r="Z167" i="9"/>
  <c r="W167" i="9"/>
  <c r="X167" i="9" s="1"/>
  <c r="T167" i="9"/>
  <c r="V167" i="9" s="1"/>
  <c r="S167" i="9"/>
  <c r="R167" i="9"/>
  <c r="Q167" i="9"/>
  <c r="N167" i="9"/>
  <c r="K167" i="9"/>
  <c r="J167" i="9"/>
  <c r="Z166" i="9"/>
  <c r="AB166" i="9" s="1"/>
  <c r="Y166" i="9"/>
  <c r="X166" i="9"/>
  <c r="W166" i="9"/>
  <c r="T166" i="9"/>
  <c r="V166" i="9" s="1"/>
  <c r="Q166" i="9"/>
  <c r="S166" i="9" s="1"/>
  <c r="O166" i="9"/>
  <c r="N166" i="9"/>
  <c r="P166" i="9" s="1"/>
  <c r="M166" i="9"/>
  <c r="L166" i="9"/>
  <c r="K166" i="9"/>
  <c r="J166" i="9"/>
  <c r="Z165" i="9"/>
  <c r="W165" i="9"/>
  <c r="T165" i="9"/>
  <c r="V165" i="9" s="1"/>
  <c r="S165" i="9"/>
  <c r="R165" i="9"/>
  <c r="Q165" i="9"/>
  <c r="N165" i="9"/>
  <c r="M165" i="9"/>
  <c r="L165" i="9"/>
  <c r="K165" i="9"/>
  <c r="J165" i="9"/>
  <c r="AB164" i="9"/>
  <c r="Z164" i="9"/>
  <c r="AA164" i="9" s="1"/>
  <c r="W164" i="9"/>
  <c r="V164" i="9"/>
  <c r="T164" i="9"/>
  <c r="U164" i="9" s="1"/>
  <c r="R164" i="9"/>
  <c r="Q164" i="9"/>
  <c r="S164" i="9" s="1"/>
  <c r="P164" i="9"/>
  <c r="N164" i="9"/>
  <c r="O164" i="9" s="1"/>
  <c r="K164" i="9"/>
  <c r="J164" i="9"/>
  <c r="AB163" i="9"/>
  <c r="AA163" i="9"/>
  <c r="Z163" i="9"/>
  <c r="W163" i="9"/>
  <c r="V163" i="9"/>
  <c r="U163" i="9"/>
  <c r="T163" i="9"/>
  <c r="Q163" i="9"/>
  <c r="S163" i="9" s="1"/>
  <c r="P163" i="9"/>
  <c r="O163" i="9"/>
  <c r="N163" i="9"/>
  <c r="K163" i="9"/>
  <c r="J163" i="9"/>
  <c r="B160" i="9"/>
  <c r="B152" i="9"/>
  <c r="R142" i="9"/>
  <c r="Q142" i="9"/>
  <c r="P142" i="9"/>
  <c r="O142" i="9"/>
  <c r="N142" i="9"/>
  <c r="M142" i="9"/>
  <c r="K142" i="9"/>
  <c r="L142" i="9" s="1"/>
  <c r="R141" i="9"/>
  <c r="O141" i="9"/>
  <c r="Q141" i="9" s="1"/>
  <c r="N141" i="9"/>
  <c r="M141" i="9"/>
  <c r="K141" i="9"/>
  <c r="L141" i="9" s="1"/>
  <c r="J141" i="9"/>
  <c r="R140" i="9"/>
  <c r="O140" i="9"/>
  <c r="N140" i="9"/>
  <c r="M140" i="9"/>
  <c r="L140" i="9"/>
  <c r="K140" i="9"/>
  <c r="J140" i="9"/>
  <c r="R139" i="9"/>
  <c r="O139" i="9"/>
  <c r="P139" i="9" s="1"/>
  <c r="N139" i="9"/>
  <c r="K139" i="9"/>
  <c r="J139" i="9"/>
  <c r="R138" i="9"/>
  <c r="P138" i="9"/>
  <c r="O138" i="9"/>
  <c r="Q138" i="9" s="1"/>
  <c r="N138" i="9"/>
  <c r="K138" i="9"/>
  <c r="L138" i="9" s="1"/>
  <c r="J138" i="9"/>
  <c r="R137" i="9"/>
  <c r="O137" i="9"/>
  <c r="Q137" i="9" s="1"/>
  <c r="N137" i="9"/>
  <c r="M137" i="9"/>
  <c r="L137" i="9"/>
  <c r="K137" i="9"/>
  <c r="J137" i="9"/>
  <c r="R136" i="9"/>
  <c r="Q136" i="9"/>
  <c r="O136" i="9"/>
  <c r="P136" i="9" s="1"/>
  <c r="N136" i="9"/>
  <c r="M136" i="9"/>
  <c r="L136" i="9"/>
  <c r="K136" i="9"/>
  <c r="J136" i="9"/>
  <c r="R135" i="9"/>
  <c r="Q135" i="9"/>
  <c r="O135" i="9"/>
  <c r="P135" i="9" s="1"/>
  <c r="N135" i="9"/>
  <c r="K135" i="9"/>
  <c r="J135" i="9"/>
  <c r="B135" i="9"/>
  <c r="B134" i="9"/>
  <c r="R125" i="9"/>
  <c r="P125" i="9"/>
  <c r="O125" i="9"/>
  <c r="Q125" i="9" s="1"/>
  <c r="N125" i="9"/>
  <c r="M125" i="9"/>
  <c r="K125" i="9"/>
  <c r="L125" i="9" s="1"/>
  <c r="R124" i="9"/>
  <c r="Q124" i="9"/>
  <c r="P124" i="9"/>
  <c r="O124" i="9"/>
  <c r="N124" i="9"/>
  <c r="M124" i="9"/>
  <c r="K124" i="9"/>
  <c r="L124" i="9" s="1"/>
  <c r="J124" i="9"/>
  <c r="R123" i="9"/>
  <c r="O123" i="9"/>
  <c r="N123" i="9"/>
  <c r="M123" i="9"/>
  <c r="K123" i="9"/>
  <c r="L123" i="9" s="1"/>
  <c r="J123" i="9"/>
  <c r="R122" i="9"/>
  <c r="O122" i="9"/>
  <c r="N122" i="9"/>
  <c r="K122" i="9"/>
  <c r="J122" i="9"/>
  <c r="R121" i="9"/>
  <c r="P121" i="9"/>
  <c r="O121" i="9"/>
  <c r="Q121" i="9" s="1"/>
  <c r="N121" i="9"/>
  <c r="K121" i="9"/>
  <c r="J121" i="9"/>
  <c r="R120" i="9"/>
  <c r="Q120" i="9"/>
  <c r="P120" i="9"/>
  <c r="O120" i="9"/>
  <c r="N120" i="9"/>
  <c r="M120" i="9"/>
  <c r="K120" i="9"/>
  <c r="L120" i="9" s="1"/>
  <c r="J120" i="9"/>
  <c r="R119" i="9"/>
  <c r="Q119" i="9"/>
  <c r="O119" i="9"/>
  <c r="P119" i="9" s="1"/>
  <c r="N119" i="9"/>
  <c r="K119" i="9"/>
  <c r="L119" i="9" s="1"/>
  <c r="J119" i="9"/>
  <c r="R118" i="9"/>
  <c r="Q118" i="9"/>
  <c r="O118" i="9"/>
  <c r="P118" i="9" s="1"/>
  <c r="N118" i="9"/>
  <c r="M118" i="9"/>
  <c r="K118" i="9"/>
  <c r="L118" i="9" s="1"/>
  <c r="J118" i="9"/>
  <c r="B117" i="9"/>
  <c r="B116" i="9"/>
  <c r="R107" i="9"/>
  <c r="O107" i="9"/>
  <c r="Q107" i="9" s="1"/>
  <c r="N107" i="9"/>
  <c r="M107" i="9"/>
  <c r="L107" i="9"/>
  <c r="K107" i="9"/>
  <c r="J107" i="9"/>
  <c r="R106" i="9"/>
  <c r="P106" i="9"/>
  <c r="O106" i="9"/>
  <c r="Q106" i="9" s="1"/>
  <c r="N106" i="9"/>
  <c r="K106" i="9"/>
  <c r="J106" i="9"/>
  <c r="R105" i="9"/>
  <c r="Q105" i="9"/>
  <c r="O105" i="9"/>
  <c r="P105" i="9" s="1"/>
  <c r="N105" i="9"/>
  <c r="L105" i="9"/>
  <c r="K105" i="9"/>
  <c r="M105" i="9" s="1"/>
  <c r="J105" i="9"/>
  <c r="R104" i="9"/>
  <c r="Q104" i="9"/>
  <c r="P104" i="9"/>
  <c r="O104" i="9"/>
  <c r="N104" i="9"/>
  <c r="M104" i="9"/>
  <c r="L104" i="9"/>
  <c r="K104" i="9"/>
  <c r="J104" i="9"/>
  <c r="R103" i="9"/>
  <c r="Q103" i="9"/>
  <c r="P103" i="9"/>
  <c r="O103" i="9"/>
  <c r="N103" i="9"/>
  <c r="K103" i="9"/>
  <c r="J103" i="9"/>
  <c r="R102" i="9"/>
  <c r="Q102" i="9"/>
  <c r="P102" i="9"/>
  <c r="O102" i="9"/>
  <c r="N102" i="9"/>
  <c r="M102" i="9"/>
  <c r="L102" i="9"/>
  <c r="K102" i="9"/>
  <c r="J102" i="9"/>
  <c r="R101" i="9"/>
  <c r="O101" i="9"/>
  <c r="N101" i="9"/>
  <c r="K101" i="9"/>
  <c r="J101" i="9"/>
  <c r="B99" i="9"/>
  <c r="B94" i="9"/>
  <c r="P80" i="9"/>
  <c r="O80" i="9"/>
  <c r="N80" i="9"/>
  <c r="M80" i="9"/>
  <c r="L80" i="9"/>
  <c r="K80" i="9"/>
  <c r="J80" i="9"/>
  <c r="P79" i="9"/>
  <c r="O79" i="9"/>
  <c r="N79" i="9"/>
  <c r="M79" i="9"/>
  <c r="L79" i="9"/>
  <c r="K79" i="9"/>
  <c r="J79" i="9"/>
  <c r="P78" i="9"/>
  <c r="O78" i="9"/>
  <c r="N78" i="9"/>
  <c r="M78" i="9"/>
  <c r="L78" i="9"/>
  <c r="K78" i="9"/>
  <c r="J78" i="9"/>
  <c r="AB70" i="9"/>
  <c r="Z70" i="9"/>
  <c r="AA70" i="9" s="1"/>
  <c r="Y70" i="9"/>
  <c r="X70" i="9"/>
  <c r="W70" i="9"/>
  <c r="V70" i="9"/>
  <c r="U70" i="9"/>
  <c r="T70" i="9"/>
  <c r="Q70" i="9"/>
  <c r="N70" i="9"/>
  <c r="P70" i="9" s="1"/>
  <c r="Z69" i="9"/>
  <c r="AA69" i="9" s="1"/>
  <c r="Y69" i="9"/>
  <c r="X69" i="9"/>
  <c r="W69" i="9"/>
  <c r="U69" i="9"/>
  <c r="T69" i="9"/>
  <c r="V69" i="9" s="1"/>
  <c r="Q69" i="9"/>
  <c r="R69" i="9" s="1"/>
  <c r="O69" i="9"/>
  <c r="N69" i="9"/>
  <c r="P69" i="9" s="1"/>
  <c r="M69" i="9"/>
  <c r="L69" i="9"/>
  <c r="K69" i="9"/>
  <c r="J69" i="9"/>
  <c r="Z68" i="9"/>
  <c r="AA68" i="9" s="1"/>
  <c r="W68" i="9"/>
  <c r="Y68" i="9" s="1"/>
  <c r="T68" i="9"/>
  <c r="U68" i="9" s="1"/>
  <c r="Q68" i="9"/>
  <c r="R68" i="9" s="1"/>
  <c r="N68" i="9"/>
  <c r="M68" i="9"/>
  <c r="L68" i="9"/>
  <c r="K68" i="9"/>
  <c r="J68" i="9"/>
  <c r="Z67" i="9"/>
  <c r="W67" i="9"/>
  <c r="Y67" i="9" s="1"/>
  <c r="V67" i="9"/>
  <c r="T67" i="9"/>
  <c r="U67" i="9" s="1"/>
  <c r="Q67" i="9"/>
  <c r="R67" i="9" s="1"/>
  <c r="N67" i="9"/>
  <c r="L67" i="9"/>
  <c r="K67" i="9"/>
  <c r="M67" i="9" s="1"/>
  <c r="J67" i="9"/>
  <c r="AB66" i="9"/>
  <c r="Z66" i="9"/>
  <c r="AA66" i="9" s="1"/>
  <c r="Y66" i="9"/>
  <c r="X66" i="9"/>
  <c r="W66" i="9"/>
  <c r="V66" i="9"/>
  <c r="U66" i="9"/>
  <c r="T66" i="9"/>
  <c r="S66" i="9"/>
  <c r="Q66" i="9"/>
  <c r="R66" i="9" s="1"/>
  <c r="P66" i="9"/>
  <c r="O66" i="9"/>
  <c r="N66" i="9"/>
  <c r="L66" i="9"/>
  <c r="K66" i="9"/>
  <c r="M66" i="9" s="1"/>
  <c r="J66" i="9"/>
  <c r="Z65" i="9"/>
  <c r="Y65" i="9"/>
  <c r="W65" i="9"/>
  <c r="X65" i="9" s="1"/>
  <c r="T65" i="9"/>
  <c r="Q65" i="9"/>
  <c r="P65" i="9"/>
  <c r="N65" i="9"/>
  <c r="O65" i="9" s="1"/>
  <c r="M65" i="9"/>
  <c r="L65" i="9"/>
  <c r="K65" i="9"/>
  <c r="J65" i="9"/>
  <c r="Z64" i="9"/>
  <c r="AA64" i="9" s="1"/>
  <c r="W64" i="9"/>
  <c r="T64" i="9"/>
  <c r="S64" i="9"/>
  <c r="R64" i="9"/>
  <c r="Q64" i="9"/>
  <c r="O64" i="9"/>
  <c r="N64" i="9"/>
  <c r="P64" i="9" s="1"/>
  <c r="M64" i="9"/>
  <c r="L64" i="9"/>
  <c r="K64" i="9"/>
  <c r="J64" i="9"/>
  <c r="AA63" i="9"/>
  <c r="Z63" i="9"/>
  <c r="AB63" i="9" s="1"/>
  <c r="Y63" i="9"/>
  <c r="W63" i="9"/>
  <c r="X63" i="9" s="1"/>
  <c r="V63" i="9"/>
  <c r="U63" i="9"/>
  <c r="T63" i="9"/>
  <c r="S63" i="9"/>
  <c r="R63" i="9"/>
  <c r="Q63" i="9"/>
  <c r="O63" i="9"/>
  <c r="N63" i="9"/>
  <c r="P63" i="9" s="1"/>
  <c r="M63" i="9"/>
  <c r="K63" i="9"/>
  <c r="L63" i="9" s="1"/>
  <c r="J63" i="9"/>
  <c r="AB62" i="9"/>
  <c r="AA62" i="9"/>
  <c r="Z62" i="9"/>
  <c r="W62" i="9"/>
  <c r="T62" i="9"/>
  <c r="S62" i="9"/>
  <c r="Q62" i="9"/>
  <c r="R62" i="9" s="1"/>
  <c r="O62" i="9"/>
  <c r="N62" i="9"/>
  <c r="P62" i="9" s="1"/>
  <c r="M62" i="9"/>
  <c r="K62" i="9"/>
  <c r="L62" i="9" s="1"/>
  <c r="J62" i="9"/>
  <c r="AB61" i="9"/>
  <c r="Z61" i="9"/>
  <c r="AA61" i="9" s="1"/>
  <c r="Y61" i="9"/>
  <c r="W61" i="9"/>
  <c r="X61" i="9" s="1"/>
  <c r="U61" i="9"/>
  <c r="T61" i="9"/>
  <c r="V61" i="9" s="1"/>
  <c r="R61" i="9"/>
  <c r="Q61" i="9"/>
  <c r="S61" i="9" s="1"/>
  <c r="P61" i="9"/>
  <c r="O61" i="9"/>
  <c r="N61" i="9"/>
  <c r="M61" i="9"/>
  <c r="L61" i="9"/>
  <c r="K61" i="9"/>
  <c r="J61" i="9"/>
  <c r="AB60" i="9"/>
  <c r="AA60" i="9"/>
  <c r="Z60" i="9"/>
  <c r="Y60" i="9"/>
  <c r="X60" i="9"/>
  <c r="W60" i="9"/>
  <c r="V60" i="9"/>
  <c r="U60" i="9"/>
  <c r="T60" i="9"/>
  <c r="S60" i="9"/>
  <c r="Q60" i="9"/>
  <c r="R60" i="9" s="1"/>
  <c r="P60" i="9"/>
  <c r="O60" i="9"/>
  <c r="N60" i="9"/>
  <c r="K60" i="9"/>
  <c r="M60" i="9" s="1"/>
  <c r="J60" i="9"/>
  <c r="AB59" i="9"/>
  <c r="AA59" i="9"/>
  <c r="Z59" i="9"/>
  <c r="W59" i="9"/>
  <c r="V59" i="9"/>
  <c r="T59" i="9"/>
  <c r="U59" i="9" s="1"/>
  <c r="R59" i="9"/>
  <c r="Q59" i="9"/>
  <c r="S59" i="9" s="1"/>
  <c r="P59" i="9"/>
  <c r="N59" i="9"/>
  <c r="O59" i="9" s="1"/>
  <c r="M59" i="9"/>
  <c r="K59" i="9"/>
  <c r="L59" i="9" s="1"/>
  <c r="J59" i="9"/>
  <c r="Z58" i="9"/>
  <c r="Y58" i="9"/>
  <c r="X58" i="9"/>
  <c r="W58" i="9"/>
  <c r="T58" i="9"/>
  <c r="U58" i="9" s="1"/>
  <c r="S58" i="9"/>
  <c r="Q58" i="9"/>
  <c r="R58" i="9" s="1"/>
  <c r="O58" i="9"/>
  <c r="N58" i="9"/>
  <c r="P58" i="9" s="1"/>
  <c r="L58" i="9"/>
  <c r="K58" i="9"/>
  <c r="M58" i="9" s="1"/>
  <c r="J58" i="9"/>
  <c r="Z57" i="9"/>
  <c r="AA57" i="9" s="1"/>
  <c r="Y57" i="9"/>
  <c r="X57" i="9"/>
  <c r="W57" i="9"/>
  <c r="V57" i="9"/>
  <c r="T57" i="9"/>
  <c r="U57" i="9" s="1"/>
  <c r="S57" i="9"/>
  <c r="R57" i="9"/>
  <c r="Q57" i="9"/>
  <c r="P57" i="9"/>
  <c r="O57" i="9"/>
  <c r="N57" i="9"/>
  <c r="M57" i="9"/>
  <c r="L57" i="9"/>
  <c r="K57" i="9"/>
  <c r="J57" i="9"/>
  <c r="Z56" i="9"/>
  <c r="Y56" i="9"/>
  <c r="W56" i="9"/>
  <c r="X56" i="9" s="1"/>
  <c r="U56" i="9"/>
  <c r="T56" i="9"/>
  <c r="V56" i="9" s="1"/>
  <c r="Q56" i="9"/>
  <c r="R56" i="9" s="1"/>
  <c r="P56" i="9"/>
  <c r="O56" i="9"/>
  <c r="N56" i="9"/>
  <c r="K56" i="9"/>
  <c r="M56" i="9" s="1"/>
  <c r="J56" i="9"/>
  <c r="B56" i="9"/>
  <c r="M55" i="9"/>
  <c r="L55" i="9"/>
  <c r="K55" i="9"/>
  <c r="J55" i="9"/>
  <c r="B55" i="9"/>
  <c r="AB54" i="9"/>
  <c r="Z54" i="9"/>
  <c r="AA54" i="9" s="1"/>
  <c r="W54" i="9"/>
  <c r="Y54" i="9" s="1"/>
  <c r="T54" i="9"/>
  <c r="V54" i="9" s="1"/>
  <c r="Q54" i="9"/>
  <c r="S54" i="9" s="1"/>
  <c r="P54" i="9"/>
  <c r="O54" i="9"/>
  <c r="N54" i="9"/>
  <c r="K54" i="9"/>
  <c r="J54" i="9"/>
  <c r="AB53" i="9"/>
  <c r="AA53" i="9"/>
  <c r="Z53" i="9"/>
  <c r="W53" i="9"/>
  <c r="V53" i="9"/>
  <c r="U53" i="9"/>
  <c r="T53" i="9"/>
  <c r="S53" i="9"/>
  <c r="Q53" i="9"/>
  <c r="R53" i="9" s="1"/>
  <c r="P53" i="9"/>
  <c r="O53" i="9"/>
  <c r="N53" i="9"/>
  <c r="K53" i="9"/>
  <c r="J53" i="9"/>
  <c r="Z52" i="9"/>
  <c r="AB52" i="9" s="1"/>
  <c r="Y52" i="9"/>
  <c r="X52" i="9"/>
  <c r="W52" i="9"/>
  <c r="T52" i="9"/>
  <c r="Q52" i="9"/>
  <c r="P52" i="9"/>
  <c r="N52" i="9"/>
  <c r="O52" i="9" s="1"/>
  <c r="K52" i="9"/>
  <c r="M52" i="9" s="1"/>
  <c r="J52" i="9"/>
  <c r="AA51" i="9"/>
  <c r="Z51" i="9"/>
  <c r="AB51" i="9" s="1"/>
  <c r="W51" i="9"/>
  <c r="T51" i="9"/>
  <c r="U51" i="9" s="1"/>
  <c r="Q51" i="9"/>
  <c r="O51" i="9"/>
  <c r="N51" i="9"/>
  <c r="P51" i="9" s="1"/>
  <c r="M51" i="9"/>
  <c r="K51" i="9"/>
  <c r="L51" i="9" s="1"/>
  <c r="J51" i="9"/>
  <c r="Z50" i="9"/>
  <c r="AB50" i="9" s="1"/>
  <c r="Y50" i="9"/>
  <c r="X50" i="9"/>
  <c r="W50" i="9"/>
  <c r="T50" i="9"/>
  <c r="V50" i="9" s="1"/>
  <c r="Q50" i="9"/>
  <c r="P50" i="9"/>
  <c r="N50" i="9"/>
  <c r="O50" i="9" s="1"/>
  <c r="M50" i="9"/>
  <c r="L50" i="9"/>
  <c r="K50" i="9"/>
  <c r="J50" i="9"/>
  <c r="AB49" i="9"/>
  <c r="AA49" i="9"/>
  <c r="Z49" i="9"/>
  <c r="W49" i="9"/>
  <c r="Y49" i="9" s="1"/>
  <c r="V49" i="9"/>
  <c r="T49" i="9"/>
  <c r="U49" i="9" s="1"/>
  <c r="S49" i="9"/>
  <c r="Q49" i="9"/>
  <c r="R49" i="9" s="1"/>
  <c r="P49" i="9"/>
  <c r="O49" i="9"/>
  <c r="N49" i="9"/>
  <c r="K49" i="9"/>
  <c r="J49" i="9"/>
  <c r="AA48" i="9"/>
  <c r="Z48" i="9"/>
  <c r="AB48" i="9" s="1"/>
  <c r="W48" i="9"/>
  <c r="Y48" i="9" s="1"/>
  <c r="V48" i="9"/>
  <c r="U48" i="9"/>
  <c r="T48" i="9"/>
  <c r="Q48" i="9"/>
  <c r="N48" i="9"/>
  <c r="O48" i="9" s="1"/>
  <c r="K48" i="9"/>
  <c r="J48" i="9"/>
  <c r="Z47" i="9"/>
  <c r="W47" i="9"/>
  <c r="V47" i="9"/>
  <c r="U47" i="9"/>
  <c r="T47" i="9"/>
  <c r="S47" i="9"/>
  <c r="R47" i="9"/>
  <c r="Q47" i="9"/>
  <c r="P47" i="9"/>
  <c r="O47" i="9"/>
  <c r="N47" i="9"/>
  <c r="K47" i="9"/>
  <c r="J47" i="9"/>
  <c r="Z46" i="9"/>
  <c r="AA46" i="9" s="1"/>
  <c r="Y46" i="9"/>
  <c r="W46" i="9"/>
  <c r="X46" i="9" s="1"/>
  <c r="T46" i="9"/>
  <c r="Q46" i="9"/>
  <c r="N46" i="9"/>
  <c r="O46" i="9" s="1"/>
  <c r="K46" i="9"/>
  <c r="M46" i="9" s="1"/>
  <c r="J46" i="9"/>
  <c r="Z45" i="9"/>
  <c r="W45" i="9"/>
  <c r="T45" i="9"/>
  <c r="Q45" i="9"/>
  <c r="O45" i="9"/>
  <c r="N45" i="9"/>
  <c r="P45" i="9" s="1"/>
  <c r="M45" i="9"/>
  <c r="K45" i="9"/>
  <c r="L45" i="9" s="1"/>
  <c r="J45" i="9"/>
  <c r="Z44" i="9"/>
  <c r="W44" i="9"/>
  <c r="V44" i="9"/>
  <c r="T44" i="9"/>
  <c r="U44" i="9" s="1"/>
  <c r="S44" i="9"/>
  <c r="R44" i="9"/>
  <c r="Q44" i="9"/>
  <c r="P44" i="9"/>
  <c r="O44" i="9"/>
  <c r="N44" i="9"/>
  <c r="K44" i="9"/>
  <c r="J44" i="9"/>
  <c r="AB43" i="9"/>
  <c r="AA43" i="9"/>
  <c r="Z43" i="9"/>
  <c r="W43" i="9"/>
  <c r="T43" i="9"/>
  <c r="V43" i="9" s="1"/>
  <c r="S43" i="9"/>
  <c r="Q43" i="9"/>
  <c r="R43" i="9" s="1"/>
  <c r="O43" i="9"/>
  <c r="N43" i="9"/>
  <c r="P43" i="9" s="1"/>
  <c r="K43" i="9"/>
  <c r="L43" i="9" s="1"/>
  <c r="J43" i="9"/>
  <c r="AA42" i="9"/>
  <c r="Z42" i="9"/>
  <c r="AB42" i="9" s="1"/>
  <c r="Y42" i="9"/>
  <c r="X42" i="9"/>
  <c r="W42" i="9"/>
  <c r="U42" i="9"/>
  <c r="T42" i="9"/>
  <c r="V42" i="9" s="1"/>
  <c r="Q42" i="9"/>
  <c r="S42" i="9" s="1"/>
  <c r="P42" i="9"/>
  <c r="N42" i="9"/>
  <c r="O42" i="9" s="1"/>
  <c r="K42" i="9"/>
  <c r="J42" i="9"/>
  <c r="AB40" i="9"/>
  <c r="AA40" i="9"/>
  <c r="Y40" i="9"/>
  <c r="X40" i="9"/>
  <c r="V40" i="9"/>
  <c r="U40" i="9"/>
  <c r="S40" i="9"/>
  <c r="R40" i="9"/>
  <c r="P40" i="9"/>
  <c r="O40" i="9"/>
  <c r="M40" i="9"/>
  <c r="L40" i="9"/>
  <c r="Z38" i="9"/>
  <c r="Z40" i="9" s="1"/>
  <c r="W38" i="9"/>
  <c r="W40" i="9" s="1"/>
  <c r="T38" i="9"/>
  <c r="T40" i="9" s="1"/>
  <c r="Q38" i="9"/>
  <c r="Q40" i="9" s="1"/>
  <c r="N38" i="9"/>
  <c r="N40" i="9" s="1"/>
  <c r="K38" i="9"/>
  <c r="K40" i="9" s="1"/>
  <c r="B31" i="9"/>
  <c r="R22" i="9"/>
  <c r="Q22" i="9"/>
  <c r="P22" i="9"/>
  <c r="O22" i="9"/>
  <c r="N22" i="9"/>
  <c r="K22" i="9"/>
  <c r="J22" i="9"/>
  <c r="R21" i="9"/>
  <c r="Q21" i="9"/>
  <c r="P21" i="9"/>
  <c r="O21" i="9"/>
  <c r="N21" i="9"/>
  <c r="M21" i="9"/>
  <c r="K21" i="9"/>
  <c r="L21" i="9" s="1"/>
  <c r="J21" i="9"/>
  <c r="R20" i="9"/>
  <c r="O20" i="9"/>
  <c r="Q20" i="9" s="1"/>
  <c r="N20" i="9"/>
  <c r="M20" i="9"/>
  <c r="K20" i="9"/>
  <c r="L20" i="9" s="1"/>
  <c r="J20" i="9"/>
  <c r="R19" i="9"/>
  <c r="P19" i="9"/>
  <c r="O19" i="9"/>
  <c r="Q19" i="9" s="1"/>
  <c r="N19" i="9"/>
  <c r="K19" i="9"/>
  <c r="J19" i="9"/>
  <c r="R18" i="9"/>
  <c r="O18" i="9"/>
  <c r="N18" i="9"/>
  <c r="K18" i="9"/>
  <c r="J18" i="9"/>
  <c r="R17" i="9"/>
  <c r="O17" i="9"/>
  <c r="Q17" i="9" s="1"/>
  <c r="N17" i="9"/>
  <c r="K17" i="9"/>
  <c r="J17" i="9"/>
  <c r="R16" i="9"/>
  <c r="O16" i="9"/>
  <c r="Q16" i="9" s="1"/>
  <c r="N16" i="9"/>
  <c r="K16" i="9"/>
  <c r="M16" i="9" s="1"/>
  <c r="J16" i="9"/>
  <c r="A2" i="9"/>
  <c r="A1" i="9"/>
  <c r="B207" i="23"/>
  <c r="CR199" i="23"/>
  <c r="CQ199" i="23"/>
  <c r="CO199" i="23"/>
  <c r="CP199" i="23" s="1"/>
  <c r="CN199" i="23"/>
  <c r="CL199" i="23"/>
  <c r="CM199" i="23" s="1"/>
  <c r="CK199" i="23"/>
  <c r="CJ199" i="23"/>
  <c r="CI199" i="23"/>
  <c r="CH199" i="23"/>
  <c r="CF199" i="23"/>
  <c r="CG199" i="23" s="1"/>
  <c r="CE199" i="23"/>
  <c r="CC199" i="23"/>
  <c r="CD199" i="23" s="1"/>
  <c r="CB199" i="23"/>
  <c r="BZ199" i="23"/>
  <c r="CA199" i="23" s="1"/>
  <c r="BY199" i="23"/>
  <c r="BX199" i="23"/>
  <c r="BW199" i="23"/>
  <c r="BV199" i="23"/>
  <c r="BU199" i="23"/>
  <c r="BT199" i="23"/>
  <c r="BR199" i="23"/>
  <c r="BQ199" i="23"/>
  <c r="BS199" i="23" s="1"/>
  <c r="BP199" i="23"/>
  <c r="BN199" i="23"/>
  <c r="BO199" i="23" s="1"/>
  <c r="BK199" i="23"/>
  <c r="BM199" i="23" s="1"/>
  <c r="BJ199" i="23"/>
  <c r="BI199" i="23"/>
  <c r="BH199" i="23"/>
  <c r="BE199" i="23"/>
  <c r="BG199" i="23" s="1"/>
  <c r="BB199" i="23"/>
  <c r="BA199" i="23"/>
  <c r="AY199" i="23"/>
  <c r="AZ199" i="23" s="1"/>
  <c r="AX199" i="23"/>
  <c r="AW199" i="23"/>
  <c r="AV199" i="23"/>
  <c r="AS199" i="23"/>
  <c r="AT199" i="23" s="1"/>
  <c r="AR199" i="23"/>
  <c r="AP199" i="23"/>
  <c r="AQ199" i="23" s="1"/>
  <c r="AM199" i="23"/>
  <c r="AN199" i="23" s="1"/>
  <c r="AJ199" i="23"/>
  <c r="AI199" i="23"/>
  <c r="AH199" i="23"/>
  <c r="AG199" i="23"/>
  <c r="AF199" i="23"/>
  <c r="AD199" i="23"/>
  <c r="AE199" i="23" s="1"/>
  <c r="AA199" i="23"/>
  <c r="AB199" i="23" s="1"/>
  <c r="Z199" i="23"/>
  <c r="X199" i="23"/>
  <c r="Y199" i="23" s="1"/>
  <c r="W199" i="23"/>
  <c r="U199" i="23"/>
  <c r="V199" i="23" s="1"/>
  <c r="R199" i="23"/>
  <c r="O199" i="23"/>
  <c r="Q199" i="23" s="1"/>
  <c r="L199" i="23"/>
  <c r="N199" i="23" s="1"/>
  <c r="K199" i="23"/>
  <c r="CR198" i="23"/>
  <c r="CO198" i="23"/>
  <c r="CN198" i="23"/>
  <c r="CM198" i="23"/>
  <c r="CL198" i="23"/>
  <c r="CJ198" i="23"/>
  <c r="CI198" i="23"/>
  <c r="CK198" i="23" s="1"/>
  <c r="CH198" i="23"/>
  <c r="CG198" i="23"/>
  <c r="CF198" i="23"/>
  <c r="CD198" i="23"/>
  <c r="CC198" i="23"/>
  <c r="CE198" i="23" s="1"/>
  <c r="BZ198" i="23"/>
  <c r="CB198" i="23" s="1"/>
  <c r="BW198" i="23"/>
  <c r="BY198" i="23" s="1"/>
  <c r="BV198" i="23"/>
  <c r="BU198" i="23"/>
  <c r="BT198" i="23"/>
  <c r="BQ198" i="23"/>
  <c r="BN198" i="23"/>
  <c r="BL198" i="23"/>
  <c r="BK198" i="23"/>
  <c r="BM198" i="23" s="1"/>
  <c r="BJ198" i="23"/>
  <c r="BI198" i="23"/>
  <c r="BH198" i="23"/>
  <c r="BF198" i="23"/>
  <c r="BE198" i="23"/>
  <c r="BG198" i="23" s="1"/>
  <c r="BB198" i="23"/>
  <c r="AY198" i="23"/>
  <c r="AZ198" i="23" s="1"/>
  <c r="AV198" i="23"/>
  <c r="AX198" i="23" s="1"/>
  <c r="AU198" i="23"/>
  <c r="AS198" i="23"/>
  <c r="AT198" i="23" s="1"/>
  <c r="AR198" i="23"/>
  <c r="AP198" i="23"/>
  <c r="AQ198" i="23" s="1"/>
  <c r="AO198" i="23"/>
  <c r="AN198" i="23"/>
  <c r="AM198" i="23"/>
  <c r="AJ198" i="23"/>
  <c r="AK198" i="23" s="1"/>
  <c r="AI198" i="23"/>
  <c r="AG198" i="23"/>
  <c r="AH198" i="23" s="1"/>
  <c r="AF198" i="23"/>
  <c r="AD198" i="23"/>
  <c r="AE198" i="23" s="1"/>
  <c r="AB198" i="23"/>
  <c r="AA198" i="23"/>
  <c r="AC198" i="23" s="1"/>
  <c r="X198" i="23"/>
  <c r="Y198" i="23" s="1"/>
  <c r="U198" i="23"/>
  <c r="R198" i="23"/>
  <c r="S198" i="23" s="1"/>
  <c r="O198" i="23"/>
  <c r="L198" i="23"/>
  <c r="M198" i="23" s="1"/>
  <c r="K198" i="23"/>
  <c r="CS197" i="23"/>
  <c r="CR197" i="23"/>
  <c r="CT197" i="23" s="1"/>
  <c r="CO197" i="23"/>
  <c r="CL197" i="23"/>
  <c r="CI197" i="23"/>
  <c r="CK197" i="23" s="1"/>
  <c r="CF197" i="23"/>
  <c r="CG197" i="23" s="1"/>
  <c r="CC197" i="23"/>
  <c r="CB197" i="23"/>
  <c r="CA197" i="23"/>
  <c r="BZ197" i="23"/>
  <c r="BW197" i="23"/>
  <c r="BX197" i="23" s="1"/>
  <c r="BT197" i="23"/>
  <c r="BV197" i="23" s="1"/>
  <c r="BR197" i="23"/>
  <c r="BQ197" i="23"/>
  <c r="BS197" i="23" s="1"/>
  <c r="BP197" i="23"/>
  <c r="BO197" i="23"/>
  <c r="BN197" i="23"/>
  <c r="BK197" i="23"/>
  <c r="BH197" i="23"/>
  <c r="BI197" i="23" s="1"/>
  <c r="BE197" i="23"/>
  <c r="BB197" i="23"/>
  <c r="AY197" i="23"/>
  <c r="AV197" i="23"/>
  <c r="AX197" i="23" s="1"/>
  <c r="AS197" i="23"/>
  <c r="AU197" i="23" s="1"/>
  <c r="AP197" i="23"/>
  <c r="AR197" i="23" s="1"/>
  <c r="AO197" i="23"/>
  <c r="AN197" i="23"/>
  <c r="AM197" i="23"/>
  <c r="AK197" i="23"/>
  <c r="AJ197" i="23"/>
  <c r="AL197" i="23" s="1"/>
  <c r="AG197" i="23"/>
  <c r="AI197" i="23" s="1"/>
  <c r="AF197" i="23"/>
  <c r="AD197" i="23"/>
  <c r="AE197" i="23" s="1"/>
  <c r="AC197" i="23"/>
  <c r="AB197" i="23"/>
  <c r="AA197" i="23"/>
  <c r="Y197" i="23"/>
  <c r="X197" i="23"/>
  <c r="Z197" i="23" s="1"/>
  <c r="V197" i="23"/>
  <c r="U197" i="23"/>
  <c r="W197" i="23" s="1"/>
  <c r="R197" i="23"/>
  <c r="Q197" i="23"/>
  <c r="P197" i="23"/>
  <c r="O197" i="23"/>
  <c r="L197" i="23"/>
  <c r="K197" i="23"/>
  <c r="CR196" i="23"/>
  <c r="CQ196" i="23"/>
  <c r="CP196" i="23"/>
  <c r="CO196" i="23"/>
  <c r="CN196" i="23"/>
  <c r="CM196" i="23"/>
  <c r="CL196" i="23"/>
  <c r="CK196" i="23"/>
  <c r="CJ196" i="23"/>
  <c r="CI196" i="23"/>
  <c r="CH196" i="23"/>
  <c r="CF196" i="23"/>
  <c r="CG196" i="23" s="1"/>
  <c r="CE196" i="23"/>
  <c r="CD196" i="23"/>
  <c r="CC196" i="23"/>
  <c r="CB196" i="23"/>
  <c r="CA196" i="23"/>
  <c r="BZ196" i="23"/>
  <c r="BY196" i="23"/>
  <c r="BX196" i="23"/>
  <c r="BW196" i="23"/>
  <c r="BT196" i="23"/>
  <c r="BU196" i="23" s="1"/>
  <c r="BR196" i="23"/>
  <c r="BQ196" i="23"/>
  <c r="BS196" i="23" s="1"/>
  <c r="BP196" i="23"/>
  <c r="BO196" i="23"/>
  <c r="BN196" i="23"/>
  <c r="BM196" i="23"/>
  <c r="BL196" i="23"/>
  <c r="BK196" i="23"/>
  <c r="BH196" i="23"/>
  <c r="BI196" i="23" s="1"/>
  <c r="BE196" i="23"/>
  <c r="BF196" i="23" s="1"/>
  <c r="BD196" i="23"/>
  <c r="BC196" i="23"/>
  <c r="BB196" i="23"/>
  <c r="BA196" i="23"/>
  <c r="AZ196" i="23"/>
  <c r="AY196" i="23"/>
  <c r="AV196" i="23"/>
  <c r="AW196" i="23" s="1"/>
  <c r="AU196" i="23"/>
  <c r="AT196" i="23"/>
  <c r="AS196" i="23"/>
  <c r="AR196" i="23"/>
  <c r="AQ196" i="23"/>
  <c r="AP196" i="23"/>
  <c r="AO196" i="23"/>
  <c r="AN196" i="23"/>
  <c r="AM196" i="23"/>
  <c r="AJ196" i="23"/>
  <c r="AH196" i="23"/>
  <c r="AG196" i="23"/>
  <c r="AI196" i="23" s="1"/>
  <c r="AF196" i="23"/>
  <c r="AE196" i="23"/>
  <c r="AD196" i="23"/>
  <c r="AC196" i="23"/>
  <c r="AB196" i="23"/>
  <c r="AA196" i="23"/>
  <c r="X196" i="23"/>
  <c r="Y196" i="23" s="1"/>
  <c r="W196" i="23"/>
  <c r="U196" i="23"/>
  <c r="V196" i="23" s="1"/>
  <c r="T196" i="23"/>
  <c r="S196" i="23"/>
  <c r="R196" i="23"/>
  <c r="Q196" i="23"/>
  <c r="P196" i="23"/>
  <c r="O196" i="23"/>
  <c r="L196" i="23"/>
  <c r="K196" i="23"/>
  <c r="CT195" i="23"/>
  <c r="CS195" i="23"/>
  <c r="CR195" i="23"/>
  <c r="CQ195" i="23"/>
  <c r="CO195" i="23"/>
  <c r="CN195" i="23"/>
  <c r="CL195" i="23"/>
  <c r="CI195" i="23"/>
  <c r="CH195" i="23"/>
  <c r="CG195" i="23"/>
  <c r="CF195" i="23"/>
  <c r="CE195" i="23"/>
  <c r="CD195" i="23"/>
  <c r="CC195" i="23"/>
  <c r="BZ195" i="23"/>
  <c r="BY195" i="23"/>
  <c r="BX195" i="23"/>
  <c r="BW195" i="23"/>
  <c r="BT195" i="23"/>
  <c r="BQ195" i="23"/>
  <c r="BN195" i="23"/>
  <c r="BM195" i="23"/>
  <c r="BL195" i="23"/>
  <c r="BK195" i="23"/>
  <c r="BJ195" i="23"/>
  <c r="BH195" i="23"/>
  <c r="BF195" i="23"/>
  <c r="BE195" i="23"/>
  <c r="BB195" i="23"/>
  <c r="AZ195" i="23"/>
  <c r="AY195" i="23"/>
  <c r="AX195" i="23"/>
  <c r="AW195" i="23"/>
  <c r="AV195" i="23"/>
  <c r="AT195" i="23"/>
  <c r="AS195" i="23"/>
  <c r="AR195" i="23"/>
  <c r="AP195" i="23"/>
  <c r="AM195" i="23"/>
  <c r="AJ195" i="23"/>
  <c r="AI195" i="23"/>
  <c r="AH195" i="23"/>
  <c r="AG195" i="23"/>
  <c r="AD195" i="23"/>
  <c r="AA195" i="23"/>
  <c r="Z195" i="23"/>
  <c r="Y195" i="23"/>
  <c r="X195" i="23"/>
  <c r="U195" i="23"/>
  <c r="T195" i="23"/>
  <c r="R195" i="23"/>
  <c r="P195" i="23"/>
  <c r="O195" i="23"/>
  <c r="M195" i="23"/>
  <c r="L195" i="23"/>
  <c r="K195" i="23"/>
  <c r="CT194" i="23"/>
  <c r="CS194" i="23"/>
  <c r="CR194" i="23"/>
  <c r="CO194" i="23"/>
  <c r="CP194" i="23" s="1"/>
  <c r="CN194" i="23"/>
  <c r="CM194" i="23"/>
  <c r="CL194" i="23"/>
  <c r="CM195" i="23" s="1"/>
  <c r="CI194" i="23"/>
  <c r="CH194" i="23"/>
  <c r="CG194" i="23"/>
  <c r="CF194" i="23"/>
  <c r="CC194" i="23"/>
  <c r="CE194" i="23" s="1"/>
  <c r="BZ194" i="23"/>
  <c r="BW194" i="23"/>
  <c r="BT194" i="23"/>
  <c r="BQ194" i="23"/>
  <c r="BP194" i="23"/>
  <c r="BN194" i="23"/>
  <c r="BM194" i="23"/>
  <c r="BL194" i="23"/>
  <c r="BK194" i="23"/>
  <c r="BI194" i="23"/>
  <c r="BH194" i="23"/>
  <c r="BI195" i="23" s="1"/>
  <c r="BE194" i="23"/>
  <c r="BB194" i="23"/>
  <c r="BC194" i="23" s="1"/>
  <c r="BA194" i="23"/>
  <c r="AZ194" i="23"/>
  <c r="AY194" i="23"/>
  <c r="BA195" i="23" s="1"/>
  <c r="AW194" i="23"/>
  <c r="AV194" i="23"/>
  <c r="AX194" i="23" s="1"/>
  <c r="AT194" i="23"/>
  <c r="AS194" i="23"/>
  <c r="AU194" i="23" s="1"/>
  <c r="AP194" i="23"/>
  <c r="AO194" i="23"/>
  <c r="AN194" i="23"/>
  <c r="AM194" i="23"/>
  <c r="AJ194" i="23"/>
  <c r="AH194" i="23"/>
  <c r="AG194" i="23"/>
  <c r="AI194" i="23" s="1"/>
  <c r="AE194" i="23"/>
  <c r="AD194" i="23"/>
  <c r="AE195" i="23" s="1"/>
  <c r="AA194" i="23"/>
  <c r="Z194" i="23"/>
  <c r="Y194" i="23"/>
  <c r="X194" i="23"/>
  <c r="U194" i="23"/>
  <c r="T194" i="23"/>
  <c r="R194" i="23"/>
  <c r="O194" i="23"/>
  <c r="N194" i="23"/>
  <c r="M194" i="23"/>
  <c r="L194" i="23"/>
  <c r="N195" i="23" s="1"/>
  <c r="K194" i="23"/>
  <c r="CT193" i="23"/>
  <c r="CS193" i="23"/>
  <c r="CR193" i="23"/>
  <c r="CP193" i="23"/>
  <c r="CO193" i="23"/>
  <c r="CQ193" i="23" s="1"/>
  <c r="CL193" i="23"/>
  <c r="CN193" i="23" s="1"/>
  <c r="CK193" i="23"/>
  <c r="CJ193" i="23"/>
  <c r="CI193" i="23"/>
  <c r="CF193" i="23"/>
  <c r="CG193" i="23" s="1"/>
  <c r="CD193" i="23"/>
  <c r="CC193" i="23"/>
  <c r="CE193" i="23" s="1"/>
  <c r="CB193" i="23"/>
  <c r="CA193" i="23"/>
  <c r="BZ193" i="23"/>
  <c r="BY193" i="23"/>
  <c r="BX193" i="23"/>
  <c r="BW193" i="23"/>
  <c r="BT193" i="23"/>
  <c r="BV193" i="23" s="1"/>
  <c r="BR193" i="23"/>
  <c r="BQ193" i="23"/>
  <c r="BS193" i="23" s="1"/>
  <c r="BP193" i="23"/>
  <c r="BO193" i="23"/>
  <c r="BN193" i="23"/>
  <c r="BM193" i="23"/>
  <c r="BL193" i="23"/>
  <c r="BK193" i="23"/>
  <c r="BH193" i="23"/>
  <c r="BJ193" i="23" s="1"/>
  <c r="BF193" i="23"/>
  <c r="BE193" i="23"/>
  <c r="BG193" i="23" s="1"/>
  <c r="BB193" i="23"/>
  <c r="BA193" i="23"/>
  <c r="AZ193" i="23"/>
  <c r="AY193" i="23"/>
  <c r="AW193" i="23"/>
  <c r="AV193" i="23"/>
  <c r="AX193" i="23" s="1"/>
  <c r="AT193" i="23"/>
  <c r="AS193" i="23"/>
  <c r="AU193" i="23" s="1"/>
  <c r="AP193" i="23"/>
  <c r="AQ193" i="23" s="1"/>
  <c r="AO193" i="23"/>
  <c r="AN193" i="23"/>
  <c r="AM193" i="23"/>
  <c r="AJ193" i="23"/>
  <c r="AL193" i="23" s="1"/>
  <c r="AH193" i="23"/>
  <c r="AG193" i="23"/>
  <c r="AI193" i="23" s="1"/>
  <c r="AF193" i="23"/>
  <c r="AE193" i="23"/>
  <c r="AD193" i="23"/>
  <c r="AC193" i="23"/>
  <c r="AB193" i="23"/>
  <c r="AA193" i="23"/>
  <c r="X193" i="23"/>
  <c r="V193" i="23"/>
  <c r="U193" i="23"/>
  <c r="W193" i="23" s="1"/>
  <c r="T193" i="23"/>
  <c r="R193" i="23"/>
  <c r="S193" i="23" s="1"/>
  <c r="Q193" i="23"/>
  <c r="P193" i="23"/>
  <c r="O193" i="23"/>
  <c r="L193" i="23"/>
  <c r="N193" i="23" s="1"/>
  <c r="K193" i="23"/>
  <c r="CR192" i="23"/>
  <c r="CO192" i="23"/>
  <c r="CQ192" i="23" s="1"/>
  <c r="CN192" i="23"/>
  <c r="CL192" i="23"/>
  <c r="CM192" i="23" s="1"/>
  <c r="CK192" i="23"/>
  <c r="CJ192" i="23"/>
  <c r="CI192" i="23"/>
  <c r="CG192" i="23"/>
  <c r="CF192" i="23"/>
  <c r="CH192" i="23" s="1"/>
  <c r="CC192" i="23"/>
  <c r="CE192" i="23" s="1"/>
  <c r="CB192" i="23"/>
  <c r="BZ192" i="23"/>
  <c r="CA192" i="23" s="1"/>
  <c r="BW192" i="23"/>
  <c r="BV192" i="23"/>
  <c r="BU192" i="23"/>
  <c r="BT192" i="23"/>
  <c r="BQ192" i="23"/>
  <c r="BN192" i="23"/>
  <c r="BO192" i="23" s="1"/>
  <c r="BK192" i="23"/>
  <c r="BJ192" i="23"/>
  <c r="BI192" i="23"/>
  <c r="BH192" i="23"/>
  <c r="BG192" i="23"/>
  <c r="BF192" i="23"/>
  <c r="BE192" i="23"/>
  <c r="BD192" i="23"/>
  <c r="BB192" i="23"/>
  <c r="BC192" i="23" s="1"/>
  <c r="BA192" i="23"/>
  <c r="AZ192" i="23"/>
  <c r="AY192" i="23"/>
  <c r="AV192" i="23"/>
  <c r="AX192" i="23" s="1"/>
  <c r="AS192" i="23"/>
  <c r="AU192" i="23" s="1"/>
  <c r="AP192" i="23"/>
  <c r="AO192" i="23"/>
  <c r="AN192" i="23"/>
  <c r="AM192" i="23"/>
  <c r="AJ192" i="23"/>
  <c r="AL192" i="23" s="1"/>
  <c r="AG192" i="23"/>
  <c r="AD192" i="23"/>
  <c r="AB192" i="23"/>
  <c r="AA192" i="23"/>
  <c r="AC192" i="23" s="1"/>
  <c r="X192" i="23"/>
  <c r="V192" i="23"/>
  <c r="U192" i="23"/>
  <c r="W192" i="23" s="1"/>
  <c r="R192" i="23"/>
  <c r="S192" i="23" s="1"/>
  <c r="Q192" i="23"/>
  <c r="P192" i="23"/>
  <c r="O192" i="23"/>
  <c r="N192" i="23"/>
  <c r="M192" i="23"/>
  <c r="L192" i="23"/>
  <c r="K192" i="23"/>
  <c r="CR191" i="23"/>
  <c r="CO191" i="23"/>
  <c r="CL191" i="23"/>
  <c r="CI191" i="23"/>
  <c r="CF191" i="23"/>
  <c r="CC191" i="23"/>
  <c r="BZ191" i="23"/>
  <c r="BW191" i="23"/>
  <c r="BT191" i="23"/>
  <c r="BQ191" i="23"/>
  <c r="BN191" i="23"/>
  <c r="BK191" i="23"/>
  <c r="BH191" i="23"/>
  <c r="BE191" i="23"/>
  <c r="BB191" i="23"/>
  <c r="AY191" i="23"/>
  <c r="AV191" i="23"/>
  <c r="AS191" i="23"/>
  <c r="AP191" i="23"/>
  <c r="AM191" i="23"/>
  <c r="AJ191" i="23"/>
  <c r="AG191" i="23"/>
  <c r="AD191" i="23"/>
  <c r="AA191" i="23"/>
  <c r="X191" i="23"/>
  <c r="U191" i="23"/>
  <c r="R191" i="23"/>
  <c r="O191" i="23"/>
  <c r="L191" i="23"/>
  <c r="CX190" i="23"/>
  <c r="B188" i="23"/>
  <c r="K182" i="23"/>
  <c r="J182" i="23"/>
  <c r="K181" i="23"/>
  <c r="J181" i="23"/>
  <c r="L180" i="23"/>
  <c r="K180" i="23"/>
  <c r="J180" i="23"/>
  <c r="M179" i="23"/>
  <c r="L179" i="23"/>
  <c r="K179" i="23"/>
  <c r="J179" i="23"/>
  <c r="K178" i="23"/>
  <c r="J178" i="23"/>
  <c r="L177" i="23"/>
  <c r="K177" i="23"/>
  <c r="J177" i="23"/>
  <c r="M176" i="23"/>
  <c r="L176" i="23"/>
  <c r="K176" i="23"/>
  <c r="J176" i="23"/>
  <c r="K175" i="23"/>
  <c r="J175" i="23"/>
  <c r="L174" i="23"/>
  <c r="K174" i="23"/>
  <c r="J174" i="23"/>
  <c r="M173" i="23"/>
  <c r="L173" i="23"/>
  <c r="K173" i="23"/>
  <c r="J173" i="23"/>
  <c r="M172" i="23"/>
  <c r="K172" i="23"/>
  <c r="J172" i="23"/>
  <c r="L171" i="23"/>
  <c r="K171" i="23"/>
  <c r="L182" i="23" s="1"/>
  <c r="J171" i="23"/>
  <c r="M170" i="23"/>
  <c r="L170" i="23"/>
  <c r="K170" i="23"/>
  <c r="M181" i="23" s="1"/>
  <c r="J170" i="23"/>
  <c r="B170" i="23"/>
  <c r="M169" i="23"/>
  <c r="K169" i="23"/>
  <c r="M180" i="23" s="1"/>
  <c r="J169" i="23"/>
  <c r="M168" i="23"/>
  <c r="L168" i="23"/>
  <c r="K168" i="23"/>
  <c r="J168" i="23"/>
  <c r="M167" i="23"/>
  <c r="L167" i="23"/>
  <c r="K167" i="23"/>
  <c r="J167" i="23"/>
  <c r="M166" i="23"/>
  <c r="K166" i="23"/>
  <c r="M177" i="23" s="1"/>
  <c r="J166" i="23"/>
  <c r="M165" i="23"/>
  <c r="L165" i="23"/>
  <c r="K165" i="23"/>
  <c r="J165" i="23"/>
  <c r="M164" i="23"/>
  <c r="L164" i="23"/>
  <c r="K164" i="23"/>
  <c r="J164" i="23"/>
  <c r="M163" i="23"/>
  <c r="L163" i="23"/>
  <c r="K163" i="23"/>
  <c r="M174" i="23" s="1"/>
  <c r="J163" i="23"/>
  <c r="M162" i="23"/>
  <c r="L162" i="23"/>
  <c r="K162" i="23"/>
  <c r="J162" i="23"/>
  <c r="M161" i="23"/>
  <c r="L161" i="23"/>
  <c r="K161" i="23"/>
  <c r="L172" i="23" s="1"/>
  <c r="J161" i="23"/>
  <c r="M160" i="23"/>
  <c r="L160" i="23"/>
  <c r="K160" i="23"/>
  <c r="M171" i="23" s="1"/>
  <c r="J160" i="23"/>
  <c r="M159" i="23"/>
  <c r="L159" i="23"/>
  <c r="K159" i="23"/>
  <c r="J159" i="23"/>
  <c r="M158" i="23"/>
  <c r="L158" i="23"/>
  <c r="K158" i="23"/>
  <c r="L169" i="23" s="1"/>
  <c r="J158" i="23"/>
  <c r="M157" i="23"/>
  <c r="L157" i="23"/>
  <c r="K157" i="23"/>
  <c r="J157" i="23"/>
  <c r="M156" i="23"/>
  <c r="L156" i="23"/>
  <c r="K156" i="23"/>
  <c r="J156" i="23"/>
  <c r="M155" i="23"/>
  <c r="L155" i="23"/>
  <c r="K155" i="23"/>
  <c r="L166" i="23" s="1"/>
  <c r="J155" i="23"/>
  <c r="B152" i="23"/>
  <c r="A149" i="23"/>
  <c r="B141" i="23"/>
  <c r="CR133" i="23"/>
  <c r="CT133" i="23" s="1"/>
  <c r="CQ133" i="23"/>
  <c r="CO133" i="23"/>
  <c r="CP133" i="23" s="1"/>
  <c r="CL133" i="23"/>
  <c r="CK133" i="23"/>
  <c r="CJ133" i="23"/>
  <c r="CI133" i="23"/>
  <c r="CF133" i="23"/>
  <c r="CC133" i="23"/>
  <c r="CE133" i="23" s="1"/>
  <c r="CA133" i="23"/>
  <c r="BZ133" i="23"/>
  <c r="CB133" i="23" s="1"/>
  <c r="BY133" i="23"/>
  <c r="BW133" i="23"/>
  <c r="BX133" i="23" s="1"/>
  <c r="BU133" i="23"/>
  <c r="BT133" i="23"/>
  <c r="BV133" i="23" s="1"/>
  <c r="BQ133" i="23"/>
  <c r="BN133" i="23"/>
  <c r="BK133" i="23"/>
  <c r="BM133" i="23" s="1"/>
  <c r="BI133" i="23"/>
  <c r="BH133" i="23"/>
  <c r="BJ133" i="23" s="1"/>
  <c r="BF133" i="23"/>
  <c r="BE133" i="23"/>
  <c r="BG133" i="23" s="1"/>
  <c r="BB133" i="23"/>
  <c r="BD133" i="23" s="1"/>
  <c r="AZ133" i="23"/>
  <c r="AY133" i="23"/>
  <c r="BA133" i="23" s="1"/>
  <c r="AV133" i="23"/>
  <c r="AX133" i="23" s="1"/>
  <c r="AS133" i="23"/>
  <c r="AP133" i="23"/>
  <c r="AQ133" i="23" s="1"/>
  <c r="AO133" i="23"/>
  <c r="AN133" i="23"/>
  <c r="AM133" i="23"/>
  <c r="AJ133" i="23"/>
  <c r="AI133" i="23"/>
  <c r="AH133" i="23"/>
  <c r="AG133" i="23"/>
  <c r="AD133" i="23"/>
  <c r="AA133" i="23"/>
  <c r="AC133" i="23" s="1"/>
  <c r="Y133" i="23"/>
  <c r="X133" i="23"/>
  <c r="Z133" i="23" s="1"/>
  <c r="U133" i="23"/>
  <c r="S133" i="23"/>
  <c r="R133" i="23"/>
  <c r="T133" i="23" s="1"/>
  <c r="O133" i="23"/>
  <c r="P133" i="23" s="1"/>
  <c r="L133" i="23"/>
  <c r="K133" i="23"/>
  <c r="CS132" i="23"/>
  <c r="CR132" i="23"/>
  <c r="CT132" i="23" s="1"/>
  <c r="CO132" i="23"/>
  <c r="CN132" i="23"/>
  <c r="CM132" i="23"/>
  <c r="CL132" i="23"/>
  <c r="CK132" i="23"/>
  <c r="CJ132" i="23"/>
  <c r="CI132" i="23"/>
  <c r="CF132" i="23"/>
  <c r="CG132" i="23" s="1"/>
  <c r="CC132" i="23"/>
  <c r="CB132" i="23"/>
  <c r="CA132" i="23"/>
  <c r="BZ132" i="23"/>
  <c r="BX132" i="23"/>
  <c r="BW132" i="23"/>
  <c r="BY132" i="23" s="1"/>
  <c r="BV132" i="23"/>
  <c r="BU132" i="23"/>
  <c r="BT132" i="23"/>
  <c r="BR132" i="23"/>
  <c r="BQ132" i="23"/>
  <c r="BS132" i="23" s="1"/>
  <c r="BP132" i="23"/>
  <c r="BO132" i="23"/>
  <c r="BN132" i="23"/>
  <c r="BM132" i="23"/>
  <c r="BK132" i="23"/>
  <c r="BL132" i="23" s="1"/>
  <c r="BH132" i="23"/>
  <c r="BJ132" i="23" s="1"/>
  <c r="BE132" i="23"/>
  <c r="BD132" i="23"/>
  <c r="BC132" i="23"/>
  <c r="BB132" i="23"/>
  <c r="AY132" i="23"/>
  <c r="AX132" i="23"/>
  <c r="AW132" i="23"/>
  <c r="AV132" i="23"/>
  <c r="AT132" i="23"/>
  <c r="AS132" i="23"/>
  <c r="AU132" i="23" s="1"/>
  <c r="AR132" i="23"/>
  <c r="AQ132" i="23"/>
  <c r="AP132" i="23"/>
  <c r="AM132" i="23"/>
  <c r="AO132" i="23" s="1"/>
  <c r="AJ132" i="23"/>
  <c r="AL132" i="23" s="1"/>
  <c r="AG132" i="23"/>
  <c r="AI132" i="23" s="1"/>
  <c r="AF132" i="23"/>
  <c r="AE132" i="23"/>
  <c r="AD132" i="23"/>
  <c r="AC132" i="23"/>
  <c r="AA132" i="23"/>
  <c r="AB132" i="23" s="1"/>
  <c r="X132" i="23"/>
  <c r="Z132" i="23" s="1"/>
  <c r="U132" i="23"/>
  <c r="T132" i="23"/>
  <c r="S132" i="23"/>
  <c r="R132" i="23"/>
  <c r="O132" i="23"/>
  <c r="Q132" i="23" s="1"/>
  <c r="L132" i="23"/>
  <c r="N132" i="23" s="1"/>
  <c r="K132" i="23"/>
  <c r="CR131" i="23"/>
  <c r="CS131" i="23" s="1"/>
  <c r="CO131" i="23"/>
  <c r="CM131" i="23"/>
  <c r="CL131" i="23"/>
  <c r="CN131" i="23" s="1"/>
  <c r="CK131" i="23"/>
  <c r="CJ131" i="23"/>
  <c r="CI131" i="23"/>
  <c r="CF131" i="23"/>
  <c r="CH131" i="23" s="1"/>
  <c r="CE131" i="23"/>
  <c r="CC131" i="23"/>
  <c r="CD131" i="23" s="1"/>
  <c r="CA131" i="23"/>
  <c r="BZ131" i="23"/>
  <c r="CB131" i="23" s="1"/>
  <c r="BY131" i="23"/>
  <c r="BX131" i="23"/>
  <c r="BW131" i="23"/>
  <c r="BT131" i="23"/>
  <c r="BU131" i="23" s="1"/>
  <c r="BQ131" i="23"/>
  <c r="BR131" i="23" s="1"/>
  <c r="BP131" i="23"/>
  <c r="BO131" i="23"/>
  <c r="BN131" i="23"/>
  <c r="BK131" i="23"/>
  <c r="BL131" i="23" s="1"/>
  <c r="BJ131" i="23"/>
  <c r="BI131" i="23"/>
  <c r="BH131" i="23"/>
  <c r="BG131" i="23"/>
  <c r="BE131" i="23"/>
  <c r="BF131" i="23" s="1"/>
  <c r="BB131" i="23"/>
  <c r="BD131" i="23" s="1"/>
  <c r="AZ131" i="23"/>
  <c r="AY131" i="23"/>
  <c r="BA131" i="23" s="1"/>
  <c r="AX131" i="23"/>
  <c r="AW131" i="23"/>
  <c r="AV131" i="23"/>
  <c r="AS131" i="23"/>
  <c r="AP131" i="23"/>
  <c r="AR131" i="23" s="1"/>
  <c r="AO131" i="23"/>
  <c r="AN131" i="23"/>
  <c r="AM131" i="23"/>
  <c r="AJ131" i="23"/>
  <c r="AK131" i="23" s="1"/>
  <c r="AI131" i="23"/>
  <c r="AG131" i="23"/>
  <c r="AH131" i="23" s="1"/>
  <c r="AF131" i="23"/>
  <c r="AE131" i="23"/>
  <c r="AD131" i="23"/>
  <c r="AC131" i="23"/>
  <c r="AB131" i="23"/>
  <c r="AA131" i="23"/>
  <c r="Y131" i="23"/>
  <c r="X131" i="23"/>
  <c r="Z131" i="23" s="1"/>
  <c r="U131" i="23"/>
  <c r="V131" i="23" s="1"/>
  <c r="R131" i="23"/>
  <c r="T131" i="23" s="1"/>
  <c r="Q131" i="23"/>
  <c r="P131" i="23"/>
  <c r="O131" i="23"/>
  <c r="N131" i="23"/>
  <c r="M131" i="23"/>
  <c r="L131" i="23"/>
  <c r="K131" i="23"/>
  <c r="CR130" i="23"/>
  <c r="CP130" i="23"/>
  <c r="CO130" i="23"/>
  <c r="CQ130" i="23" s="1"/>
  <c r="CM130" i="23"/>
  <c r="CL130" i="23"/>
  <c r="CN130" i="23" s="1"/>
  <c r="CI130" i="23"/>
  <c r="CJ130" i="23" s="1"/>
  <c r="CF130" i="23"/>
  <c r="CC130" i="23"/>
  <c r="BZ130" i="23"/>
  <c r="BY130" i="23"/>
  <c r="BX130" i="23"/>
  <c r="BW130" i="23"/>
  <c r="BU130" i="23"/>
  <c r="BT130" i="23"/>
  <c r="BV130" i="23" s="1"/>
  <c r="BS130" i="23"/>
  <c r="BR130" i="23"/>
  <c r="BQ130" i="23"/>
  <c r="BN130" i="23"/>
  <c r="BP130" i="23" s="1"/>
  <c r="BK130" i="23"/>
  <c r="BM130" i="23" s="1"/>
  <c r="BH130" i="23"/>
  <c r="BJ130" i="23" s="1"/>
  <c r="BG130" i="23"/>
  <c r="BE130" i="23"/>
  <c r="BF130" i="23" s="1"/>
  <c r="BB130" i="23"/>
  <c r="BA130" i="23"/>
  <c r="AY130" i="23"/>
  <c r="AZ130" i="23" s="1"/>
  <c r="AV130" i="23"/>
  <c r="AS130" i="23"/>
  <c r="AT130" i="23" s="1"/>
  <c r="AP130" i="23"/>
  <c r="AN130" i="23"/>
  <c r="AM130" i="23"/>
  <c r="AO130" i="23" s="1"/>
  <c r="AJ130" i="23"/>
  <c r="AL130" i="23" s="1"/>
  <c r="AG130" i="23"/>
  <c r="AI130" i="23" s="1"/>
  <c r="AF130" i="23"/>
  <c r="AE130" i="23"/>
  <c r="AD130" i="23"/>
  <c r="AA130" i="23"/>
  <c r="AB130" i="23" s="1"/>
  <c r="Y130" i="23"/>
  <c r="X130" i="23"/>
  <c r="Z130" i="23" s="1"/>
  <c r="W130" i="23"/>
  <c r="V130" i="23"/>
  <c r="U130" i="23"/>
  <c r="R130" i="23"/>
  <c r="P130" i="23"/>
  <c r="O130" i="23"/>
  <c r="Q130" i="23" s="1"/>
  <c r="M130" i="23"/>
  <c r="L130" i="23"/>
  <c r="N130" i="23" s="1"/>
  <c r="K130" i="23"/>
  <c r="CR129" i="23"/>
  <c r="CT129" i="23" s="1"/>
  <c r="CO129" i="23"/>
  <c r="CQ129" i="23" s="1"/>
  <c r="CN129" i="23"/>
  <c r="CM129" i="23"/>
  <c r="CL129" i="23"/>
  <c r="CK129" i="23"/>
  <c r="CI129" i="23"/>
  <c r="CJ129" i="23" s="1"/>
  <c r="CG129" i="23"/>
  <c r="CF129" i="23"/>
  <c r="CH129" i="23" s="1"/>
  <c r="CC129" i="23"/>
  <c r="CE129" i="23" s="1"/>
  <c r="CB129" i="23"/>
  <c r="CA129" i="23"/>
  <c r="BZ129" i="23"/>
  <c r="BW129" i="23"/>
  <c r="BX129" i="23" s="1"/>
  <c r="BU129" i="23"/>
  <c r="BT129" i="23"/>
  <c r="BV129" i="23" s="1"/>
  <c r="BQ129" i="23"/>
  <c r="BS129" i="23" s="1"/>
  <c r="BP129" i="23"/>
  <c r="BO129" i="23"/>
  <c r="BN129" i="23"/>
  <c r="BK129" i="23"/>
  <c r="BM129" i="23" s="1"/>
  <c r="BH129" i="23"/>
  <c r="BJ129" i="23" s="1"/>
  <c r="BE129" i="23"/>
  <c r="BG129" i="23" s="1"/>
  <c r="BD129" i="23"/>
  <c r="BC129" i="23"/>
  <c r="BB129" i="23"/>
  <c r="AY129" i="23"/>
  <c r="BA129" i="23" s="1"/>
  <c r="AV129" i="23"/>
  <c r="AX129" i="23" s="1"/>
  <c r="AS129" i="23"/>
  <c r="AU129" i="23" s="1"/>
  <c r="AR129" i="23"/>
  <c r="AQ129" i="23"/>
  <c r="AP129" i="23"/>
  <c r="AO129" i="23"/>
  <c r="AM129" i="23"/>
  <c r="AN129" i="23" s="1"/>
  <c r="AK129" i="23"/>
  <c r="AJ129" i="23"/>
  <c r="AL129" i="23" s="1"/>
  <c r="AG129" i="23"/>
  <c r="AI129" i="23" s="1"/>
  <c r="AF129" i="23"/>
  <c r="AE129" i="23"/>
  <c r="AD129" i="23"/>
  <c r="AA129" i="23"/>
  <c r="AC129" i="23" s="1"/>
  <c r="Y129" i="23"/>
  <c r="X129" i="23"/>
  <c r="Z129" i="23" s="1"/>
  <c r="U129" i="23"/>
  <c r="W129" i="23" s="1"/>
  <c r="T129" i="23"/>
  <c r="S129" i="23"/>
  <c r="R129" i="23"/>
  <c r="O129" i="23"/>
  <c r="Q129" i="23" s="1"/>
  <c r="L129" i="23"/>
  <c r="N129" i="23" s="1"/>
  <c r="K129" i="23"/>
  <c r="CT128" i="23"/>
  <c r="CS128" i="23"/>
  <c r="CR128" i="23"/>
  <c r="CQ128" i="23"/>
  <c r="CO128" i="23"/>
  <c r="CP128" i="23" s="1"/>
  <c r="CL128" i="23"/>
  <c r="CM128" i="23" s="1"/>
  <c r="CI128" i="23"/>
  <c r="CF128" i="23"/>
  <c r="CH128" i="23" s="1"/>
  <c r="CC128" i="23"/>
  <c r="CA128" i="23"/>
  <c r="BZ128" i="23"/>
  <c r="CB128" i="23" s="1"/>
  <c r="BY128" i="23"/>
  <c r="BX128" i="23"/>
  <c r="BW128" i="23"/>
  <c r="BT128" i="23"/>
  <c r="BV128" i="23" s="1"/>
  <c r="BS128" i="23"/>
  <c r="BQ128" i="23"/>
  <c r="BR128" i="23" s="1"/>
  <c r="BN128" i="23"/>
  <c r="BK128" i="23"/>
  <c r="BM128" i="23" s="1"/>
  <c r="BJ128" i="23"/>
  <c r="BI128" i="23"/>
  <c r="BH128" i="23"/>
  <c r="BE128" i="23"/>
  <c r="BF128" i="23" s="1"/>
  <c r="BC128" i="23"/>
  <c r="BB128" i="23"/>
  <c r="BD128" i="23" s="1"/>
  <c r="AY128" i="23"/>
  <c r="AV128" i="23"/>
  <c r="AX128" i="23" s="1"/>
  <c r="AU128" i="23"/>
  <c r="AS128" i="23"/>
  <c r="AT128" i="23" s="1"/>
  <c r="AR128" i="23"/>
  <c r="AP128" i="23"/>
  <c r="AQ128" i="23" s="1"/>
  <c r="AN128" i="23"/>
  <c r="AM128" i="23"/>
  <c r="AO128" i="23" s="1"/>
  <c r="AJ128" i="23"/>
  <c r="AL128" i="23" s="1"/>
  <c r="AG128" i="23"/>
  <c r="AH128" i="23" s="1"/>
  <c r="AF128" i="23"/>
  <c r="AE128" i="23"/>
  <c r="AD128" i="23"/>
  <c r="AC128" i="23"/>
  <c r="AA128" i="23"/>
  <c r="AB128" i="23" s="1"/>
  <c r="X128" i="23"/>
  <c r="Z128" i="23" s="1"/>
  <c r="U128" i="23"/>
  <c r="V128" i="23" s="1"/>
  <c r="R128" i="23"/>
  <c r="P128" i="23"/>
  <c r="O128" i="23"/>
  <c r="Q128" i="23" s="1"/>
  <c r="N128" i="23"/>
  <c r="M128" i="23"/>
  <c r="L128" i="23"/>
  <c r="K128" i="23"/>
  <c r="CR127" i="23"/>
  <c r="CO127" i="23"/>
  <c r="CP127" i="23" s="1"/>
  <c r="CM127" i="23"/>
  <c r="CL127" i="23"/>
  <c r="CN127" i="23" s="1"/>
  <c r="CI127" i="23"/>
  <c r="CK127" i="23" s="1"/>
  <c r="CG127" i="23"/>
  <c r="CF127" i="23"/>
  <c r="CH127" i="23" s="1"/>
  <c r="CD127" i="23"/>
  <c r="CC127" i="23"/>
  <c r="CE127" i="23" s="1"/>
  <c r="BZ127" i="23"/>
  <c r="CA127" i="23" s="1"/>
  <c r="BW127" i="23"/>
  <c r="BY127" i="23" s="1"/>
  <c r="BT127" i="23"/>
  <c r="BS127" i="23"/>
  <c r="BR127" i="23"/>
  <c r="BQ127" i="23"/>
  <c r="BP127" i="23"/>
  <c r="BO127" i="23"/>
  <c r="BN127" i="23"/>
  <c r="BM127" i="23"/>
  <c r="BK127" i="23"/>
  <c r="BL127" i="23" s="1"/>
  <c r="BH127" i="23"/>
  <c r="BJ127" i="23" s="1"/>
  <c r="BE127" i="23"/>
  <c r="BG127" i="23" s="1"/>
  <c r="BB127" i="23"/>
  <c r="BD127" i="23" s="1"/>
  <c r="AZ127" i="23"/>
  <c r="AY127" i="23"/>
  <c r="BA127" i="23" s="1"/>
  <c r="AW127" i="23"/>
  <c r="AV127" i="23"/>
  <c r="AX127" i="23" s="1"/>
  <c r="AU127" i="23"/>
  <c r="AT127" i="23"/>
  <c r="AS127" i="23"/>
  <c r="AR127" i="23"/>
  <c r="AQ127" i="23"/>
  <c r="AP127" i="23"/>
  <c r="AM127" i="23"/>
  <c r="AN127" i="23" s="1"/>
  <c r="AJ127" i="23"/>
  <c r="AG127" i="23"/>
  <c r="AI127" i="23" s="1"/>
  <c r="AF127" i="23"/>
  <c r="AE127" i="23"/>
  <c r="AD127" i="23"/>
  <c r="AC127" i="23"/>
  <c r="AB127" i="23"/>
  <c r="AA127" i="23"/>
  <c r="Y127" i="23"/>
  <c r="X127" i="23"/>
  <c r="Z127" i="23" s="1"/>
  <c r="U127" i="23"/>
  <c r="V127" i="23" s="1"/>
  <c r="T127" i="23"/>
  <c r="R127" i="23"/>
  <c r="S127" i="23" s="1"/>
  <c r="P127" i="23"/>
  <c r="O127" i="23"/>
  <c r="Q127" i="23" s="1"/>
  <c r="L127" i="23"/>
  <c r="K127" i="23"/>
  <c r="CR126" i="23"/>
  <c r="CT126" i="23" s="1"/>
  <c r="CP126" i="23"/>
  <c r="CO126" i="23"/>
  <c r="CQ126" i="23" s="1"/>
  <c r="CN126" i="23"/>
  <c r="CM126" i="23"/>
  <c r="CL126" i="23"/>
  <c r="CJ126" i="23"/>
  <c r="CI126" i="23"/>
  <c r="CK126" i="23" s="1"/>
  <c r="CF126" i="23"/>
  <c r="CC126" i="23"/>
  <c r="CD126" i="23" s="1"/>
  <c r="CB126" i="23"/>
  <c r="CA126" i="23"/>
  <c r="BZ126" i="23"/>
  <c r="BX126" i="23"/>
  <c r="BW126" i="23"/>
  <c r="BY126" i="23" s="1"/>
  <c r="BT126" i="23"/>
  <c r="BV126" i="23" s="1"/>
  <c r="BQ126" i="23"/>
  <c r="BS126" i="23" s="1"/>
  <c r="BP126" i="23"/>
  <c r="BO126" i="23"/>
  <c r="BN126" i="23"/>
  <c r="BL126" i="23"/>
  <c r="BK126" i="23"/>
  <c r="BM126" i="23" s="1"/>
  <c r="BJ126" i="23"/>
  <c r="BI126" i="23"/>
  <c r="BH126" i="23"/>
  <c r="BF126" i="23"/>
  <c r="BE126" i="23"/>
  <c r="BG126" i="23" s="1"/>
  <c r="BD126" i="23"/>
  <c r="BC126" i="23"/>
  <c r="BB126" i="23"/>
  <c r="AZ126" i="23"/>
  <c r="AY126" i="23"/>
  <c r="BA126" i="23" s="1"/>
  <c r="AX126" i="23"/>
  <c r="AW126" i="23"/>
  <c r="AV126" i="23"/>
  <c r="AS126" i="23"/>
  <c r="AR126" i="23"/>
  <c r="AQ126" i="23"/>
  <c r="AP126" i="23"/>
  <c r="AN126" i="23"/>
  <c r="AM126" i="23"/>
  <c r="AO126" i="23" s="1"/>
  <c r="AJ126" i="23"/>
  <c r="AL126" i="23" s="1"/>
  <c r="AG126" i="23"/>
  <c r="AI126" i="23" s="1"/>
  <c r="AF126" i="23"/>
  <c r="AE126" i="23"/>
  <c r="AD126" i="23"/>
  <c r="AB126" i="23"/>
  <c r="AA126" i="23"/>
  <c r="AC126" i="23" s="1"/>
  <c r="Z126" i="23"/>
  <c r="X126" i="23"/>
  <c r="Y126" i="23" s="1"/>
  <c r="W126" i="23"/>
  <c r="V126" i="23"/>
  <c r="U126" i="23"/>
  <c r="T126" i="23"/>
  <c r="S126" i="23"/>
  <c r="R126" i="23"/>
  <c r="P126" i="23"/>
  <c r="O126" i="23"/>
  <c r="Q126" i="23" s="1"/>
  <c r="N126" i="23"/>
  <c r="M126" i="23"/>
  <c r="L126" i="23"/>
  <c r="K126" i="23"/>
  <c r="CR125" i="23"/>
  <c r="CO125" i="23"/>
  <c r="CL125" i="23"/>
  <c r="CI125" i="23"/>
  <c r="CF125" i="23"/>
  <c r="CC125" i="23"/>
  <c r="BZ125" i="23"/>
  <c r="BW125" i="23"/>
  <c r="BT125" i="23"/>
  <c r="BQ125" i="23"/>
  <c r="BN125" i="23"/>
  <c r="BK125" i="23"/>
  <c r="BH125" i="23"/>
  <c r="BE125" i="23"/>
  <c r="BB125" i="23"/>
  <c r="AY125" i="23"/>
  <c r="AV125" i="23"/>
  <c r="AS125" i="23"/>
  <c r="AP125" i="23"/>
  <c r="AM125" i="23"/>
  <c r="AJ125" i="23"/>
  <c r="AG125" i="23"/>
  <c r="AD125" i="23"/>
  <c r="AA125" i="23"/>
  <c r="X125" i="23"/>
  <c r="U125" i="23"/>
  <c r="R125" i="23"/>
  <c r="O125" i="23"/>
  <c r="L125" i="23"/>
  <c r="CX124" i="23"/>
  <c r="B122" i="23"/>
  <c r="K116" i="23"/>
  <c r="M116" i="23" s="1"/>
  <c r="J116" i="23"/>
  <c r="L115" i="23"/>
  <c r="K115" i="23"/>
  <c r="M115" i="23" s="1"/>
  <c r="J115" i="23"/>
  <c r="K114" i="23"/>
  <c r="L114" i="23" s="1"/>
  <c r="J114" i="23"/>
  <c r="K113" i="23"/>
  <c r="L113" i="23" s="1"/>
  <c r="J113" i="23"/>
  <c r="M112" i="23"/>
  <c r="L112" i="23"/>
  <c r="K112" i="23"/>
  <c r="J112" i="23"/>
  <c r="M111" i="23"/>
  <c r="K111" i="23"/>
  <c r="L111" i="23" s="1"/>
  <c r="J111" i="23"/>
  <c r="L110" i="23"/>
  <c r="K110" i="23"/>
  <c r="M110" i="23" s="1"/>
  <c r="J110" i="23"/>
  <c r="K109" i="23"/>
  <c r="M109" i="23" s="1"/>
  <c r="J109" i="23"/>
  <c r="K108" i="23"/>
  <c r="J108" i="23"/>
  <c r="M107" i="23"/>
  <c r="K107" i="23"/>
  <c r="L107" i="23" s="1"/>
  <c r="J107" i="23"/>
  <c r="K106" i="23"/>
  <c r="L106" i="23" s="1"/>
  <c r="J106" i="23"/>
  <c r="K105" i="23"/>
  <c r="L105" i="23" s="1"/>
  <c r="J105" i="23"/>
  <c r="M104" i="23"/>
  <c r="L104" i="23"/>
  <c r="K104" i="23"/>
  <c r="J104" i="23"/>
  <c r="B104" i="23"/>
  <c r="K103" i="23"/>
  <c r="M103" i="23" s="1"/>
  <c r="J103" i="23"/>
  <c r="L102" i="23"/>
  <c r="K102" i="23"/>
  <c r="M102" i="23" s="1"/>
  <c r="J102" i="23"/>
  <c r="M101" i="23"/>
  <c r="L101" i="23"/>
  <c r="K101" i="23"/>
  <c r="J101" i="23"/>
  <c r="K100" i="23"/>
  <c r="J100" i="23"/>
  <c r="K99" i="23"/>
  <c r="M99" i="23" s="1"/>
  <c r="J99" i="23"/>
  <c r="K98" i="23"/>
  <c r="L98" i="23" s="1"/>
  <c r="J98" i="23"/>
  <c r="M97" i="23"/>
  <c r="K97" i="23"/>
  <c r="L97" i="23" s="1"/>
  <c r="J97" i="23"/>
  <c r="L96" i="23"/>
  <c r="K96" i="23"/>
  <c r="M96" i="23" s="1"/>
  <c r="J96" i="23"/>
  <c r="K95" i="23"/>
  <c r="M95" i="23" s="1"/>
  <c r="J95" i="23"/>
  <c r="L94" i="23"/>
  <c r="K94" i="23"/>
  <c r="M94" i="23" s="1"/>
  <c r="J94" i="23"/>
  <c r="K93" i="23"/>
  <c r="M93" i="23" s="1"/>
  <c r="J93" i="23"/>
  <c r="K92" i="23"/>
  <c r="M92" i="23" s="1"/>
  <c r="J92" i="23"/>
  <c r="M91" i="23"/>
  <c r="K91" i="23"/>
  <c r="L91" i="23" s="1"/>
  <c r="J91" i="23"/>
  <c r="L90" i="23"/>
  <c r="K90" i="23"/>
  <c r="M90" i="23" s="1"/>
  <c r="J90" i="23"/>
  <c r="K89" i="23"/>
  <c r="M89" i="23" s="1"/>
  <c r="J89" i="23"/>
  <c r="B86" i="23"/>
  <c r="A83" i="23"/>
  <c r="B75" i="23"/>
  <c r="CT67" i="23"/>
  <c r="CR67" i="23"/>
  <c r="CS67" i="23" s="1"/>
  <c r="CQ67" i="23"/>
  <c r="CP67" i="23"/>
  <c r="CO67" i="23"/>
  <c r="CM67" i="23"/>
  <c r="CL67" i="23"/>
  <c r="CN67" i="23" s="1"/>
  <c r="CK67" i="23"/>
  <c r="CJ67" i="23"/>
  <c r="CI67" i="23"/>
  <c r="CF67" i="23"/>
  <c r="CC67" i="23"/>
  <c r="CB67" i="23"/>
  <c r="CA67" i="23"/>
  <c r="BZ67" i="23"/>
  <c r="BW67" i="23"/>
  <c r="BY67" i="23" s="1"/>
  <c r="BV67" i="23"/>
  <c r="BT67" i="23"/>
  <c r="BU67" i="23" s="1"/>
  <c r="BS67" i="23"/>
  <c r="BQ67" i="23"/>
  <c r="BR67" i="23" s="1"/>
  <c r="BN67" i="23"/>
  <c r="BP67" i="23" s="1"/>
  <c r="BK67" i="23"/>
  <c r="BM67" i="23" s="1"/>
  <c r="BH67" i="23"/>
  <c r="BI67" i="23" s="1"/>
  <c r="BF67" i="23"/>
  <c r="BE67" i="23"/>
  <c r="BG67" i="23" s="1"/>
  <c r="BD67" i="23"/>
  <c r="BC67" i="23"/>
  <c r="BB67" i="23"/>
  <c r="BA67" i="23"/>
  <c r="AZ67" i="23"/>
  <c r="AY67" i="23"/>
  <c r="AV67" i="23"/>
  <c r="AW67" i="23" s="1"/>
  <c r="AS67" i="23"/>
  <c r="AT67" i="23" s="1"/>
  <c r="AP67" i="23"/>
  <c r="AO67" i="23"/>
  <c r="AN67" i="23"/>
  <c r="AM67" i="23"/>
  <c r="AJ67" i="23"/>
  <c r="AK67" i="23" s="1"/>
  <c r="AI67" i="23"/>
  <c r="AH67" i="23"/>
  <c r="AG67" i="23"/>
  <c r="AD67" i="23"/>
  <c r="AF67" i="23" s="1"/>
  <c r="AB67" i="23"/>
  <c r="AA67" i="23"/>
  <c r="AC67" i="23" s="1"/>
  <c r="X67" i="23"/>
  <c r="W67" i="23"/>
  <c r="V67" i="23"/>
  <c r="U67" i="23"/>
  <c r="R67" i="23"/>
  <c r="O67" i="23"/>
  <c r="P67" i="23" s="1"/>
  <c r="L67" i="23"/>
  <c r="K67" i="23"/>
  <c r="CT66" i="23"/>
  <c r="CS66" i="23"/>
  <c r="CR66" i="23"/>
  <c r="CO66" i="23"/>
  <c r="CQ66" i="23" s="1"/>
  <c r="CL66" i="23"/>
  <c r="CN66" i="23" s="1"/>
  <c r="CI66" i="23"/>
  <c r="CK66" i="23" s="1"/>
  <c r="CF66" i="23"/>
  <c r="CE66" i="23"/>
  <c r="CC66" i="23"/>
  <c r="CD66" i="23" s="1"/>
  <c r="BZ66" i="23"/>
  <c r="BX66" i="23"/>
  <c r="BW66" i="23"/>
  <c r="BY66" i="23" s="1"/>
  <c r="BV66" i="23"/>
  <c r="BU66" i="23"/>
  <c r="BT66" i="23"/>
  <c r="BQ66" i="23"/>
  <c r="BR66" i="23" s="1"/>
  <c r="BN66" i="23"/>
  <c r="BP66" i="23" s="1"/>
  <c r="BK66" i="23"/>
  <c r="BM66" i="23" s="1"/>
  <c r="BI66" i="23"/>
  <c r="BH66" i="23"/>
  <c r="BJ66" i="23" s="1"/>
  <c r="BE66" i="23"/>
  <c r="BD66" i="23"/>
  <c r="BC66" i="23"/>
  <c r="BB66" i="23"/>
  <c r="AY66" i="23"/>
  <c r="AV66" i="23"/>
  <c r="AW66" i="23" s="1"/>
  <c r="AU66" i="23"/>
  <c r="AS66" i="23"/>
  <c r="AT66" i="23" s="1"/>
  <c r="AR66" i="23"/>
  <c r="AQ66" i="23"/>
  <c r="AP66" i="23"/>
  <c r="AM66" i="23"/>
  <c r="AJ66" i="23"/>
  <c r="AG66" i="23"/>
  <c r="AH66" i="23" s="1"/>
  <c r="AE66" i="23"/>
  <c r="AD66" i="23"/>
  <c r="AF66" i="23" s="1"/>
  <c r="AA66" i="23"/>
  <c r="AC66" i="23" s="1"/>
  <c r="X66" i="23"/>
  <c r="Z66" i="23" s="1"/>
  <c r="U66" i="23"/>
  <c r="V66" i="23" s="1"/>
  <c r="R66" i="23"/>
  <c r="Q66" i="23"/>
  <c r="P66" i="23"/>
  <c r="O66" i="23"/>
  <c r="L66" i="23"/>
  <c r="N66" i="23" s="1"/>
  <c r="K66" i="23"/>
  <c r="CR65" i="23"/>
  <c r="CO65" i="23"/>
  <c r="CN65" i="23"/>
  <c r="CM65" i="23"/>
  <c r="CL65" i="23"/>
  <c r="CK65" i="23"/>
  <c r="CJ65" i="23"/>
  <c r="CI65" i="23"/>
  <c r="CG65" i="23"/>
  <c r="CF65" i="23"/>
  <c r="CC65" i="23"/>
  <c r="CB65" i="23"/>
  <c r="CA65" i="23"/>
  <c r="BZ65" i="23"/>
  <c r="BX65" i="23"/>
  <c r="BW65" i="23"/>
  <c r="BU65" i="23"/>
  <c r="BT65" i="23"/>
  <c r="BS65" i="23"/>
  <c r="BQ65" i="23"/>
  <c r="BP65" i="23"/>
  <c r="BO65" i="23"/>
  <c r="BN65" i="23"/>
  <c r="BK65" i="23"/>
  <c r="BI65" i="23"/>
  <c r="BH65" i="23"/>
  <c r="BG65" i="23"/>
  <c r="BF65" i="23"/>
  <c r="BE65" i="23"/>
  <c r="BD65" i="23"/>
  <c r="BC65" i="23"/>
  <c r="BB65" i="23"/>
  <c r="BA65" i="23"/>
  <c r="AY65" i="23"/>
  <c r="AV65" i="23"/>
  <c r="AU65" i="23"/>
  <c r="AT65" i="23"/>
  <c r="AS65" i="23"/>
  <c r="AR65" i="23"/>
  <c r="AQ65" i="23"/>
  <c r="AP65" i="23"/>
  <c r="AO65" i="23"/>
  <c r="AN65" i="23"/>
  <c r="AM65" i="23"/>
  <c r="AJ65" i="23"/>
  <c r="AI65" i="23"/>
  <c r="AH65" i="23"/>
  <c r="AG65" i="23"/>
  <c r="AF65" i="23"/>
  <c r="AE65" i="23"/>
  <c r="AD65" i="23"/>
  <c r="AC65" i="23"/>
  <c r="AB65" i="23"/>
  <c r="AA65" i="23"/>
  <c r="X65" i="23"/>
  <c r="V65" i="23"/>
  <c r="U65" i="23"/>
  <c r="T65" i="23"/>
  <c r="S65" i="23"/>
  <c r="R65" i="23"/>
  <c r="Q65" i="23"/>
  <c r="P65" i="23"/>
  <c r="O65" i="23"/>
  <c r="M65" i="23"/>
  <c r="L65" i="23"/>
  <c r="K65" i="23"/>
  <c r="CS64" i="23"/>
  <c r="CR64" i="23"/>
  <c r="CO64" i="23"/>
  <c r="CP65" i="23" s="1"/>
  <c r="CN64" i="23"/>
  <c r="CM64" i="23"/>
  <c r="CL64" i="23"/>
  <c r="CK64" i="23"/>
  <c r="CJ64" i="23"/>
  <c r="CI64" i="23"/>
  <c r="CG64" i="23"/>
  <c r="CF64" i="23"/>
  <c r="CC64" i="23"/>
  <c r="CE65" i="23" s="1"/>
  <c r="CB64" i="23"/>
  <c r="CA64" i="23"/>
  <c r="BZ64" i="23"/>
  <c r="BY64" i="23"/>
  <c r="BX64" i="23"/>
  <c r="BW64" i="23"/>
  <c r="BY65" i="23" s="1"/>
  <c r="BT64" i="23"/>
  <c r="BQ64" i="23"/>
  <c r="BR65" i="23" s="1"/>
  <c r="BP64" i="23"/>
  <c r="BO64" i="23"/>
  <c r="BN64" i="23"/>
  <c r="BM64" i="23"/>
  <c r="BL64" i="23"/>
  <c r="BK64" i="23"/>
  <c r="BM65" i="23" s="1"/>
  <c r="BI64" i="23"/>
  <c r="BH64" i="23"/>
  <c r="BG64" i="23"/>
  <c r="BF64" i="23"/>
  <c r="BE64" i="23"/>
  <c r="BD64" i="23"/>
  <c r="BC64" i="23"/>
  <c r="BB64" i="23"/>
  <c r="BA64" i="23"/>
  <c r="AZ64" i="23"/>
  <c r="AY64" i="23"/>
  <c r="AZ65" i="23" s="1"/>
  <c r="AV64" i="23"/>
  <c r="AT64" i="23"/>
  <c r="AS64" i="23"/>
  <c r="AU64" i="23" s="1"/>
  <c r="AR64" i="23"/>
  <c r="AQ64" i="23"/>
  <c r="AP64" i="23"/>
  <c r="AO64" i="23"/>
  <c r="AN64" i="23"/>
  <c r="AM64" i="23"/>
  <c r="AJ64" i="23"/>
  <c r="AI64" i="23"/>
  <c r="AG64" i="23"/>
  <c r="AH64" i="23" s="1"/>
  <c r="AF64" i="23"/>
  <c r="AE64" i="23"/>
  <c r="AD64" i="23"/>
  <c r="AC64" i="23"/>
  <c r="AB64" i="23"/>
  <c r="AA64" i="23"/>
  <c r="X64" i="23"/>
  <c r="W64" i="23"/>
  <c r="V64" i="23"/>
  <c r="U64" i="23"/>
  <c r="W65" i="23" s="1"/>
  <c r="T64" i="23"/>
  <c r="S64" i="23"/>
  <c r="R64" i="23"/>
  <c r="Q64" i="23"/>
  <c r="P64" i="23"/>
  <c r="O64" i="23"/>
  <c r="L64" i="23"/>
  <c r="K64" i="23"/>
  <c r="CT63" i="23"/>
  <c r="CS63" i="23"/>
  <c r="CR63" i="23"/>
  <c r="CO63" i="23"/>
  <c r="CN63" i="23"/>
  <c r="CM63" i="23"/>
  <c r="CL63" i="23"/>
  <c r="CI63" i="23"/>
  <c r="CK63" i="23" s="1"/>
  <c r="CG63" i="23"/>
  <c r="CF63" i="23"/>
  <c r="CH63" i="23" s="1"/>
  <c r="CE63" i="23"/>
  <c r="CC63" i="23"/>
  <c r="CD63" i="23" s="1"/>
  <c r="CB63" i="23"/>
  <c r="CA63" i="23"/>
  <c r="BZ63" i="23"/>
  <c r="BW63" i="23"/>
  <c r="BT63" i="23"/>
  <c r="BU63" i="23" s="1"/>
  <c r="BQ63" i="23"/>
  <c r="BN63" i="23"/>
  <c r="BP63" i="23" s="1"/>
  <c r="BK63" i="23"/>
  <c r="BM63" i="23" s="1"/>
  <c r="BI63" i="23"/>
  <c r="BH63" i="23"/>
  <c r="BJ63" i="23" s="1"/>
  <c r="BE63" i="23"/>
  <c r="BF63" i="23" s="1"/>
  <c r="BB63" i="23"/>
  <c r="BC63" i="23" s="1"/>
  <c r="BA63" i="23"/>
  <c r="AZ63" i="23"/>
  <c r="AY63" i="23"/>
  <c r="AV63" i="23"/>
  <c r="AX63" i="23" s="1"/>
  <c r="AS63" i="23"/>
  <c r="AT63" i="23" s="1"/>
  <c r="AR63" i="23"/>
  <c r="AQ63" i="23"/>
  <c r="AP63" i="23"/>
  <c r="AO63" i="23"/>
  <c r="AN63" i="23"/>
  <c r="AM63" i="23"/>
  <c r="AJ63" i="23"/>
  <c r="AG63" i="23"/>
  <c r="AH63" i="23" s="1"/>
  <c r="AF63" i="23"/>
  <c r="AD63" i="23"/>
  <c r="AE63" i="23" s="1"/>
  <c r="AB63" i="23"/>
  <c r="AA63" i="23"/>
  <c r="AC63" i="23" s="1"/>
  <c r="X63" i="23"/>
  <c r="Z63" i="23" s="1"/>
  <c r="U63" i="23"/>
  <c r="V63" i="23" s="1"/>
  <c r="R63" i="23"/>
  <c r="T63" i="23" s="1"/>
  <c r="O63" i="23"/>
  <c r="P63" i="23" s="1"/>
  <c r="N63" i="23"/>
  <c r="M63" i="23"/>
  <c r="L63" i="23"/>
  <c r="K63" i="23"/>
  <c r="CR62" i="23"/>
  <c r="CT62" i="23" s="1"/>
  <c r="CO62" i="23"/>
  <c r="CN62" i="23"/>
  <c r="CL62" i="23"/>
  <c r="CM62" i="23" s="1"/>
  <c r="CK62" i="23"/>
  <c r="CJ62" i="23"/>
  <c r="CI62" i="23"/>
  <c r="CF62" i="23"/>
  <c r="CC62" i="23"/>
  <c r="CE62" i="23" s="1"/>
  <c r="CB62" i="23"/>
  <c r="CA62" i="23"/>
  <c r="BZ62" i="23"/>
  <c r="BY62" i="23"/>
  <c r="BX62" i="23"/>
  <c r="BW62" i="23"/>
  <c r="BT62" i="23"/>
  <c r="BV62" i="23" s="1"/>
  <c r="BS62" i="23"/>
  <c r="BR62" i="23"/>
  <c r="BQ62" i="23"/>
  <c r="BN62" i="23"/>
  <c r="BP62" i="23" s="1"/>
  <c r="BK62" i="23"/>
  <c r="BI62" i="23"/>
  <c r="BH62" i="23"/>
  <c r="BJ62" i="23" s="1"/>
  <c r="BF62" i="23"/>
  <c r="BE62" i="23"/>
  <c r="BG62" i="23" s="1"/>
  <c r="BD62" i="23"/>
  <c r="BC62" i="23"/>
  <c r="BB62" i="23"/>
  <c r="AY62" i="23"/>
  <c r="AZ62" i="23" s="1"/>
  <c r="AW62" i="23"/>
  <c r="AV62" i="23"/>
  <c r="AX62" i="23" s="1"/>
  <c r="AS62" i="23"/>
  <c r="AP62" i="23"/>
  <c r="AR62" i="23" s="1"/>
  <c r="AO62" i="23"/>
  <c r="AN62" i="23"/>
  <c r="AM62" i="23"/>
  <c r="AJ62" i="23"/>
  <c r="AL62" i="23" s="1"/>
  <c r="AG62" i="23"/>
  <c r="AI62" i="23" s="1"/>
  <c r="AD62" i="23"/>
  <c r="AA62" i="23"/>
  <c r="AC62" i="23" s="1"/>
  <c r="X62" i="23"/>
  <c r="W62" i="23"/>
  <c r="V62" i="23"/>
  <c r="U62" i="23"/>
  <c r="R62" i="23"/>
  <c r="T62" i="23" s="1"/>
  <c r="O62" i="23"/>
  <c r="M62" i="23"/>
  <c r="L62" i="23"/>
  <c r="N62" i="23" s="1"/>
  <c r="K62" i="23"/>
  <c r="CT61" i="23"/>
  <c r="CS61" i="23"/>
  <c r="CR61" i="23"/>
  <c r="CO61" i="23"/>
  <c r="CQ61" i="23" s="1"/>
  <c r="CN61" i="23"/>
  <c r="CM61" i="23"/>
  <c r="CL61" i="23"/>
  <c r="CI61" i="23"/>
  <c r="CJ61" i="23" s="1"/>
  <c r="CH61" i="23"/>
  <c r="CG61" i="23"/>
  <c r="CF61" i="23"/>
  <c r="CD61" i="23"/>
  <c r="CC61" i="23"/>
  <c r="CE61" i="23" s="1"/>
  <c r="CB61" i="23"/>
  <c r="CA61" i="23"/>
  <c r="BZ61" i="23"/>
  <c r="BW61" i="23"/>
  <c r="BX61" i="23" s="1"/>
  <c r="BV61" i="23"/>
  <c r="BU61" i="23"/>
  <c r="BT61" i="23"/>
  <c r="BR61" i="23"/>
  <c r="BQ61" i="23"/>
  <c r="BS61" i="23" s="1"/>
  <c r="BP61" i="23"/>
  <c r="BO61" i="23"/>
  <c r="BN61" i="23"/>
  <c r="BK61" i="23"/>
  <c r="BL61" i="23" s="1"/>
  <c r="BJ61" i="23"/>
  <c r="BI61" i="23"/>
  <c r="BH61" i="23"/>
  <c r="BF61" i="23"/>
  <c r="BE61" i="23"/>
  <c r="BG61" i="23" s="1"/>
  <c r="BD61" i="23"/>
  <c r="BC61" i="23"/>
  <c r="BB61" i="23"/>
  <c r="BA61" i="23"/>
  <c r="AY61" i="23"/>
  <c r="AZ61" i="23" s="1"/>
  <c r="AX61" i="23"/>
  <c r="AW61" i="23"/>
  <c r="AV61" i="23"/>
  <c r="AS61" i="23"/>
  <c r="AR61" i="23"/>
  <c r="AQ61" i="23"/>
  <c r="AP61" i="23"/>
  <c r="AM61" i="23"/>
  <c r="AN61" i="23" s="1"/>
  <c r="AL61" i="23"/>
  <c r="AK61" i="23"/>
  <c r="AJ61" i="23"/>
  <c r="AG61" i="23"/>
  <c r="AI61" i="23" s="1"/>
  <c r="AF61" i="23"/>
  <c r="AE61" i="23"/>
  <c r="AD61" i="23"/>
  <c r="AA61" i="23"/>
  <c r="AB61" i="23" s="1"/>
  <c r="Z61" i="23"/>
  <c r="Y61" i="23"/>
  <c r="X61" i="23"/>
  <c r="U61" i="23"/>
  <c r="W61" i="23" s="1"/>
  <c r="T61" i="23"/>
  <c r="S61" i="23"/>
  <c r="R61" i="23"/>
  <c r="O61" i="23"/>
  <c r="P61" i="23" s="1"/>
  <c r="N61" i="23"/>
  <c r="M61" i="23"/>
  <c r="L61" i="23"/>
  <c r="K61" i="23"/>
  <c r="CR60" i="23"/>
  <c r="CT60" i="23" s="1"/>
  <c r="CO60" i="23"/>
  <c r="CP60" i="23" s="1"/>
  <c r="CL60" i="23"/>
  <c r="CK60" i="23"/>
  <c r="CJ60" i="23"/>
  <c r="CI60" i="23"/>
  <c r="CF60" i="23"/>
  <c r="CH60" i="23" s="1"/>
  <c r="CE60" i="23"/>
  <c r="CC60" i="23"/>
  <c r="CD60" i="23" s="1"/>
  <c r="CB60" i="23"/>
  <c r="CA60" i="23"/>
  <c r="BZ60" i="23"/>
  <c r="BY60" i="23"/>
  <c r="BX60" i="23"/>
  <c r="BW60" i="23"/>
  <c r="BT60" i="23"/>
  <c r="BS60" i="23"/>
  <c r="BQ60" i="23"/>
  <c r="BR60" i="23" s="1"/>
  <c r="BP60" i="23"/>
  <c r="BO60" i="23"/>
  <c r="BN60" i="23"/>
  <c r="BK60" i="23"/>
  <c r="BM60" i="23" s="1"/>
  <c r="BH60" i="23"/>
  <c r="BJ60" i="23" s="1"/>
  <c r="BE60" i="23"/>
  <c r="BB60" i="23"/>
  <c r="BD60" i="23" s="1"/>
  <c r="AY60" i="23"/>
  <c r="AZ60" i="23" s="1"/>
  <c r="AX60" i="23"/>
  <c r="AW60" i="23"/>
  <c r="AV60" i="23"/>
  <c r="AS60" i="23"/>
  <c r="AP60" i="23"/>
  <c r="AO60" i="23"/>
  <c r="AN60" i="23"/>
  <c r="AM60" i="23"/>
  <c r="AL60" i="23"/>
  <c r="AK60" i="23"/>
  <c r="AJ60" i="23"/>
  <c r="AG60" i="23"/>
  <c r="AH60" i="23" s="1"/>
  <c r="AD60" i="23"/>
  <c r="AE60" i="23" s="1"/>
  <c r="AA60" i="23"/>
  <c r="AC60" i="23" s="1"/>
  <c r="X60" i="23"/>
  <c r="Z60" i="23" s="1"/>
  <c r="W60" i="23"/>
  <c r="U60" i="23"/>
  <c r="V60" i="23" s="1"/>
  <c r="S60" i="23"/>
  <c r="R60" i="23"/>
  <c r="T60" i="23" s="1"/>
  <c r="O60" i="23"/>
  <c r="P60" i="23" s="1"/>
  <c r="M60" i="23"/>
  <c r="L60" i="23"/>
  <c r="N60" i="23" s="1"/>
  <c r="K60" i="23"/>
  <c r="CR59" i="23"/>
  <c r="CO59" i="23"/>
  <c r="CL59" i="23"/>
  <c r="CI59" i="23"/>
  <c r="CF59" i="23"/>
  <c r="CC59" i="23"/>
  <c r="BZ59" i="23"/>
  <c r="BW59" i="23"/>
  <c r="BT59" i="23"/>
  <c r="BQ59" i="23"/>
  <c r="BN59" i="23"/>
  <c r="BK59" i="23"/>
  <c r="BH59" i="23"/>
  <c r="BE59" i="23"/>
  <c r="BB59" i="23"/>
  <c r="AY59" i="23"/>
  <c r="AV59" i="23"/>
  <c r="AS59" i="23"/>
  <c r="AP59" i="23"/>
  <c r="AM59" i="23"/>
  <c r="AJ59" i="23"/>
  <c r="AG59" i="23"/>
  <c r="AD59" i="23"/>
  <c r="AA59" i="23"/>
  <c r="X59" i="23"/>
  <c r="U59" i="23"/>
  <c r="R59" i="23"/>
  <c r="O59" i="23"/>
  <c r="L59" i="23"/>
  <c r="CX58" i="23"/>
  <c r="B56" i="23"/>
  <c r="K50" i="23"/>
  <c r="J50" i="23"/>
  <c r="M49" i="23"/>
  <c r="K49" i="23"/>
  <c r="L49" i="23" s="1"/>
  <c r="J49" i="23"/>
  <c r="L48" i="23"/>
  <c r="K48" i="23"/>
  <c r="M48" i="23" s="1"/>
  <c r="J48" i="23"/>
  <c r="K47" i="23"/>
  <c r="M47" i="23" s="1"/>
  <c r="J47" i="23"/>
  <c r="K46" i="23"/>
  <c r="L46" i="23" s="1"/>
  <c r="J46" i="23"/>
  <c r="K45" i="23"/>
  <c r="J45" i="23"/>
  <c r="M44" i="23"/>
  <c r="L44" i="23"/>
  <c r="K44" i="23"/>
  <c r="J44" i="23"/>
  <c r="K43" i="23"/>
  <c r="M43" i="23" s="1"/>
  <c r="J43" i="23"/>
  <c r="K42" i="23"/>
  <c r="J42" i="23"/>
  <c r="M41" i="23"/>
  <c r="K41" i="23"/>
  <c r="L41" i="23" s="1"/>
  <c r="J41" i="23"/>
  <c r="K40" i="23"/>
  <c r="M40" i="23" s="1"/>
  <c r="J40" i="23"/>
  <c r="K39" i="23"/>
  <c r="J39" i="23"/>
  <c r="K38" i="23"/>
  <c r="M38" i="23" s="1"/>
  <c r="J38" i="23"/>
  <c r="B38" i="23"/>
  <c r="M37" i="23"/>
  <c r="L37" i="23"/>
  <c r="K37" i="23"/>
  <c r="J37" i="23"/>
  <c r="K36" i="23"/>
  <c r="M36" i="23" s="1"/>
  <c r="J36" i="23"/>
  <c r="K35" i="23"/>
  <c r="L35" i="23" s="1"/>
  <c r="J35" i="23"/>
  <c r="M34" i="23"/>
  <c r="L34" i="23"/>
  <c r="K34" i="23"/>
  <c r="J34" i="23"/>
  <c r="K33" i="23"/>
  <c r="M33" i="23" s="1"/>
  <c r="J33" i="23"/>
  <c r="M32" i="23"/>
  <c r="K32" i="23"/>
  <c r="L32" i="23" s="1"/>
  <c r="J32" i="23"/>
  <c r="M31" i="23"/>
  <c r="L31" i="23"/>
  <c r="K31" i="23"/>
  <c r="J31" i="23"/>
  <c r="K30" i="23"/>
  <c r="M30" i="23" s="1"/>
  <c r="J30" i="23"/>
  <c r="K29" i="23"/>
  <c r="M29" i="23" s="1"/>
  <c r="J29" i="23"/>
  <c r="M28" i="23"/>
  <c r="L28" i="23"/>
  <c r="K28" i="23"/>
  <c r="J28" i="23"/>
  <c r="K27" i="23"/>
  <c r="M27" i="23" s="1"/>
  <c r="J27" i="23"/>
  <c r="K26" i="23"/>
  <c r="J26" i="23"/>
  <c r="M25" i="23"/>
  <c r="L25" i="23"/>
  <c r="K25" i="23"/>
  <c r="J25" i="23"/>
  <c r="L24" i="23"/>
  <c r="K24" i="23"/>
  <c r="M24" i="23" s="1"/>
  <c r="J24" i="23"/>
  <c r="K23" i="23"/>
  <c r="M23" i="23" s="1"/>
  <c r="J23" i="23"/>
  <c r="A17" i="23"/>
  <c r="A4" i="23"/>
  <c r="A3" i="23"/>
  <c r="Z45" i="26"/>
  <c r="Y45" i="26"/>
  <c r="W45" i="26"/>
  <c r="V45" i="26"/>
  <c r="U45" i="26"/>
  <c r="T45" i="26"/>
  <c r="R45" i="26"/>
  <c r="Q45" i="26"/>
  <c r="N45" i="26"/>
  <c r="AB44" i="26"/>
  <c r="Z44" i="26"/>
  <c r="W44" i="26"/>
  <c r="X45" i="26" s="1"/>
  <c r="V44" i="26"/>
  <c r="U44" i="26"/>
  <c r="T44" i="26"/>
  <c r="Q44" i="26"/>
  <c r="N44" i="26"/>
  <c r="L44" i="26"/>
  <c r="K44" i="26"/>
  <c r="M44" i="26" s="1"/>
  <c r="J44" i="26"/>
  <c r="AB43" i="26"/>
  <c r="AA43" i="26"/>
  <c r="Z43" i="26"/>
  <c r="W43" i="26"/>
  <c r="T43" i="26"/>
  <c r="V43" i="26" s="1"/>
  <c r="R43" i="26"/>
  <c r="Q43" i="26"/>
  <c r="S43" i="26" s="1"/>
  <c r="P43" i="26"/>
  <c r="O43" i="26"/>
  <c r="N43" i="26"/>
  <c r="K43" i="26"/>
  <c r="M43" i="26" s="1"/>
  <c r="J43" i="26"/>
  <c r="Z42" i="26"/>
  <c r="AB42" i="26" s="1"/>
  <c r="X42" i="26"/>
  <c r="W42" i="26"/>
  <c r="Y42" i="26" s="1"/>
  <c r="T42" i="26"/>
  <c r="V42" i="26" s="1"/>
  <c r="Q42" i="26"/>
  <c r="R42" i="26" s="1"/>
  <c r="N42" i="26"/>
  <c r="P42" i="26" s="1"/>
  <c r="M42" i="26"/>
  <c r="L42" i="26"/>
  <c r="K42" i="26"/>
  <c r="J42" i="26"/>
  <c r="Z41" i="26"/>
  <c r="W41" i="26"/>
  <c r="Y41" i="26" s="1"/>
  <c r="T41" i="26"/>
  <c r="S41" i="26"/>
  <c r="R41" i="26"/>
  <c r="Q41" i="26"/>
  <c r="N41" i="26"/>
  <c r="M41" i="26"/>
  <c r="L41" i="26"/>
  <c r="K41" i="26"/>
  <c r="J41" i="26"/>
  <c r="Z40" i="26"/>
  <c r="AA40" i="26" s="1"/>
  <c r="Y40" i="26"/>
  <c r="X40" i="26"/>
  <c r="W40" i="26"/>
  <c r="U40" i="26"/>
  <c r="T40" i="26"/>
  <c r="V40" i="26" s="1"/>
  <c r="S40" i="26"/>
  <c r="R40" i="26"/>
  <c r="Q40" i="26"/>
  <c r="N40" i="26"/>
  <c r="O40" i="26" s="1"/>
  <c r="M40" i="26"/>
  <c r="L40" i="26"/>
  <c r="K40" i="26"/>
  <c r="J40" i="26"/>
  <c r="AB39" i="26"/>
  <c r="Z39" i="26"/>
  <c r="AA39" i="26" s="1"/>
  <c r="W39" i="26"/>
  <c r="Y39" i="26" s="1"/>
  <c r="T39" i="26"/>
  <c r="V39" i="26" s="1"/>
  <c r="Q39" i="26"/>
  <c r="S39" i="26" s="1"/>
  <c r="N39" i="26"/>
  <c r="P39" i="26" s="1"/>
  <c r="L39" i="26"/>
  <c r="K39" i="26"/>
  <c r="M39" i="26" s="1"/>
  <c r="J39" i="26"/>
  <c r="AB38" i="26"/>
  <c r="AA38" i="26"/>
  <c r="Z38" i="26"/>
  <c r="W38" i="26"/>
  <c r="T38" i="26"/>
  <c r="V38" i="26" s="1"/>
  <c r="S38" i="26"/>
  <c r="Q38" i="26"/>
  <c r="R38" i="26" s="1"/>
  <c r="P38" i="26"/>
  <c r="O38" i="26"/>
  <c r="N38" i="26"/>
  <c r="K38" i="26"/>
  <c r="J38" i="26"/>
  <c r="Z37" i="26"/>
  <c r="AB37" i="26" s="1"/>
  <c r="Y37" i="26"/>
  <c r="X37" i="26"/>
  <c r="W37" i="26"/>
  <c r="V37" i="26"/>
  <c r="U37" i="26"/>
  <c r="T37" i="26"/>
  <c r="Q37" i="26"/>
  <c r="S37" i="26" s="1"/>
  <c r="N37" i="26"/>
  <c r="K37" i="26"/>
  <c r="M37" i="26" s="1"/>
  <c r="J37" i="26"/>
  <c r="Z36" i="26"/>
  <c r="AB36" i="26" s="1"/>
  <c r="W36" i="26"/>
  <c r="Y36" i="26" s="1"/>
  <c r="T36" i="26"/>
  <c r="U36" i="26" s="1"/>
  <c r="Q36" i="26"/>
  <c r="R36" i="26" s="1"/>
  <c r="N36" i="26"/>
  <c r="P36" i="26" s="1"/>
  <c r="L36" i="26"/>
  <c r="K36" i="26"/>
  <c r="M36" i="26" s="1"/>
  <c r="J36" i="26"/>
  <c r="Z35" i="26"/>
  <c r="Y35" i="26"/>
  <c r="X35" i="26"/>
  <c r="W35" i="26"/>
  <c r="T35" i="26"/>
  <c r="S35" i="26"/>
  <c r="R35" i="26"/>
  <c r="Q35" i="26"/>
  <c r="N35" i="26"/>
  <c r="M35" i="26"/>
  <c r="L35" i="26"/>
  <c r="K35" i="26"/>
  <c r="J35" i="26"/>
  <c r="Z34" i="26"/>
  <c r="Y34" i="26"/>
  <c r="W34" i="26"/>
  <c r="X34" i="26" s="1"/>
  <c r="T34" i="26"/>
  <c r="S34" i="26"/>
  <c r="R34" i="26"/>
  <c r="Q34" i="26"/>
  <c r="N34" i="26"/>
  <c r="M34" i="26"/>
  <c r="L34" i="26"/>
  <c r="K34" i="26"/>
  <c r="J34" i="26"/>
  <c r="Z33" i="26"/>
  <c r="AB33" i="26" s="1"/>
  <c r="W33" i="26"/>
  <c r="Y33" i="26" s="1"/>
  <c r="T33" i="26"/>
  <c r="Q33" i="26"/>
  <c r="S33" i="26" s="1"/>
  <c r="O33" i="26"/>
  <c r="N33" i="26"/>
  <c r="P33" i="26" s="1"/>
  <c r="K33" i="26"/>
  <c r="M33" i="26" s="1"/>
  <c r="J33" i="26"/>
  <c r="Z32" i="26"/>
  <c r="AB32" i="26" s="1"/>
  <c r="W32" i="26"/>
  <c r="X32" i="26" s="1"/>
  <c r="V32" i="26"/>
  <c r="U32" i="26"/>
  <c r="T32" i="26"/>
  <c r="Q32" i="26"/>
  <c r="N32" i="26"/>
  <c r="P32" i="26" s="1"/>
  <c r="K32" i="26"/>
  <c r="M32" i="26" s="1"/>
  <c r="J32" i="26"/>
  <c r="AB31" i="26"/>
  <c r="AA31" i="26"/>
  <c r="Z31" i="26"/>
  <c r="X31" i="26"/>
  <c r="W31" i="26"/>
  <c r="Y31" i="26" s="1"/>
  <c r="T31" i="26"/>
  <c r="V31" i="26" s="1"/>
  <c r="Q31" i="26"/>
  <c r="P31" i="26"/>
  <c r="O31" i="26"/>
  <c r="N31" i="26"/>
  <c r="K31" i="26"/>
  <c r="M31" i="26" s="1"/>
  <c r="J31" i="26"/>
  <c r="B31" i="26"/>
  <c r="K30" i="26"/>
  <c r="M30" i="26" s="1"/>
  <c r="J30" i="26"/>
  <c r="B30" i="26"/>
  <c r="Z29" i="26"/>
  <c r="AB29" i="26" s="1"/>
  <c r="Y29" i="26"/>
  <c r="X29" i="26"/>
  <c r="W29" i="26"/>
  <c r="V29" i="26"/>
  <c r="U29" i="26"/>
  <c r="T29" i="26"/>
  <c r="Q29" i="26"/>
  <c r="R29" i="26" s="1"/>
  <c r="N29" i="26"/>
  <c r="P29" i="26" s="1"/>
  <c r="K29" i="26"/>
  <c r="M29" i="26" s="1"/>
  <c r="J29" i="26"/>
  <c r="AA28" i="26"/>
  <c r="Z28" i="26"/>
  <c r="AB28" i="26" s="1"/>
  <c r="Y28" i="26"/>
  <c r="X28" i="26"/>
  <c r="W28" i="26"/>
  <c r="T28" i="26"/>
  <c r="Q28" i="26"/>
  <c r="S28" i="26" s="1"/>
  <c r="P28" i="26"/>
  <c r="O28" i="26"/>
  <c r="N28" i="26"/>
  <c r="M28" i="26"/>
  <c r="L28" i="26"/>
  <c r="K28" i="26"/>
  <c r="J28" i="26"/>
  <c r="Z27" i="26"/>
  <c r="AB27" i="26" s="1"/>
  <c r="W27" i="26"/>
  <c r="Y27" i="26" s="1"/>
  <c r="V27" i="26"/>
  <c r="U27" i="26"/>
  <c r="T27" i="26"/>
  <c r="S27" i="26"/>
  <c r="R27" i="26"/>
  <c r="Q27" i="26"/>
  <c r="N27" i="26"/>
  <c r="P27" i="26" s="1"/>
  <c r="K27" i="26"/>
  <c r="J27" i="26"/>
  <c r="AB26" i="26"/>
  <c r="AA26" i="26"/>
  <c r="Z26" i="26"/>
  <c r="W26" i="26"/>
  <c r="Y26" i="26" s="1"/>
  <c r="T26" i="26"/>
  <c r="V26" i="26" s="1"/>
  <c r="Q26" i="26"/>
  <c r="S26" i="26" s="1"/>
  <c r="N26" i="26"/>
  <c r="P26" i="26" s="1"/>
  <c r="K26" i="26"/>
  <c r="M26" i="26" s="1"/>
  <c r="J26" i="26"/>
  <c r="AB25" i="26"/>
  <c r="AA25" i="26"/>
  <c r="Z25" i="26"/>
  <c r="W25" i="26"/>
  <c r="V25" i="26"/>
  <c r="U25" i="26"/>
  <c r="T25" i="26"/>
  <c r="Q25" i="26"/>
  <c r="P25" i="26"/>
  <c r="O25" i="26"/>
  <c r="N25" i="26"/>
  <c r="K25" i="26"/>
  <c r="J25" i="26"/>
  <c r="AB24" i="26"/>
  <c r="AA24" i="26"/>
  <c r="Z24" i="26"/>
  <c r="W24" i="26"/>
  <c r="X24" i="26" s="1"/>
  <c r="V24" i="26"/>
  <c r="T24" i="26"/>
  <c r="U24" i="26" s="1"/>
  <c r="Q24" i="26"/>
  <c r="P24" i="26"/>
  <c r="O24" i="26"/>
  <c r="N24" i="26"/>
  <c r="L24" i="26"/>
  <c r="K24" i="26"/>
  <c r="J24" i="26"/>
  <c r="AB23" i="26"/>
  <c r="Z23" i="26"/>
  <c r="AA23" i="26" s="1"/>
  <c r="W23" i="26"/>
  <c r="Y23" i="26" s="1"/>
  <c r="T23" i="26"/>
  <c r="V23" i="26" s="1"/>
  <c r="Q23" i="26"/>
  <c r="N23" i="26"/>
  <c r="P23" i="26" s="1"/>
  <c r="L23" i="26"/>
  <c r="K23" i="26"/>
  <c r="M23" i="26" s="1"/>
  <c r="J23" i="26"/>
  <c r="Z22" i="26"/>
  <c r="W22" i="26"/>
  <c r="Y22" i="26" s="1"/>
  <c r="T22" i="26"/>
  <c r="U22" i="26" s="1"/>
  <c r="S22" i="26"/>
  <c r="R22" i="26"/>
  <c r="Q22" i="26"/>
  <c r="N22" i="26"/>
  <c r="K22" i="26"/>
  <c r="M22" i="26" s="1"/>
  <c r="J22" i="26"/>
  <c r="Z21" i="26"/>
  <c r="AB21" i="26" s="1"/>
  <c r="Y21" i="26"/>
  <c r="X21" i="26"/>
  <c r="W21" i="26"/>
  <c r="U21" i="26"/>
  <c r="T21" i="26"/>
  <c r="V21" i="26" s="1"/>
  <c r="Q21" i="26"/>
  <c r="S21" i="26" s="1"/>
  <c r="N21" i="26"/>
  <c r="M21" i="26"/>
  <c r="L21" i="26"/>
  <c r="K21" i="26"/>
  <c r="J21" i="26"/>
  <c r="AB20" i="26"/>
  <c r="AA20" i="26"/>
  <c r="Z20" i="26"/>
  <c r="W20" i="26"/>
  <c r="X20" i="26" s="1"/>
  <c r="T20" i="26"/>
  <c r="V20" i="26" s="1"/>
  <c r="Q20" i="26"/>
  <c r="S20" i="26" s="1"/>
  <c r="P20" i="26"/>
  <c r="N20" i="26"/>
  <c r="O20" i="26" s="1"/>
  <c r="K20" i="26"/>
  <c r="M20" i="26" s="1"/>
  <c r="J20" i="26"/>
  <c r="AB19" i="26"/>
  <c r="AA19" i="26"/>
  <c r="Z19" i="26"/>
  <c r="W19" i="26"/>
  <c r="V19" i="26"/>
  <c r="U19" i="26"/>
  <c r="T19" i="26"/>
  <c r="S19" i="26"/>
  <c r="R19" i="26"/>
  <c r="Q19" i="26"/>
  <c r="P19" i="26"/>
  <c r="O19" i="26"/>
  <c r="N19" i="26"/>
  <c r="K19" i="26"/>
  <c r="J19" i="26"/>
  <c r="Z18" i="26"/>
  <c r="AB18" i="26" s="1"/>
  <c r="X18" i="26"/>
  <c r="W18" i="26"/>
  <c r="Y18" i="26" s="1"/>
  <c r="V18" i="26"/>
  <c r="U18" i="26"/>
  <c r="T18" i="26"/>
  <c r="Q18" i="26"/>
  <c r="S18" i="26" s="1"/>
  <c r="N18" i="26"/>
  <c r="P18" i="26" s="1"/>
  <c r="M18" i="26"/>
  <c r="K18" i="26"/>
  <c r="L18" i="26" s="1"/>
  <c r="J18" i="26"/>
  <c r="Z17" i="26"/>
  <c r="AB17" i="26" s="1"/>
  <c r="W17" i="26"/>
  <c r="X17" i="26" s="1"/>
  <c r="T17" i="26"/>
  <c r="V17" i="26" s="1"/>
  <c r="S17" i="26"/>
  <c r="R17" i="26"/>
  <c r="Q17" i="26"/>
  <c r="N17" i="26"/>
  <c r="P17" i="26" s="1"/>
  <c r="K17" i="26"/>
  <c r="M17" i="26" s="1"/>
  <c r="J17" i="26"/>
  <c r="AB15" i="26"/>
  <c r="AA15" i="26"/>
  <c r="Z15" i="26"/>
  <c r="Y15" i="26"/>
  <c r="X15" i="26"/>
  <c r="V15" i="26"/>
  <c r="U15" i="26"/>
  <c r="T15" i="26"/>
  <c r="S15" i="26"/>
  <c r="R15" i="26"/>
  <c r="P15" i="26"/>
  <c r="O15" i="26"/>
  <c r="N15" i="26"/>
  <c r="M15" i="26"/>
  <c r="L15" i="26"/>
  <c r="Z13" i="26"/>
  <c r="W13" i="26"/>
  <c r="W15" i="26" s="1"/>
  <c r="T13" i="26"/>
  <c r="Q13" i="26"/>
  <c r="Q15" i="26" s="1"/>
  <c r="N13" i="26"/>
  <c r="K13" i="26"/>
  <c r="K15" i="26" s="1"/>
  <c r="A4" i="26"/>
  <c r="A3" i="26"/>
  <c r="B14" i="26" s="1"/>
  <c r="B69" i="21"/>
  <c r="CT61" i="21"/>
  <c r="CR61" i="21"/>
  <c r="CS61" i="21" s="1"/>
  <c r="CO61" i="21"/>
  <c r="CQ61" i="21" s="1"/>
  <c r="CN61" i="21"/>
  <c r="CL61" i="21"/>
  <c r="CM61" i="21" s="1"/>
  <c r="CI61" i="21"/>
  <c r="CK61" i="21" s="1"/>
  <c r="CH61" i="21"/>
  <c r="CF61" i="21"/>
  <c r="CG61" i="21" s="1"/>
  <c r="CC61" i="21"/>
  <c r="BZ61" i="21"/>
  <c r="CA61" i="21" s="1"/>
  <c r="BX61" i="21"/>
  <c r="BW61" i="21"/>
  <c r="BY61" i="21" s="1"/>
  <c r="BV61" i="21"/>
  <c r="BT61" i="21"/>
  <c r="BU61" i="21" s="1"/>
  <c r="BQ61" i="21"/>
  <c r="BS61" i="21" s="1"/>
  <c r="BN61" i="21"/>
  <c r="BP61" i="21" s="1"/>
  <c r="BM61" i="21"/>
  <c r="BL61" i="21"/>
  <c r="BK61" i="21"/>
  <c r="BJ61" i="21"/>
  <c r="BH61" i="21"/>
  <c r="BI61" i="21" s="1"/>
  <c r="BE61" i="21"/>
  <c r="BG61" i="21" s="1"/>
  <c r="BB61" i="21"/>
  <c r="BD61" i="21" s="1"/>
  <c r="AY61" i="21"/>
  <c r="BA61" i="21" s="1"/>
  <c r="AX61" i="21"/>
  <c r="AV61" i="21"/>
  <c r="AW61" i="21" s="1"/>
  <c r="AT61" i="21"/>
  <c r="AS61" i="21"/>
  <c r="AU61" i="21" s="1"/>
  <c r="AP61" i="21"/>
  <c r="AR61" i="21" s="1"/>
  <c r="AM61" i="21"/>
  <c r="AL61" i="21"/>
  <c r="AJ61" i="21"/>
  <c r="AK61" i="21" s="1"/>
  <c r="AH61" i="21"/>
  <c r="AG61" i="21"/>
  <c r="AI61" i="21" s="1"/>
  <c r="AF61" i="21"/>
  <c r="AE61" i="21"/>
  <c r="AD61" i="21"/>
  <c r="AA61" i="21"/>
  <c r="AB61" i="21" s="1"/>
  <c r="Z61" i="21"/>
  <c r="X61" i="21"/>
  <c r="Y61" i="21" s="1"/>
  <c r="U61" i="21"/>
  <c r="W61" i="21" s="1"/>
  <c r="T61" i="21"/>
  <c r="R61" i="21"/>
  <c r="S61" i="21" s="1"/>
  <c r="O61" i="21"/>
  <c r="Q61" i="21" s="1"/>
  <c r="N61" i="21"/>
  <c r="L61" i="21"/>
  <c r="M61" i="21" s="1"/>
  <c r="K61" i="21"/>
  <c r="CT60" i="21"/>
  <c r="CS60" i="21"/>
  <c r="CR60" i="21"/>
  <c r="CQ60" i="21"/>
  <c r="CO60" i="21"/>
  <c r="CP60" i="21" s="1"/>
  <c r="CL60" i="21"/>
  <c r="CN60" i="21" s="1"/>
  <c r="CI60" i="21"/>
  <c r="CK60" i="21" s="1"/>
  <c r="CF60" i="21"/>
  <c r="CC60" i="21"/>
  <c r="CD60" i="21" s="1"/>
  <c r="CA60" i="21"/>
  <c r="BZ60" i="21"/>
  <c r="CB60" i="21" s="1"/>
  <c r="BW60" i="21"/>
  <c r="BY60" i="21" s="1"/>
  <c r="BT60" i="21"/>
  <c r="BU60" i="21" s="1"/>
  <c r="BQ60" i="21"/>
  <c r="BS60" i="21" s="1"/>
  <c r="BP60" i="21"/>
  <c r="BO60" i="21"/>
  <c r="BN60" i="21"/>
  <c r="BK60" i="21"/>
  <c r="BM60" i="21" s="1"/>
  <c r="BH60" i="21"/>
  <c r="BJ60" i="21" s="1"/>
  <c r="BE60" i="21"/>
  <c r="BG60" i="21" s="1"/>
  <c r="BB60" i="21"/>
  <c r="BD60" i="21" s="1"/>
  <c r="AY60" i="21"/>
  <c r="BA60" i="21" s="1"/>
  <c r="AW60" i="21"/>
  <c r="AV60" i="21"/>
  <c r="AX60" i="21" s="1"/>
  <c r="AS60" i="21"/>
  <c r="AT60" i="21" s="1"/>
  <c r="AP60" i="21"/>
  <c r="AM60" i="21"/>
  <c r="AO60" i="21" s="1"/>
  <c r="AL60" i="21"/>
  <c r="AK60" i="21"/>
  <c r="AJ60" i="21"/>
  <c r="AI60" i="21"/>
  <c r="AH60" i="21"/>
  <c r="AG60" i="21"/>
  <c r="AD60" i="21"/>
  <c r="AE60" i="21" s="1"/>
  <c r="AA60" i="21"/>
  <c r="AC60" i="21" s="1"/>
  <c r="X60" i="21"/>
  <c r="Z60" i="21" s="1"/>
  <c r="W60" i="21"/>
  <c r="U60" i="21"/>
  <c r="V60" i="21" s="1"/>
  <c r="R60" i="21"/>
  <c r="T60" i="21" s="1"/>
  <c r="O60" i="21"/>
  <c r="Q60" i="21" s="1"/>
  <c r="L60" i="21"/>
  <c r="K60" i="21"/>
  <c r="CT59" i="21"/>
  <c r="CS59" i="21"/>
  <c r="CR59" i="21"/>
  <c r="CQ59" i="21"/>
  <c r="CP59" i="21"/>
  <c r="CO59" i="21"/>
  <c r="CN59" i="21"/>
  <c r="CM59" i="21"/>
  <c r="CL59" i="21"/>
  <c r="CK59" i="21"/>
  <c r="CJ59" i="21"/>
  <c r="CI59" i="21"/>
  <c r="CH59" i="21"/>
  <c r="CG59" i="21"/>
  <c r="CF59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CT58" i="21"/>
  <c r="CS58" i="21"/>
  <c r="CR58" i="21"/>
  <c r="CQ58" i="21"/>
  <c r="CP58" i="21"/>
  <c r="CO58" i="21"/>
  <c r="CN58" i="21"/>
  <c r="CM58" i="21"/>
  <c r="CL58" i="21"/>
  <c r="CK58" i="21"/>
  <c r="CJ58" i="21"/>
  <c r="CI58" i="21"/>
  <c r="CH58" i="21"/>
  <c r="CG58" i="21"/>
  <c r="CF58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CT57" i="21"/>
  <c r="CS57" i="21"/>
  <c r="CR57" i="21"/>
  <c r="CQ57" i="21"/>
  <c r="CP57" i="21"/>
  <c r="CO57" i="21"/>
  <c r="CN57" i="21"/>
  <c r="CM57" i="21"/>
  <c r="CL57" i="21"/>
  <c r="CK57" i="21"/>
  <c r="CJ57" i="21"/>
  <c r="CI57" i="21"/>
  <c r="CH57" i="21"/>
  <c r="CG57" i="21"/>
  <c r="CF57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CT56" i="21"/>
  <c r="CS56" i="21"/>
  <c r="CR56" i="21"/>
  <c r="CQ56" i="21"/>
  <c r="CP56" i="21"/>
  <c r="CO56" i="21"/>
  <c r="CN56" i="21"/>
  <c r="CM56" i="21"/>
  <c r="CL56" i="21"/>
  <c r="CK56" i="21"/>
  <c r="CJ56" i="21"/>
  <c r="CI56" i="21"/>
  <c r="CH56" i="21"/>
  <c r="CG56" i="21"/>
  <c r="CF56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CT55" i="21"/>
  <c r="CS55" i="21"/>
  <c r="CR55" i="21"/>
  <c r="CQ55" i="21"/>
  <c r="CP55" i="21"/>
  <c r="CO55" i="21"/>
  <c r="CN55" i="21"/>
  <c r="CM55" i="21"/>
  <c r="CL55" i="21"/>
  <c r="CK55" i="21"/>
  <c r="CJ55" i="21"/>
  <c r="CI55" i="21"/>
  <c r="CH55" i="21"/>
  <c r="CG55" i="21"/>
  <c r="CF55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CT54" i="21"/>
  <c r="CS54" i="21"/>
  <c r="CR54" i="21"/>
  <c r="CQ54" i="21"/>
  <c r="CP54" i="21"/>
  <c r="CO54" i="21"/>
  <c r="CN54" i="21"/>
  <c r="CM54" i="21"/>
  <c r="CL54" i="21"/>
  <c r="CK54" i="21"/>
  <c r="CJ54" i="21"/>
  <c r="CI54" i="21"/>
  <c r="CH54" i="21"/>
  <c r="CG54" i="21"/>
  <c r="CF54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CR53" i="21"/>
  <c r="CO53" i="21"/>
  <c r="CL53" i="21"/>
  <c r="CI53" i="21"/>
  <c r="CF53" i="21"/>
  <c r="CC53" i="21"/>
  <c r="BZ53" i="21"/>
  <c r="BW53" i="21"/>
  <c r="BT53" i="21"/>
  <c r="BQ53" i="21"/>
  <c r="BN53" i="21"/>
  <c r="BK53" i="21"/>
  <c r="BH53" i="21"/>
  <c r="BE53" i="21"/>
  <c r="BB53" i="21"/>
  <c r="AY53" i="21"/>
  <c r="AV53" i="21"/>
  <c r="AS53" i="21"/>
  <c r="AP53" i="21"/>
  <c r="AM53" i="21"/>
  <c r="AJ53" i="21"/>
  <c r="AG53" i="21"/>
  <c r="AD53" i="21"/>
  <c r="AA53" i="21"/>
  <c r="X53" i="21"/>
  <c r="U53" i="21"/>
  <c r="R53" i="21"/>
  <c r="O53" i="21"/>
  <c r="L53" i="21"/>
  <c r="CX52" i="21"/>
  <c r="B32" i="21"/>
  <c r="K26" i="21"/>
  <c r="J26" i="21"/>
  <c r="M25" i="21"/>
  <c r="L25" i="21"/>
  <c r="K25" i="21"/>
  <c r="J25" i="21"/>
  <c r="M24" i="21"/>
  <c r="L24" i="21"/>
  <c r="K24" i="21"/>
  <c r="J24" i="21"/>
  <c r="K23" i="21"/>
  <c r="J23" i="21"/>
  <c r="K22" i="21"/>
  <c r="M22" i="21" s="1"/>
  <c r="J22" i="21"/>
  <c r="M21" i="21"/>
  <c r="L21" i="21"/>
  <c r="K21" i="21"/>
  <c r="J21" i="21"/>
  <c r="K20" i="21"/>
  <c r="J20" i="21"/>
  <c r="K19" i="21"/>
  <c r="M19" i="21" s="1"/>
  <c r="J19" i="21"/>
  <c r="M18" i="21"/>
  <c r="L18" i="21"/>
  <c r="K18" i="21"/>
  <c r="J18" i="21"/>
  <c r="K17" i="21"/>
  <c r="J17" i="21"/>
  <c r="A4" i="21"/>
  <c r="A3" i="21"/>
  <c r="B50" i="21" s="1"/>
  <c r="M169" i="9" l="1"/>
  <c r="L169" i="9"/>
  <c r="M46" i="23"/>
  <c r="AX65" i="23"/>
  <c r="AW65" i="23"/>
  <c r="AX64" i="23"/>
  <c r="L167" i="9"/>
  <c r="M167" i="9"/>
  <c r="AE1" i="11"/>
  <c r="AX1" i="11"/>
  <c r="L1" i="11"/>
  <c r="M67" i="23"/>
  <c r="N67" i="23"/>
  <c r="AH132" i="23"/>
  <c r="CD133" i="23"/>
  <c r="BS194" i="23"/>
  <c r="BS195" i="23"/>
  <c r="BR195" i="23"/>
  <c r="AB46" i="9"/>
  <c r="V62" i="9"/>
  <c r="U62" i="9"/>
  <c r="U1" i="11"/>
  <c r="AN1" i="11"/>
  <c r="B1" i="11"/>
  <c r="AZ61" i="21"/>
  <c r="S36" i="26"/>
  <c r="AL65" i="23"/>
  <c r="AK65" i="23"/>
  <c r="AL64" i="23"/>
  <c r="T130" i="23"/>
  <c r="S130" i="23"/>
  <c r="AK132" i="23"/>
  <c r="BL133" i="23"/>
  <c r="AK193" i="23"/>
  <c r="BU195" i="23"/>
  <c r="BU194" i="23"/>
  <c r="BV195" i="23"/>
  <c r="BV194" i="23"/>
  <c r="BC197" i="23"/>
  <c r="BD197" i="23"/>
  <c r="AH1" i="11"/>
  <c r="O1" i="11"/>
  <c r="BA1" i="11"/>
  <c r="L22" i="21"/>
  <c r="L38" i="23"/>
  <c r="BV60" i="23"/>
  <c r="BU60" i="23"/>
  <c r="AX66" i="23"/>
  <c r="W127" i="23"/>
  <c r="AL127" i="23"/>
  <c r="AK127" i="23"/>
  <c r="AW128" i="23"/>
  <c r="BO128" i="23"/>
  <c r="BP128" i="23"/>
  <c r="BY129" i="23"/>
  <c r="W131" i="23"/>
  <c r="AL131" i="23"/>
  <c r="AT192" i="23"/>
  <c r="CD192" i="23"/>
  <c r="CH197" i="23"/>
  <c r="W198" i="23"/>
  <c r="V198" i="23"/>
  <c r="L16" i="9"/>
  <c r="P18" i="9"/>
  <c r="Q18" i="9"/>
  <c r="U52" i="9"/>
  <c r="V52" i="9"/>
  <c r="AB69" i="9"/>
  <c r="P107" i="9"/>
  <c r="S51" i="9"/>
  <c r="R51" i="9"/>
  <c r="M106" i="9"/>
  <c r="L106" i="9"/>
  <c r="BR63" i="23"/>
  <c r="BS63" i="23"/>
  <c r="BC60" i="21"/>
  <c r="BO61" i="21"/>
  <c r="R33" i="26"/>
  <c r="M26" i="23"/>
  <c r="L26" i="23"/>
  <c r="AW63" i="23"/>
  <c r="AB129" i="23"/>
  <c r="AH192" i="23"/>
  <c r="AI192" i="23"/>
  <c r="BU197" i="23"/>
  <c r="Y47" i="9"/>
  <c r="X47" i="9"/>
  <c r="M42" i="23"/>
  <c r="L42" i="23"/>
  <c r="AU61" i="23"/>
  <c r="AT61" i="23"/>
  <c r="AQ62" i="23"/>
  <c r="BR194" i="23"/>
  <c r="U17" i="26"/>
  <c r="O23" i="26"/>
  <c r="V33" i="26"/>
  <c r="U33" i="26"/>
  <c r="AR60" i="23"/>
  <c r="AQ60" i="23"/>
  <c r="AI63" i="23"/>
  <c r="CJ127" i="23"/>
  <c r="BI130" i="23"/>
  <c r="U43" i="9"/>
  <c r="O42" i="26"/>
  <c r="AU62" i="23"/>
  <c r="AT62" i="23"/>
  <c r="BO133" i="23"/>
  <c r="BP133" i="23"/>
  <c r="P165" i="9"/>
  <c r="O165" i="9"/>
  <c r="S191" i="9"/>
  <c r="R191" i="9"/>
  <c r="CE60" i="21"/>
  <c r="R23" i="26"/>
  <c r="S23" i="26"/>
  <c r="U38" i="26"/>
  <c r="O45" i="26"/>
  <c r="P45" i="26"/>
  <c r="CG66" i="23"/>
  <c r="CH66" i="23"/>
  <c r="W132" i="23"/>
  <c r="V132" i="23"/>
  <c r="AU133" i="23"/>
  <c r="AT133" i="23"/>
  <c r="CP192" i="23"/>
  <c r="Y193" i="23"/>
  <c r="Z193" i="23"/>
  <c r="W194" i="23"/>
  <c r="V194" i="23"/>
  <c r="W195" i="23"/>
  <c r="V195" i="23"/>
  <c r="Q198" i="23"/>
  <c r="P198" i="23"/>
  <c r="AL198" i="23"/>
  <c r="V191" i="9"/>
  <c r="U191" i="9"/>
  <c r="CG60" i="21"/>
  <c r="CH60" i="21"/>
  <c r="Y32" i="26"/>
  <c r="O44" i="26"/>
  <c r="M35" i="23"/>
  <c r="BL128" i="23"/>
  <c r="CQ132" i="23"/>
  <c r="CP132" i="23"/>
  <c r="AQ195" i="23"/>
  <c r="AR194" i="23"/>
  <c r="AQ194" i="23"/>
  <c r="AB56" i="9"/>
  <c r="AA56" i="9"/>
  <c r="L23" i="21"/>
  <c r="M23" i="21"/>
  <c r="AA18" i="26"/>
  <c r="P44" i="26"/>
  <c r="S63" i="23"/>
  <c r="N65" i="23"/>
  <c r="N64" i="23"/>
  <c r="M64" i="23"/>
  <c r="AR67" i="23"/>
  <c r="AQ67" i="23"/>
  <c r="Y60" i="21"/>
  <c r="AO61" i="21"/>
  <c r="AN61" i="21"/>
  <c r="X19" i="26"/>
  <c r="Y19" i="26"/>
  <c r="V22" i="26"/>
  <c r="R28" i="26"/>
  <c r="AA37" i="26"/>
  <c r="U43" i="26"/>
  <c r="M20" i="21"/>
  <c r="L20" i="21"/>
  <c r="CB61" i="21"/>
  <c r="L37" i="26"/>
  <c r="CM60" i="23"/>
  <c r="CN60" i="23"/>
  <c r="BA66" i="23"/>
  <c r="AZ66" i="23"/>
  <c r="BR60" i="21"/>
  <c r="CE61" i="21"/>
  <c r="CD61" i="21"/>
  <c r="O18" i="26"/>
  <c r="X27" i="26"/>
  <c r="L32" i="26"/>
  <c r="P34" i="26"/>
  <c r="P35" i="26"/>
  <c r="O35" i="26"/>
  <c r="AA42" i="26"/>
  <c r="Y43" i="26"/>
  <c r="X43" i="26"/>
  <c r="L29" i="23"/>
  <c r="L45" i="23"/>
  <c r="M45" i="23"/>
  <c r="BC60" i="23"/>
  <c r="P62" i="23"/>
  <c r="Q62" i="23"/>
  <c r="CP62" i="23"/>
  <c r="CQ62" i="23"/>
  <c r="AI66" i="23"/>
  <c r="M98" i="23"/>
  <c r="BA128" i="23"/>
  <c r="AZ128" i="23"/>
  <c r="BI129" i="23"/>
  <c r="AW192" i="23"/>
  <c r="CK194" i="23"/>
  <c r="CK195" i="23"/>
  <c r="CJ194" i="23"/>
  <c r="CJ195" i="23"/>
  <c r="AX196" i="23"/>
  <c r="CJ197" i="23"/>
  <c r="BF199" i="23"/>
  <c r="U54" i="9"/>
  <c r="O70" i="9"/>
  <c r="P101" i="9"/>
  <c r="Q101" i="9"/>
  <c r="O182" i="9"/>
  <c r="P182" i="9"/>
  <c r="BF60" i="23"/>
  <c r="BG60" i="23"/>
  <c r="AE192" i="23"/>
  <c r="AF192" i="23"/>
  <c r="L27" i="26"/>
  <c r="M27" i="26"/>
  <c r="S31" i="26"/>
  <c r="R31" i="26"/>
  <c r="L116" i="23"/>
  <c r="BA132" i="23"/>
  <c r="AZ132" i="23"/>
  <c r="AM8" i="11"/>
  <c r="T8" i="11"/>
  <c r="AF1" i="11"/>
  <c r="AY1" i="11"/>
  <c r="M1" i="11"/>
  <c r="M60" i="21"/>
  <c r="N60" i="21"/>
  <c r="AC61" i="23"/>
  <c r="AW64" i="23"/>
  <c r="CB66" i="23"/>
  <c r="CA66" i="23"/>
  <c r="BX67" i="23"/>
  <c r="L108" i="23"/>
  <c r="M108" i="23"/>
  <c r="S128" i="23"/>
  <c r="T128" i="23"/>
  <c r="BC195" i="23"/>
  <c r="BD195" i="23"/>
  <c r="AG1" i="11"/>
  <c r="N1" i="11"/>
  <c r="AZ1" i="11"/>
  <c r="O21" i="26"/>
  <c r="P21" i="26"/>
  <c r="O39" i="26"/>
  <c r="BM62" i="23"/>
  <c r="BL62" i="23"/>
  <c r="S66" i="23"/>
  <c r="T66" i="23"/>
  <c r="AK130" i="23"/>
  <c r="BD193" i="23"/>
  <c r="BC193" i="23"/>
  <c r="BA198" i="23"/>
  <c r="V1" i="11"/>
  <c r="AO1" i="11"/>
  <c r="C1" i="11"/>
  <c r="O26" i="26"/>
  <c r="Y60" i="23"/>
  <c r="AL63" i="23"/>
  <c r="AK63" i="23"/>
  <c r="AK64" i="23"/>
  <c r="M129" i="23"/>
  <c r="AR133" i="23"/>
  <c r="BD194" i="23"/>
  <c r="BG197" i="23"/>
  <c r="BF197" i="23"/>
  <c r="BC198" i="23"/>
  <c r="BD198" i="23"/>
  <c r="AA45" i="9"/>
  <c r="AB45" i="9"/>
  <c r="S65" i="9"/>
  <c r="R65" i="9"/>
  <c r="O67" i="9"/>
  <c r="P67" i="9"/>
  <c r="M26" i="21"/>
  <c r="L26" i="21"/>
  <c r="CP61" i="21"/>
  <c r="L29" i="26"/>
  <c r="Q61" i="23"/>
  <c r="AB62" i="23"/>
  <c r="Q63" i="23"/>
  <c r="Z65" i="23"/>
  <c r="Y65" i="23"/>
  <c r="Z64" i="23"/>
  <c r="BL66" i="23"/>
  <c r="L109" i="23"/>
  <c r="CD128" i="23"/>
  <c r="CE128" i="23"/>
  <c r="L19" i="21"/>
  <c r="U20" i="26"/>
  <c r="AB34" i="26"/>
  <c r="AA35" i="26"/>
  <c r="AB35" i="26"/>
  <c r="AB60" i="23"/>
  <c r="Y64" i="23"/>
  <c r="AH127" i="23"/>
  <c r="AB133" i="23"/>
  <c r="Q122" i="9"/>
  <c r="P122" i="9"/>
  <c r="AQ60" i="21"/>
  <c r="AR60" i="21"/>
  <c r="Y24" i="26"/>
  <c r="Y25" i="26"/>
  <c r="X25" i="26"/>
  <c r="AA34" i="26"/>
  <c r="AF62" i="23"/>
  <c r="AE62" i="23"/>
  <c r="Y67" i="23"/>
  <c r="Z67" i="23"/>
  <c r="M105" i="23"/>
  <c r="CK128" i="23"/>
  <c r="CJ128" i="23"/>
  <c r="BV131" i="23"/>
  <c r="AE133" i="23"/>
  <c r="AF133" i="23"/>
  <c r="CS192" i="23"/>
  <c r="CT192" i="23"/>
  <c r="BJ196" i="23"/>
  <c r="T197" i="23"/>
  <c r="S197" i="23"/>
  <c r="T198" i="23"/>
  <c r="V41" i="26"/>
  <c r="U41" i="26"/>
  <c r="S44" i="26"/>
  <c r="R44" i="26"/>
  <c r="S45" i="26"/>
  <c r="B14" i="21"/>
  <c r="V61" i="21"/>
  <c r="M17" i="21"/>
  <c r="L17" i="21"/>
  <c r="AA21" i="26"/>
  <c r="M24" i="26"/>
  <c r="M25" i="26"/>
  <c r="L25" i="26"/>
  <c r="O34" i="26"/>
  <c r="O37" i="26"/>
  <c r="P37" i="26"/>
  <c r="M50" i="23"/>
  <c r="L50" i="23"/>
  <c r="CK61" i="23"/>
  <c r="BO63" i="23"/>
  <c r="AL66" i="23"/>
  <c r="AK66" i="23"/>
  <c r="AU126" i="23"/>
  <c r="AT126" i="23"/>
  <c r="AI128" i="23"/>
  <c r="AK196" i="23"/>
  <c r="AL196" i="23"/>
  <c r="AO199" i="23"/>
  <c r="X49" i="9"/>
  <c r="U50" i="9"/>
  <c r="V51" i="9"/>
  <c r="V173" i="9"/>
  <c r="U173" i="9"/>
  <c r="AB191" i="9"/>
  <c r="AA191" i="9"/>
  <c r="BF60" i="21"/>
  <c r="R18" i="26"/>
  <c r="R26" i="26"/>
  <c r="AA32" i="26"/>
  <c r="L43" i="26"/>
  <c r="L23" i="23"/>
  <c r="L36" i="23"/>
  <c r="BJ67" i="23"/>
  <c r="L95" i="23"/>
  <c r="CS126" i="23"/>
  <c r="BF127" i="23"/>
  <c r="AK128" i="23"/>
  <c r="CH132" i="23"/>
  <c r="AW133" i="23"/>
  <c r="CA198" i="23"/>
  <c r="P16" i="9"/>
  <c r="V64" i="9"/>
  <c r="U64" i="9"/>
  <c r="S67" i="9"/>
  <c r="R168" i="9"/>
  <c r="R181" i="9"/>
  <c r="S181" i="9"/>
  <c r="Q1" i="11"/>
  <c r="BC1" i="11"/>
  <c r="AA27" i="26"/>
  <c r="L30" i="26"/>
  <c r="AB40" i="26"/>
  <c r="L47" i="23"/>
  <c r="AT60" i="23"/>
  <c r="AU60" i="23"/>
  <c r="CQ60" i="23"/>
  <c r="BO62" i="23"/>
  <c r="CJ63" i="23"/>
  <c r="AO66" i="23"/>
  <c r="AN66" i="23"/>
  <c r="CJ66" i="23"/>
  <c r="L103" i="23"/>
  <c r="AK126" i="23"/>
  <c r="CE126" i="23"/>
  <c r="BX127" i="23"/>
  <c r="AR193" i="23"/>
  <c r="M48" i="9"/>
  <c r="L48" i="9"/>
  <c r="AB57" i="9"/>
  <c r="V68" i="9"/>
  <c r="Q140" i="9"/>
  <c r="P140" i="9"/>
  <c r="AF60" i="21"/>
  <c r="BV60" i="21"/>
  <c r="AQ61" i="21"/>
  <c r="Y17" i="26"/>
  <c r="Y20" i="26"/>
  <c r="R21" i="26"/>
  <c r="L22" i="26"/>
  <c r="AA22" i="26"/>
  <c r="AB22" i="26"/>
  <c r="S25" i="26"/>
  <c r="R25" i="26"/>
  <c r="O27" i="26"/>
  <c r="S29" i="26"/>
  <c r="U31" i="26"/>
  <c r="O32" i="26"/>
  <c r="V35" i="26"/>
  <c r="U35" i="26"/>
  <c r="R37" i="26"/>
  <c r="P40" i="26"/>
  <c r="X41" i="26"/>
  <c r="S42" i="26"/>
  <c r="L30" i="23"/>
  <c r="L40" i="23"/>
  <c r="Q60" i="23"/>
  <c r="AF60" i="23"/>
  <c r="BL60" i="23"/>
  <c r="BM61" i="23"/>
  <c r="S62" i="23"/>
  <c r="BA62" i="23"/>
  <c r="CD62" i="23"/>
  <c r="CS62" i="23"/>
  <c r="BV63" i="23"/>
  <c r="CD64" i="23"/>
  <c r="CQ64" i="23"/>
  <c r="CD65" i="23"/>
  <c r="Q67" i="23"/>
  <c r="CG67" i="23"/>
  <c r="CH67" i="23"/>
  <c r="M106" i="23"/>
  <c r="CG126" i="23"/>
  <c r="CH126" i="23"/>
  <c r="BI127" i="23"/>
  <c r="CQ127" i="23"/>
  <c r="W128" i="23"/>
  <c r="BU128" i="23"/>
  <c r="CN128" i="23"/>
  <c r="AC130" i="23"/>
  <c r="AU130" i="23"/>
  <c r="AT131" i="23"/>
  <c r="AU131" i="23"/>
  <c r="CT131" i="23"/>
  <c r="Q133" i="23"/>
  <c r="CN133" i="23"/>
  <c r="CM133" i="23"/>
  <c r="AK192" i="23"/>
  <c r="BR192" i="23"/>
  <c r="BS192" i="23"/>
  <c r="BU193" i="23"/>
  <c r="CH193" i="23"/>
  <c r="BJ197" i="23"/>
  <c r="BY197" i="23"/>
  <c r="AC199" i="23"/>
  <c r="AU199" i="23"/>
  <c r="L19" i="9"/>
  <c r="M19" i="9"/>
  <c r="M42" i="9"/>
  <c r="L42" i="9"/>
  <c r="M44" i="9"/>
  <c r="L44" i="9"/>
  <c r="L46" i="9"/>
  <c r="AA50" i="9"/>
  <c r="AA65" i="9"/>
  <c r="AB65" i="9"/>
  <c r="U167" i="9"/>
  <c r="AB172" i="9"/>
  <c r="AA172" i="9"/>
  <c r="S183" i="9"/>
  <c r="R183" i="9"/>
  <c r="S184" i="9"/>
  <c r="R184" i="9"/>
  <c r="M188" i="9"/>
  <c r="V190" i="9"/>
  <c r="U190" i="9"/>
  <c r="S60" i="21"/>
  <c r="AU60" i="21"/>
  <c r="BI60" i="21"/>
  <c r="CM60" i="21"/>
  <c r="P61" i="21"/>
  <c r="BF61" i="21"/>
  <c r="CJ61" i="21"/>
  <c r="L17" i="26"/>
  <c r="L20" i="26"/>
  <c r="X23" i="26"/>
  <c r="R24" i="26"/>
  <c r="U26" i="26"/>
  <c r="AA33" i="26"/>
  <c r="U34" i="26"/>
  <c r="X36" i="26"/>
  <c r="X39" i="26"/>
  <c r="X44" i="26"/>
  <c r="L27" i="23"/>
  <c r="CS60" i="23"/>
  <c r="V61" i="23"/>
  <c r="CP61" i="23"/>
  <c r="AK62" i="23"/>
  <c r="BG63" i="23"/>
  <c r="BY63" i="23"/>
  <c r="BX63" i="23"/>
  <c r="BR64" i="23"/>
  <c r="CE64" i="23"/>
  <c r="CT65" i="23"/>
  <c r="CT64" i="23"/>
  <c r="CS65" i="23"/>
  <c r="Y66" i="23"/>
  <c r="BF66" i="23"/>
  <c r="BG66" i="23"/>
  <c r="CM66" i="23"/>
  <c r="T67" i="23"/>
  <c r="S67" i="23"/>
  <c r="BO67" i="23"/>
  <c r="L92" i="23"/>
  <c r="M100" i="23"/>
  <c r="L100" i="23"/>
  <c r="BR126" i="23"/>
  <c r="CB127" i="23"/>
  <c r="CT127" i="23"/>
  <c r="CS127" i="23"/>
  <c r="BG128" i="23"/>
  <c r="AZ129" i="23"/>
  <c r="AX130" i="23"/>
  <c r="AW130" i="23"/>
  <c r="CK130" i="23"/>
  <c r="BM131" i="23"/>
  <c r="BI132" i="23"/>
  <c r="T192" i="23"/>
  <c r="BI193" i="23"/>
  <c r="CD194" i="23"/>
  <c r="CS196" i="23"/>
  <c r="CT196" i="23"/>
  <c r="AQ197" i="23"/>
  <c r="BM197" i="23"/>
  <c r="BL197" i="23"/>
  <c r="M199" i="23"/>
  <c r="BL199" i="23"/>
  <c r="CT199" i="23"/>
  <c r="CS199" i="23"/>
  <c r="M17" i="9"/>
  <c r="L17" i="9"/>
  <c r="P48" i="9"/>
  <c r="AB64" i="9"/>
  <c r="X68" i="9"/>
  <c r="M139" i="9"/>
  <c r="L139" i="9"/>
  <c r="Y163" i="9"/>
  <c r="X163" i="9"/>
  <c r="Y164" i="9"/>
  <c r="X164" i="9"/>
  <c r="U165" i="9"/>
  <c r="Y178" i="9"/>
  <c r="X178" i="9"/>
  <c r="X189" i="9"/>
  <c r="L43" i="23"/>
  <c r="V36" i="26"/>
  <c r="AC61" i="21"/>
  <c r="P22" i="26"/>
  <c r="O22" i="26"/>
  <c r="S24" i="26"/>
  <c r="S32" i="26"/>
  <c r="R32" i="26"/>
  <c r="V34" i="26"/>
  <c r="AB41" i="26"/>
  <c r="AA41" i="26"/>
  <c r="Y44" i="26"/>
  <c r="CH62" i="23"/>
  <c r="CG62" i="23"/>
  <c r="BS64" i="23"/>
  <c r="CH65" i="23"/>
  <c r="CH64" i="23"/>
  <c r="S48" i="9"/>
  <c r="R48" i="9"/>
  <c r="M54" i="9"/>
  <c r="L54" i="9"/>
  <c r="AB67" i="9"/>
  <c r="AA67" i="9"/>
  <c r="Y165" i="9"/>
  <c r="X165" i="9"/>
  <c r="S170" i="9"/>
  <c r="R170" i="9"/>
  <c r="O171" i="9"/>
  <c r="P171" i="9"/>
  <c r="M19" i="26"/>
  <c r="L19" i="26"/>
  <c r="BV127" i="23"/>
  <c r="BU127" i="23"/>
  <c r="CP131" i="23"/>
  <c r="CQ131" i="23"/>
  <c r="M22" i="9"/>
  <c r="L22" i="9"/>
  <c r="M184" i="9"/>
  <c r="L184" i="9"/>
  <c r="P1" i="11"/>
  <c r="AI1" i="11"/>
  <c r="BB1" i="11"/>
  <c r="X22" i="26"/>
  <c r="U28" i="26"/>
  <c r="V28" i="26"/>
  <c r="U39" i="26"/>
  <c r="AE67" i="23"/>
  <c r="P129" i="23"/>
  <c r="BL129" i="23"/>
  <c r="BL130" i="23"/>
  <c r="BS133" i="23"/>
  <c r="BR133" i="23"/>
  <c r="Z196" i="23"/>
  <c r="AB44" i="9"/>
  <c r="AA44" i="9"/>
  <c r="S180" i="9"/>
  <c r="R180" i="9"/>
  <c r="E1" i="11"/>
  <c r="X1" i="11"/>
  <c r="BR61" i="21"/>
  <c r="L33" i="23"/>
  <c r="AH61" i="23"/>
  <c r="W63" i="23"/>
  <c r="CP64" i="23"/>
  <c r="W66" i="23"/>
  <c r="L99" i="23"/>
  <c r="AW129" i="23"/>
  <c r="CH130" i="23"/>
  <c r="CG130" i="23"/>
  <c r="AQ131" i="23"/>
  <c r="Y132" i="23"/>
  <c r="BP192" i="23"/>
  <c r="M196" i="23"/>
  <c r="N196" i="23"/>
  <c r="S69" i="9"/>
  <c r="BV65" i="23"/>
  <c r="BV64" i="23"/>
  <c r="AV1" i="11"/>
  <c r="J1" i="11"/>
  <c r="Y38" i="26"/>
  <c r="X38" i="26"/>
  <c r="M39" i="23"/>
  <c r="L39" i="23"/>
  <c r="AQ130" i="23"/>
  <c r="AR130" i="23"/>
  <c r="CA130" i="23"/>
  <c r="CB130" i="23"/>
  <c r="N133" i="23"/>
  <c r="M133" i="23"/>
  <c r="BM192" i="23"/>
  <c r="BL192" i="23"/>
  <c r="AB195" i="23"/>
  <c r="AC195" i="23"/>
  <c r="BG194" i="23"/>
  <c r="BG195" i="23"/>
  <c r="Y53" i="9"/>
  <c r="X53" i="9"/>
  <c r="U65" i="9"/>
  <c r="V65" i="9"/>
  <c r="S70" i="9"/>
  <c r="R70" i="9"/>
  <c r="D1" i="11"/>
  <c r="AP1" i="11"/>
  <c r="W1" i="11"/>
  <c r="BC61" i="21"/>
  <c r="BY61" i="23"/>
  <c r="BS66" i="23"/>
  <c r="M113" i="23"/>
  <c r="AB194" i="23"/>
  <c r="BF194" i="23"/>
  <c r="CN197" i="23"/>
  <c r="CM197" i="23"/>
  <c r="P20" i="9"/>
  <c r="M49" i="9"/>
  <c r="L49" i="9"/>
  <c r="AA52" i="9"/>
  <c r="M121" i="9"/>
  <c r="L121" i="9"/>
  <c r="M38" i="26"/>
  <c r="L38" i="26"/>
  <c r="BD63" i="23"/>
  <c r="CQ65" i="23"/>
  <c r="AU67" i="23"/>
  <c r="CE67" i="23"/>
  <c r="CD67" i="23"/>
  <c r="CS129" i="23"/>
  <c r="AC194" i="23"/>
  <c r="CQ197" i="23"/>
  <c r="CP197" i="23"/>
  <c r="R166" i="9"/>
  <c r="AB45" i="26"/>
  <c r="AA45" i="26"/>
  <c r="CP63" i="23"/>
  <c r="CQ63" i="23"/>
  <c r="V133" i="23"/>
  <c r="W133" i="23"/>
  <c r="N197" i="23"/>
  <c r="M197" i="23"/>
  <c r="BP198" i="23"/>
  <c r="BO198" i="23"/>
  <c r="AB165" i="9"/>
  <c r="AA165" i="9"/>
  <c r="S171" i="9"/>
  <c r="R171" i="9"/>
  <c r="S175" i="9"/>
  <c r="R175" i="9"/>
  <c r="Y182" i="9"/>
  <c r="X182" i="9"/>
  <c r="U185" i="9"/>
  <c r="V185" i="9"/>
  <c r="L31" i="26"/>
  <c r="P41" i="26"/>
  <c r="O41" i="26"/>
  <c r="AA44" i="26"/>
  <c r="BA60" i="23"/>
  <c r="CG60" i="23"/>
  <c r="AO61" i="23"/>
  <c r="Z62" i="23"/>
  <c r="Y62" i="23"/>
  <c r="AU63" i="23"/>
  <c r="BJ65" i="23"/>
  <c r="BJ64" i="23"/>
  <c r="BU64" i="23"/>
  <c r="M66" i="23"/>
  <c r="AL67" i="23"/>
  <c r="L89" i="23"/>
  <c r="BD130" i="23"/>
  <c r="BC130" i="23"/>
  <c r="S131" i="23"/>
  <c r="P132" i="23"/>
  <c r="CS133" i="23"/>
  <c r="BY192" i="23"/>
  <c r="BX192" i="23"/>
  <c r="AL194" i="23"/>
  <c r="AK194" i="23"/>
  <c r="AL195" i="23"/>
  <c r="AK195" i="23"/>
  <c r="BO195" i="23"/>
  <c r="BP195" i="23"/>
  <c r="BO194" i="23"/>
  <c r="BG196" i="23"/>
  <c r="BV196" i="23"/>
  <c r="AT197" i="23"/>
  <c r="CE197" i="23"/>
  <c r="CD197" i="23"/>
  <c r="N198" i="23"/>
  <c r="AW198" i="23"/>
  <c r="BS198" i="23"/>
  <c r="BR198" i="23"/>
  <c r="P199" i="23"/>
  <c r="U46" i="9"/>
  <c r="V46" i="9"/>
  <c r="L60" i="9"/>
  <c r="M122" i="9"/>
  <c r="L122" i="9"/>
  <c r="P137" i="9"/>
  <c r="Q139" i="9"/>
  <c r="X174" i="9"/>
  <c r="AB181" i="9"/>
  <c r="AA181" i="9"/>
  <c r="AL133" i="23"/>
  <c r="AK133" i="23"/>
  <c r="CA195" i="23"/>
  <c r="CB195" i="23"/>
  <c r="B39" i="9"/>
  <c r="B77" i="9"/>
  <c r="CT130" i="23"/>
  <c r="CS130" i="23"/>
  <c r="Q195" i="23"/>
  <c r="Q194" i="23"/>
  <c r="S187" i="9"/>
  <c r="R187" i="9"/>
  <c r="P60" i="21"/>
  <c r="AB60" i="21"/>
  <c r="AN60" i="21"/>
  <c r="AZ60" i="21"/>
  <c r="BL60" i="21"/>
  <c r="BX60" i="21"/>
  <c r="CJ60" i="21"/>
  <c r="O17" i="26"/>
  <c r="AA17" i="26"/>
  <c r="R20" i="26"/>
  <c r="U23" i="26"/>
  <c r="L26" i="26"/>
  <c r="X26" i="26"/>
  <c r="O29" i="26"/>
  <c r="AA29" i="26"/>
  <c r="L33" i="26"/>
  <c r="X33" i="26"/>
  <c r="O36" i="26"/>
  <c r="AA36" i="26"/>
  <c r="R39" i="26"/>
  <c r="U42" i="26"/>
  <c r="AI60" i="23"/>
  <c r="BI60" i="23"/>
  <c r="AH62" i="23"/>
  <c r="BU62" i="23"/>
  <c r="Y63" i="23"/>
  <c r="BL63" i="23"/>
  <c r="BL65" i="23"/>
  <c r="AB66" i="23"/>
  <c r="BO66" i="23"/>
  <c r="CP66" i="23"/>
  <c r="AX67" i="23"/>
  <c r="BL67" i="23"/>
  <c r="L93" i="23"/>
  <c r="M114" i="23"/>
  <c r="AH126" i="23"/>
  <c r="BU126" i="23"/>
  <c r="AO127" i="23"/>
  <c r="BC127" i="23"/>
  <c r="Y128" i="23"/>
  <c r="CG128" i="23"/>
  <c r="V129" i="23"/>
  <c r="AH129" i="23"/>
  <c r="AT129" i="23"/>
  <c r="BF129" i="23"/>
  <c r="BR129" i="23"/>
  <c r="CD129" i="23"/>
  <c r="CP129" i="23"/>
  <c r="AH130" i="23"/>
  <c r="BO130" i="23"/>
  <c r="BC131" i="23"/>
  <c r="CG131" i="23"/>
  <c r="M132" i="23"/>
  <c r="AN132" i="23"/>
  <c r="BC133" i="23"/>
  <c r="M178" i="23"/>
  <c r="L178" i="23"/>
  <c r="L181" i="23"/>
  <c r="Z192" i="23"/>
  <c r="Y192" i="23"/>
  <c r="M193" i="23"/>
  <c r="CM193" i="23"/>
  <c r="P194" i="23"/>
  <c r="CA194" i="23"/>
  <c r="AH197" i="23"/>
  <c r="AW197" i="23"/>
  <c r="Z198" i="23"/>
  <c r="BX198" i="23"/>
  <c r="S199" i="23"/>
  <c r="T199" i="23"/>
  <c r="B14" i="9"/>
  <c r="P17" i="9"/>
  <c r="X43" i="9"/>
  <c r="Y43" i="9"/>
  <c r="V45" i="9"/>
  <c r="U45" i="9"/>
  <c r="L52" i="9"/>
  <c r="X54" i="9"/>
  <c r="L56" i="9"/>
  <c r="V58" i="9"/>
  <c r="AB68" i="9"/>
  <c r="M119" i="9"/>
  <c r="P141" i="9"/>
  <c r="AA166" i="9"/>
  <c r="O177" i="9"/>
  <c r="P178" i="9"/>
  <c r="O178" i="9"/>
  <c r="P179" i="9"/>
  <c r="U186" i="9"/>
  <c r="M190" i="9"/>
  <c r="L190" i="9"/>
  <c r="CH133" i="23"/>
  <c r="CG133" i="23"/>
  <c r="CQ194" i="23"/>
  <c r="CP195" i="23"/>
  <c r="X62" i="9"/>
  <c r="Y62" i="9"/>
  <c r="AB184" i="9"/>
  <c r="AA184" i="9"/>
  <c r="N127" i="23"/>
  <c r="M127" i="23"/>
  <c r="CD130" i="23"/>
  <c r="CE130" i="23"/>
  <c r="BS131" i="23"/>
  <c r="CE132" i="23"/>
  <c r="CD132" i="23"/>
  <c r="M175" i="23"/>
  <c r="L175" i="23"/>
  <c r="AQ192" i="23"/>
  <c r="AR192" i="23"/>
  <c r="S195" i="23"/>
  <c r="S194" i="23"/>
  <c r="CB194" i="23"/>
  <c r="BC199" i="23"/>
  <c r="BD199" i="23"/>
  <c r="Y45" i="9"/>
  <c r="X45" i="9"/>
  <c r="S50" i="9"/>
  <c r="R50" i="9"/>
  <c r="M53" i="9"/>
  <c r="L53" i="9"/>
  <c r="M138" i="9"/>
  <c r="M164" i="9"/>
  <c r="L164" i="9"/>
  <c r="Y167" i="9"/>
  <c r="Y172" i="9"/>
  <c r="X172" i="9"/>
  <c r="AA175" i="9"/>
  <c r="Y186" i="9"/>
  <c r="X186" i="9"/>
  <c r="Y187" i="9"/>
  <c r="X187" i="9"/>
  <c r="P191" i="9"/>
  <c r="BG132" i="23"/>
  <c r="BF132" i="23"/>
  <c r="M182" i="23"/>
  <c r="AO195" i="23"/>
  <c r="AN195" i="23"/>
  <c r="CT198" i="23"/>
  <c r="CS198" i="23"/>
  <c r="AB47" i="9"/>
  <c r="AA47" i="9"/>
  <c r="B98" i="9"/>
  <c r="Y191" i="9"/>
  <c r="X191" i="9"/>
  <c r="BA197" i="23"/>
  <c r="AZ197" i="23"/>
  <c r="CQ198" i="23"/>
  <c r="CP198" i="23"/>
  <c r="AL199" i="23"/>
  <c r="AK199" i="23"/>
  <c r="S45" i="9"/>
  <c r="R45" i="9"/>
  <c r="S46" i="9"/>
  <c r="R46" i="9"/>
  <c r="Y64" i="9"/>
  <c r="X64" i="9"/>
  <c r="AF194" i="23"/>
  <c r="BJ194" i="23"/>
  <c r="BY194" i="23"/>
  <c r="BX194" i="23"/>
  <c r="AF195" i="23"/>
  <c r="AU195" i="23"/>
  <c r="Y44" i="9"/>
  <c r="X44" i="9"/>
  <c r="S52" i="9"/>
  <c r="R52" i="9"/>
  <c r="M135" i="9"/>
  <c r="L135" i="9"/>
  <c r="AB167" i="9"/>
  <c r="AA167" i="9"/>
  <c r="P170" i="9"/>
  <c r="O170" i="9"/>
  <c r="Y179" i="9"/>
  <c r="X179" i="9"/>
  <c r="AB58" i="9"/>
  <c r="AA58" i="9"/>
  <c r="P68" i="9"/>
  <c r="O68" i="9"/>
  <c r="Q123" i="9"/>
  <c r="P123" i="9"/>
  <c r="M163" i="9"/>
  <c r="L163" i="9"/>
  <c r="M178" i="9"/>
  <c r="L178" i="9"/>
  <c r="V184" i="9"/>
  <c r="U184" i="9"/>
  <c r="AW1" i="11"/>
  <c r="AD1" i="11"/>
  <c r="M47" i="9"/>
  <c r="L47" i="9"/>
  <c r="Y51" i="9"/>
  <c r="X51" i="9"/>
  <c r="Y59" i="9"/>
  <c r="X59" i="9"/>
  <c r="L101" i="9"/>
  <c r="M101" i="9"/>
  <c r="P46" i="9"/>
  <c r="X48" i="9"/>
  <c r="R163" i="9"/>
  <c r="S173" i="9"/>
  <c r="R173" i="9"/>
  <c r="U178" i="9"/>
  <c r="M181" i="9"/>
  <c r="L181" i="9"/>
  <c r="V187" i="9"/>
  <c r="U187" i="9"/>
  <c r="L189" i="9"/>
  <c r="P167" i="9"/>
  <c r="O167" i="9"/>
  <c r="R42" i="9"/>
  <c r="M43" i="9"/>
  <c r="R54" i="9"/>
  <c r="S56" i="9"/>
  <c r="X67" i="9"/>
  <c r="S68" i="9"/>
  <c r="U166" i="9"/>
  <c r="P181" i="9"/>
  <c r="O181" i="9"/>
  <c r="Y190" i="9"/>
  <c r="X190" i="9"/>
</calcChain>
</file>

<file path=xl/sharedStrings.xml><?xml version="1.0" encoding="utf-8"?>
<sst xmlns="http://schemas.openxmlformats.org/spreadsheetml/2006/main" count="1060" uniqueCount="119">
  <si>
    <t>recommended figures</t>
  </si>
  <si>
    <t>i</t>
  </si>
  <si>
    <t>nationally</t>
  </si>
  <si>
    <t>%stocking antimalarials and ACTs</t>
  </si>
  <si>
    <t>by outlet type</t>
  </si>
  <si>
    <t>ii</t>
  </si>
  <si>
    <t>nationally, by urban/rural</t>
  </si>
  <si>
    <t>overall</t>
  </si>
  <si>
    <t>iii</t>
  </si>
  <si>
    <t xml:space="preserve">per strata </t>
  </si>
  <si>
    <t>iv</t>
  </si>
  <si>
    <t>per strata, by urban/ rural</t>
  </si>
  <si>
    <t xml:space="preserve">by outlet type </t>
  </si>
  <si>
    <t>Outlet type</t>
  </si>
  <si>
    <t>Stocks any antimalarial</t>
  </si>
  <si>
    <t>lower CI</t>
  </si>
  <si>
    <t>upper CI</t>
  </si>
  <si>
    <t>N</t>
  </si>
  <si>
    <t>Stocks any ACT</t>
  </si>
  <si>
    <t>Add caption here</t>
  </si>
  <si>
    <t>disaggregated by urban and rural study areas</t>
  </si>
  <si>
    <t>Rural</t>
  </si>
  <si>
    <t>Urban</t>
  </si>
  <si>
    <t>All vars chart</t>
  </si>
  <si>
    <t>ACT types</t>
  </si>
  <si>
    <t>Point estimate</t>
  </si>
  <si>
    <t>per strata</t>
  </si>
  <si>
    <t>overall in each state</t>
  </si>
  <si>
    <t>Strata</t>
  </si>
  <si>
    <t>In Abia State, 99% of 1422 retail and 29 wholesale screened outlets had any antimalarial in stock on the day of the study, while 98% had an ACT available. 
Among the 1716 retail and 20 wholesale outlets screened in Kano Stats, 85% and 71% had any antimalarial and any ACT available, respectively. 
In Lagos State, among the 1048 retail and 3 wholesale outlets screened, 88% and 85% had any antimalarial and any ACT available on the day of the study, respectively. </t>
  </si>
  <si>
    <t>Abia</t>
  </si>
  <si>
    <t>Kano</t>
  </si>
  <si>
    <t>Lagos</t>
  </si>
  <si>
    <t>In Abia State, little variability was found in the availabilty of at least one antimalarial by outlet type, with any antimalarial availability ranging from 96% among private not for profit outlets, to 100% among screened pharmacies and informal outlets. ACT availability was lower overall, and more variable, ranging from 69% in private for-profit facilities to 100% pharmacies and informal outlets. 
Lagos State showed a similar pattern to Kano State, although generally had lower levels of antimalarial and ACT availability. 88% and 85% of retail outlets had any antimalarial or any ACT in stock. Among PPMVs these figures were 96.4% and 95.5%, respectively. 
Kano State had the lowest availability of any antimalarial or ACT among all screened outlets was Across all retail outlets, 85% stocked an antimalarial and 71% stocked an ACT on the day of the survey. These figures were 93% and 76% for PPMVs, respectively, while only 46% and 41% of informal outlets had these products available, respectively. </t>
  </si>
  <si>
    <t>iv per strata</t>
  </si>
  <si>
    <t>NA for Nigeria</t>
  </si>
  <si>
    <t>Abia-Rural</t>
  </si>
  <si>
    <t>Kano-Rural</t>
  </si>
  <si>
    <t>Lagos-Rural</t>
  </si>
  <si>
    <t>Abia-Urban</t>
  </si>
  <si>
    <t>Kano-Urban</t>
  </si>
  <si>
    <t>Lagos-Urban</t>
  </si>
  <si>
    <t xml:space="preserve">Similar levels of availability of any antimalarial and any ACT among all screened outlets were seen between urban and rural areas in Abia and Lagos (1 or 2 percentage points). 
In Kano, availability was higher in urban outlets. On the day of survey, 83% of rural and 91% of urban outlets stocked antimalarials and 67% rural and 84% urban stocked ACTs. </t>
  </si>
  <si>
    <t>Any antimalarial</t>
  </si>
  <si>
    <t>Any ACT</t>
  </si>
  <si>
    <t>Artemether lumefantrine</t>
  </si>
  <si>
    <t>Artesunate amodiaquine</t>
  </si>
  <si>
    <t>dissagregated by urban and rural study areas</t>
  </si>
  <si>
    <t>Private Not For-Profit Facility</t>
  </si>
  <si>
    <t>Private For-Profit Facility</t>
  </si>
  <si>
    <t>Pharmacy</t>
  </si>
  <si>
    <t>Laboratory</t>
  </si>
  <si>
    <t>Informal</t>
  </si>
  <si>
    <t>Retail total</t>
  </si>
  <si>
    <t>Wholesale</t>
  </si>
  <si>
    <t>variable name</t>
  </si>
  <si>
    <t>Lower CI</t>
  </si>
  <si>
    <t>Upper CI</t>
  </si>
  <si>
    <t>0</t>
  </si>
  <si>
    <t>.</t>
  </si>
  <si>
    <t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t>
  </si>
  <si>
    <t>Drug store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</si>
  <si>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</si>
  <si>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</si>
  <si>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</si>
  <si>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</si>
  <si>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</si>
  <si>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</si>
  <si>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</si>
  <si>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</si>
  <si>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T_ii!A1</t>
  </si>
  <si>
    <t>proportion with ACT by types</t>
  </si>
  <si>
    <t xml:space="preserve">proportion with WHO pre-qual and nationally approved </t>
  </si>
  <si>
    <t xml:space="preserve">proportion with 2 or more </t>
  </si>
  <si>
    <t>proprtion with treatment for severe</t>
  </si>
  <si>
    <t>proprtion with non-artemisinins and types</t>
  </si>
  <si>
    <t>proprtion with artemisinin monotherapy and types</t>
  </si>
  <si>
    <t>Add caption</t>
  </si>
  <si>
    <t>Catgories</t>
  </si>
  <si>
    <t>National level results</t>
  </si>
  <si>
    <t>Use the table and 'All vars chart' to the left of that table to produce additonal figures as desired</t>
  </si>
  <si>
    <t>For example:</t>
  </si>
  <si>
    <t xml:space="preserve">For this indicator dissagregation level, one example figure has been generated below. </t>
  </si>
  <si>
    <t>Data table</t>
  </si>
  <si>
    <t>All-variable chart</t>
  </si>
  <si>
    <t>ALL VARS</t>
  </si>
  <si>
    <t>Ot1</t>
  </si>
  <si>
    <t>Ot2</t>
  </si>
  <si>
    <t>Ot3</t>
  </si>
  <si>
    <t>Ot4</t>
  </si>
  <si>
    <t>Ot6</t>
  </si>
  <si>
    <t>Ot7</t>
  </si>
  <si>
    <t>Ot8</t>
  </si>
  <si>
    <t>Ot9</t>
  </si>
  <si>
    <t>Ot10</t>
  </si>
  <si>
    <t>Proportion of all screened outlets with any ACT in stock on the day of the visit by ACT type</t>
  </si>
  <si>
    <t>By outlet:</t>
  </si>
  <si>
    <t>Data tables</t>
  </si>
  <si>
    <t>All-variable charts&gt;&gt;&gt;</t>
  </si>
  <si>
    <t>Results by urban rural</t>
  </si>
  <si>
    <t>Results seperated by strata</t>
  </si>
  <si>
    <t>Stocks any diagnostic test</t>
  </si>
  <si>
    <t>Stocks malaria microscopy?</t>
  </si>
  <si>
    <t>Stocks malaria RDT</t>
  </si>
  <si>
    <t>Stocks QARDT</t>
  </si>
  <si>
    <t>FOR THE REPORT: GREY OUT COLUMNS WITH N UNDER 40</t>
  </si>
  <si>
    <t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t>
  </si>
  <si>
    <t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t>
  </si>
  <si>
    <t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t>
  </si>
  <si>
    <t xml:space="preserve">Rural strat1 Footnote - N screened outlets: Private not for profit=2; private not for profit=3; pharmacy=6; PPMV=334; informal=4; labs = 1; wholesalers= 4. Outlets that met screening criteria for a full interview but did not complete the interview (were not interviewed or completed a partial interview) = 4 </t>
  </si>
  <si>
    <t xml:space="preserve">Urban strat1 Footnote - N screened outlets: Private not for profit=7; private not for profit=10; pharmacy=34; PPMV=434; informal=0; labs = 0; wholesalers= 2. Outlets that met screening criteria for a full interview but did not complete the interview (were not interviewed or completed a partial interview) = 4 </t>
  </si>
  <si>
    <t xml:space="preserve">Urban strat2 Footnote - N screened outlets: Private not for profit=8; private not for profit=90; pharmacy=118; PPMV=1030; informal=26; labs = 46; wholesalers= 14. Outlets that met screening criteria for a full interview but did not complete the interview (were not interviewed or completed a partial interview) = 21 </t>
  </si>
  <si>
    <t xml:space="preserve">Rural strat3 Footnote - N screened outlets: Private not for profit=0; private not for profit=12; pharmacy=61; PPMV=83; informal=4; labs = 14; wholesalers= 0. Outlets that met screening criteria for a full interview but did not complete the interview (were not interviewed or completed a partial interview) = 8 </t>
  </si>
  <si>
    <t xml:space="preserve">Urban strat3 Footnote - N screened outlets: Private not for profit=3; private not for profit=68; pharmacy=276; PPMV=417; informal=44; labs = 44; wholesalers= 3. Outlets that met screening criteria for a full interview but did not complete the interview (were not interviewed or completed a partial interview) = 43 </t>
  </si>
  <si>
    <t xml:space="preserve">Footnote - N screened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t>
  </si>
  <si>
    <t>Informal TOTAL</t>
  </si>
  <si>
    <t>Retail TOTAL</t>
  </si>
  <si>
    <t xml:space="preserve">RURAL  Footnote - N AM-stocking outlets: Private not for profit=0; private not for profit=14; pharmacy=67; PPMV=682; informal=20; labs = 0; wholesalers= 11. Outlets that had at least 1 AM in stock but did not complete the interview (were not interviewed or completed a partial interview) = 0 </t>
  </si>
  <si>
    <t xml:space="preserve">URBAN  Footnote - N AM-stocking outlets: Private not for profit=18; private not for profit=125; pharmacy=397; PPMV=2261; informal=73; labs = 3; wholesalers= 39. Outlets that had at least 1 AM in stock but did not complete the interview (were not interviewed or completed a partial interview)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</si>
</sst>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8"/>
      <name val="Roboto Light"/>
    </font>
    <font>
      <sz val="8"/>
      <color rgb="FFFF0000"/>
      <name val="Roboto Light"/>
    </font>
    <font>
      <sz val="8"/>
      <color theme="0" tint="-0.34998626667073579"/>
      <name val="Roboto Light"/>
    </font>
    <font>
      <sz val="8"/>
      <name val="Calibri"/>
      <family val="2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sz val="11"/>
      <color theme="0"/>
      <name val="Roboto"/>
    </font>
    <font>
      <sz val="11"/>
      <name val="Roboto"/>
    </font>
    <font>
      <sz val="11"/>
      <color rgb="FFFF0000"/>
      <name val="Roboto"/>
    </font>
    <font>
      <b/>
      <sz val="11"/>
      <name val="Roboto"/>
    </font>
    <font>
      <i/>
      <sz val="11"/>
      <color theme="8"/>
      <name val="Roboto"/>
    </font>
    <font>
      <i/>
      <sz val="11"/>
      <color theme="0" tint="-0.34998626667073579"/>
      <name val="Roboto"/>
    </font>
    <font>
      <sz val="11"/>
      <color theme="0"/>
      <name val="Roboto Light"/>
      <family val="2"/>
      <scheme val="minor"/>
    </font>
    <font>
      <b/>
      <sz val="10"/>
      <name val="Roboto"/>
    </font>
    <font>
      <sz val="10"/>
      <name val="Roboto"/>
    </font>
    <font>
      <sz val="10"/>
      <name val="Roboto Light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i/>
      <sz val="8"/>
      <color theme="0" tint="-0.34998626667073579"/>
      <name val="Roboto"/>
    </font>
    <font>
      <i/>
      <sz val="11"/>
      <name val="Calibri"/>
      <family val="2"/>
    </font>
    <font>
      <sz val="10"/>
      <name val="Roboto"/>
      <scheme val="major"/>
    </font>
    <font>
      <b/>
      <sz val="10"/>
      <name val="Roboto"/>
      <scheme val="major"/>
    </font>
    <font>
      <sz val="10"/>
      <color theme="0"/>
      <name val="Roboto"/>
      <scheme val="major"/>
    </font>
    <font>
      <b/>
      <i/>
      <sz val="11"/>
      <name val="Calibri"/>
      <family val="2"/>
    </font>
    <font>
      <b/>
      <sz val="11"/>
      <name val="Calibri"/>
      <family val="2"/>
    </font>
    <font>
      <i/>
      <sz val="11"/>
      <name val="Roboto"/>
    </font>
    <font>
      <sz val="10"/>
      <color rgb="FFFF0000"/>
      <name val="Roboto Light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D6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ck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5" fillId="0" borderId="0" xfId="0" applyFont="1"/>
    <xf numFmtId="0" fontId="4" fillId="0" borderId="0" xfId="0" applyFont="1"/>
    <xf numFmtId="0" fontId="1" fillId="0" borderId="0" xfId="1"/>
    <xf numFmtId="0" fontId="9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4" fillId="0" borderId="0" xfId="0" applyFont="1" applyAlignment="1">
      <alignment textRotation="90"/>
    </xf>
    <xf numFmtId="0" fontId="2" fillId="0" borderId="0" xfId="0" applyFont="1" applyAlignment="1">
      <alignment wrapText="1"/>
    </xf>
    <xf numFmtId="0" fontId="11" fillId="0" borderId="0" xfId="0" applyFont="1"/>
    <xf numFmtId="0" fontId="11" fillId="0" borderId="1" xfId="0" applyFont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10" fillId="6" borderId="0" xfId="0" applyFont="1" applyFill="1"/>
    <xf numFmtId="0" fontId="3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7" fillId="7" borderId="0" xfId="0" applyFont="1" applyFill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/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1" applyFont="1" applyBorder="1"/>
    <xf numFmtId="0" fontId="11" fillId="0" borderId="0" xfId="1" applyFont="1"/>
    <xf numFmtId="0" fontId="10" fillId="0" borderId="0" xfId="1" applyFont="1"/>
    <xf numFmtId="0" fontId="12" fillId="0" borderId="0" xfId="1" applyFont="1"/>
    <xf numFmtId="0" fontId="13" fillId="0" borderId="0" xfId="0" applyFont="1"/>
    <xf numFmtId="0" fontId="11" fillId="0" borderId="4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" fontId="11" fillId="0" borderId="1" xfId="1" applyNumberFormat="1" applyFont="1" applyBorder="1" applyAlignment="1">
      <alignment horizontal="center"/>
    </xf>
    <xf numFmtId="2" fontId="14" fillId="0" borderId="1" xfId="1" applyNumberFormat="1" applyFont="1" applyBorder="1" applyAlignment="1">
      <alignment horizontal="center"/>
    </xf>
    <xf numFmtId="2" fontId="11" fillId="0" borderId="1" xfId="1" applyNumberFormat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0" xfId="1" applyFont="1" applyAlignment="1">
      <alignment horizontal="center"/>
    </xf>
    <xf numFmtId="1" fontId="10" fillId="4" borderId="0" xfId="1" applyNumberFormat="1" applyFont="1" applyFill="1" applyAlignment="1">
      <alignment horizontal="center"/>
    </xf>
    <xf numFmtId="2" fontId="10" fillId="4" borderId="0" xfId="1" applyNumberFormat="1" applyFont="1" applyFill="1" applyAlignment="1">
      <alignment horizontal="center"/>
    </xf>
    <xf numFmtId="0" fontId="11" fillId="0" borderId="0" xfId="1" applyFont="1" applyAlignment="1">
      <alignment horizontal="center" wrapText="1"/>
    </xf>
    <xf numFmtId="2" fontId="14" fillId="0" borderId="0" xfId="1" applyNumberFormat="1" applyFont="1" applyAlignment="1">
      <alignment horizontal="center"/>
    </xf>
    <xf numFmtId="0" fontId="11" fillId="0" borderId="1" xfId="1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0" fontId="11" fillId="0" borderId="0" xfId="1" applyFont="1" applyAlignment="1">
      <alignment wrapText="1"/>
    </xf>
    <xf numFmtId="0" fontId="11" fillId="0" borderId="3" xfId="1" applyFont="1" applyBorder="1" applyAlignment="1">
      <alignment horizontal="center" wrapText="1"/>
    </xf>
    <xf numFmtId="1" fontId="11" fillId="0" borderId="0" xfId="1" applyNumberFormat="1" applyFont="1" applyAlignment="1">
      <alignment horizontal="center" wrapText="1"/>
    </xf>
    <xf numFmtId="2" fontId="11" fillId="0" borderId="0" xfId="1" applyNumberFormat="1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0" fillId="3" borderId="0" xfId="0" applyFont="1" applyFill="1" applyAlignment="1">
      <alignment horizontal="left"/>
    </xf>
    <xf numFmtId="1" fontId="11" fillId="0" borderId="1" xfId="1" applyNumberFormat="1" applyFont="1" applyBorder="1" applyAlignment="1">
      <alignment horizontal="left"/>
    </xf>
    <xf numFmtId="1" fontId="11" fillId="0" borderId="0" xfId="1" applyNumberFormat="1" applyFont="1" applyAlignment="1">
      <alignment horizontal="left"/>
    </xf>
    <xf numFmtId="0" fontId="11" fillId="0" borderId="0" xfId="1" applyFont="1" applyAlignment="1">
      <alignment horizontal="left"/>
    </xf>
    <xf numFmtId="0" fontId="10" fillId="3" borderId="0" xfId="1" applyFont="1" applyFill="1" applyAlignment="1">
      <alignment horizontal="left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left" vertical="top" wrapText="1"/>
    </xf>
    <xf numFmtId="0" fontId="11" fillId="0" borderId="2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0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" fontId="1" fillId="0" borderId="0" xfId="1" applyNumberFormat="1"/>
    <xf numFmtId="2" fontId="1" fillId="0" borderId="0" xfId="1" applyNumberFormat="1"/>
    <xf numFmtId="0" fontId="20" fillId="0" borderId="0" xfId="1" applyFont="1"/>
    <xf numFmtId="0" fontId="21" fillId="0" borderId="0" xfId="1" applyFont="1"/>
    <xf numFmtId="0" fontId="16" fillId="3" borderId="0" xfId="1" applyFont="1" applyFill="1"/>
    <xf numFmtId="1" fontId="22" fillId="4" borderId="0" xfId="1" applyNumberFormat="1" applyFont="1" applyFill="1"/>
    <xf numFmtId="2" fontId="22" fillId="4" borderId="0" xfId="1" applyNumberFormat="1" applyFont="1" applyFill="1"/>
    <xf numFmtId="0" fontId="1" fillId="0" borderId="0" xfId="1" applyAlignment="1">
      <alignment vertical="top"/>
    </xf>
    <xf numFmtId="0" fontId="1" fillId="0" borderId="8" xfId="1" applyBorder="1"/>
    <xf numFmtId="0" fontId="25" fillId="0" borderId="0" xfId="1" applyFont="1"/>
    <xf numFmtId="0" fontId="27" fillId="0" borderId="0" xfId="1" applyFont="1"/>
    <xf numFmtId="0" fontId="27" fillId="0" borderId="8" xfId="1" applyFont="1" applyBorder="1"/>
    <xf numFmtId="0" fontId="26" fillId="0" borderId="0" xfId="1" applyFont="1"/>
    <xf numFmtId="1" fontId="26" fillId="0" borderId="0" xfId="1" applyNumberFormat="1" applyFont="1"/>
    <xf numFmtId="2" fontId="26" fillId="0" borderId="0" xfId="1" applyNumberFormat="1" applyFont="1"/>
    <xf numFmtId="0" fontId="28" fillId="0" borderId="0" xfId="1" applyFont="1" applyAlignment="1">
      <alignment horizontal="left" indent="1"/>
    </xf>
    <xf numFmtId="0" fontId="24" fillId="0" borderId="0" xfId="1" applyFont="1" applyAlignment="1">
      <alignment horizontal="left" indent="1"/>
    </xf>
    <xf numFmtId="0" fontId="1" fillId="0" borderId="3" xfId="1" applyBorder="1"/>
    <xf numFmtId="1" fontId="0" fillId="0" borderId="0" xfId="1" applyNumberFormat="1" applyFont="1"/>
    <xf numFmtId="1" fontId="21" fillId="0" borderId="0" xfId="1" applyNumberFormat="1" applyFont="1"/>
    <xf numFmtId="0" fontId="22" fillId="13" borderId="0" xfId="1" applyFont="1" applyFill="1"/>
    <xf numFmtId="0" fontId="1" fillId="0" borderId="0" xfId="1" applyAlignment="1">
      <alignment wrapText="1"/>
    </xf>
    <xf numFmtId="0" fontId="1" fillId="0" borderId="3" xfId="1" applyBorder="1" applyAlignment="1">
      <alignment wrapText="1"/>
    </xf>
    <xf numFmtId="0" fontId="16" fillId="3" borderId="0" xfId="1" applyFont="1" applyFill="1" applyAlignment="1">
      <alignment wrapText="1"/>
    </xf>
    <xf numFmtId="1" fontId="22" fillId="14" borderId="14" xfId="1" applyNumberFormat="1" applyFont="1" applyFill="1" applyBorder="1" applyAlignment="1">
      <alignment wrapText="1"/>
    </xf>
    <xf numFmtId="1" fontId="22" fillId="4" borderId="0" xfId="1" applyNumberFormat="1" applyFont="1" applyFill="1" applyAlignment="1">
      <alignment wrapText="1"/>
    </xf>
    <xf numFmtId="0" fontId="29" fillId="15" borderId="0" xfId="1" applyFont="1" applyFill="1"/>
    <xf numFmtId="0" fontId="1" fillId="15" borderId="0" xfId="1" applyFill="1"/>
    <xf numFmtId="0" fontId="1" fillId="15" borderId="8" xfId="1" applyFill="1" applyBorder="1"/>
    <xf numFmtId="0" fontId="21" fillId="15" borderId="0" xfId="1" applyFont="1" applyFill="1"/>
    <xf numFmtId="1" fontId="1" fillId="15" borderId="0" xfId="1" applyNumberFormat="1" applyFill="1"/>
    <xf numFmtId="2" fontId="1" fillId="15" borderId="0" xfId="1" applyNumberFormat="1" applyFill="1"/>
    <xf numFmtId="0" fontId="30" fillId="0" borderId="0" xfId="0" applyFont="1"/>
    <xf numFmtId="1" fontId="22" fillId="13" borderId="0" xfId="1" applyNumberFormat="1" applyFont="1" applyFill="1"/>
    <xf numFmtId="0" fontId="3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3"/>
    </xf>
    <xf numFmtId="0" fontId="31" fillId="0" borderId="0" xfId="0" applyFont="1"/>
    <xf numFmtId="0" fontId="29" fillId="0" borderId="0" xfId="1" applyFont="1"/>
    <xf numFmtId="0" fontId="26" fillId="5" borderId="5" xfId="1" applyFont="1" applyFill="1" applyBorder="1" applyAlignment="1">
      <alignment horizontal="left" wrapText="1"/>
    </xf>
    <xf numFmtId="0" fontId="1" fillId="0" borderId="0" xfId="1" applyAlignment="1">
      <alignment horizontal="center"/>
    </xf>
    <xf numFmtId="0" fontId="23" fillId="0" borderId="0" xfId="1" applyFont="1" applyAlignment="1">
      <alignment horizontal="left"/>
    </xf>
    <xf numFmtId="0" fontId="11" fillId="5" borderId="5" xfId="1" applyFont="1" applyFill="1" applyBorder="1" applyAlignment="1">
      <alignment horizontal="left" vertical="center" wrapText="1"/>
    </xf>
    <xf numFmtId="1" fontId="16" fillId="3" borderId="0" xfId="1" applyNumberFormat="1" applyFont="1" applyFill="1" applyAlignment="1">
      <alignment horizontal="left" vertical="top" wrapText="1"/>
    </xf>
    <xf numFmtId="0" fontId="16" fillId="3" borderId="0" xfId="1" applyFont="1" applyFill="1" applyAlignment="1">
      <alignment horizontal="left" vertical="top" wrapText="1"/>
    </xf>
    <xf numFmtId="0" fontId="10" fillId="0" borderId="13" xfId="1" applyFont="1" applyBorder="1" applyAlignment="1">
      <alignment horizontal="left"/>
    </xf>
    <xf numFmtId="0" fontId="11" fillId="0" borderId="0" xfId="1" applyFont="1" applyAlignment="1">
      <alignment horizontal="center"/>
    </xf>
    <xf numFmtId="0" fontId="15" fillId="0" borderId="0" xfId="0" applyFont="1" applyAlignment="1">
      <alignment horizontal="left" vertical="top" wrapText="1"/>
    </xf>
    <xf numFmtId="0" fontId="11" fillId="5" borderId="5" xfId="0" applyFont="1" applyFill="1" applyBorder="1" applyAlignment="1">
      <alignment horizontal="left" vertical="center" wrapText="1"/>
    </xf>
    <xf numFmtId="0" fontId="13" fillId="5" borderId="5" xfId="1" applyFont="1" applyFill="1" applyBorder="1" applyAlignment="1">
      <alignment horizontal="left" wrapText="1"/>
    </xf>
    <xf numFmtId="0" fontId="11" fillId="0" borderId="0" xfId="1" applyFont="1" applyAlignment="1">
      <alignment horizontal="center" vertical="center"/>
    </xf>
    <xf numFmtId="0" fontId="13" fillId="5" borderId="5" xfId="0" applyFont="1" applyFill="1" applyBorder="1" applyAlignment="1">
      <alignment horizontal="left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7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0" fontId="17" fillId="0" borderId="10" xfId="0" applyFont="1" applyBorder="1"/>
    <xf numFmtId="0" fontId="18" fillId="0" borderId="0" xfId="0" applyFont="1"/>
    <xf numFmtId="0" fontId="18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18" fillId="2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0" borderId="2" xfId="0" applyFont="1" applyFill="1" applyBorder="1" applyAlignment="1">
      <alignment horizontal="left" wrapText="1"/>
    </xf>
  </cellXfs>
  <cellStyles count="2">
    <cellStyle name="Normal" xfId="0" builtinId="0"/>
    <cellStyle name="Normal 2" xfId="1" xr:uid="{503D9401-21DD-419F-8261-95F6B246017E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D6FF"/>
      <color rgb="FFBFF0EF"/>
      <color rgb="FF92D050"/>
      <color rgb="FFFFC000"/>
      <color rgb="FFA2D5FF"/>
      <color rgb="FF00B0F0"/>
      <color rgb="FFA6A6A6"/>
      <color rgb="FFFF9933"/>
      <color rgb="FF00AB6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i'!$J$16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i'!$M$17:$M$44</c:f>
                <c:numCache>
                  <c:formatCode>General</c:formatCode>
                  <c:ptCount val="28"/>
                  <c:pt idx="0">
                    <c:v>5.4628044148539132</c:v>
                  </c:pt>
                  <c:pt idx="1">
                    <c:v>5.5081124188578272</c:v>
                  </c:pt>
                  <c:pt idx="2">
                    <c:v>13.376723541556245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'Figures i'!$L$17:$L$44</c:f>
                <c:numCache>
                  <c:formatCode>General</c:formatCode>
                  <c:ptCount val="28"/>
                  <c:pt idx="0">
                    <c:v>4.3065828021261829</c:v>
                  </c:pt>
                  <c:pt idx="1">
                    <c:v>4.3105175321081646</c:v>
                  </c:pt>
                  <c:pt idx="2">
                    <c:v>13.519870344664071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i'!$J$17:$J$26</c:f>
              <c:strCache>
                <c:ptCount val="10"/>
                <c:pt idx="0">
                  <c:v>Stocks any diagnostic test</c:v>
                </c:pt>
                <c:pt idx="1">
                  <c:v>Stocks malaria RDT</c:v>
                </c:pt>
                <c:pt idx="2">
                  <c:v>Stocks QARDT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'Figures i'!$K$17:$K$26</c:f>
              <c:numCache>
                <c:formatCode>0</c:formatCode>
                <c:ptCount val="10"/>
                <c:pt idx="0">
                  <c:v>16.365721815858919</c:v>
                </c:pt>
                <c:pt idx="1">
                  <c:v>16.038361657914034</c:v>
                </c:pt>
                <c:pt idx="2">
                  <c:v>50.989007159202359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F49-95C5-94D1ECBF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iii'!$M$23:$M$50</c15:sqref>
                    </c15:fullRef>
                  </c:ext>
                </c:extLst>
                <c:f>'Figures iii'!$M$24:$M$25</c:f>
                <c:numCache>
                  <c:formatCode>General</c:formatCode>
                  <c:ptCount val="2"/>
                  <c:pt idx="0">
                    <c:v>0.89547184831961757</c:v>
                  </c:pt>
                  <c:pt idx="1">
                    <c:v>0.8569415594631693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iii'!$L$23:$L$50</c15:sqref>
                    </c15:fullRef>
                  </c:ext>
                </c:extLst>
                <c:f>'Figures iii'!$L$24:$L$25</c:f>
                <c:numCache>
                  <c:formatCode>General</c:formatCode>
                  <c:ptCount val="2"/>
                  <c:pt idx="0">
                    <c:v>0.55487985641498139</c:v>
                  </c:pt>
                  <c:pt idx="1">
                    <c:v>0.50383764991843949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iii'!$J$23:$J$50</c15:sqref>
                  </c15:fullRef>
                </c:ext>
              </c:extLst>
              <c:f>'Figures iii'!$J$24:$J$25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iii'!$K$23:$K$50</c15:sqref>
                  </c15:fullRef>
                </c:ext>
              </c:extLst>
              <c:f>'Figures iii'!$K$24:$K$25</c:f>
              <c:numCache>
                <c:formatCode>0</c:formatCode>
                <c:ptCount val="2"/>
                <c:pt idx="0">
                  <c:v>1.4375910873670403</c:v>
                </c:pt>
                <c:pt idx="1">
                  <c:v>1.2078055238682037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915-AD74-F0A691D2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20.621113731261261</c:v>
                  </c:pt>
                  <c:pt idx="4">
                    <c:v>3.0779783954606224</c:v>
                  </c:pt>
                  <c:pt idx="5">
                    <c:v>10.251518138402705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40.440383024445552</c:v>
                  </c:pt>
                  <c:pt idx="4">
                    <c:v>2.3892519863443304</c:v>
                  </c:pt>
                  <c:pt idx="5">
                    <c:v>7.4943495425948035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CCB-A4DE-E6B0B0AD6CF5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20.621113731261261</c:v>
                  </c:pt>
                  <c:pt idx="4">
                    <c:v>3.0779783954606224</c:v>
                  </c:pt>
                  <c:pt idx="5">
                    <c:v>10.251518138402705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40.440383024445552</c:v>
                  </c:pt>
                  <c:pt idx="4">
                    <c:v>2.3892519863443304</c:v>
                  </c:pt>
                  <c:pt idx="5">
                    <c:v>7.4943495425948035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CCB-A4DE-E6B0B0AD6CF5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14.598447536394922</c:v>
                  </c:pt>
                  <c:pt idx="1">
                    <c:v>10.235698574358945</c:v>
                  </c:pt>
                  <c:pt idx="2">
                    <c:v>3.1832652548863756</c:v>
                  </c:pt>
                  <c:pt idx="3">
                    <c:v>42.069081160911722</c:v>
                  </c:pt>
                  <c:pt idx="4">
                    <c:v>3.0779783954606224</c:v>
                  </c:pt>
                  <c:pt idx="5">
                    <c:v>10.251518138402705</c:v>
                  </c:pt>
                  <c:pt idx="6">
                    <c:v>2.5925446171337629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7.4389351610007814</c:v>
                  </c:pt>
                  <c:pt idx="1">
                    <c:v>7.7775051600340923</c:v>
                  </c:pt>
                  <c:pt idx="2">
                    <c:v>2.2457791988943665</c:v>
                  </c:pt>
                  <c:pt idx="3">
                    <c:v>21.990485312509385</c:v>
                  </c:pt>
                  <c:pt idx="4">
                    <c:v>2.3892519863443304</c:v>
                  </c:pt>
                  <c:pt idx="5">
                    <c:v>7.4943495425948035</c:v>
                  </c:pt>
                  <c:pt idx="6">
                    <c:v>2.0797195755484816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12.918086081045377</c:v>
                </c:pt>
                <c:pt idx="1">
                  <c:v>22.81322004057947</c:v>
                </c:pt>
                <c:pt idx="2">
                  <c:v>7.0474604836446435</c:v>
                </c:pt>
                <c:pt idx="3">
                  <c:v>28.083018576590735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9.4203963502825072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3-4CCB-A4DE-E6B0B0AD6CF5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27.375145807969709</c:v>
                  </c:pt>
                  <c:pt idx="1">
                    <c:v>18.998164785476781</c:v>
                  </c:pt>
                  <c:pt idx="2">
                    <c:v>13.753357796169041</c:v>
                  </c:pt>
                  <c:pt idx="3">
                    <c:v>-100</c:v>
                  </c:pt>
                  <c:pt idx="4">
                    <c:v>11.153878818138097</c:v>
                  </c:pt>
                  <c:pt idx="5">
                    <c:v>46.444757826181153</c:v>
                  </c:pt>
                  <c:pt idx="6">
                    <c:v>9.2608626289781739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31.654615307817991</c:v>
                  </c:pt>
                  <c:pt idx="1">
                    <c:v>18.832862532861114</c:v>
                  </c:pt>
                  <c:pt idx="2">
                    <c:v>13.13058060099749</c:v>
                  </c:pt>
                  <c:pt idx="3">
                    <c:v>100</c:v>
                  </c:pt>
                  <c:pt idx="4">
                    <c:v>11.107013153321695</c:v>
                  </c:pt>
                  <c:pt idx="5">
                    <c:v>-5.252012530121597</c:v>
                  </c:pt>
                  <c:pt idx="6">
                    <c:v>9.2591879747638544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56.081810888905814</c:v>
                </c:pt>
                <c:pt idx="1">
                  <c:v>49.422565309437381</c:v>
                </c:pt>
                <c:pt idx="2">
                  <c:v>45.720851381222971</c:v>
                </c:pt>
                <c:pt idx="3">
                  <c:v>100</c:v>
                </c:pt>
                <c:pt idx="4">
                  <c:v>49.527172477589268</c:v>
                </c:pt>
                <c:pt idx="5">
                  <c:v>84.307138815106114</c:v>
                </c:pt>
                <c:pt idx="6">
                  <c:v>49.975587586748063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3-4CCB-A4DE-E6B0B0AD6CF5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3-4CCB-A4DE-E6B0B0AD6CF5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3-4CCB-A4DE-E6B0B0AD6CF5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3-4CCB-A4DE-E6B0B0AD6CF5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3-4CCB-A4DE-E6B0B0AD6CF5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3-4CCB-A4DE-E6B0B0AD6CF5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3-4CCB-A4DE-E6B0B0AD6CF5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B3-4CCB-A4DE-E6B0B0AD6CF5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B3-4CCB-A4DE-E6B0B0AD6CF5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3-4CCB-A4DE-E6B0B0AD6CF5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3-4CCB-A4DE-E6B0B0AD6CF5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3-4CCB-A4DE-E6B0B0AD6CF5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3-4CCB-A4DE-E6B0B0AD6CF5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B3-4CCB-A4DE-E6B0B0AD6CF5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B3-4CCB-A4DE-E6B0B0AD6CF5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3-4CCB-A4DE-E6B0B0AD6CF5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B3-4CCB-A4DE-E6B0B0AD6CF5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B3-4CCB-A4DE-E6B0B0AD6CF5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B3-4CCB-A4DE-E6B0B0AD6CF5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B3-4CCB-A4DE-E6B0B0AD6CF5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B3-4CCB-A4DE-E6B0B0AD6CF5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B3-4CCB-A4DE-E6B0B0AD6CF5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B3-4CCB-A4DE-E6B0B0AD6CF5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CB3-4CCB-A4DE-E6B0B0AD6CF5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B3-4CCB-A4DE-E6B0B0AD6CF5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CB3-4CCB-A4DE-E6B0B0A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95-4C08-BCFB-72CF78DD75D0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95-4C08-BCFB-72CF78DD75D0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95-4C08-BCFB-72CF78DD75D0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95-4C08-BCFB-72CF78DD75D0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95-4C08-BCFB-72CF78DD75D0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95-4C08-BCFB-72CF78DD75D0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95-4C08-BCFB-72CF78DD75D0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95-4C08-BCFB-72CF78DD75D0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95-4C08-BCFB-72CF78DD75D0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95-4C08-BCFB-72CF78DD75D0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95-4C08-BCFB-72CF78DD75D0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D95-4C08-BCFB-72CF78DD75D0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D95-4C08-BCFB-72CF78DD75D0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D95-4C08-BCFB-72CF78DD75D0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95-4C08-BCFB-72CF78DD75D0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D95-4C08-BCFB-72CF78DD75D0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D95-4C08-BCFB-72CF78DD75D0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D95-4C08-BCFB-72CF78DD75D0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D95-4C08-BCFB-72CF78DD75D0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D95-4C08-BCFB-72CF78DD75D0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D95-4C08-BCFB-72CF78DD75D0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D95-4C08-BCFB-72CF78DD75D0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D95-4C08-BCFB-72CF78DD75D0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D95-4C08-BCFB-72CF78DD75D0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D95-4C08-BCFB-72CF78DD75D0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D95-4C08-BCFB-72CF78DD75D0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D95-4C08-BCFB-72CF78DD75D0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D95-4C08-BCFB-72CF78DD75D0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D95-4C08-BCFB-72CF78DD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3.0779783954606224</c:v>
                  </c:pt>
                  <c:pt idx="4">
                    <c:v>10.251518138402705</c:v>
                  </c:pt>
                  <c:pt idx="5">
                    <c:v>2.5296461459920661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2.3892519863443304</c:v>
                  </c:pt>
                  <c:pt idx="4">
                    <c:v>7.4943495425948035</c:v>
                  </c:pt>
                  <c:pt idx="5">
                    <c:v>2.0849117496285956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</c:formatCode>
                <c:ptCount val="6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9.5503377827048794</c:v>
                </c:pt>
                <c:pt idx="4">
                  <c:v>6.7158359929837781</c:v>
                </c:pt>
                <c:pt idx="5">
                  <c:v>10.471854070117406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50-4012-A7A6-D899603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9.5464065334017505</c:v>
                        </c:pt>
                        <c:pt idx="1">
                          <c:v>8.549106553213079</c:v>
                        </c:pt>
                        <c:pt idx="2">
                          <c:v>3.1903120231004012</c:v>
                        </c:pt>
                        <c:pt idx="3">
                          <c:v>3.0779783954606224</c:v>
                        </c:pt>
                        <c:pt idx="4">
                          <c:v>10.251518138402705</c:v>
                        </c:pt>
                        <c:pt idx="5">
                          <c:v>2.5296461459920661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17.23583651783683</c:v>
                        </c:pt>
                        <c:pt idx="1">
                          <c:v>8.2191142842831013</c:v>
                        </c:pt>
                        <c:pt idx="2">
                          <c:v>2.2564021243401209</c:v>
                        </c:pt>
                        <c:pt idx="3">
                          <c:v>2.3892519863443304</c:v>
                        </c:pt>
                        <c:pt idx="4">
                          <c:v>7.4943495425948035</c:v>
                        </c:pt>
                        <c:pt idx="5">
                          <c:v>2.0849117496285956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82.988195650369221</c:v>
                      </c:pt>
                      <c:pt idx="1">
                        <c:v>44.208360085694167</c:v>
                      </c:pt>
                      <c:pt idx="2">
                        <c:v>7.1174007337837599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10.471854070117406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50-4012-A7A6-D899603222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14.598447536394922</c:v>
                        </c:pt>
                        <c:pt idx="1">
                          <c:v>10.235698574358945</c:v>
                        </c:pt>
                        <c:pt idx="2">
                          <c:v>3.1832652548863756</c:v>
                        </c:pt>
                        <c:pt idx="3">
                          <c:v>3.0779783954606224</c:v>
                        </c:pt>
                        <c:pt idx="4">
                          <c:v>10.251518138402705</c:v>
                        </c:pt>
                        <c:pt idx="5">
                          <c:v>2.5925446171337629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7.4389351610007814</c:v>
                        </c:pt>
                        <c:pt idx="1">
                          <c:v>7.7775051600340923</c:v>
                        </c:pt>
                        <c:pt idx="2">
                          <c:v>2.2457791988943665</c:v>
                        </c:pt>
                        <c:pt idx="3">
                          <c:v>2.3892519863443304</c:v>
                        </c:pt>
                        <c:pt idx="4">
                          <c:v>7.4943495425948035</c:v>
                        </c:pt>
                        <c:pt idx="5">
                          <c:v>2.0797195755484816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12.918086081045377</c:v>
                      </c:pt>
                      <c:pt idx="1">
                        <c:v>22.81322004057947</c:v>
                      </c:pt>
                      <c:pt idx="2">
                        <c:v>7.0474604836446435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9.4203963502825072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0-4012-A7A6-D8996032223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27.375145807969709</c:v>
                        </c:pt>
                        <c:pt idx="1">
                          <c:v>18.998164785476781</c:v>
                        </c:pt>
                        <c:pt idx="2">
                          <c:v>13.753357796169041</c:v>
                        </c:pt>
                        <c:pt idx="3">
                          <c:v>11.153878818138097</c:v>
                        </c:pt>
                        <c:pt idx="4">
                          <c:v>46.444757826181153</c:v>
                        </c:pt>
                        <c:pt idx="5">
                          <c:v>9.2608626289781739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31.654615307817991</c:v>
                        </c:pt>
                        <c:pt idx="1">
                          <c:v>18.832862532861114</c:v>
                        </c:pt>
                        <c:pt idx="2">
                          <c:v>13.13058060099749</c:v>
                        </c:pt>
                        <c:pt idx="3">
                          <c:v>11.107013153321695</c:v>
                        </c:pt>
                        <c:pt idx="4">
                          <c:v>-5.252012530121597</c:v>
                        </c:pt>
                        <c:pt idx="5">
                          <c:v>9.2591879747638544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56.081810888905814</c:v>
                      </c:pt>
                      <c:pt idx="1">
                        <c:v>49.422565309437381</c:v>
                      </c:pt>
                      <c:pt idx="2">
                        <c:v>45.720851381222971</c:v>
                      </c:pt>
                      <c:pt idx="3">
                        <c:v>49.527172477589268</c:v>
                      </c:pt>
                      <c:pt idx="4">
                        <c:v>84.307138815106114</c:v>
                      </c:pt>
                      <c:pt idx="5">
                        <c:v>49.975587586748063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0-4012-A7A6-D89960322239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0-4012-A7A6-D89960322239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0-4012-A7A6-D89960322239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0-4012-A7A6-D89960322239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0-4012-A7A6-D89960322239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50-4012-A7A6-D89960322239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50-4012-A7A6-D8996032223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50-4012-A7A6-D89960322239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50-4012-A7A6-D89960322239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50-4012-A7A6-D89960322239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50-4012-A7A6-D89960322239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50-4012-A7A6-D89960322239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50-4012-A7A6-D89960322239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50-4012-A7A6-D89960322239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50-4012-A7A6-D89960322239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50-4012-A7A6-D89960322239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50-4012-A7A6-D89960322239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50-4012-A7A6-D89960322239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50-4012-A7A6-D89960322239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50-4012-A7A6-D89960322239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50-4012-A7A6-D89960322239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50-4012-A7A6-D89960322239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50-4012-A7A6-D89960322239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50-4012-A7A6-D89960322239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50-4012-A7A6-D89960322239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50-4012-A7A6-D89960322239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iii'!$J$88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iii'!$M$89:$M$116</c:f>
                <c:numCache>
                  <c:formatCode>General</c:formatCode>
                  <c:ptCount val="28"/>
                  <c:pt idx="0">
                    <c:v>4.9755792950274405</c:v>
                  </c:pt>
                  <c:pt idx="1">
                    <c:v>1.6489663078235299</c:v>
                  </c:pt>
                  <c:pt idx="2">
                    <c:v>4.8327130831574543</c:v>
                  </c:pt>
                  <c:pt idx="3">
                    <c:v>5.0850321702357597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iii'!$L$89:$L$116</c:f>
                <c:numCache>
                  <c:formatCode>General</c:formatCode>
                  <c:ptCount val="28"/>
                  <c:pt idx="0">
                    <c:v>4.4997836064889896</c:v>
                  </c:pt>
                  <c:pt idx="1">
                    <c:v>0.87021157593244669</c:v>
                  </c:pt>
                  <c:pt idx="2">
                    <c:v>4.3573723013648973</c:v>
                  </c:pt>
                  <c:pt idx="3">
                    <c:v>4.5120436256691043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iii'!$J$89:$J$116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iii'!$K$89:$K$116</c:f>
              <c:numCache>
                <c:formatCode>0</c:formatCode>
                <c:ptCount val="28"/>
                <c:pt idx="0">
                  <c:v>28.395471270845196</c:v>
                </c:pt>
                <c:pt idx="1">
                  <c:v>1.8086796849604858</c:v>
                </c:pt>
                <c:pt idx="2">
                  <c:v>27.498365094572168</c:v>
                </c:pt>
                <c:pt idx="3">
                  <c:v>25.984695036496181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09A-8D54-FB8AC745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iii'!$K$87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iii'!$M$89:$M$116</c15:sqref>
                    </c15:fullRef>
                  </c:ext>
                </c:extLst>
                <c:f>'Figures iii'!$M$90:$M$91</c:f>
                <c:numCache>
                  <c:formatCode>General</c:formatCode>
                  <c:ptCount val="2"/>
                  <c:pt idx="0">
                    <c:v>1.6489663078235299</c:v>
                  </c:pt>
                  <c:pt idx="1">
                    <c:v>4.8327130831574543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iii'!$L$89:$L$116</c15:sqref>
                    </c15:fullRef>
                  </c:ext>
                </c:extLst>
                <c:f>'Figures iii'!$L$90:$L$91</c:f>
                <c:numCache>
                  <c:formatCode>General</c:formatCode>
                  <c:ptCount val="2"/>
                  <c:pt idx="0">
                    <c:v>0.87021157593244669</c:v>
                  </c:pt>
                  <c:pt idx="1">
                    <c:v>4.3573723013648973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iii'!$J$89:$J$116</c15:sqref>
                  </c15:fullRef>
                </c:ext>
              </c:extLst>
              <c:f>'Figures iii'!$J$90:$J$91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iii'!$K$89:$K$116</c15:sqref>
                  </c15:fullRef>
                </c:ext>
              </c:extLst>
              <c:f>'Figures iii'!$K$90:$K$91</c:f>
              <c:numCache>
                <c:formatCode>0</c:formatCode>
                <c:ptCount val="2"/>
                <c:pt idx="0">
                  <c:v>1.8086796849604858</c:v>
                </c:pt>
                <c:pt idx="1">
                  <c:v>27.498365094572168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2AB-8AFF-88246F4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iii'!$N$126:$N$134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20.621113731261261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iii'!$M$126:$M$134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40.440383024445552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iii'!$L$126:$L$134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28D-B997-5768F1A22AC7}"/>
            </c:ext>
          </c:extLst>
        </c:ser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iii'!$Q$126:$Q$134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20.621113731261261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iii'!$P$126:$P$134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40.440383024445552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iii'!$O$126:$O$134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28D-B997-5768F1A22AC7}"/>
            </c:ext>
          </c:extLst>
        </c:ser>
        <c:ser>
          <c:idx val="6"/>
          <c:order val="2"/>
          <c:tx>
            <c:strRef>
              <c:f>'Figures iii'!$R$125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iii'!$T$126:$T$134</c:f>
                <c:numCache>
                  <c:formatCode>General</c:formatCode>
                  <c:ptCount val="9"/>
                  <c:pt idx="0">
                    <c:v>14.598447536394922</c:v>
                  </c:pt>
                  <c:pt idx="1">
                    <c:v>10.235698574358945</c:v>
                  </c:pt>
                  <c:pt idx="2">
                    <c:v>3.1832652548863756</c:v>
                  </c:pt>
                  <c:pt idx="3">
                    <c:v>42.069081160911722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2.5925446171337629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iii'!$S$126:$S$134</c:f>
                <c:numCache>
                  <c:formatCode>General</c:formatCode>
                  <c:ptCount val="9"/>
                  <c:pt idx="0">
                    <c:v>7.4389351610007814</c:v>
                  </c:pt>
                  <c:pt idx="1">
                    <c:v>7.7775051600340923</c:v>
                  </c:pt>
                  <c:pt idx="2">
                    <c:v>2.2457791988943665</c:v>
                  </c:pt>
                  <c:pt idx="3">
                    <c:v>21.990485312509385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2.0797195755484816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iii'!$R$126:$R$134</c:f>
              <c:numCache>
                <c:formatCode>0</c:formatCode>
                <c:ptCount val="9"/>
                <c:pt idx="0">
                  <c:v>12.918086081045377</c:v>
                </c:pt>
                <c:pt idx="1">
                  <c:v>22.81322004057947</c:v>
                </c:pt>
                <c:pt idx="2">
                  <c:v>7.0474604836446435</c:v>
                </c:pt>
                <c:pt idx="3">
                  <c:v>28.083018576590735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9.4203963502825072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28D-B997-5768F1A22AC7}"/>
            </c:ext>
          </c:extLst>
        </c:ser>
        <c:ser>
          <c:idx val="9"/>
          <c:order val="3"/>
          <c:tx>
            <c:strRef>
              <c:f>'Figures iii'!$U$125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iii'!$W$126:$W$134</c:f>
                <c:numCache>
                  <c:formatCode>General</c:formatCode>
                  <c:ptCount val="9"/>
                  <c:pt idx="0">
                    <c:v>27.375145807969709</c:v>
                  </c:pt>
                  <c:pt idx="1">
                    <c:v>18.998164785476781</c:v>
                  </c:pt>
                  <c:pt idx="2">
                    <c:v>13.753357796169041</c:v>
                  </c:pt>
                  <c:pt idx="3">
                    <c:v>-100</c:v>
                  </c:pt>
                  <c:pt idx="4">
                    <c:v>11.153878818138097</c:v>
                  </c:pt>
                  <c:pt idx="5">
                    <c:v>11.664791488664306</c:v>
                  </c:pt>
                  <c:pt idx="6">
                    <c:v>9.2608626289781739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iii'!$V$126:$V$134</c:f>
                <c:numCache>
                  <c:formatCode>General</c:formatCode>
                  <c:ptCount val="9"/>
                  <c:pt idx="0">
                    <c:v>31.654615307817991</c:v>
                  </c:pt>
                  <c:pt idx="1">
                    <c:v>18.832862532861114</c:v>
                  </c:pt>
                  <c:pt idx="2">
                    <c:v>13.13058060099749</c:v>
                  </c:pt>
                  <c:pt idx="3">
                    <c:v>100</c:v>
                  </c:pt>
                  <c:pt idx="4">
                    <c:v>11.107013153321695</c:v>
                  </c:pt>
                  <c:pt idx="5">
                    <c:v>29.527953807395249</c:v>
                  </c:pt>
                  <c:pt idx="6">
                    <c:v>9.2591879747638544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iii'!$U$126:$U$134</c:f>
              <c:numCache>
                <c:formatCode>0</c:formatCode>
                <c:ptCount val="9"/>
                <c:pt idx="0">
                  <c:v>56.081810888905814</c:v>
                </c:pt>
                <c:pt idx="1">
                  <c:v>49.422565309437381</c:v>
                </c:pt>
                <c:pt idx="2">
                  <c:v>45.720851381222971</c:v>
                </c:pt>
                <c:pt idx="3">
                  <c:v>100</c:v>
                </c:pt>
                <c:pt idx="4">
                  <c:v>49.527172477589268</c:v>
                </c:pt>
                <c:pt idx="5">
                  <c:v>84.307138815106114</c:v>
                </c:pt>
                <c:pt idx="6">
                  <c:v>49.975587586748063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28D-B997-5768F1A22AC7}"/>
            </c:ext>
          </c:extLst>
        </c:ser>
        <c:ser>
          <c:idx val="2"/>
          <c:order val="4"/>
          <c:tx>
            <c:strRef>
              <c:f>'Figures iii'!$X$125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iii'!$X$126:$X$134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28D-B997-5768F1A22AC7}"/>
            </c:ext>
          </c:extLst>
        </c:ser>
        <c:ser>
          <c:idx val="13"/>
          <c:order val="5"/>
          <c:tx>
            <c:strRef>
              <c:f>'Figures iii'!$AA$125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iii'!$AA$126:$AA$134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F-428D-B997-5768F1A22AC7}"/>
            </c:ext>
          </c:extLst>
        </c:ser>
        <c:ser>
          <c:idx val="16"/>
          <c:order val="6"/>
          <c:tx>
            <c:strRef>
              <c:f>'Figures iii'!$AD$125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iii'!$AD$126:$AD$134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F-428D-B997-5768F1A22AC7}"/>
            </c:ext>
          </c:extLst>
        </c:ser>
        <c:ser>
          <c:idx val="19"/>
          <c:order val="7"/>
          <c:tx>
            <c:strRef>
              <c:f>'Figures iii'!$AG$125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iii'!$AG$126:$AG$134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F-428D-B997-5768F1A22AC7}"/>
            </c:ext>
          </c:extLst>
        </c:ser>
        <c:ser>
          <c:idx val="22"/>
          <c:order val="8"/>
          <c:tx>
            <c:strRef>
              <c:f>'Figures iii'!$AJ$125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iii'!$AL$126:$AL$134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iii'!$AK$126:$AK$134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iii'!$AJ$126:$AJ$134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F-428D-B997-5768F1A22AC7}"/>
            </c:ext>
          </c:extLst>
        </c:ser>
        <c:ser>
          <c:idx val="25"/>
          <c:order val="9"/>
          <c:tx>
            <c:strRef>
              <c:f>'Figures iii'!$AM$125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iii'!$AM$126:$AM$134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F-428D-B997-5768F1A22AC7}"/>
            </c:ext>
          </c:extLst>
        </c:ser>
        <c:ser>
          <c:idx val="28"/>
          <c:order val="10"/>
          <c:tx>
            <c:strRef>
              <c:f>'Figures iii'!$AP$125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iii'!$AP$126:$AP$134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F-428D-B997-5768F1A22AC7}"/>
            </c:ext>
          </c:extLst>
        </c:ser>
        <c:ser>
          <c:idx val="31"/>
          <c:order val="11"/>
          <c:tx>
            <c:strRef>
              <c:f>'Figures iii'!$AS$125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iii'!$AS$126:$AS$134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F-428D-B997-5768F1A22AC7}"/>
            </c:ext>
          </c:extLst>
        </c:ser>
        <c:ser>
          <c:idx val="34"/>
          <c:order val="12"/>
          <c:tx>
            <c:strRef>
              <c:f>'Figures iii'!$AV$125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iii'!$AX$126:$AX$134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iii'!$AW$126:$AW$134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iii'!$AV$126:$AV$134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F-428D-B997-5768F1A22AC7}"/>
            </c:ext>
          </c:extLst>
        </c:ser>
        <c:ser>
          <c:idx val="37"/>
          <c:order val="13"/>
          <c:tx>
            <c:strRef>
              <c:f>'Figures iii'!$AY$125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iii'!$BA$126:$BA$134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iii'!$AZ$126:$AZ$134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iii'!$AY$126:$AY$134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F-428D-B997-5768F1A22AC7}"/>
            </c:ext>
          </c:extLst>
        </c:ser>
        <c:ser>
          <c:idx val="40"/>
          <c:order val="14"/>
          <c:tx>
            <c:strRef>
              <c:f>'Figures iii'!$BB$125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iii'!$BD$126:$BD$134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iii'!$BC$126:$BC$134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iii'!$BB$126:$BB$134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F-428D-B997-5768F1A22AC7}"/>
            </c:ext>
          </c:extLst>
        </c:ser>
        <c:ser>
          <c:idx val="43"/>
          <c:order val="15"/>
          <c:tx>
            <c:strRef>
              <c:f>'Figures iii'!$BE$125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iii'!$BG$126:$BG$134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iii'!$BF$126:$BF$134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iii'!$BE$126:$BE$134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F-428D-B997-5768F1A22AC7}"/>
            </c:ext>
          </c:extLst>
        </c:ser>
        <c:ser>
          <c:idx val="46"/>
          <c:order val="16"/>
          <c:tx>
            <c:strRef>
              <c:f>'Figures iii'!$BH$125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iii'!$BH$126:$BH$134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F-428D-B997-5768F1A22AC7}"/>
            </c:ext>
          </c:extLst>
        </c:ser>
        <c:ser>
          <c:idx val="49"/>
          <c:order val="17"/>
          <c:tx>
            <c:strRef>
              <c:f>'Figures iii'!$BK$125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iii'!$BM$126:$BM$134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iii'!$BL$126:$BL$134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iii'!$BK$126:$BK$134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F-428D-B997-5768F1A22AC7}"/>
            </c:ext>
          </c:extLst>
        </c:ser>
        <c:ser>
          <c:idx val="52"/>
          <c:order val="18"/>
          <c:tx>
            <c:strRef>
              <c:f>'Figures iii'!$BN$125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iii'!$BP$126:$BP$134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iii'!$BO$126:$BO$134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iii'!$BN$126:$BN$134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F-428D-B997-5768F1A22AC7}"/>
            </c:ext>
          </c:extLst>
        </c:ser>
        <c:ser>
          <c:idx val="55"/>
          <c:order val="19"/>
          <c:tx>
            <c:strRef>
              <c:f>'Figures iii'!$BQ$125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iii'!$BS$126:$BS$134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iii'!$BR$126:$BR$134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iii'!$BQ$126:$BQ$134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F-428D-B997-5768F1A22AC7}"/>
            </c:ext>
          </c:extLst>
        </c:ser>
        <c:ser>
          <c:idx val="58"/>
          <c:order val="20"/>
          <c:tx>
            <c:strRef>
              <c:f>'Figures iii'!$BT$125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iii'!$BV$126:$BV$134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iii'!$BU$126:$BU$134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iii'!$BT$126:$BT$134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F-428D-B997-5768F1A22AC7}"/>
            </c:ext>
          </c:extLst>
        </c:ser>
        <c:ser>
          <c:idx val="61"/>
          <c:order val="21"/>
          <c:tx>
            <c:strRef>
              <c:f>'Figures iii'!$BW$125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iii'!$BW$126:$BW$134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4F-428D-B997-5768F1A22AC7}"/>
            </c:ext>
          </c:extLst>
        </c:ser>
        <c:ser>
          <c:idx val="64"/>
          <c:order val="22"/>
          <c:tx>
            <c:strRef>
              <c:f>'Figures iii'!$BZ$125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iii'!$CB$126:$CB$134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iii'!$CA$126:$CA$134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iii'!$BZ$126:$BZ$134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4F-428D-B997-5768F1A22AC7}"/>
            </c:ext>
          </c:extLst>
        </c:ser>
        <c:ser>
          <c:idx val="67"/>
          <c:order val="23"/>
          <c:tx>
            <c:strRef>
              <c:f>'Figures iii'!$CC$125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iii'!$CE$126:$CE$134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iii'!$CD$126:$CD$134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iii'!$CC$126:$CC$134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4F-428D-B997-5768F1A22AC7}"/>
            </c:ext>
          </c:extLst>
        </c:ser>
        <c:ser>
          <c:idx val="70"/>
          <c:order val="24"/>
          <c:tx>
            <c:strRef>
              <c:f>'Figures iii'!$CF$125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iii'!$CF$126:$CF$134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4F-428D-B997-5768F1A22AC7}"/>
            </c:ext>
          </c:extLst>
        </c:ser>
        <c:ser>
          <c:idx val="73"/>
          <c:order val="25"/>
          <c:tx>
            <c:strRef>
              <c:f>'Figures iii'!$CI$125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iii'!$CK$126:$CK$134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iii'!$CJ$126:$CJ$134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iii'!$CI$126:$CI$134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4F-428D-B997-5768F1A22AC7}"/>
            </c:ext>
          </c:extLst>
        </c:ser>
        <c:ser>
          <c:idx val="76"/>
          <c:order val="26"/>
          <c:tx>
            <c:strRef>
              <c:f>'Figures iii'!$CL$125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iii'!$CN$126:$CN$134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iii'!$CM$126:$CM$134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iii'!$CL$126:$CL$134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4F-428D-B997-5768F1A22AC7}"/>
            </c:ext>
          </c:extLst>
        </c:ser>
        <c:ser>
          <c:idx val="79"/>
          <c:order val="27"/>
          <c:tx>
            <c:strRef>
              <c:f>'Figures iii'!$CO$125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iii'!$CQ$126:$CQ$134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iii'!$CP$126:$CP$134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iii'!$CO$126:$CO$134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4F-428D-B997-5768F1A22AC7}"/>
            </c:ext>
          </c:extLst>
        </c:ser>
        <c:ser>
          <c:idx val="82"/>
          <c:order val="28"/>
          <c:tx>
            <c:strRef>
              <c:f>'Figures iii'!$CR$125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iii'!$CT$126:$CT$134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iii'!$CS$126:$CS$134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iii'!$CR$126:$CR$134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4F-428D-B997-5768F1A2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82-4AF1-AEAA-ADB856898997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82-4AF1-AEAA-ADB856898997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82-4AF1-AEAA-ADB856898997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82-4AF1-AEAA-ADB856898997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82-4AF1-AEAA-ADB856898997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82-4AF1-AEAA-ADB856898997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82-4AF1-AEAA-ADB856898997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82-4AF1-AEAA-ADB856898997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82-4AF1-AEAA-ADB856898997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82-4AF1-AEAA-ADB856898997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82-4AF1-AEAA-ADB856898997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82-4AF1-AEAA-ADB856898997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82-4AF1-AEAA-ADB856898997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82-4AF1-AEAA-ADB856898997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82-4AF1-AEAA-ADB856898997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82-4AF1-AEAA-ADB856898997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82-4AF1-AEAA-ADB856898997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82-4AF1-AEAA-ADB856898997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82-4AF1-AEAA-ADB856898997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82-4AF1-AEAA-ADB856898997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AE82-4AF1-AEAA-ADB856898997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AE82-4AF1-AEAA-ADB856898997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AE82-4AF1-AEAA-ADB856898997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E82-4AF1-AEAA-ADB856898997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AE82-4AF1-AEAA-ADB856898997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AE82-4AF1-AEAA-ADB856898997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AE82-4AF1-AEAA-ADB856898997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AE82-4AF1-AEAA-ADB856898997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AE82-4AF1-AEAA-ADB8568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iii'!$Q$126:$Q$134</c15:sqref>
                    </c15:fullRef>
                  </c:ext>
                </c:extLst>
                <c:f>('Figures iii'!$Q$126:$Q$128,'Figures iii'!$Q$130:$Q$132)</c:f>
                <c:numCache>
                  <c:formatCode>General</c:formatCode>
                  <c:ptCount val="6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3.0779783954606224</c:v>
                  </c:pt>
                  <c:pt idx="4">
                    <c:v>13.086019928123807</c:v>
                  </c:pt>
                  <c:pt idx="5">
                    <c:v>2.5296461459920661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iii'!$P$126:$P$134</c15:sqref>
                    </c15:fullRef>
                  </c:ext>
                </c:extLst>
                <c:f>('Figures iii'!$P$126:$P$128,'Figures iii'!$P$130:$P$132)</c:f>
                <c:numCache>
                  <c:formatCode>General</c:formatCode>
                  <c:ptCount val="6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2.3892519863443304</c:v>
                  </c:pt>
                  <c:pt idx="4">
                    <c:v>4.6598477528737021</c:v>
                  </c:pt>
                  <c:pt idx="5">
                    <c:v>2.0849117496285956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iii'!$K$126:$K$134</c15:sqref>
                  </c15:fullRef>
                </c:ext>
              </c:extLst>
              <c:f>('Figures iii'!$K$126:$K$128,'Figures iii'!$K$130:$K$132)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iii'!$O$126:$O$134</c15:sqref>
                  </c15:fullRef>
                </c:ext>
              </c:extLst>
              <c:f>('Figures iii'!$O$126:$O$128,'Figures iii'!$O$130:$O$132)</c:f>
              <c:numCache>
                <c:formatCode>0</c:formatCode>
                <c:ptCount val="6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9.5503377827048794</c:v>
                </c:pt>
                <c:pt idx="4">
                  <c:v>6.7158359929837781</c:v>
                </c:pt>
                <c:pt idx="5">
                  <c:v>10.471854070117406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A24-4E76-BCE6-6D0D3462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iii'!$L$125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iii'!$N$126:$N$134</c15:sqref>
                          </c15:fullRef>
                          <c15:formulaRef>
                            <c15:sqref>('Figures iii'!$N$126:$N$128,'Figures iii'!$N$130:$N$132)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9.5464065334017505</c:v>
                        </c:pt>
                        <c:pt idx="1">
                          <c:v>8.549106553213079</c:v>
                        </c:pt>
                        <c:pt idx="2">
                          <c:v>3.1903120231004012</c:v>
                        </c:pt>
                        <c:pt idx="3">
                          <c:v>3.0779783954606224</c:v>
                        </c:pt>
                        <c:pt idx="4">
                          <c:v>13.086019928123807</c:v>
                        </c:pt>
                        <c:pt idx="5">
                          <c:v>2.5296461459920661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iii'!$M$126:$M$134</c15:sqref>
                          </c15:fullRef>
                          <c15:formulaRef>
                            <c15:sqref>('Figures iii'!$M$126:$M$128,'Figures iii'!$M$130:$M$132)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17.23583651783683</c:v>
                        </c:pt>
                        <c:pt idx="1">
                          <c:v>8.2191142842831013</c:v>
                        </c:pt>
                        <c:pt idx="2">
                          <c:v>2.2564021243401209</c:v>
                        </c:pt>
                        <c:pt idx="3">
                          <c:v>2.3892519863443304</c:v>
                        </c:pt>
                        <c:pt idx="4">
                          <c:v>4.6598477528737021</c:v>
                        </c:pt>
                        <c:pt idx="5">
                          <c:v>2.0849117496285956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iii'!$L$126:$L$134</c15:sqref>
                        </c15:fullRef>
                        <c15:formulaRef>
                          <c15:sqref>('Figures iii'!$L$126:$L$128,'Figures iii'!$L$130:$L$132)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82.988195650369221</c:v>
                      </c:pt>
                      <c:pt idx="1">
                        <c:v>44.208360085694167</c:v>
                      </c:pt>
                      <c:pt idx="2">
                        <c:v>7.1174007337837599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10.471854070117406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24-4E76-BCE6-6D0D3462749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iii'!$R$125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iii'!$T$126:$T$134</c15:sqref>
                          </c15:fullRef>
                          <c15:formulaRef>
                            <c15:sqref>('Figures iii'!$T$126:$T$128,'Figures iii'!$T$130:$T$132)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14.598447536394922</c:v>
                        </c:pt>
                        <c:pt idx="1">
                          <c:v>10.235698574358945</c:v>
                        </c:pt>
                        <c:pt idx="2">
                          <c:v>3.1832652548863756</c:v>
                        </c:pt>
                        <c:pt idx="3">
                          <c:v>3.0779783954606224</c:v>
                        </c:pt>
                        <c:pt idx="4">
                          <c:v>13.086019928123807</c:v>
                        </c:pt>
                        <c:pt idx="5">
                          <c:v>2.5925446171337629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iii'!$S$126:$S$134</c15:sqref>
                          </c15:fullRef>
                          <c15:formulaRef>
                            <c15:sqref>('Figures iii'!$S$126:$S$128,'Figures iii'!$S$130:$S$132)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7.4389351610007814</c:v>
                        </c:pt>
                        <c:pt idx="1">
                          <c:v>7.7775051600340923</c:v>
                        </c:pt>
                        <c:pt idx="2">
                          <c:v>2.2457791988943665</c:v>
                        </c:pt>
                        <c:pt idx="3">
                          <c:v>2.3892519863443304</c:v>
                        </c:pt>
                        <c:pt idx="4">
                          <c:v>4.6598477528737021</c:v>
                        </c:pt>
                        <c:pt idx="5">
                          <c:v>2.0797195755484816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iii'!$R$126:$R$134</c15:sqref>
                        </c15:fullRef>
                        <c15:formulaRef>
                          <c15:sqref>('Figures iii'!$R$126:$R$128,'Figures iii'!$R$130:$R$132)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12.918086081045377</c:v>
                      </c:pt>
                      <c:pt idx="1">
                        <c:v>22.81322004057947</c:v>
                      </c:pt>
                      <c:pt idx="2">
                        <c:v>7.0474604836446435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9.4203963502825072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24-4E76-BCE6-6D0D3462749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iii'!$U$125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iii'!$W$126:$W$134</c15:sqref>
                          </c15:fullRef>
                          <c15:formulaRef>
                            <c15:sqref>('Figures iii'!$W$126:$W$128,'Figures iii'!$W$130:$W$132)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27.375145807969709</c:v>
                        </c:pt>
                        <c:pt idx="1">
                          <c:v>18.998164785476781</c:v>
                        </c:pt>
                        <c:pt idx="2">
                          <c:v>13.753357796169041</c:v>
                        </c:pt>
                        <c:pt idx="3">
                          <c:v>11.153878818138097</c:v>
                        </c:pt>
                        <c:pt idx="4">
                          <c:v>11.664791488664306</c:v>
                        </c:pt>
                        <c:pt idx="5">
                          <c:v>9.2608626289781739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iii'!$V$126:$V$134</c15:sqref>
                          </c15:fullRef>
                          <c15:formulaRef>
                            <c15:sqref>('Figures iii'!$V$126:$V$128,'Figures iii'!$V$130:$V$132)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31.654615307817991</c:v>
                        </c:pt>
                        <c:pt idx="1">
                          <c:v>18.832862532861114</c:v>
                        </c:pt>
                        <c:pt idx="2">
                          <c:v>13.13058060099749</c:v>
                        </c:pt>
                        <c:pt idx="3">
                          <c:v>11.107013153321695</c:v>
                        </c:pt>
                        <c:pt idx="4">
                          <c:v>29.527953807395249</c:v>
                        </c:pt>
                        <c:pt idx="5">
                          <c:v>9.2591879747638544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iii'!$U$126:$U$134</c15:sqref>
                        </c15:fullRef>
                        <c15:formulaRef>
                          <c15:sqref>('Figures iii'!$U$126:$U$128,'Figures iii'!$U$130:$U$132)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56.081810888905814</c:v>
                      </c:pt>
                      <c:pt idx="1">
                        <c:v>49.422565309437381</c:v>
                      </c:pt>
                      <c:pt idx="2">
                        <c:v>45.720851381222971</c:v>
                      </c:pt>
                      <c:pt idx="3">
                        <c:v>49.527172477589268</c:v>
                      </c:pt>
                      <c:pt idx="4">
                        <c:v>84.307138815106114</c:v>
                      </c:pt>
                      <c:pt idx="5">
                        <c:v>49.975587586748063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24-4E76-BCE6-6D0D3462749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iii'!$X$126:$X$134</c15:sqref>
                        </c15:fullRef>
                        <c15:formulaRef>
                          <c15:sqref>('Figures iii'!$X$126:$X$128,'Figures iii'!$X$130:$X$132)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24-4E76-BCE6-6D0D3462749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iii'!$AA$126:$AA$134</c15:sqref>
                        </c15:fullRef>
                        <c15:formulaRef>
                          <c15:sqref>('Figures iii'!$AA$126:$AA$128,'Figures iii'!$AA$130:$AA$132)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24-4E76-BCE6-6D0D3462749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iii'!$AD$126:$AD$134</c15:sqref>
                        </c15:fullRef>
                        <c15:formulaRef>
                          <c15:sqref>('Figures iii'!$AD$126:$AD$128,'Figures iii'!$AD$130:$AD$132)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24-4E76-BCE6-6D0D3462749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iii'!$AG$126:$AG$134</c15:sqref>
                        </c15:fullRef>
                        <c15:formulaRef>
                          <c15:sqref>('Figures iii'!$AG$126:$AG$128,'Figures iii'!$AG$130:$AG$132)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24-4E76-BCE6-6D0D3462749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iii'!$AL$126:$AL$134</c15:sqref>
                          </c15:fullRef>
                          <c15:formulaRef>
                            <c15:sqref>('Figures iii'!$AL$126:$AL$128,'Figures iii'!$AL$130:$AL$132)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iii'!$AK$126:$AK$134</c15:sqref>
                          </c15:fullRef>
                          <c15:formulaRef>
                            <c15:sqref>('Figures iii'!$AK$126:$AK$128,'Figures iii'!$AK$130:$AK$132)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iii'!$AJ$126:$AJ$134</c15:sqref>
                        </c15:fullRef>
                        <c15:formulaRef>
                          <c15:sqref>('Figures iii'!$AJ$126:$AJ$128,'Figures iii'!$AJ$130:$AJ$132)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24-4E76-BCE6-6D0D3462749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iii'!$AM$126:$AM$134</c15:sqref>
                        </c15:fullRef>
                        <c15:formulaRef>
                          <c15:sqref>('Figures iii'!$AM$126:$AM$128,'Figures iii'!$AM$130:$AM$132)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24-4E76-BCE6-6D0D3462749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iii'!$AP$126:$AP$134</c15:sqref>
                        </c15:fullRef>
                        <c15:formulaRef>
                          <c15:sqref>('Figures iii'!$AP$126:$AP$128,'Figures iii'!$AP$130:$AP$132)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24-4E76-BCE6-6D0D3462749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iii'!$AS$126:$AS$134</c15:sqref>
                        </c15:fullRef>
                        <c15:formulaRef>
                          <c15:sqref>('Figures iii'!$AS$126:$AS$128,'Figures iii'!$AS$130:$AS$132)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24-4E76-BCE6-6D0D3462749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iii'!$AX$126:$AX$134</c15:sqref>
                          </c15:fullRef>
                          <c15:formulaRef>
                            <c15:sqref>('Figures iii'!$AX$126:$AX$128,'Figures iii'!$AX$130:$AX$132)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iii'!$AW$126:$AW$134</c15:sqref>
                          </c15:fullRef>
                          <c15:formulaRef>
                            <c15:sqref>('Figures iii'!$AW$126:$AW$128,'Figures iii'!$AW$130:$AW$132)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iii'!$AV$126:$AV$134</c15:sqref>
                        </c15:fullRef>
                        <c15:formulaRef>
                          <c15:sqref>('Figures iii'!$AV$126:$AV$128,'Figures iii'!$AV$130:$AV$132)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24-4E76-BCE6-6D0D3462749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iii'!$BA$126:$BA$134</c15:sqref>
                          </c15:fullRef>
                          <c15:formulaRef>
                            <c15:sqref>('Figures iii'!$BA$126:$BA$128,'Figures iii'!$BA$130:$BA$132)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iii'!$AZ$126:$AZ$134</c15:sqref>
                          </c15:fullRef>
                          <c15:formulaRef>
                            <c15:sqref>('Figures iii'!$AZ$126:$AZ$128,'Figures iii'!$AZ$130:$AZ$132)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iii'!$AY$126:$AY$134</c15:sqref>
                        </c15:fullRef>
                        <c15:formulaRef>
                          <c15:sqref>('Figures iii'!$AY$126:$AY$128,'Figures iii'!$AY$130:$AY$132)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24-4E76-BCE6-6D0D3462749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iii'!$BD$126:$BD$134</c15:sqref>
                          </c15:fullRef>
                          <c15:formulaRef>
                            <c15:sqref>('Figures iii'!$BD$126:$BD$128,'Figures iii'!$BD$130:$BD$132)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iii'!$BC$126:$BC$134</c15:sqref>
                          </c15:fullRef>
                          <c15:formulaRef>
                            <c15:sqref>('Figures iii'!$BC$126:$BC$128,'Figures iii'!$BC$130:$BC$132)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iii'!$BB$126:$BB$134</c15:sqref>
                        </c15:fullRef>
                        <c15:formulaRef>
                          <c15:sqref>('Figures iii'!$BB$126:$BB$128,'Figures iii'!$BB$130:$BB$132)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24-4E76-BCE6-6D0D3462749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iii'!$BG$126:$BG$134</c15:sqref>
                          </c15:fullRef>
                          <c15:formulaRef>
                            <c15:sqref>('Figures iii'!$BG$126:$BG$128,'Figures iii'!$BG$130:$BG$132)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iii'!$BF$126:$BF$134</c15:sqref>
                          </c15:fullRef>
                          <c15:formulaRef>
                            <c15:sqref>('Figures iii'!$BF$126:$BF$128,'Figures iii'!$BF$130:$BF$132)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iii'!$BE$126:$BE$134</c15:sqref>
                        </c15:fullRef>
                        <c15:formulaRef>
                          <c15:sqref>('Figures iii'!$BE$126:$BE$128,'Figures iii'!$BE$130:$BE$132)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24-4E76-BCE6-6D0D3462749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iii'!$BH$126:$BH$134</c15:sqref>
                        </c15:fullRef>
                        <c15:formulaRef>
                          <c15:sqref>('Figures iii'!$BH$126:$BH$128,'Figures iii'!$BH$130:$BH$132)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24-4E76-BCE6-6D0D3462749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iii'!$BM$126:$BM$134</c15:sqref>
                          </c15:fullRef>
                          <c15:formulaRef>
                            <c15:sqref>('Figures iii'!$BM$126:$BM$128,'Figures iii'!$BM$130:$BM$132)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iii'!$BL$126:$BL$134</c15:sqref>
                          </c15:fullRef>
                          <c15:formulaRef>
                            <c15:sqref>('Figures iii'!$BL$126:$BL$128,'Figures iii'!$BL$130:$BL$132)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iii'!$BK$126:$BK$134</c15:sqref>
                        </c15:fullRef>
                        <c15:formulaRef>
                          <c15:sqref>('Figures iii'!$BK$126:$BK$128,'Figures iii'!$BK$130:$BK$132)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24-4E76-BCE6-6D0D3462749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iii'!$BP$126:$BP$134</c15:sqref>
                          </c15:fullRef>
                          <c15:formulaRef>
                            <c15:sqref>('Figures iii'!$BP$126:$BP$128,'Figures iii'!$BP$130:$BP$132)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iii'!$BO$126:$BO$134</c15:sqref>
                          </c15:fullRef>
                          <c15:formulaRef>
                            <c15:sqref>('Figures iii'!$BO$126:$BO$128,'Figures iii'!$BO$130:$BO$132)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iii'!$BN$126:$BN$134</c15:sqref>
                        </c15:fullRef>
                        <c15:formulaRef>
                          <c15:sqref>('Figures iii'!$BN$126:$BN$128,'Figures iii'!$BN$130:$BN$132)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24-4E76-BCE6-6D0D3462749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iii'!$BS$126:$BS$134</c15:sqref>
                          </c15:fullRef>
                          <c15:formulaRef>
                            <c15:sqref>('Figures iii'!$BS$126:$BS$128,'Figures iii'!$BS$130:$BS$132)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iii'!$BR$126:$BR$134</c15:sqref>
                          </c15:fullRef>
                          <c15:formulaRef>
                            <c15:sqref>('Figures iii'!$BR$126:$BR$128,'Figures iii'!$BR$130:$BR$132)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iii'!$BQ$126:$BQ$134</c15:sqref>
                        </c15:fullRef>
                        <c15:formulaRef>
                          <c15:sqref>('Figures iii'!$BQ$126:$BQ$128,'Figures iii'!$BQ$130:$BQ$132)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24-4E76-BCE6-6D0D3462749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iii'!$BV$126:$BV$134</c15:sqref>
                          </c15:fullRef>
                          <c15:formulaRef>
                            <c15:sqref>('Figures iii'!$BV$126:$BV$128,'Figures iii'!$BV$130:$BV$132)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iii'!$BU$126:$BU$134</c15:sqref>
                          </c15:fullRef>
                          <c15:formulaRef>
                            <c15:sqref>('Figures iii'!$BU$126:$BU$128,'Figures iii'!$BU$130:$BU$132)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iii'!$BT$126:$BT$134</c15:sqref>
                        </c15:fullRef>
                        <c15:formulaRef>
                          <c15:sqref>('Figures iii'!$BT$126:$BT$128,'Figures iii'!$BT$130:$BT$132)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24-4E76-BCE6-6D0D3462749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iii'!$BW$126:$BW$134</c15:sqref>
                        </c15:fullRef>
                        <c15:formulaRef>
                          <c15:sqref>('Figures iii'!$BW$126:$BW$128,'Figures iii'!$BW$130:$BW$132)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24-4E76-BCE6-6D0D3462749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iii'!$CB$126:$CB$134</c15:sqref>
                          </c15:fullRef>
                          <c15:formulaRef>
                            <c15:sqref>('Figures iii'!$CB$126:$CB$128,'Figures iii'!$CB$130:$CB$132)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iii'!$CA$126:$CA$134</c15:sqref>
                          </c15:fullRef>
                          <c15:formulaRef>
                            <c15:sqref>('Figures iii'!$CA$126:$CA$128,'Figures iii'!$CA$130:$CA$132)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iii'!$BZ$126:$BZ$134</c15:sqref>
                        </c15:fullRef>
                        <c15:formulaRef>
                          <c15:sqref>('Figures iii'!$BZ$126:$BZ$128,'Figures iii'!$BZ$130:$BZ$132)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24-4E76-BCE6-6D0D3462749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iii'!$CE$126:$CE$134</c15:sqref>
                          </c15:fullRef>
                          <c15:formulaRef>
                            <c15:sqref>('Figures iii'!$CE$126:$CE$128,'Figures iii'!$CE$130:$CE$132)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iii'!$CD$126:$CD$134</c15:sqref>
                          </c15:fullRef>
                          <c15:formulaRef>
                            <c15:sqref>('Figures iii'!$CD$126:$CD$128,'Figures iii'!$CD$130:$CD$132)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iii'!$CC$126:$CC$134</c15:sqref>
                        </c15:fullRef>
                        <c15:formulaRef>
                          <c15:sqref>('Figures iii'!$CC$126:$CC$128,'Figures iii'!$CC$130:$CC$132)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24-4E76-BCE6-6D0D3462749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iii'!$CF$126:$CF$134</c15:sqref>
                        </c15:fullRef>
                        <c15:formulaRef>
                          <c15:sqref>('Figures iii'!$CF$126:$CF$128,'Figures iii'!$CF$130:$CF$132)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24-4E76-BCE6-6D0D3462749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iii'!$CK$126:$CK$134</c15:sqref>
                          </c15:fullRef>
                          <c15:formulaRef>
                            <c15:sqref>('Figures iii'!$CK$126:$CK$128,'Figures iii'!$CK$130:$CK$132)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iii'!$CJ$126:$CJ$134</c15:sqref>
                          </c15:fullRef>
                          <c15:formulaRef>
                            <c15:sqref>('Figures iii'!$CJ$126:$CJ$128,'Figures iii'!$CJ$130:$CJ$132)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iii'!$CI$126:$CI$134</c15:sqref>
                        </c15:fullRef>
                        <c15:formulaRef>
                          <c15:sqref>('Figures iii'!$CI$126:$CI$128,'Figures iii'!$CI$130:$CI$132)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24-4E76-BCE6-6D0D3462749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iii'!$CN$126:$CN$134</c15:sqref>
                          </c15:fullRef>
                          <c15:formulaRef>
                            <c15:sqref>('Figures iii'!$CN$126:$CN$128,'Figures iii'!$CN$130:$CN$132)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iii'!$CM$126:$CM$134</c15:sqref>
                          </c15:fullRef>
                          <c15:formulaRef>
                            <c15:sqref>('Figures iii'!$CM$126:$CM$128,'Figures iii'!$CM$130:$CM$132)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iii'!$CL$126:$CL$134</c15:sqref>
                        </c15:fullRef>
                        <c15:formulaRef>
                          <c15:sqref>('Figures iii'!$CL$126:$CL$128,'Figures iii'!$CL$130:$CL$132)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24-4E76-BCE6-6D0D3462749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iii'!$CQ$126:$CQ$134</c15:sqref>
                          </c15:fullRef>
                          <c15:formulaRef>
                            <c15:sqref>('Figures iii'!$CQ$126:$CQ$128,'Figures iii'!$CQ$130:$CQ$132)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iii'!$CP$126:$CP$134</c15:sqref>
                          </c15:fullRef>
                          <c15:formulaRef>
                            <c15:sqref>('Figures iii'!$CP$126:$CP$128,'Figures iii'!$CP$130:$CP$132)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iii'!$CO$126:$CO$134</c15:sqref>
                        </c15:fullRef>
                        <c15:formulaRef>
                          <c15:sqref>('Figures iii'!$CO$126:$CO$128,'Figures iii'!$CO$130:$CO$132)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24-4E76-BCE6-6D0D3462749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iii'!$CT$126:$CT$134</c15:sqref>
                          </c15:fullRef>
                          <c15:formulaRef>
                            <c15:sqref>('Figures iii'!$CT$126:$CT$128,'Figures iii'!$CT$130:$CT$132)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iii'!$CS$126:$CS$134</c15:sqref>
                          </c15:fullRef>
                          <c15:formulaRef>
                            <c15:sqref>('Figures iii'!$CS$126:$CS$128,'Figures iii'!$CS$130:$CS$132)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iii'!$CR$126:$CR$134</c15:sqref>
                        </c15:fullRef>
                        <c15:formulaRef>
                          <c15:sqref>('Figures iii'!$CR$126:$CR$128,'Figures iii'!$CR$130:$CR$132)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24-4E76-BCE6-6D0D3462749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iii'!$J$154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iii'!$M$155:$M$182</c:f>
                <c:numCache>
                  <c:formatCode>General</c:formatCode>
                  <c:ptCount val="28"/>
                  <c:pt idx="0">
                    <c:v>14.3223973478914</c:v>
                  </c:pt>
                  <c:pt idx="1">
                    <c:v>10.842898634081299</c:v>
                  </c:pt>
                  <c:pt idx="2">
                    <c:v>6.9777390810712339</c:v>
                  </c:pt>
                  <c:pt idx="3">
                    <c:v>4.1473481641007099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-10.662763190328588</c:v>
                  </c:pt>
                  <c:pt idx="12">
                    <c:v>-7.4800443440401603</c:v>
                  </c:pt>
                  <c:pt idx="13">
                    <c:v>-4.2194412383614397</c:v>
                  </c:pt>
                  <c:pt idx="14">
                    <c:v>-2.629001700627621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iii'!$L$155:$L$182</c:f>
                <c:numCache>
                  <c:formatCode>General</c:formatCode>
                  <c:ptCount val="28"/>
                  <c:pt idx="0">
                    <c:v>-7.2980244383164603</c:v>
                  </c:pt>
                  <c:pt idx="1">
                    <c:v>-4.2362107612070403</c:v>
                  </c:pt>
                  <c:pt idx="2">
                    <c:v>-2.42193686428396</c:v>
                  </c:pt>
                  <c:pt idx="3">
                    <c:v>-1.6428206477397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10.662763190328588</c:v>
                  </c:pt>
                  <c:pt idx="12">
                    <c:v>7.4800443440401603</c:v>
                  </c:pt>
                  <c:pt idx="13">
                    <c:v>4.2194412383614397</c:v>
                  </c:pt>
                  <c:pt idx="14">
                    <c:v>2.629001700627621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iii'!$J$155:$J$182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iii'!$K$155:$K$182</c:f>
              <c:numCache>
                <c:formatCode>0</c:formatCode>
                <c:ptCount val="28"/>
                <c:pt idx="0">
                  <c:v>10.662763190328588</c:v>
                </c:pt>
                <c:pt idx="1">
                  <c:v>7.4800443440401603</c:v>
                </c:pt>
                <c:pt idx="2">
                  <c:v>4.2194412383614397</c:v>
                </c:pt>
                <c:pt idx="3">
                  <c:v>2.629001700627621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3-41BC-B2D1-34D38E1B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i'!$M$17:$M$44</c15:sqref>
                    </c15:fullRef>
                  </c:ext>
                </c:extLst>
                <c:f>'Figures i'!$M$17:$M$19</c:f>
                <c:numCache>
                  <c:formatCode>General</c:formatCode>
                  <c:ptCount val="3"/>
                  <c:pt idx="0">
                    <c:v>5.4628044148539132</c:v>
                  </c:pt>
                  <c:pt idx="1">
                    <c:v>5.5081124188578272</c:v>
                  </c:pt>
                  <c:pt idx="2">
                    <c:v>13.376723541556245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i'!$L$17:$L$44</c15:sqref>
                    </c15:fullRef>
                  </c:ext>
                </c:extLst>
                <c:f>'Figures i'!$L$17:$L$19</c:f>
                <c:numCache>
                  <c:formatCode>General</c:formatCode>
                  <c:ptCount val="3"/>
                  <c:pt idx="0">
                    <c:v>4.3065828021261829</c:v>
                  </c:pt>
                  <c:pt idx="1">
                    <c:v>4.3105175321081646</c:v>
                  </c:pt>
                  <c:pt idx="2">
                    <c:v>13.519870344664071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i'!$J$17:$J$44</c15:sqref>
                  </c15:fullRef>
                </c:ext>
              </c:extLst>
              <c:f>'Figures i'!$J$17:$J$19</c:f>
              <c:strCache>
                <c:ptCount val="3"/>
                <c:pt idx="0">
                  <c:v>Stocks any diagnostic test</c:v>
                </c:pt>
                <c:pt idx="1">
                  <c:v>Stocks malaria RDT</c:v>
                </c:pt>
                <c:pt idx="2">
                  <c:v>Stocks QARDT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i'!$K$17:$K$44</c15:sqref>
                  </c15:fullRef>
                </c:ext>
              </c:extLst>
              <c:f>'Figures i'!$K$17:$K$19</c:f>
              <c:numCache>
                <c:formatCode>0</c:formatCode>
                <c:ptCount val="3"/>
                <c:pt idx="0">
                  <c:v>16.365721815858919</c:v>
                </c:pt>
                <c:pt idx="1">
                  <c:v>16.038361657914034</c:v>
                </c:pt>
                <c:pt idx="2">
                  <c:v>50.989007159202359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CF-8BF7-F4C79637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iii'!$M$155:$M$182</c15:sqref>
                    </c15:fullRef>
                  </c:ext>
                </c:extLst>
                <c:f>'Figures iii'!$M$156:$M$157</c:f>
                <c:numCache>
                  <c:formatCode>General</c:formatCode>
                  <c:ptCount val="2"/>
                  <c:pt idx="0">
                    <c:v>10.842898634081299</c:v>
                  </c:pt>
                  <c:pt idx="1">
                    <c:v>6.9777390810712339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iii'!$L$155:$L$182</c15:sqref>
                    </c15:fullRef>
                  </c:ext>
                </c:extLst>
                <c:f>'Figures iii'!$L$156:$L$157</c:f>
                <c:numCache>
                  <c:formatCode>General</c:formatCode>
                  <c:ptCount val="2"/>
                  <c:pt idx="0">
                    <c:v>-4.2362107612070403</c:v>
                  </c:pt>
                  <c:pt idx="1">
                    <c:v>-2.42193686428396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iii'!$J$155:$J$182</c15:sqref>
                  </c15:fullRef>
                </c:ext>
              </c:extLst>
              <c:f>'Figures iii'!$J$156:$J$157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iii'!$K$155:$K$182</c15:sqref>
                  </c15:fullRef>
                </c:ext>
              </c:extLst>
              <c:f>'Figures iii'!$K$156:$K$157</c:f>
              <c:numCache>
                <c:formatCode>0</c:formatCode>
                <c:ptCount val="2"/>
                <c:pt idx="0">
                  <c:v>7.4800443440401603</c:v>
                </c:pt>
                <c:pt idx="1">
                  <c:v>4.2194412383614397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499-8031-95FE21EB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iii'!$N$192:$N$200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86.775749763564093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iii'!$M$192:$M$200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-25.714253007857273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iii'!$L$192:$L$200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4F9-85D5-D6EA05BF7935}"/>
            </c:ext>
          </c:extLst>
        </c:ser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iii'!$Q$192:$Q$200</c:f>
                <c:numCache>
                  <c:formatCode>General</c:formatCode>
                  <c:ptCount val="9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86.775749763564093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2.5296461459920661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iii'!$P$192:$P$200</c:f>
                <c:numCache>
                  <c:formatCode>General</c:formatCode>
                  <c:ptCount val="9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-25.714253007857273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2.0849117496285956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iii'!$O$192:$O$200</c:f>
              <c:numCache>
                <c:formatCode>0</c:formatCode>
                <c:ptCount val="9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73.272036766086586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10.471854070117406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4F9-85D5-D6EA05BF7935}"/>
            </c:ext>
          </c:extLst>
        </c:ser>
        <c:ser>
          <c:idx val="6"/>
          <c:order val="2"/>
          <c:tx>
            <c:strRef>
              <c:f>'Figures iii'!$R$191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iii'!$T$192:$T$200</c:f>
                <c:numCache>
                  <c:formatCode>General</c:formatCode>
                  <c:ptCount val="9"/>
                  <c:pt idx="0">
                    <c:v>14.598447536394922</c:v>
                  </c:pt>
                  <c:pt idx="1">
                    <c:v>10.235698574358945</c:v>
                  </c:pt>
                  <c:pt idx="2">
                    <c:v>3.1832652548863756</c:v>
                  </c:pt>
                  <c:pt idx="3">
                    <c:v>63.104639253857812</c:v>
                  </c:pt>
                  <c:pt idx="4">
                    <c:v>3.0779783954606224</c:v>
                  </c:pt>
                  <c:pt idx="5">
                    <c:v>13.086019928123807</c:v>
                  </c:pt>
                  <c:pt idx="6">
                    <c:v>2.5925446171337629</c:v>
                  </c:pt>
                  <c:pt idx="7">
                    <c:v>12.636079432389844</c:v>
                  </c:pt>
                </c:numCache>
              </c:numRef>
            </c:plus>
            <c:minus>
              <c:numRef>
                <c:f>'Figures iii'!$S$192:$S$200</c:f>
                <c:numCache>
                  <c:formatCode>General</c:formatCode>
                  <c:ptCount val="9"/>
                  <c:pt idx="0">
                    <c:v>7.4389351610007814</c:v>
                  </c:pt>
                  <c:pt idx="1">
                    <c:v>7.7775051600340923</c:v>
                  </c:pt>
                  <c:pt idx="2">
                    <c:v>2.2457791988943665</c:v>
                  </c:pt>
                  <c:pt idx="3">
                    <c:v>0.95492721956329429</c:v>
                  </c:pt>
                  <c:pt idx="4">
                    <c:v>2.3892519863443304</c:v>
                  </c:pt>
                  <c:pt idx="5">
                    <c:v>4.6598477528737021</c:v>
                  </c:pt>
                  <c:pt idx="6">
                    <c:v>2.0797195755484816</c:v>
                  </c:pt>
                  <c:pt idx="7">
                    <c:v>6.9127247662741542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iii'!$R$192:$R$200</c:f>
              <c:numCache>
                <c:formatCode>0</c:formatCode>
                <c:ptCount val="9"/>
                <c:pt idx="0">
                  <c:v>12.918086081045377</c:v>
                </c:pt>
                <c:pt idx="1">
                  <c:v>22.81322004057947</c:v>
                </c:pt>
                <c:pt idx="2">
                  <c:v>7.0474604836446435</c:v>
                </c:pt>
                <c:pt idx="3">
                  <c:v>28.083018576590735</c:v>
                </c:pt>
                <c:pt idx="4">
                  <c:v>9.5503377827048794</c:v>
                </c:pt>
                <c:pt idx="5">
                  <c:v>6.7158359929837781</c:v>
                </c:pt>
                <c:pt idx="6">
                  <c:v>9.4203963502825072</c:v>
                </c:pt>
                <c:pt idx="7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4F9-85D5-D6EA05BF7935}"/>
            </c:ext>
          </c:extLst>
        </c:ser>
        <c:ser>
          <c:idx val="9"/>
          <c:order val="3"/>
          <c:tx>
            <c:strRef>
              <c:f>'Figures iii'!$U$191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iii'!$W$192:$W$200</c:f>
                <c:numCache>
                  <c:formatCode>General</c:formatCode>
                  <c:ptCount val="9"/>
                  <c:pt idx="0">
                    <c:v>27.375145807969709</c:v>
                  </c:pt>
                  <c:pt idx="1">
                    <c:v>18.998164785476781</c:v>
                  </c:pt>
                  <c:pt idx="2">
                    <c:v>13.753357796169041</c:v>
                  </c:pt>
                  <c:pt idx="3">
                    <c:v>-45.720851381222971</c:v>
                  </c:pt>
                  <c:pt idx="4">
                    <c:v>11.153878818138097</c:v>
                  </c:pt>
                  <c:pt idx="5">
                    <c:v>11.664791488664306</c:v>
                  </c:pt>
                  <c:pt idx="6">
                    <c:v>9.2608626289781739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iii'!$V$192:$V$200</c:f>
                <c:numCache>
                  <c:formatCode>General</c:formatCode>
                  <c:ptCount val="9"/>
                  <c:pt idx="0">
                    <c:v>31.654615307817991</c:v>
                  </c:pt>
                  <c:pt idx="1">
                    <c:v>18.832862532861114</c:v>
                  </c:pt>
                  <c:pt idx="2">
                    <c:v>13.13058060099749</c:v>
                  </c:pt>
                  <c:pt idx="3">
                    <c:v>45.720851381222971</c:v>
                  </c:pt>
                  <c:pt idx="4">
                    <c:v>11.107013153321695</c:v>
                  </c:pt>
                  <c:pt idx="5">
                    <c:v>29.527953807395249</c:v>
                  </c:pt>
                  <c:pt idx="6">
                    <c:v>9.2591879747638544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iii'!$U$192:$U$200</c:f>
              <c:numCache>
                <c:formatCode>0</c:formatCode>
                <c:ptCount val="9"/>
                <c:pt idx="0">
                  <c:v>56.081810888905814</c:v>
                </c:pt>
                <c:pt idx="1">
                  <c:v>49.422565309437381</c:v>
                </c:pt>
                <c:pt idx="2">
                  <c:v>45.720851381222971</c:v>
                </c:pt>
                <c:pt idx="3">
                  <c:v>100</c:v>
                </c:pt>
                <c:pt idx="4">
                  <c:v>49.527172477589268</c:v>
                </c:pt>
                <c:pt idx="5">
                  <c:v>84.307138815106114</c:v>
                </c:pt>
                <c:pt idx="6">
                  <c:v>49.975587586748063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4F9-85D5-D6EA05BF7935}"/>
            </c:ext>
          </c:extLst>
        </c:ser>
        <c:ser>
          <c:idx val="2"/>
          <c:order val="4"/>
          <c:tx>
            <c:strRef>
              <c:f>'Figures iii'!$X$191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iii'!$X$192:$X$200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4F9-85D5-D6EA05BF7935}"/>
            </c:ext>
          </c:extLst>
        </c:ser>
        <c:ser>
          <c:idx val="13"/>
          <c:order val="5"/>
          <c:tx>
            <c:strRef>
              <c:f>'Figures iii'!$AA$191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iii'!$AA$192:$AA$200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8-44F9-85D5-D6EA05BF7935}"/>
            </c:ext>
          </c:extLst>
        </c:ser>
        <c:ser>
          <c:idx val="16"/>
          <c:order val="6"/>
          <c:tx>
            <c:strRef>
              <c:f>'Figures iii'!$AD$191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iii'!$AD$192:$AD$200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8-44F9-85D5-D6EA05BF7935}"/>
            </c:ext>
          </c:extLst>
        </c:ser>
        <c:ser>
          <c:idx val="19"/>
          <c:order val="7"/>
          <c:tx>
            <c:strRef>
              <c:f>'Figures iii'!$AG$191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iii'!$AG$192:$AG$200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4F9-85D5-D6EA05BF7935}"/>
            </c:ext>
          </c:extLst>
        </c:ser>
        <c:ser>
          <c:idx val="22"/>
          <c:order val="8"/>
          <c:tx>
            <c:strRef>
              <c:f>'Figures iii'!$AJ$191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iii'!$AL$192:$AL$200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iii'!$AK$192:$AK$200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iii'!$AJ$192:$AJ$200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8-44F9-85D5-D6EA05BF7935}"/>
            </c:ext>
          </c:extLst>
        </c:ser>
        <c:ser>
          <c:idx val="25"/>
          <c:order val="9"/>
          <c:tx>
            <c:strRef>
              <c:f>'Figures iii'!$AM$191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iii'!$AM$192:$AM$200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8-44F9-85D5-D6EA05BF7935}"/>
            </c:ext>
          </c:extLst>
        </c:ser>
        <c:ser>
          <c:idx val="28"/>
          <c:order val="10"/>
          <c:tx>
            <c:strRef>
              <c:f>'Figures iii'!$AP$191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iii'!$AP$192:$AP$200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8-44F9-85D5-D6EA05BF7935}"/>
            </c:ext>
          </c:extLst>
        </c:ser>
        <c:ser>
          <c:idx val="31"/>
          <c:order val="11"/>
          <c:tx>
            <c:strRef>
              <c:f>'Figures iii'!$AS$191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iii'!$AS$192:$AS$200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98-44F9-85D5-D6EA05BF7935}"/>
            </c:ext>
          </c:extLst>
        </c:ser>
        <c:ser>
          <c:idx val="34"/>
          <c:order val="12"/>
          <c:tx>
            <c:strRef>
              <c:f>'Figures iii'!$AV$191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iii'!$AX$192:$AX$200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iii'!$AW$192:$AW$200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iii'!$AV$192:$AV$200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8-44F9-85D5-D6EA05BF7935}"/>
            </c:ext>
          </c:extLst>
        </c:ser>
        <c:ser>
          <c:idx val="37"/>
          <c:order val="13"/>
          <c:tx>
            <c:strRef>
              <c:f>'Figures iii'!$AY$191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iii'!$BA$192:$BA$200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iii'!$AZ$192:$AZ$200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iii'!$AY$192:$AY$200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8-44F9-85D5-D6EA05BF7935}"/>
            </c:ext>
          </c:extLst>
        </c:ser>
        <c:ser>
          <c:idx val="40"/>
          <c:order val="14"/>
          <c:tx>
            <c:strRef>
              <c:f>'Figures iii'!$BB$191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iii'!$BD$192:$BD$200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iii'!$BC$192:$BC$200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iii'!$BB$192:$BB$200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8-44F9-85D5-D6EA05BF7935}"/>
            </c:ext>
          </c:extLst>
        </c:ser>
        <c:ser>
          <c:idx val="43"/>
          <c:order val="15"/>
          <c:tx>
            <c:strRef>
              <c:f>'Figures iii'!$BE$191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iii'!$BG$192:$BG$200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iii'!$BF$192:$BF$200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iii'!$BE$192:$BE$200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4F9-85D5-D6EA05BF7935}"/>
            </c:ext>
          </c:extLst>
        </c:ser>
        <c:ser>
          <c:idx val="46"/>
          <c:order val="16"/>
          <c:tx>
            <c:strRef>
              <c:f>'Figures iii'!$BH$191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iii'!$BH$192:$BH$200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98-44F9-85D5-D6EA05BF7935}"/>
            </c:ext>
          </c:extLst>
        </c:ser>
        <c:ser>
          <c:idx val="49"/>
          <c:order val="17"/>
          <c:tx>
            <c:strRef>
              <c:f>'Figures iii'!$BK$191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iii'!$BM$192:$BM$200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iii'!$BL$192:$BL$200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iii'!$BK$192:$BK$200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98-44F9-85D5-D6EA05BF7935}"/>
            </c:ext>
          </c:extLst>
        </c:ser>
        <c:ser>
          <c:idx val="52"/>
          <c:order val="18"/>
          <c:tx>
            <c:strRef>
              <c:f>'Figures iii'!$BN$191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iii'!$BP$192:$BP$200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iii'!$BO$192:$BO$200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iii'!$BN$192:$BN$200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98-44F9-85D5-D6EA05BF7935}"/>
            </c:ext>
          </c:extLst>
        </c:ser>
        <c:ser>
          <c:idx val="55"/>
          <c:order val="19"/>
          <c:tx>
            <c:strRef>
              <c:f>'Figures iii'!$BQ$191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iii'!$BS$192:$BS$200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iii'!$BR$192:$BR$200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iii'!$BQ$192:$BQ$200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98-44F9-85D5-D6EA05BF7935}"/>
            </c:ext>
          </c:extLst>
        </c:ser>
        <c:ser>
          <c:idx val="58"/>
          <c:order val="20"/>
          <c:tx>
            <c:strRef>
              <c:f>'Figures iii'!$BT$191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iii'!$BV$192:$BV$200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iii'!$BU$192:$BU$200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iii'!$BT$192:$BT$200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8-44F9-85D5-D6EA05BF7935}"/>
            </c:ext>
          </c:extLst>
        </c:ser>
        <c:ser>
          <c:idx val="61"/>
          <c:order val="21"/>
          <c:tx>
            <c:strRef>
              <c:f>'Figures iii'!$BW$191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iii'!$BW$192:$BW$200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8-44F9-85D5-D6EA05BF7935}"/>
            </c:ext>
          </c:extLst>
        </c:ser>
        <c:ser>
          <c:idx val="64"/>
          <c:order val="22"/>
          <c:tx>
            <c:strRef>
              <c:f>'Figures iii'!$BZ$191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iii'!$CB$192:$CB$200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iii'!$CA$192:$CA$200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iii'!$BZ$192:$BZ$200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98-44F9-85D5-D6EA05BF7935}"/>
            </c:ext>
          </c:extLst>
        </c:ser>
        <c:ser>
          <c:idx val="67"/>
          <c:order val="23"/>
          <c:tx>
            <c:strRef>
              <c:f>'Figures iii'!$CC$191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iii'!$CE$192:$CE$200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iii'!$CD$192:$CD$200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iii'!$CC$192:$CC$200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4F9-85D5-D6EA05BF7935}"/>
            </c:ext>
          </c:extLst>
        </c:ser>
        <c:ser>
          <c:idx val="70"/>
          <c:order val="24"/>
          <c:tx>
            <c:strRef>
              <c:f>'Figures iii'!$CF$191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iii'!$CF$192:$CF$200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98-44F9-85D5-D6EA05BF7935}"/>
            </c:ext>
          </c:extLst>
        </c:ser>
        <c:ser>
          <c:idx val="73"/>
          <c:order val="25"/>
          <c:tx>
            <c:strRef>
              <c:f>'Figures iii'!$CI$191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iii'!$CK$192:$CK$200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iii'!$CJ$192:$CJ$200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iii'!$CI$192:$CI$200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8-44F9-85D5-D6EA05BF7935}"/>
            </c:ext>
          </c:extLst>
        </c:ser>
        <c:ser>
          <c:idx val="76"/>
          <c:order val="26"/>
          <c:tx>
            <c:strRef>
              <c:f>'Figures iii'!$CL$191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iii'!$CN$192:$CN$200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iii'!$CM$192:$CM$200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iii'!$CL$192:$CL$200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98-44F9-85D5-D6EA05BF7935}"/>
            </c:ext>
          </c:extLst>
        </c:ser>
        <c:ser>
          <c:idx val="79"/>
          <c:order val="27"/>
          <c:tx>
            <c:strRef>
              <c:f>'Figures iii'!$CO$191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iii'!$CQ$192:$CQ$200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iii'!$CP$192:$CP$200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iii'!$CO$192:$CO$200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8-44F9-85D5-D6EA05BF7935}"/>
            </c:ext>
          </c:extLst>
        </c:ser>
        <c:ser>
          <c:idx val="82"/>
          <c:order val="28"/>
          <c:tx>
            <c:strRef>
              <c:f>'Figures iii'!$CR$191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iii'!$CT$192:$CT$200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iii'!$CS$192:$CS$200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iii'!$CR$192:$CR$200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8-44F9-85D5-D6EA05B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A-469C-9250-E0069E9FBAE8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A-469C-9250-E0069E9FBAE8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6A-469C-9250-E0069E9FBAE8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6A-469C-9250-E0069E9FBAE8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6A-469C-9250-E0069E9FBAE8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56A-469C-9250-E0069E9FBAE8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56A-469C-9250-E0069E9FBAE8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56A-469C-9250-E0069E9FBAE8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56A-469C-9250-E0069E9FBAE8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56A-469C-9250-E0069E9FBAE8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56A-469C-9250-E0069E9FBAE8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56A-469C-9250-E0069E9FBAE8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56A-469C-9250-E0069E9FBAE8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56A-469C-9250-E0069E9FBAE8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56A-469C-9250-E0069E9FBAE8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56A-469C-9250-E0069E9FBAE8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56A-469C-9250-E0069E9FBAE8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56A-469C-9250-E0069E9FBAE8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056A-469C-9250-E0069E9FBAE8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056A-469C-9250-E0069E9FBAE8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056A-469C-9250-E0069E9FBAE8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056A-469C-9250-E0069E9FBAE8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056A-469C-9250-E0069E9FBAE8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056A-469C-9250-E0069E9FBAE8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056A-469C-9250-E0069E9FBAE8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056A-469C-9250-E0069E9FBAE8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056A-469C-9250-E0069E9FBAE8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056A-469C-9250-E0069E9FBAE8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056A-469C-9250-E0069E9F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iii'!$Q$192:$Q$200</c15:sqref>
                    </c15:fullRef>
                  </c:ext>
                </c:extLst>
                <c:f>('Figures iii'!$Q$192:$Q$194,'Figures iii'!$Q$196:$Q$198)</c:f>
                <c:numCache>
                  <c:formatCode>General</c:formatCode>
                  <c:ptCount val="6"/>
                  <c:pt idx="0">
                    <c:v>9.5464065334017505</c:v>
                  </c:pt>
                  <c:pt idx="1">
                    <c:v>8.549106553213079</c:v>
                  </c:pt>
                  <c:pt idx="2">
                    <c:v>3.1903120231004012</c:v>
                  </c:pt>
                  <c:pt idx="3">
                    <c:v>3.0779783954606224</c:v>
                  </c:pt>
                  <c:pt idx="4">
                    <c:v>13.086019928123807</c:v>
                  </c:pt>
                  <c:pt idx="5">
                    <c:v>2.5296461459920661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iii'!$P$192:$P$200</c15:sqref>
                    </c15:fullRef>
                  </c:ext>
                </c:extLst>
                <c:f>('Figures iii'!$P$192:$P$194,'Figures iii'!$P$196:$P$198)</c:f>
                <c:numCache>
                  <c:formatCode>General</c:formatCode>
                  <c:ptCount val="6"/>
                  <c:pt idx="0">
                    <c:v>17.23583651783683</c:v>
                  </c:pt>
                  <c:pt idx="1">
                    <c:v>8.2191142842831013</c:v>
                  </c:pt>
                  <c:pt idx="2">
                    <c:v>2.2564021243401209</c:v>
                  </c:pt>
                  <c:pt idx="3">
                    <c:v>2.3892519863443304</c:v>
                  </c:pt>
                  <c:pt idx="4">
                    <c:v>4.6598477528737021</c:v>
                  </c:pt>
                  <c:pt idx="5">
                    <c:v>2.0849117496285956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iii'!$K$192:$K$200</c15:sqref>
                  </c15:fullRef>
                </c:ext>
              </c:extLst>
              <c:f>('Figures iii'!$K$192:$K$194,'Figures iii'!$K$196:$K$198)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iii'!$O$192:$O$200</c15:sqref>
                  </c15:fullRef>
                </c:ext>
              </c:extLst>
              <c:f>('Figures iii'!$O$192:$O$194,'Figures iii'!$O$196:$O$198)</c:f>
              <c:numCache>
                <c:formatCode>0</c:formatCode>
                <c:ptCount val="6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9.5503377827048794</c:v>
                </c:pt>
                <c:pt idx="4">
                  <c:v>6.7158359929837781</c:v>
                </c:pt>
                <c:pt idx="5">
                  <c:v>10.471854070117406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20E-45C6-AB12-AD85D67F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iii'!$L$191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iii'!$N$192:$N$200</c15:sqref>
                          </c15:fullRef>
                          <c15:formulaRef>
                            <c15:sqref>('Figures iii'!$N$192:$N$194,'Figures iii'!$N$196:$N$198)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9.5464065334017505</c:v>
                        </c:pt>
                        <c:pt idx="1">
                          <c:v>8.549106553213079</c:v>
                        </c:pt>
                        <c:pt idx="2">
                          <c:v>3.1903120231004012</c:v>
                        </c:pt>
                        <c:pt idx="3">
                          <c:v>3.0779783954606224</c:v>
                        </c:pt>
                        <c:pt idx="4">
                          <c:v>13.086019928123807</c:v>
                        </c:pt>
                        <c:pt idx="5">
                          <c:v>2.5296461459920661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iii'!$M$192:$M$200</c15:sqref>
                          </c15:fullRef>
                          <c15:formulaRef>
                            <c15:sqref>('Figures iii'!$M$192:$M$194,'Figures iii'!$M$196:$M$198)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17.23583651783683</c:v>
                        </c:pt>
                        <c:pt idx="1">
                          <c:v>8.2191142842831013</c:v>
                        </c:pt>
                        <c:pt idx="2">
                          <c:v>2.2564021243401209</c:v>
                        </c:pt>
                        <c:pt idx="3">
                          <c:v>2.3892519863443304</c:v>
                        </c:pt>
                        <c:pt idx="4">
                          <c:v>4.6598477528737021</c:v>
                        </c:pt>
                        <c:pt idx="5">
                          <c:v>2.0849117496285956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iii'!$L$192:$L$200</c15:sqref>
                        </c15:fullRef>
                        <c15:formulaRef>
                          <c15:sqref>('Figures iii'!$L$192:$L$194,'Figures iii'!$L$196:$L$198)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82.988195650369221</c:v>
                      </c:pt>
                      <c:pt idx="1">
                        <c:v>44.208360085694167</c:v>
                      </c:pt>
                      <c:pt idx="2">
                        <c:v>7.1174007337837599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10.471854070117406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E-45C6-AB12-AD85D67FDF3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iii'!$R$191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iii'!$T$192:$T$200</c15:sqref>
                          </c15:fullRef>
                          <c15:formulaRef>
                            <c15:sqref>('Figures iii'!$T$192:$T$194,'Figures iii'!$T$196:$T$198)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14.598447536394922</c:v>
                        </c:pt>
                        <c:pt idx="1">
                          <c:v>10.235698574358945</c:v>
                        </c:pt>
                        <c:pt idx="2">
                          <c:v>3.1832652548863756</c:v>
                        </c:pt>
                        <c:pt idx="3">
                          <c:v>3.0779783954606224</c:v>
                        </c:pt>
                        <c:pt idx="4">
                          <c:v>13.086019928123807</c:v>
                        </c:pt>
                        <c:pt idx="5">
                          <c:v>2.5925446171337629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iii'!$S$192:$S$200</c15:sqref>
                          </c15:fullRef>
                          <c15:formulaRef>
                            <c15:sqref>('Figures iii'!$S$192:$S$194,'Figures iii'!$S$196:$S$198)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7.4389351610007814</c:v>
                        </c:pt>
                        <c:pt idx="1">
                          <c:v>7.7775051600340923</c:v>
                        </c:pt>
                        <c:pt idx="2">
                          <c:v>2.2457791988943665</c:v>
                        </c:pt>
                        <c:pt idx="3">
                          <c:v>2.3892519863443304</c:v>
                        </c:pt>
                        <c:pt idx="4">
                          <c:v>4.6598477528737021</c:v>
                        </c:pt>
                        <c:pt idx="5">
                          <c:v>2.0797195755484816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iii'!$R$192:$R$200</c15:sqref>
                        </c15:fullRef>
                        <c15:formulaRef>
                          <c15:sqref>('Figures iii'!$R$192:$R$194,'Figures iii'!$R$196:$R$198)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12.918086081045377</c:v>
                      </c:pt>
                      <c:pt idx="1">
                        <c:v>22.81322004057947</c:v>
                      </c:pt>
                      <c:pt idx="2">
                        <c:v>7.0474604836446435</c:v>
                      </c:pt>
                      <c:pt idx="3">
                        <c:v>9.5503377827048794</c:v>
                      </c:pt>
                      <c:pt idx="4">
                        <c:v>6.7158359929837781</c:v>
                      </c:pt>
                      <c:pt idx="5">
                        <c:v>9.4203963502825072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E-45C6-AB12-AD85D67FDF37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iii'!$U$191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iii'!$W$192:$W$200</c15:sqref>
                          </c15:fullRef>
                          <c15:formulaRef>
                            <c15:sqref>('Figures iii'!$W$192:$W$194,'Figures iii'!$W$196:$W$198)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27.375145807969709</c:v>
                        </c:pt>
                        <c:pt idx="1">
                          <c:v>18.998164785476781</c:v>
                        </c:pt>
                        <c:pt idx="2">
                          <c:v>13.753357796169041</c:v>
                        </c:pt>
                        <c:pt idx="3">
                          <c:v>11.153878818138097</c:v>
                        </c:pt>
                        <c:pt idx="4">
                          <c:v>11.664791488664306</c:v>
                        </c:pt>
                        <c:pt idx="5">
                          <c:v>9.2608626289781739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iii'!$V$192:$V$200</c15:sqref>
                          </c15:fullRef>
                          <c15:formulaRef>
                            <c15:sqref>('Figures iii'!$V$192:$V$194,'Figures iii'!$V$196:$V$198)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31.654615307817991</c:v>
                        </c:pt>
                        <c:pt idx="1">
                          <c:v>18.832862532861114</c:v>
                        </c:pt>
                        <c:pt idx="2">
                          <c:v>13.13058060099749</c:v>
                        </c:pt>
                        <c:pt idx="3">
                          <c:v>11.107013153321695</c:v>
                        </c:pt>
                        <c:pt idx="4">
                          <c:v>29.527953807395249</c:v>
                        </c:pt>
                        <c:pt idx="5">
                          <c:v>9.2591879747638544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iii'!$U$192:$U$200</c15:sqref>
                        </c15:fullRef>
                        <c15:formulaRef>
                          <c15:sqref>('Figures iii'!$U$192:$U$194,'Figures iii'!$U$196:$U$198)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56.081810888905814</c:v>
                      </c:pt>
                      <c:pt idx="1">
                        <c:v>49.422565309437381</c:v>
                      </c:pt>
                      <c:pt idx="2">
                        <c:v>45.720851381222971</c:v>
                      </c:pt>
                      <c:pt idx="3">
                        <c:v>49.527172477589268</c:v>
                      </c:pt>
                      <c:pt idx="4">
                        <c:v>84.307138815106114</c:v>
                      </c:pt>
                      <c:pt idx="5">
                        <c:v>49.975587586748063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E-45C6-AB12-AD85D67FDF37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iii'!$X$192:$X$200</c15:sqref>
                        </c15:fullRef>
                        <c15:formulaRef>
                          <c15:sqref>('Figures iii'!$X$192:$X$194,'Figures iii'!$X$196:$X$198)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E-45C6-AB12-AD85D67FDF37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iii'!$AA$192:$AA$200</c15:sqref>
                        </c15:fullRef>
                        <c15:formulaRef>
                          <c15:sqref>('Figures iii'!$AA$192:$AA$194,'Figures iii'!$AA$196:$AA$198)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E-45C6-AB12-AD85D67FDF37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iii'!$AD$192:$AD$200</c15:sqref>
                        </c15:fullRef>
                        <c15:formulaRef>
                          <c15:sqref>('Figures iii'!$AD$192:$AD$194,'Figures iii'!$AD$196:$AD$198)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0E-45C6-AB12-AD85D67FDF37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iii'!$AG$192:$AG$200</c15:sqref>
                        </c15:fullRef>
                        <c15:formulaRef>
                          <c15:sqref>('Figures iii'!$AG$192:$AG$194,'Figures iii'!$AG$196:$AG$198)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0E-45C6-AB12-AD85D67FDF37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iii'!$AL$192:$AL$200</c15:sqref>
                          </c15:fullRef>
                          <c15:formulaRef>
                            <c15:sqref>('Figures iii'!$AL$192:$AL$194,'Figures iii'!$AL$196:$AL$198)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iii'!$AK$192:$AK$200</c15:sqref>
                          </c15:fullRef>
                          <c15:formulaRef>
                            <c15:sqref>('Figures iii'!$AK$192:$AK$194,'Figures iii'!$AK$196:$AK$198)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iii'!$AJ$192:$AJ$200</c15:sqref>
                        </c15:fullRef>
                        <c15:formulaRef>
                          <c15:sqref>('Figures iii'!$AJ$192:$AJ$194,'Figures iii'!$AJ$196:$AJ$198)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0E-45C6-AB12-AD85D67FDF37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iii'!$AM$192:$AM$200</c15:sqref>
                        </c15:fullRef>
                        <c15:formulaRef>
                          <c15:sqref>('Figures iii'!$AM$192:$AM$194,'Figures iii'!$AM$196:$AM$198)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0E-45C6-AB12-AD85D67FDF37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iii'!$AP$192:$AP$200</c15:sqref>
                        </c15:fullRef>
                        <c15:formulaRef>
                          <c15:sqref>('Figures iii'!$AP$192:$AP$194,'Figures iii'!$AP$196:$AP$198)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0E-45C6-AB12-AD85D67FDF37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iii'!$AS$192:$AS$200</c15:sqref>
                        </c15:fullRef>
                        <c15:formulaRef>
                          <c15:sqref>('Figures iii'!$AS$192:$AS$194,'Figures iii'!$AS$196:$AS$198)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0E-45C6-AB12-AD85D67FDF37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iii'!$AX$192:$AX$200</c15:sqref>
                          </c15:fullRef>
                          <c15:formulaRef>
                            <c15:sqref>('Figures iii'!$AX$192:$AX$194,'Figures iii'!$AX$196:$AX$198)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iii'!$AW$192:$AW$200</c15:sqref>
                          </c15:fullRef>
                          <c15:formulaRef>
                            <c15:sqref>('Figures iii'!$AW$192:$AW$194,'Figures iii'!$AW$196:$AW$198)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iii'!$AV$192:$AV$200</c15:sqref>
                        </c15:fullRef>
                        <c15:formulaRef>
                          <c15:sqref>('Figures iii'!$AV$192:$AV$194,'Figures iii'!$AV$196:$AV$198)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0E-45C6-AB12-AD85D67FDF37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iii'!$BA$192:$BA$200</c15:sqref>
                          </c15:fullRef>
                          <c15:formulaRef>
                            <c15:sqref>('Figures iii'!$BA$192:$BA$194,'Figures iii'!$BA$196:$BA$198)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iii'!$AZ$192:$AZ$200</c15:sqref>
                          </c15:fullRef>
                          <c15:formulaRef>
                            <c15:sqref>('Figures iii'!$AZ$192:$AZ$194,'Figures iii'!$AZ$196:$AZ$198)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iii'!$AY$192:$AY$200</c15:sqref>
                        </c15:fullRef>
                        <c15:formulaRef>
                          <c15:sqref>('Figures iii'!$AY$192:$AY$194,'Figures iii'!$AY$196:$AY$198)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0E-45C6-AB12-AD85D67FDF37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iii'!$BD$192:$BD$200</c15:sqref>
                          </c15:fullRef>
                          <c15:formulaRef>
                            <c15:sqref>('Figures iii'!$BD$192:$BD$194,'Figures iii'!$BD$196:$BD$198)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iii'!$BC$192:$BC$200</c15:sqref>
                          </c15:fullRef>
                          <c15:formulaRef>
                            <c15:sqref>('Figures iii'!$BC$192:$BC$194,'Figures iii'!$BC$196:$BC$198)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iii'!$BB$192:$BB$200</c15:sqref>
                        </c15:fullRef>
                        <c15:formulaRef>
                          <c15:sqref>('Figures iii'!$BB$192:$BB$194,'Figures iii'!$BB$196:$BB$198)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0E-45C6-AB12-AD85D67FDF37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iii'!$BG$192:$BG$200</c15:sqref>
                          </c15:fullRef>
                          <c15:formulaRef>
                            <c15:sqref>('Figures iii'!$BG$192:$BG$194,'Figures iii'!$BG$196:$BG$198)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iii'!$BF$192:$BF$200</c15:sqref>
                          </c15:fullRef>
                          <c15:formulaRef>
                            <c15:sqref>('Figures iii'!$BF$192:$BF$194,'Figures iii'!$BF$196:$BF$198)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iii'!$BE$192:$BE$200</c15:sqref>
                        </c15:fullRef>
                        <c15:formulaRef>
                          <c15:sqref>('Figures iii'!$BE$192:$BE$194,'Figures iii'!$BE$196:$BE$198)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0E-45C6-AB12-AD85D67FDF37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iii'!$BH$192:$BH$200</c15:sqref>
                        </c15:fullRef>
                        <c15:formulaRef>
                          <c15:sqref>('Figures iii'!$BH$192:$BH$194,'Figures iii'!$BH$196:$BH$198)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0E-45C6-AB12-AD85D67FDF37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iii'!$BM$192:$BM$200</c15:sqref>
                          </c15:fullRef>
                          <c15:formulaRef>
                            <c15:sqref>('Figures iii'!$BM$192:$BM$194,'Figures iii'!$BM$196:$BM$198)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iii'!$BL$192:$BL$200</c15:sqref>
                          </c15:fullRef>
                          <c15:formulaRef>
                            <c15:sqref>('Figures iii'!$BL$192:$BL$194,'Figures iii'!$BL$196:$BL$198)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iii'!$BK$192:$BK$200</c15:sqref>
                        </c15:fullRef>
                        <c15:formulaRef>
                          <c15:sqref>('Figures iii'!$BK$192:$BK$194,'Figures iii'!$BK$196:$BK$198)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0E-45C6-AB12-AD85D67FDF37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iii'!$BP$192:$BP$200</c15:sqref>
                          </c15:fullRef>
                          <c15:formulaRef>
                            <c15:sqref>('Figures iii'!$BP$192:$BP$194,'Figures iii'!$BP$196:$BP$198)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iii'!$BO$192:$BO$200</c15:sqref>
                          </c15:fullRef>
                          <c15:formulaRef>
                            <c15:sqref>('Figures iii'!$BO$192:$BO$194,'Figures iii'!$BO$196:$BO$198)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iii'!$BN$192:$BN$200</c15:sqref>
                        </c15:fullRef>
                        <c15:formulaRef>
                          <c15:sqref>('Figures iii'!$BN$192:$BN$194,'Figures iii'!$BN$196:$BN$198)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0E-45C6-AB12-AD85D67FDF37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iii'!$BS$192:$BS$200</c15:sqref>
                          </c15:fullRef>
                          <c15:formulaRef>
                            <c15:sqref>('Figures iii'!$BS$192:$BS$194,'Figures iii'!$BS$196:$BS$198)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iii'!$BR$192:$BR$200</c15:sqref>
                          </c15:fullRef>
                          <c15:formulaRef>
                            <c15:sqref>('Figures iii'!$BR$192:$BR$194,'Figures iii'!$BR$196:$BR$198)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iii'!$BQ$192:$BQ$200</c15:sqref>
                        </c15:fullRef>
                        <c15:formulaRef>
                          <c15:sqref>('Figures iii'!$BQ$192:$BQ$194,'Figures iii'!$BQ$196:$BQ$198)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0E-45C6-AB12-AD85D67FDF37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iii'!$BV$192:$BV$200</c15:sqref>
                          </c15:fullRef>
                          <c15:formulaRef>
                            <c15:sqref>('Figures iii'!$BV$192:$BV$194,'Figures iii'!$BV$196:$BV$198)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iii'!$BU$192:$BU$200</c15:sqref>
                          </c15:fullRef>
                          <c15:formulaRef>
                            <c15:sqref>('Figures iii'!$BU$192:$BU$194,'Figures iii'!$BU$196:$BU$198)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iii'!$BT$192:$BT$200</c15:sqref>
                        </c15:fullRef>
                        <c15:formulaRef>
                          <c15:sqref>('Figures iii'!$BT$192:$BT$194,'Figures iii'!$BT$196:$BT$198)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0E-45C6-AB12-AD85D67FDF37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iii'!$BW$192:$BW$200</c15:sqref>
                        </c15:fullRef>
                        <c15:formulaRef>
                          <c15:sqref>('Figures iii'!$BW$192:$BW$194,'Figures iii'!$BW$196:$BW$198)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0E-45C6-AB12-AD85D67FDF37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iii'!$CB$192:$CB$200</c15:sqref>
                          </c15:fullRef>
                          <c15:formulaRef>
                            <c15:sqref>('Figures iii'!$CB$192:$CB$194,'Figures iii'!$CB$196:$CB$198)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iii'!$CA$192:$CA$200</c15:sqref>
                          </c15:fullRef>
                          <c15:formulaRef>
                            <c15:sqref>('Figures iii'!$CA$192:$CA$194,'Figures iii'!$CA$196:$CA$198)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iii'!$BZ$192:$BZ$200</c15:sqref>
                        </c15:fullRef>
                        <c15:formulaRef>
                          <c15:sqref>('Figures iii'!$BZ$192:$BZ$194,'Figures iii'!$BZ$196:$BZ$198)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0E-45C6-AB12-AD85D67FDF37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iii'!$CE$192:$CE$200</c15:sqref>
                          </c15:fullRef>
                          <c15:formulaRef>
                            <c15:sqref>('Figures iii'!$CE$192:$CE$194,'Figures iii'!$CE$196:$CE$198)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iii'!$CD$192:$CD$200</c15:sqref>
                          </c15:fullRef>
                          <c15:formulaRef>
                            <c15:sqref>('Figures iii'!$CD$192:$CD$194,'Figures iii'!$CD$196:$CD$198)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iii'!$CC$192:$CC$200</c15:sqref>
                        </c15:fullRef>
                        <c15:formulaRef>
                          <c15:sqref>('Figures iii'!$CC$192:$CC$194,'Figures iii'!$CC$196:$CC$198)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0E-45C6-AB12-AD85D67FDF37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iii'!$CF$192:$CF$200</c15:sqref>
                        </c15:fullRef>
                        <c15:formulaRef>
                          <c15:sqref>('Figures iii'!$CF$192:$CF$194,'Figures iii'!$CF$196:$CF$198)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0E-45C6-AB12-AD85D67FDF37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iii'!$CK$192:$CK$200</c15:sqref>
                          </c15:fullRef>
                          <c15:formulaRef>
                            <c15:sqref>('Figures iii'!$CK$192:$CK$194,'Figures iii'!$CK$196:$CK$198)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iii'!$CJ$192:$CJ$200</c15:sqref>
                          </c15:fullRef>
                          <c15:formulaRef>
                            <c15:sqref>('Figures iii'!$CJ$192:$CJ$194,'Figures iii'!$CJ$196:$CJ$198)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iii'!$CI$192:$CI$200</c15:sqref>
                        </c15:fullRef>
                        <c15:formulaRef>
                          <c15:sqref>('Figures iii'!$CI$192:$CI$194,'Figures iii'!$CI$196:$CI$198)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0E-45C6-AB12-AD85D67FDF37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iii'!$CN$192:$CN$200</c15:sqref>
                          </c15:fullRef>
                          <c15:formulaRef>
                            <c15:sqref>('Figures iii'!$CN$192:$CN$194,'Figures iii'!$CN$196:$CN$198)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iii'!$CM$192:$CM$200</c15:sqref>
                          </c15:fullRef>
                          <c15:formulaRef>
                            <c15:sqref>('Figures iii'!$CM$192:$CM$194,'Figures iii'!$CM$196:$CM$198)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iii'!$CL$192:$CL$200</c15:sqref>
                        </c15:fullRef>
                        <c15:formulaRef>
                          <c15:sqref>('Figures iii'!$CL$192:$CL$194,'Figures iii'!$CL$196:$CL$198)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0E-45C6-AB12-AD85D67FDF37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iii'!$CQ$192:$CQ$200</c15:sqref>
                          </c15:fullRef>
                          <c15:formulaRef>
                            <c15:sqref>('Figures iii'!$CQ$192:$CQ$194,'Figures iii'!$CQ$196:$CQ$198)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iii'!$CP$192:$CP$200</c15:sqref>
                          </c15:fullRef>
                          <c15:formulaRef>
                            <c15:sqref>('Figures iii'!$CP$192:$CP$194,'Figures iii'!$CP$196:$CP$198)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iii'!$CO$192:$CO$200</c15:sqref>
                        </c15:fullRef>
                        <c15:formulaRef>
                          <c15:sqref>('Figures iii'!$CO$192:$CO$194,'Figures iii'!$CO$196:$CO$198)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0E-45C6-AB12-AD85D67FDF37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iii'!$CT$192:$CT$200</c15:sqref>
                          </c15:fullRef>
                          <c15:formulaRef>
                            <c15:sqref>('Figures iii'!$CT$192:$CT$194,'Figures iii'!$CT$196:$CT$198)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iii'!$CS$192:$CS$200</c15:sqref>
                          </c15:fullRef>
                          <c15:formulaRef>
                            <c15:sqref>('Figures iii'!$CS$192:$CS$194,'Figures iii'!$CS$196:$CS$198)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iii'!$CR$192:$CR$200</c15:sqref>
                        </c15:fullRef>
                        <c15:formulaRef>
                          <c15:sqref>('Figures iii'!$CR$192:$CR$194,'Figures iii'!$CR$196:$CR$198)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0E-45C6-AB12-AD85D67FDF37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Example'!$J$78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Example'!$M$78,'Figures Example'!$P$78)</c:f>
                <c:numCache>
                  <c:formatCode>General</c:formatCode>
                  <c:ptCount val="2"/>
                  <c:pt idx="0">
                    <c:v>1.4672721167107259</c:v>
                  </c:pt>
                  <c:pt idx="1">
                    <c:v>0.89547184831961757</c:v>
                  </c:pt>
                </c:numCache>
              </c:numRef>
            </c:plus>
            <c:minus>
              <c:numRef>
                <c:f>('Figures Example'!$L$78,'Figures Example'!$O$78)</c:f>
                <c:numCache>
                  <c:formatCode>General</c:formatCode>
                  <c:ptCount val="2"/>
                  <c:pt idx="0">
                    <c:v>0.90011891498768315</c:v>
                  </c:pt>
                  <c:pt idx="1">
                    <c:v>0.55487985641498139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Example'!$K$78,'Figures Example'!$N$78)</c:f>
              <c:numCache>
                <c:formatCode>General</c:formatCode>
                <c:ptCount val="2"/>
                <c:pt idx="0">
                  <c:v>2.2744836642585757</c:v>
                </c:pt>
                <c:pt idx="1">
                  <c:v>1.4375910873670403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2E-8AC7-845DCB09729E}"/>
            </c:ext>
          </c:extLst>
        </c:ser>
        <c:ser>
          <c:idx val="1"/>
          <c:order val="1"/>
          <c:tx>
            <c:strRef>
              <c:f>'Figures Example'!$J$79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Example'!$M$79,'Figures Example'!$P$79)</c:f>
                <c:numCache>
                  <c:formatCode>General</c:formatCode>
                  <c:ptCount val="2"/>
                  <c:pt idx="0">
                    <c:v>4.9755792950274405</c:v>
                  </c:pt>
                  <c:pt idx="1">
                    <c:v>1.6489663078235299</c:v>
                  </c:pt>
                </c:numCache>
              </c:numRef>
            </c:plus>
            <c:minus>
              <c:numRef>
                <c:f>('Figures Example'!$L$79,'Figures Example'!$O$79)</c:f>
                <c:numCache>
                  <c:formatCode>General</c:formatCode>
                  <c:ptCount val="2"/>
                  <c:pt idx="0">
                    <c:v>4.4997836064889896</c:v>
                  </c:pt>
                  <c:pt idx="1">
                    <c:v>0.87021157593244669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Example'!$K$79,'Figures Example'!$N$79)</c:f>
              <c:numCache>
                <c:formatCode>General</c:formatCode>
                <c:ptCount val="2"/>
                <c:pt idx="0">
                  <c:v>28.395471270845196</c:v>
                </c:pt>
                <c:pt idx="1">
                  <c:v>1.8086796849604858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C-492E-8AC7-845DCB09729E}"/>
            </c:ext>
          </c:extLst>
        </c:ser>
        <c:ser>
          <c:idx val="2"/>
          <c:order val="2"/>
          <c:tx>
            <c:strRef>
              <c:f>'Figures Example'!$J$80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Example'!$M$80,'Figures Example'!$P$80)</c:f>
                <c:numCache>
                  <c:formatCode>General</c:formatCode>
                  <c:ptCount val="2"/>
                  <c:pt idx="0">
                    <c:v>3.6596341575628113</c:v>
                  </c:pt>
                  <c:pt idx="1">
                    <c:v>3.3628542900411391</c:v>
                  </c:pt>
                </c:numCache>
              </c:numRef>
            </c:plus>
            <c:minus>
              <c:numRef>
                <c:f>('Figures Example'!$L$80,'Figures Example'!$O$80)</c:f>
                <c:numCache>
                  <c:formatCode>General</c:formatCode>
                  <c:ptCount val="2"/>
                  <c:pt idx="0">
                    <c:v>3.3647387520121281</c:v>
                  </c:pt>
                  <c:pt idx="1">
                    <c:v>3.24383358283312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Example'!$K$80,'Figures Example'!$N$80)</c:f>
              <c:numCache>
                <c:formatCode>General</c:formatCode>
                <c:ptCount val="2"/>
                <c:pt idx="0">
                  <c:v>10.662763190328588</c:v>
                </c:pt>
                <c:pt idx="1">
                  <c:v>7.4800443440401603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C-492E-8AC7-845DCB0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16847"/>
        <c:axId val="1483028847"/>
      </c:barChart>
      <c:catAx>
        <c:axId val="14830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8847"/>
        <c:crosses val="autoZero"/>
        <c:auto val="1"/>
        <c:lblAlgn val="ctr"/>
        <c:lblOffset val="100"/>
        <c:noMultiLvlLbl val="0"/>
      </c:catAx>
      <c:valAx>
        <c:axId val="1483028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Example'!$K$100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Example'!$M$102:$M$109</c15:sqref>
                    </c15:fullRef>
                  </c:ext>
                </c:extLst>
                <c:f>'Figures Example'!$M$102:$M$108</c:f>
                <c:numCache>
                  <c:formatCode>General</c:formatCode>
                  <c:ptCount val="7"/>
                  <c:pt idx="0">
                    <c:v>24.270932562443157</c:v>
                  </c:pt>
                  <c:pt idx="1">
                    <c:v>0</c:v>
                  </c:pt>
                  <c:pt idx="2">
                    <c:v>0.23764802170330099</c:v>
                  </c:pt>
                  <c:pt idx="3">
                    <c:v>0</c:v>
                  </c:pt>
                  <c:pt idx="4">
                    <c:v>1.4672721167107259</c:v>
                  </c:pt>
                  <c:pt idx="5">
                    <c:v>4.5274022297945153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Example'!$L$102:$L$109</c15:sqref>
                    </c15:fullRef>
                  </c:ext>
                </c:extLst>
                <c:f>'Figures Example'!$L$102:$L$108</c:f>
                <c:numCache>
                  <c:formatCode>General</c:formatCode>
                  <c:ptCount val="7"/>
                  <c:pt idx="0">
                    <c:v>28.69783457656758</c:v>
                  </c:pt>
                  <c:pt idx="1">
                    <c:v>0</c:v>
                  </c:pt>
                  <c:pt idx="2">
                    <c:v>7.8340205025875034E-2</c:v>
                  </c:pt>
                  <c:pt idx="3">
                    <c:v>0</c:v>
                  </c:pt>
                  <c:pt idx="4">
                    <c:v>0.90011891498768315</c:v>
                  </c:pt>
                  <c:pt idx="5">
                    <c:v>2.891253013629397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Example'!$K$101:$K$108</c15:sqref>
                  </c15:fullRef>
                </c:ext>
              </c:extLst>
              <c:f>'Figures Example'!$K$101:$K$107</c:f>
              <c:numCache>
                <c:formatCode>General</c:formatCode>
                <c:ptCount val="7"/>
                <c:pt idx="0">
                  <c:v>82.69257411898208</c:v>
                </c:pt>
                <c:pt idx="1">
                  <c:v>57.753594847215204</c:v>
                </c:pt>
                <c:pt idx="2">
                  <c:v>15.468288360391064</c:v>
                </c:pt>
                <c:pt idx="3">
                  <c:v>0.1167277166667893</c:v>
                </c:pt>
                <c:pt idx="4">
                  <c:v>0</c:v>
                </c:pt>
                <c:pt idx="5">
                  <c:v>2.2744836642585757</c:v>
                </c:pt>
                <c:pt idx="6">
                  <c:v>7.3643900242979941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4A5-BDDB-7F38910FB82A}"/>
            </c:ext>
          </c:extLst>
        </c:ser>
        <c:ser>
          <c:idx val="3"/>
          <c:order val="1"/>
          <c:tx>
            <c:strRef>
              <c:f>'Figures Example'!$O$100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Example'!$Q$102:$Q$109</c15:sqref>
                    </c15:fullRef>
                  </c:ext>
                </c:extLst>
                <c:f>'Figures Example'!$Q$102:$Q$108</c:f>
                <c:numCache>
                  <c:formatCode>General</c:formatCode>
                  <c:ptCount val="7"/>
                  <c:pt idx="0">
                    <c:v>28.409352442479118</c:v>
                  </c:pt>
                  <c:pt idx="1">
                    <c:v>6.7614001893147009</c:v>
                  </c:pt>
                  <c:pt idx="2">
                    <c:v>0</c:v>
                  </c:pt>
                  <c:pt idx="3">
                    <c:v>0</c:v>
                  </c:pt>
                  <c:pt idx="4">
                    <c:v>0.89547184831961757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Example'!$P$102:$P$109</c15:sqref>
                    </c15:fullRef>
                  </c:ext>
                </c:extLst>
                <c:f>'Figures Example'!$P$102:$P$108</c:f>
                <c:numCache>
                  <c:formatCode>General</c:formatCode>
                  <c:ptCount val="7"/>
                  <c:pt idx="0">
                    <c:v>23.215795586044901</c:v>
                  </c:pt>
                  <c:pt idx="1">
                    <c:v>0.94130008973095514</c:v>
                  </c:pt>
                  <c:pt idx="2">
                    <c:v>0</c:v>
                  </c:pt>
                  <c:pt idx="3">
                    <c:v>0</c:v>
                  </c:pt>
                  <c:pt idx="4">
                    <c:v>0.55487985641498139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Example'!$O$101:$O$108</c15:sqref>
                  </c15:fullRef>
                </c:ext>
              </c:extLst>
              <c:f>'Figures Example'!$O$101:$O$107</c:f>
              <c:numCache>
                <c:formatCode>General</c:formatCode>
                <c:ptCount val="7"/>
                <c:pt idx="0">
                  <c:v>77.20948307705153</c:v>
                </c:pt>
                <c:pt idx="1">
                  <c:v>40.511423373212963</c:v>
                </c:pt>
                <c:pt idx="2">
                  <c:v>1.0815821814608617</c:v>
                </c:pt>
                <c:pt idx="3">
                  <c:v>0</c:v>
                </c:pt>
                <c:pt idx="4">
                  <c:v>0</c:v>
                </c:pt>
                <c:pt idx="5">
                  <c:v>1.4375910873670403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B-44A5-BDDB-7F38910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Example'!$K$117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Example'!$M$119:$M$126</c15:sqref>
                    </c15:fullRef>
                  </c:ext>
                </c:extLst>
                <c:f>'Figures Example'!$M$119:$M$125</c:f>
                <c:numCache>
                  <c:formatCode>General</c:formatCode>
                  <c:ptCount val="7"/>
                  <c:pt idx="0">
                    <c:v>18.449522692348921</c:v>
                  </c:pt>
                  <c:pt idx="1">
                    <c:v>25.678049966136783</c:v>
                  </c:pt>
                  <c:pt idx="2">
                    <c:v>4.5958798457977075</c:v>
                  </c:pt>
                  <c:pt idx="3">
                    <c:v>30.713853825399127</c:v>
                  </c:pt>
                  <c:pt idx="4">
                    <c:v>4.9755792950274405</c:v>
                  </c:pt>
                  <c:pt idx="5">
                    <c:v>24.635980668388374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Example'!$L$119:$L$126</c15:sqref>
                    </c15:fullRef>
                  </c:ext>
                </c:extLst>
                <c:f>'Figures Example'!$L$119:$L$125</c:f>
                <c:numCache>
                  <c:formatCode>General</c:formatCode>
                  <c:ptCount val="7"/>
                  <c:pt idx="0">
                    <c:v>25.372889498010849</c:v>
                  </c:pt>
                  <c:pt idx="1">
                    <c:v>16.341471688359555</c:v>
                  </c:pt>
                  <c:pt idx="2">
                    <c:v>4.1444208661424469</c:v>
                  </c:pt>
                  <c:pt idx="3">
                    <c:v>17.529881083414914</c:v>
                  </c:pt>
                  <c:pt idx="4">
                    <c:v>4.4997836064889896</c:v>
                  </c:pt>
                  <c:pt idx="5">
                    <c:v>14.354722300843374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Example'!$K$118:$K$125</c15:sqref>
                  </c15:fullRef>
                </c:ext>
              </c:extLst>
              <c:f>'Figures Example'!$K$118:$K$124</c:f>
              <c:numCache>
                <c:formatCode>General</c:formatCode>
                <c:ptCount val="7"/>
                <c:pt idx="0">
                  <c:v>100</c:v>
                </c:pt>
                <c:pt idx="1">
                  <c:v>66.479087654315265</c:v>
                </c:pt>
                <c:pt idx="2">
                  <c:v>27.713114182748711</c:v>
                </c:pt>
                <c:pt idx="3">
                  <c:v>26.768482889057339</c:v>
                </c:pt>
                <c:pt idx="4">
                  <c:v>26.280033841695527</c:v>
                </c:pt>
                <c:pt idx="5">
                  <c:v>28.395471270845196</c:v>
                </c:pt>
                <c:pt idx="6">
                  <c:v>23.707934031872849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3E1-B72E-E04C6E1E92DE}"/>
            </c:ext>
          </c:extLst>
        </c:ser>
        <c:ser>
          <c:idx val="3"/>
          <c:order val="1"/>
          <c:tx>
            <c:strRef>
              <c:f>'Figures Example'!$O$117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Example'!$Q$119:$Q$126</c15:sqref>
                    </c15:fullRef>
                  </c:ext>
                </c:extLst>
                <c:f>'Figures Example'!$Q$119:$Q$125</c:f>
                <c:numCache>
                  <c:formatCode>General</c:formatCode>
                  <c:ptCount val="7"/>
                  <c:pt idx="0">
                    <c:v>20.278885729233963</c:v>
                  </c:pt>
                  <c:pt idx="1">
                    <c:v>8.9192396188625107</c:v>
                  </c:pt>
                  <c:pt idx="2">
                    <c:v>0</c:v>
                  </c:pt>
                  <c:pt idx="3">
                    <c:v>0</c:v>
                  </c:pt>
                  <c:pt idx="4">
                    <c:v>1.6489663078235299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Example'!$P$119:$P$126</c15:sqref>
                    </c15:fullRef>
                  </c:ext>
                </c:extLst>
                <c:f>'Figures Example'!$P$119:$P$125</c:f>
                <c:numCache>
                  <c:formatCode>General</c:formatCode>
                  <c:ptCount val="7"/>
                  <c:pt idx="0">
                    <c:v>17.285840707980746</c:v>
                  </c:pt>
                  <c:pt idx="1">
                    <c:v>2.5470188132940033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0.87021157593244669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Example'!$O$118:$O$125</c15:sqref>
                  </c15:fullRef>
                </c:ext>
              </c:extLst>
              <c:f>'Figures Example'!$O$118:$O$124</c:f>
              <c:numCache>
                <c:formatCode>General</c:formatCode>
                <c:ptCount val="7"/>
                <c:pt idx="0">
                  <c:v>73.400507961448525</c:v>
                </c:pt>
                <c:pt idx="1">
                  <c:v>39.773433476248989</c:v>
                </c:pt>
                <c:pt idx="2">
                  <c:v>3.4381423242135689</c:v>
                </c:pt>
                <c:pt idx="3">
                  <c:v>0</c:v>
                </c:pt>
                <c:pt idx="4">
                  <c:v>0</c:v>
                </c:pt>
                <c:pt idx="5">
                  <c:v>1.8086796849604858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3E1-B72E-E04C6E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Example'!$K$134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Example'!$M$136:$M$143</c15:sqref>
                    </c15:fullRef>
                  </c:ext>
                </c:extLst>
                <c:f>'Figures Example'!$M$136:$M$142</c:f>
                <c:numCache>
                  <c:formatCode>General</c:formatCode>
                  <c:ptCount val="7"/>
                  <c:pt idx="0">
                    <c:v>0.50690199394020397</c:v>
                  </c:pt>
                  <c:pt idx="1">
                    <c:v>4.4074545753275602</c:v>
                  </c:pt>
                  <c:pt idx="2">
                    <c:v>0.86569113463144909</c:v>
                  </c:pt>
                  <c:pt idx="3">
                    <c:v>0</c:v>
                  </c:pt>
                  <c:pt idx="4">
                    <c:v>3.6596341575628113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Example'!$L$136:$L$143</c15:sqref>
                    </c15:fullRef>
                  </c:ext>
                </c:extLst>
                <c:f>'Figures Example'!$L$136:$L$142</c:f>
                <c:numCache>
                  <c:formatCode>General</c:formatCode>
                  <c:ptCount val="7"/>
                  <c:pt idx="0">
                    <c:v>9.1629417666337005</c:v>
                  </c:pt>
                  <c:pt idx="1">
                    <c:v>2.7418843337606598</c:v>
                  </c:pt>
                  <c:pt idx="2">
                    <c:v>0.30530295386866402</c:v>
                  </c:pt>
                  <c:pt idx="3">
                    <c:v>0</c:v>
                  </c:pt>
                  <c:pt idx="4">
                    <c:v>3.3647387520121281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Example'!$K$135:$K$142</c15:sqref>
                  </c15:fullRef>
                </c:ext>
              </c:extLst>
              <c:f>'Figures Example'!$K$135:$K$141</c:f>
              <c:numCache>
                <c:formatCode>General</c:formatCode>
                <c:ptCount val="7"/>
                <c:pt idx="0">
                  <c:v>84.723740420644901</c:v>
                </c:pt>
                <c:pt idx="1">
                  <c:v>44.097061409806997</c:v>
                </c:pt>
                <c:pt idx="2">
                  <c:v>6.7312917409044397</c:v>
                </c:pt>
                <c:pt idx="3">
                  <c:v>0.44617934823689098</c:v>
                </c:pt>
                <c:pt idx="4">
                  <c:v>0</c:v>
                </c:pt>
                <c:pt idx="5">
                  <c:v>10.662763190328588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BE4-9DA0-3C6B28D91D8B}"/>
            </c:ext>
          </c:extLst>
        </c:ser>
        <c:ser>
          <c:idx val="3"/>
          <c:order val="1"/>
          <c:tx>
            <c:strRef>
              <c:f>'Figures Example'!$O$134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Example'!$Q$136:$Q$143</c15:sqref>
                    </c15:fullRef>
                  </c:ext>
                </c:extLst>
                <c:f>'Figures Example'!$Q$136:$Q$142</c:f>
                <c:numCache>
                  <c:formatCode>General</c:formatCode>
                  <c:ptCount val="7"/>
                  <c:pt idx="0">
                    <c:v>13.769926018449013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3.3628542900411391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Example'!$P$136:$P$143</c15:sqref>
                    </c15:fullRef>
                  </c:ext>
                </c:extLst>
                <c:f>'Figures Example'!$P$136:$P$142</c:f>
                <c:numCache>
                  <c:formatCode>General</c:formatCode>
                  <c:ptCount val="7"/>
                  <c:pt idx="0">
                    <c:v>9.9523103589001707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3.24383358283312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Example'!$O$135:$O$142</c15:sqref>
                  </c15:fullRef>
                </c:ext>
              </c:extLst>
              <c:f>'Figures Example'!$O$135:$O$141</c:f>
              <c:numCache>
                <c:formatCode>General</c:formatCode>
                <c:ptCount val="7"/>
                <c:pt idx="0">
                  <c:v>84.723740420644901</c:v>
                </c:pt>
                <c:pt idx="1">
                  <c:v>34.194708182334203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7.4800443440401603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BE4-9DA0-3C6B28D9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A6C-8FFF-F8819235468A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A6C-8FFF-F8819235468A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A6C-8FFF-F8819235468A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9-4A6C-8FFF-F8819235468A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9-4A6C-8FFF-F8819235468A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9-4A6C-8FFF-F881923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Example'!$M$163:$M$164</c:f>
                <c:numCache>
                  <c:formatCode>General</c:formatCode>
                  <c:ptCount val="2"/>
                  <c:pt idx="0">
                    <c:v>5.7279204899162579</c:v>
                  </c:pt>
                  <c:pt idx="1">
                    <c:v>10.028865746047732</c:v>
                  </c:pt>
                </c:numCache>
                <c:extLst/>
              </c:numRef>
            </c:plus>
            <c:minus>
              <c:numRef>
                <c:f>'Figures Example'!$L$163:$L$164</c:f>
                <c:numCache>
                  <c:formatCode>General</c:formatCode>
                  <c:ptCount val="2"/>
                  <c:pt idx="0">
                    <c:v>5.3134967585667603</c:v>
                  </c:pt>
                  <c:pt idx="1">
                    <c:v>3.2774307817699402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Example'!$K$163:$K$164</c:f>
              <c:numCache>
                <c:formatCode>0</c:formatCode>
                <c:ptCount val="2"/>
                <c:pt idx="0">
                  <c:v>34.261983800730661</c:v>
                </c:pt>
                <c:pt idx="1">
                  <c:v>4.64387774638337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D5D-4865-AB6D-563BA572BB49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Example'!$V$163:$V$164</c:f>
                <c:numCache>
                  <c:formatCode>General</c:formatCode>
                  <c:ptCount val="2"/>
                  <c:pt idx="0">
                    <c:v>7.2388299782600996</c:v>
                  </c:pt>
                  <c:pt idx="1">
                    <c:v>3.2160852477933002</c:v>
                  </c:pt>
                </c:numCache>
                <c:extLst/>
              </c:numRef>
            </c:plus>
            <c:minus>
              <c:numRef>
                <c:f>'Figures Example'!$U$163:$U$164</c:f>
                <c:numCache>
                  <c:formatCode>General</c:formatCode>
                  <c:ptCount val="2"/>
                  <c:pt idx="0">
                    <c:v>4.8559946296281602</c:v>
                  </c:pt>
                  <c:pt idx="1">
                    <c:v>2.6088949297561603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Example'!$T$163:$T$164</c:f>
              <c:numCache>
                <c:formatCode>0</c:formatCode>
                <c:ptCount val="2"/>
                <c:pt idx="0">
                  <c:v>34.170934847772301</c:v>
                </c:pt>
                <c:pt idx="1">
                  <c:v>10.0276628019406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D5D-4865-AB6D-563BA572BB49}"/>
            </c:ext>
          </c:extLst>
        </c:ser>
        <c:ser>
          <c:idx val="6"/>
          <c:order val="2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Stocks anyAM</c:v>
              </c:pt>
              <c:pt idx="1">
                <c:v>Stocks anyACT</c:v>
              </c:pt>
              <c:pt idx="2">
                <c:v>Stocks AL</c:v>
              </c:pt>
              <c:pt idx="3">
                <c:v>Stocks ASAQ</c:v>
              </c:pt>
              <c:pt idx="4">
                <c:v>Stocks APPQ</c:v>
              </c:pt>
              <c:pt idx="5">
                <c:v>Stocks DHAPPQ</c:v>
              </c:pt>
              <c:pt idx="6">
                <c:v>Stocks ARPPQ</c:v>
              </c:pt>
              <c:pt idx="7">
                <c:v>Stocks otherACT</c:v>
              </c:pt>
              <c:pt idx="8">
                <c:v>Stocks nationally approved ACT</c:v>
              </c:pt>
              <c:pt idx="9">
                <c:v>Stocks QA ACT</c:v>
              </c:pt>
              <c:pt idx="10">
                <c:v>Stocks QA_all</c:v>
              </c:pt>
              <c:pt idx="11">
                <c:v>Stocks QA_WHO</c:v>
              </c:pt>
              <c:pt idx="12">
                <c:v>Stocks QA_NAT</c:v>
              </c:pt>
              <c:pt idx="13">
                <c:v>Stocks ACT not QA or nationally approved</c:v>
              </c:pt>
              <c:pt idx="14">
                <c:v>Stocks 2 or more ACTs</c:v>
              </c:pt>
              <c:pt idx="15">
                <c:v>Stocks nonart</c:v>
              </c:pt>
              <c:pt idx="16">
                <c:v>Stocks oralQN</c:v>
              </c:pt>
              <c:pt idx="17">
                <c:v>Stocks CQ</c:v>
              </c:pt>
              <c:pt idx="18">
                <c:v>Stocks SP</c:v>
              </c:pt>
              <c:pt idx="19">
                <c:v>Stocks SPAQ</c:v>
              </c:pt>
              <c:pt idx="20">
                <c:v>Stocks nonartoth</c:v>
              </c:pt>
              <c:pt idx="21">
                <c:v>Stocks oartmono</c:v>
              </c:pt>
              <c:pt idx="22">
                <c:v>Stocks noartmono</c:v>
              </c:pt>
              <c:pt idx="23">
                <c:v>Stocks severe</c:v>
              </c:pt>
              <c:pt idx="24">
                <c:v>Stocks recAS</c:v>
              </c:pt>
              <c:pt idx="25">
                <c:v>Stocks injAS</c:v>
              </c:pt>
              <c:pt idx="26">
                <c:v>Stocks injAR</c:v>
              </c:pt>
              <c:pt idx="27">
                <c:v>Stocks injAE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D5D-4865-AB6D-563BA572BB49}"/>
            </c:ext>
          </c:extLst>
        </c:ser>
        <c:ser>
          <c:idx val="1"/>
          <c:order val="3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Example'!$P$163:$P$164</c:f>
                <c:numCache>
                  <c:formatCode>General</c:formatCode>
                  <c:ptCount val="2"/>
                  <c:pt idx="0">
                    <c:v>5.7279204899162579</c:v>
                  </c:pt>
                  <c:pt idx="1">
                    <c:v>10.028865746047732</c:v>
                  </c:pt>
                </c:numCache>
                <c:extLst/>
              </c:numRef>
            </c:plus>
            <c:minus>
              <c:numRef>
                <c:f>'Figures Example'!$O$163:$O$164</c:f>
                <c:numCache>
                  <c:formatCode>General</c:formatCode>
                  <c:ptCount val="2"/>
                  <c:pt idx="0">
                    <c:v>5.3134967585667603</c:v>
                  </c:pt>
                  <c:pt idx="1">
                    <c:v>3.2774307817699402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Example'!$N$163:$N$164</c:f>
              <c:numCache>
                <c:formatCode>0</c:formatCode>
                <c:ptCount val="2"/>
                <c:pt idx="0">
                  <c:v>34.261983800730661</c:v>
                </c:pt>
                <c:pt idx="1">
                  <c:v>4.64387774638337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D5D-4865-AB6D-563BA572BB49}"/>
            </c:ext>
          </c:extLst>
        </c:ser>
        <c:ser>
          <c:idx val="4"/>
          <c:order val="4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Example'!$Y$163:$Y$164</c:f>
                <c:numCache>
                  <c:formatCode>General</c:formatCode>
                  <c:ptCount val="2"/>
                  <c:pt idx="0">
                    <c:v>7.2388299782600996</c:v>
                  </c:pt>
                  <c:pt idx="1">
                    <c:v>3.2160852477933002</c:v>
                  </c:pt>
                </c:numCache>
                <c:extLst/>
              </c:numRef>
            </c:plus>
            <c:minus>
              <c:numRef>
                <c:f>'Figures Example'!$X$163:$X$164</c:f>
                <c:numCache>
                  <c:formatCode>General</c:formatCode>
                  <c:ptCount val="2"/>
                  <c:pt idx="0">
                    <c:v>4.8559946296281602</c:v>
                  </c:pt>
                  <c:pt idx="1">
                    <c:v>2.6088949297561603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Example'!$W$163:$W$164</c:f>
              <c:numCache>
                <c:formatCode>0</c:formatCode>
                <c:ptCount val="2"/>
                <c:pt idx="0">
                  <c:v>34.170934847772301</c:v>
                </c:pt>
                <c:pt idx="1">
                  <c:v>10.0276628019406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D5D-4865-AB6D-563BA572BB49}"/>
            </c:ext>
          </c:extLst>
        </c:ser>
        <c:ser>
          <c:idx val="7"/>
          <c:order val="5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D5D-4865-AB6D-563BA572BB49}"/>
            </c:ext>
          </c:extLst>
        </c:ser>
        <c:ser>
          <c:idx val="2"/>
          <c:order val="6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Example'!$S$163:$S$164</c:f>
                <c:numCache>
                  <c:formatCode>General</c:formatCode>
                  <c:ptCount val="2"/>
                  <c:pt idx="0">
                    <c:v>8.01049676430174</c:v>
                  </c:pt>
                  <c:pt idx="1">
                    <c:v>7.1246134501759926</c:v>
                  </c:pt>
                </c:numCache>
                <c:extLst/>
              </c:numRef>
            </c:plus>
            <c:minus>
              <c:numRef>
                <c:f>'Figures Example'!$R$163:$R$164</c:f>
                <c:numCache>
                  <c:formatCode>General</c:formatCode>
                  <c:ptCount val="2"/>
                  <c:pt idx="0">
                    <c:v>4.0256863107648195</c:v>
                  </c:pt>
                  <c:pt idx="1">
                    <c:v>2.8826527729562468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Example'!$Q$163:$Q$164</c:f>
              <c:numCache>
                <c:formatCode>0</c:formatCode>
                <c:ptCount val="2"/>
                <c:pt idx="0">
                  <c:v>6.4743326424480596</c:v>
                </c:pt>
                <c:pt idx="1">
                  <c:v>4.3213989136711071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D5D-4865-AB6D-563BA572BB49}"/>
            </c:ext>
          </c:extLst>
        </c:ser>
        <c:ser>
          <c:idx val="5"/>
          <c:order val="7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Example'!$AB$163:$AB$164</c:f>
                <c:numCache>
                  <c:formatCode>General</c:formatCode>
                  <c:ptCount val="2"/>
                  <c:pt idx="0">
                    <c:v>5.3307181695398995</c:v>
                  </c:pt>
                  <c:pt idx="1">
                    <c:v>3.6836831225835791</c:v>
                  </c:pt>
                </c:numCache>
                <c:extLst/>
              </c:numRef>
            </c:plus>
            <c:minus>
              <c:numRef>
                <c:f>'Figures Example'!$AA$163:$AA$164</c:f>
                <c:numCache>
                  <c:formatCode>General</c:formatCode>
                  <c:ptCount val="2"/>
                  <c:pt idx="0">
                    <c:v>3.7932688301839397</c:v>
                  </c:pt>
                  <c:pt idx="1">
                    <c:v>3.7201467199957312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Example'!$Z$163:$Z$164</c:f>
              <c:numCache>
                <c:formatCode>0</c:formatCode>
                <c:ptCount val="2"/>
                <c:pt idx="0">
                  <c:v>11.4141014746087</c:v>
                </c:pt>
                <c:pt idx="1">
                  <c:v>8.1643837492904208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1D5D-4865-AB6D-563BA572BB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i'!$L$53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i'!$N$54:$N$62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76.726595006614914</c:v>
                  </c:pt>
                  <c:pt idx="2">
                    <c:v>18.639411391052679</c:v>
                  </c:pt>
                  <c:pt idx="3">
                    <c:v>0</c:v>
                  </c:pt>
                  <c:pt idx="4">
                    <c:v>21.839134859978863</c:v>
                  </c:pt>
                  <c:pt idx="5">
                    <c:v>47.868779239850859</c:v>
                  </c:pt>
                  <c:pt idx="6">
                    <c:v>5.4628044148539132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i'!$M$54:$M$62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-23.922952932376393</c:v>
                  </c:pt>
                  <c:pt idx="2">
                    <c:v>-2.6170701364461193</c:v>
                  </c:pt>
                  <c:pt idx="3">
                    <c:v>0</c:v>
                  </c:pt>
                  <c:pt idx="4">
                    <c:v>-11.712565739574673</c:v>
                  </c:pt>
                  <c:pt idx="5">
                    <c:v>-9.1398365807329025</c:v>
                  </c:pt>
                  <c:pt idx="6">
                    <c:v>4.3065828021261829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i'!$L$54:$L$62</c:f>
              <c:numCache>
                <c:formatCode>0</c:formatCode>
                <c:ptCount val="9"/>
                <c:pt idx="0">
                  <c:v>100</c:v>
                </c:pt>
                <c:pt idx="1">
                  <c:v>50.450348629722711</c:v>
                </c:pt>
                <c:pt idx="2">
                  <c:v>7.2756083263505671</c:v>
                </c:pt>
                <c:pt idx="3">
                  <c:v>0</c:v>
                </c:pt>
                <c:pt idx="4">
                  <c:v>16.144704569379297</c:v>
                </c:pt>
                <c:pt idx="5">
                  <c:v>23.308195151049521</c:v>
                </c:pt>
                <c:pt idx="6">
                  <c:v>16.365721815858919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F0F-B9B2-7171A85EF2C9}"/>
            </c:ext>
          </c:extLst>
        </c:ser>
        <c:ser>
          <c:idx val="3"/>
          <c:order val="1"/>
          <c:tx>
            <c:strRef>
              <c:f>'Figures i'!$O$53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i'!$Q$54:$Q$62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76.726595006614914</c:v>
                  </c:pt>
                  <c:pt idx="2">
                    <c:v>18.639411391052679</c:v>
                  </c:pt>
                  <c:pt idx="3">
                    <c:v>0</c:v>
                  </c:pt>
                  <c:pt idx="4">
                    <c:v>21.839134859978863</c:v>
                  </c:pt>
                  <c:pt idx="5">
                    <c:v>47.868779239850859</c:v>
                  </c:pt>
                  <c:pt idx="6">
                    <c:v>5.4628044148539132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i'!$P$54:$P$62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-23.922952932376393</c:v>
                  </c:pt>
                  <c:pt idx="2">
                    <c:v>-2.6170701364461193</c:v>
                  </c:pt>
                  <c:pt idx="3">
                    <c:v>0</c:v>
                  </c:pt>
                  <c:pt idx="4">
                    <c:v>-11.712565739574673</c:v>
                  </c:pt>
                  <c:pt idx="5">
                    <c:v>-9.1398365807329025</c:v>
                  </c:pt>
                  <c:pt idx="6">
                    <c:v>4.3065828021261829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i'!$O$54:$O$62</c:f>
              <c:numCache>
                <c:formatCode>0</c:formatCode>
                <c:ptCount val="9"/>
                <c:pt idx="0">
                  <c:v>100</c:v>
                </c:pt>
                <c:pt idx="1">
                  <c:v>50.450348629722711</c:v>
                </c:pt>
                <c:pt idx="2">
                  <c:v>7.2756083263505671</c:v>
                </c:pt>
                <c:pt idx="3">
                  <c:v>0</c:v>
                </c:pt>
                <c:pt idx="4">
                  <c:v>16.144704569379297</c:v>
                </c:pt>
                <c:pt idx="5">
                  <c:v>23.308195151049521</c:v>
                </c:pt>
                <c:pt idx="6">
                  <c:v>16.365721815858919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F0F-B9B2-7171A85EF2C9}"/>
            </c:ext>
          </c:extLst>
        </c:ser>
        <c:ser>
          <c:idx val="6"/>
          <c:order val="2"/>
          <c:tx>
            <c:strRef>
              <c:f>'Figures i'!$R$53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i'!$T$54:$T$62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68.251800243734678</c:v>
                  </c:pt>
                  <c:pt idx="2">
                    <c:v>18.639411391052679</c:v>
                  </c:pt>
                  <c:pt idx="3">
                    <c:v>0</c:v>
                  </c:pt>
                  <c:pt idx="4">
                    <c:v>21.839134859978863</c:v>
                  </c:pt>
                  <c:pt idx="5">
                    <c:v>47.868779239850859</c:v>
                  </c:pt>
                  <c:pt idx="6">
                    <c:v>5.5081124188578272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i'!$S$54:$S$62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-17.088963798448763</c:v>
                  </c:pt>
                  <c:pt idx="2">
                    <c:v>-2.6170701364461193</c:v>
                  </c:pt>
                  <c:pt idx="3">
                    <c:v>0</c:v>
                  </c:pt>
                  <c:pt idx="4">
                    <c:v>-11.712565739574673</c:v>
                  </c:pt>
                  <c:pt idx="5">
                    <c:v>-9.1398365807329025</c:v>
                  </c:pt>
                  <c:pt idx="6">
                    <c:v>4.3105175321081646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i'!$R$54:$R$62</c:f>
              <c:numCache>
                <c:formatCode>0</c:formatCode>
                <c:ptCount val="9"/>
                <c:pt idx="0">
                  <c:v>0</c:v>
                </c:pt>
                <c:pt idx="1">
                  <c:v>39.963557788707774</c:v>
                </c:pt>
                <c:pt idx="2">
                  <c:v>7.2756083263505671</c:v>
                </c:pt>
                <c:pt idx="3">
                  <c:v>0</c:v>
                </c:pt>
                <c:pt idx="4">
                  <c:v>16.144704569379297</c:v>
                </c:pt>
                <c:pt idx="5">
                  <c:v>23.308195151049521</c:v>
                </c:pt>
                <c:pt idx="6">
                  <c:v>16.038361657914034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3-4F0F-B9B2-7171A85EF2C9}"/>
            </c:ext>
          </c:extLst>
        </c:ser>
        <c:ser>
          <c:idx val="9"/>
          <c:order val="3"/>
          <c:tx>
            <c:strRef>
              <c:f>'Figures i'!$U$53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i'!$W$54:$W$62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93.094903895265745</c:v>
                  </c:pt>
                  <c:pt idx="2">
                    <c:v>81.938703210818701</c:v>
                  </c:pt>
                  <c:pt idx="3">
                    <c:v>0</c:v>
                  </c:pt>
                  <c:pt idx="4">
                    <c:v>63.143241014090975</c:v>
                  </c:pt>
                  <c:pt idx="5">
                    <c:v>0</c:v>
                  </c:pt>
                  <c:pt idx="6">
                    <c:v>13.376723541556245</c:v>
                  </c:pt>
                  <c:pt idx="7">
                    <c:v>-100</c:v>
                  </c:pt>
                </c:numCache>
              </c:numRef>
            </c:plus>
            <c:minus>
              <c:numRef>
                <c:f>'Figures i'!$V$54:$V$62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-19.254016486726126</c:v>
                  </c:pt>
                  <c:pt idx="2">
                    <c:v>-31.658015655144606</c:v>
                  </c:pt>
                  <c:pt idx="3">
                    <c:v>0</c:v>
                  </c:pt>
                  <c:pt idx="4">
                    <c:v>-34.962305320567275</c:v>
                  </c:pt>
                  <c:pt idx="5">
                    <c:v>0</c:v>
                  </c:pt>
                  <c:pt idx="6">
                    <c:v>13.519870344664071</c:v>
                  </c:pt>
                  <c:pt idx="7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i'!$U$54:$U$62</c:f>
              <c:numCache>
                <c:formatCode>0</c:formatCode>
                <c:ptCount val="9"/>
                <c:pt idx="0">
                  <c:v>0</c:v>
                </c:pt>
                <c:pt idx="1">
                  <c:v>64.196099265898809</c:v>
                </c:pt>
                <c:pt idx="2">
                  <c:v>59.178118255172819</c:v>
                </c:pt>
                <c:pt idx="3">
                  <c:v>0</c:v>
                </c:pt>
                <c:pt idx="4">
                  <c:v>48.971023575366971</c:v>
                </c:pt>
                <c:pt idx="5">
                  <c:v>100</c:v>
                </c:pt>
                <c:pt idx="6">
                  <c:v>50.989007159202359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3-4F0F-B9B2-7171A85EF2C9}"/>
            </c:ext>
          </c:extLst>
        </c:ser>
        <c:ser>
          <c:idx val="2"/>
          <c:order val="4"/>
          <c:tx>
            <c:strRef>
              <c:f>'Figures i'!$X$53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i'!$X$54:$X$62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3-4F0F-B9B2-7171A85EF2C9}"/>
            </c:ext>
          </c:extLst>
        </c:ser>
        <c:ser>
          <c:idx val="13"/>
          <c:order val="5"/>
          <c:tx>
            <c:strRef>
              <c:f>'Figures i'!$AA$53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i'!$AA$54:$AA$62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3-4F0F-B9B2-7171A85EF2C9}"/>
            </c:ext>
          </c:extLst>
        </c:ser>
        <c:ser>
          <c:idx val="16"/>
          <c:order val="6"/>
          <c:tx>
            <c:strRef>
              <c:f>'Figures i'!$AD$53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i'!$AD$54:$AD$62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3-4F0F-B9B2-7171A85EF2C9}"/>
            </c:ext>
          </c:extLst>
        </c:ser>
        <c:ser>
          <c:idx val="19"/>
          <c:order val="7"/>
          <c:tx>
            <c:strRef>
              <c:f>'Figures i'!$AG$53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i'!$AG$54:$AG$62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3-4F0F-B9B2-7171A85EF2C9}"/>
            </c:ext>
          </c:extLst>
        </c:ser>
        <c:ser>
          <c:idx val="22"/>
          <c:order val="8"/>
          <c:tx>
            <c:strRef>
              <c:f>'Figures i'!$AJ$53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i'!$AL$54:$AL$62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i'!$AK$54:$AK$62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i'!$AJ$54:$AJ$62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3-4F0F-B9B2-7171A85EF2C9}"/>
            </c:ext>
          </c:extLst>
        </c:ser>
        <c:ser>
          <c:idx val="25"/>
          <c:order val="9"/>
          <c:tx>
            <c:strRef>
              <c:f>'Figures i'!$AM$53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i'!$AM$54:$AM$62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3-4F0F-B9B2-7171A85EF2C9}"/>
            </c:ext>
          </c:extLst>
        </c:ser>
        <c:ser>
          <c:idx val="28"/>
          <c:order val="10"/>
          <c:tx>
            <c:strRef>
              <c:f>'Figures i'!$AP$53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i'!$AP$54:$AP$62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3-4F0F-B9B2-7171A85EF2C9}"/>
            </c:ext>
          </c:extLst>
        </c:ser>
        <c:ser>
          <c:idx val="31"/>
          <c:order val="11"/>
          <c:tx>
            <c:strRef>
              <c:f>'Figures i'!$AS$53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i'!$AS$54:$AS$62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3-4F0F-B9B2-7171A85EF2C9}"/>
            </c:ext>
          </c:extLst>
        </c:ser>
        <c:ser>
          <c:idx val="34"/>
          <c:order val="12"/>
          <c:tx>
            <c:strRef>
              <c:f>'Figures i'!$AV$53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i'!$AX$54:$AX$62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i'!$AW$54:$AW$62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i'!$AV$54:$AV$62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03-4F0F-B9B2-7171A85EF2C9}"/>
            </c:ext>
          </c:extLst>
        </c:ser>
        <c:ser>
          <c:idx val="37"/>
          <c:order val="13"/>
          <c:tx>
            <c:strRef>
              <c:f>'Figures i'!$AY$53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i'!$BA$54:$BA$62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i'!$AZ$54:$AZ$62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i'!$AY$54:$AY$62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03-4F0F-B9B2-7171A85EF2C9}"/>
            </c:ext>
          </c:extLst>
        </c:ser>
        <c:ser>
          <c:idx val="40"/>
          <c:order val="14"/>
          <c:tx>
            <c:strRef>
              <c:f>'Figures i'!$BB$53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i'!$BD$54:$BD$62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i'!$BC$54:$BC$62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i'!$BB$54:$BB$62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03-4F0F-B9B2-7171A85EF2C9}"/>
            </c:ext>
          </c:extLst>
        </c:ser>
        <c:ser>
          <c:idx val="43"/>
          <c:order val="15"/>
          <c:tx>
            <c:strRef>
              <c:f>'Figures i'!$BE$53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i'!$BG$54:$BG$62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i'!$BF$54:$BF$62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i'!$BE$54:$BE$62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3-4F0F-B9B2-7171A85EF2C9}"/>
            </c:ext>
          </c:extLst>
        </c:ser>
        <c:ser>
          <c:idx val="46"/>
          <c:order val="16"/>
          <c:tx>
            <c:strRef>
              <c:f>'Figures i'!$BH$53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i'!$BH$54:$BH$62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03-4F0F-B9B2-7171A85EF2C9}"/>
            </c:ext>
          </c:extLst>
        </c:ser>
        <c:ser>
          <c:idx val="49"/>
          <c:order val="17"/>
          <c:tx>
            <c:strRef>
              <c:f>'Figures i'!$BK$53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i'!$BM$54:$BM$62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i'!$BL$54:$BL$62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i'!$BK$54:$BK$62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3-4F0F-B9B2-7171A85EF2C9}"/>
            </c:ext>
          </c:extLst>
        </c:ser>
        <c:ser>
          <c:idx val="52"/>
          <c:order val="18"/>
          <c:tx>
            <c:strRef>
              <c:f>'Figures i'!$BN$53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i'!$BP$54:$BP$62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i'!$BO$54:$BO$62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i'!$BN$54:$BN$62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03-4F0F-B9B2-7171A85EF2C9}"/>
            </c:ext>
          </c:extLst>
        </c:ser>
        <c:ser>
          <c:idx val="55"/>
          <c:order val="19"/>
          <c:tx>
            <c:strRef>
              <c:f>'Figures i'!$BQ$53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i'!$BS$54:$BS$62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i'!$BR$54:$BR$62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i'!$BQ$54:$BQ$62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03-4F0F-B9B2-7171A85EF2C9}"/>
            </c:ext>
          </c:extLst>
        </c:ser>
        <c:ser>
          <c:idx val="58"/>
          <c:order val="20"/>
          <c:tx>
            <c:strRef>
              <c:f>'Figures i'!$BT$53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i'!$BV$54:$BV$62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i'!$BU$54:$BU$62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i'!$BT$54:$BT$62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03-4F0F-B9B2-7171A85EF2C9}"/>
            </c:ext>
          </c:extLst>
        </c:ser>
        <c:ser>
          <c:idx val="61"/>
          <c:order val="21"/>
          <c:tx>
            <c:strRef>
              <c:f>'Figures i'!$BW$53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i'!$BW$54:$BW$62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03-4F0F-B9B2-7171A85EF2C9}"/>
            </c:ext>
          </c:extLst>
        </c:ser>
        <c:ser>
          <c:idx val="64"/>
          <c:order val="22"/>
          <c:tx>
            <c:strRef>
              <c:f>'Figures i'!$BZ$53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i'!$CB$54:$CB$62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i'!$CA$54:$CA$62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i'!$BZ$54:$BZ$62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03-4F0F-B9B2-7171A85EF2C9}"/>
            </c:ext>
          </c:extLst>
        </c:ser>
        <c:ser>
          <c:idx val="67"/>
          <c:order val="23"/>
          <c:tx>
            <c:strRef>
              <c:f>'Figures i'!$CC$53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i'!$CE$54:$CE$62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i'!$CD$54:$CD$62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i'!$CC$54:$CC$62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03-4F0F-B9B2-7171A85EF2C9}"/>
            </c:ext>
          </c:extLst>
        </c:ser>
        <c:ser>
          <c:idx val="70"/>
          <c:order val="24"/>
          <c:tx>
            <c:strRef>
              <c:f>'Figures i'!$CF$53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i'!$CF$54:$CF$62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3-4F0F-B9B2-7171A85EF2C9}"/>
            </c:ext>
          </c:extLst>
        </c:ser>
        <c:ser>
          <c:idx val="73"/>
          <c:order val="25"/>
          <c:tx>
            <c:strRef>
              <c:f>'Figures i'!$CI$53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i'!$CK$54:$CK$62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i'!$CJ$54:$CJ$62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i'!$CI$54:$CI$62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03-4F0F-B9B2-7171A85EF2C9}"/>
            </c:ext>
          </c:extLst>
        </c:ser>
        <c:ser>
          <c:idx val="76"/>
          <c:order val="26"/>
          <c:tx>
            <c:strRef>
              <c:f>'Figures i'!$CL$53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i'!$CN$54:$CN$62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i'!$CM$54:$CM$62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i'!$CL$54:$CL$62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03-4F0F-B9B2-7171A85EF2C9}"/>
            </c:ext>
          </c:extLst>
        </c:ser>
        <c:ser>
          <c:idx val="79"/>
          <c:order val="27"/>
          <c:tx>
            <c:strRef>
              <c:f>'Figures i'!$CO$53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i'!$CQ$54:$CQ$62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i'!$CP$54:$CP$62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i'!$CO$54:$CO$62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03-4F0F-B9B2-7171A85EF2C9}"/>
            </c:ext>
          </c:extLst>
        </c:ser>
        <c:ser>
          <c:idx val="82"/>
          <c:order val="28"/>
          <c:tx>
            <c:strRef>
              <c:f>'Figures i'!$CR$53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i'!$CT$54:$CT$62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i'!$CS$54:$CS$62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i'!$CR$54:$CR$62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03-4F0F-B9B2-7171A85E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Example'!$K$15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Example'!$M$101:$M$108</c:f>
                <c:numCache>
                  <c:formatCode>General</c:formatCode>
                  <c:ptCount val="8"/>
                  <c:pt idx="0">
                    <c:v>12.568299129128903</c:v>
                  </c:pt>
                  <c:pt idx="1">
                    <c:v>24.270932562443157</c:v>
                  </c:pt>
                  <c:pt idx="2">
                    <c:v>0</c:v>
                  </c:pt>
                  <c:pt idx="3">
                    <c:v>0.23764802170330099</c:v>
                  </c:pt>
                  <c:pt idx="4">
                    <c:v>0</c:v>
                  </c:pt>
                  <c:pt idx="5">
                    <c:v>1.4672721167107259</c:v>
                  </c:pt>
                  <c:pt idx="6">
                    <c:v>4.5274022297945153</c:v>
                  </c:pt>
                </c:numCache>
              </c:numRef>
            </c:plus>
            <c:minus>
              <c:numRef>
                <c:f>'Figures Example'!$L$101:$L$108</c:f>
                <c:numCache>
                  <c:formatCode>General</c:formatCode>
                  <c:ptCount val="8"/>
                  <c:pt idx="0">
                    <c:v>29.516306206197065</c:v>
                  </c:pt>
                  <c:pt idx="1">
                    <c:v>28.69783457656758</c:v>
                  </c:pt>
                  <c:pt idx="2">
                    <c:v>0</c:v>
                  </c:pt>
                  <c:pt idx="3">
                    <c:v>7.8340205025875034E-2</c:v>
                  </c:pt>
                  <c:pt idx="4">
                    <c:v>0</c:v>
                  </c:pt>
                  <c:pt idx="5">
                    <c:v>0.90011891498768315</c:v>
                  </c:pt>
                  <c:pt idx="6">
                    <c:v>2.891253013629397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Example'!$K$16:$K$22</c:f>
              <c:numCache>
                <c:formatCode>General</c:formatCode>
                <c:ptCount val="7"/>
                <c:pt idx="0">
                  <c:v>82.988195650369221</c:v>
                </c:pt>
                <c:pt idx="1">
                  <c:v>44.208360085694167</c:v>
                </c:pt>
                <c:pt idx="2">
                  <c:v>7.1174007337837599</c:v>
                </c:pt>
                <c:pt idx="3">
                  <c:v>9.5503377827048794</c:v>
                </c:pt>
                <c:pt idx="4">
                  <c:v>6.7158359929837781</c:v>
                </c:pt>
                <c:pt idx="5">
                  <c:v>10.471854070117406</c:v>
                </c:pt>
                <c:pt idx="6">
                  <c:v>12.984567648531639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D-4D8A-B5D8-3C40E756A0FA}"/>
            </c:ext>
          </c:extLst>
        </c:ser>
        <c:ser>
          <c:idx val="4"/>
          <c:order val="4"/>
          <c:tx>
            <c:strRef>
              <c:f>'Figures Example'!$O$15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Example'!$O$16:$O$22</c:f>
              <c:numCache>
                <c:formatCode>General</c:formatCode>
                <c:ptCount val="7"/>
                <c:pt idx="0">
                  <c:v>79.347996607748001</c:v>
                </c:pt>
                <c:pt idx="1">
                  <c:v>33.435257883088894</c:v>
                </c:pt>
                <c:pt idx="2">
                  <c:v>0.39112989294162609</c:v>
                </c:pt>
                <c:pt idx="3">
                  <c:v>0</c:v>
                </c:pt>
                <c:pt idx="4">
                  <c:v>0</c:v>
                </c:pt>
                <c:pt idx="5">
                  <c:v>1.5352570268822177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D-4D8A-B5D8-3C40E75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Example'!$L$15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Example'!$Q$101:$Q$108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15.502848834027361</c:v>
                        </c:pt>
                        <c:pt idx="1">
                          <c:v>28.409352442479118</c:v>
                        </c:pt>
                        <c:pt idx="2">
                          <c:v>6.7614001893147009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0.89547184831961757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Example'!$P$101:$P$108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29.781270284301996</c:v>
                        </c:pt>
                        <c:pt idx="1">
                          <c:v>23.215795586044901</c:v>
                        </c:pt>
                        <c:pt idx="2">
                          <c:v>0.94130008973095514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0.55487985641498139</c:v>
                        </c:pt>
                        <c:pt idx="6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Example'!$L$16:$L$22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17.23583651783683</c:v>
                      </c:pt>
                      <c:pt idx="1">
                        <c:v>8.2191142842831013</c:v>
                      </c:pt>
                      <c:pt idx="2">
                        <c:v>0</c:v>
                      </c:pt>
                      <c:pt idx="3">
                        <c:v>2.3892519863443304</c:v>
                      </c:pt>
                      <c:pt idx="4">
                        <c:v>4.6598477528737021</c:v>
                      </c:pt>
                      <c:pt idx="5">
                        <c:v>2.0849117496285956</c:v>
                      </c:pt>
                      <c:pt idx="6">
                        <c:v>6.9127247662741542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5D-4D8A-B5D8-3C40E756A0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9.5464065334017505</c:v>
                      </c:pt>
                      <c:pt idx="1">
                        <c:v>8.549106553213079</c:v>
                      </c:pt>
                      <c:pt idx="2">
                        <c:v>0</c:v>
                      </c:pt>
                      <c:pt idx="3">
                        <c:v>3.0779783954606224</c:v>
                      </c:pt>
                      <c:pt idx="4">
                        <c:v>13.086019928123807</c:v>
                      </c:pt>
                      <c:pt idx="5">
                        <c:v>2.5296461459920661</c:v>
                      </c:pt>
                      <c:pt idx="6">
                        <c:v>12.636079432389844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D-4D8A-B5D8-3C40E756A0F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139</c:v>
                      </c:pt>
                      <c:pt idx="2">
                        <c:v>464</c:v>
                      </c:pt>
                      <c:pt idx="3">
                        <c:v>2943</c:v>
                      </c:pt>
                      <c:pt idx="4">
                        <c:v>93</c:v>
                      </c:pt>
                      <c:pt idx="5">
                        <c:v>3662</c:v>
                      </c:pt>
                      <c:pt idx="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D-4D8A-B5D8-3C40E756A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17.87111873302289</c:v>
                      </c:pt>
                      <c:pt idx="1">
                        <c:v>9.1513898274084262</c:v>
                      </c:pt>
                      <c:pt idx="2">
                        <c:v>0.2534964668900318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0.47485942001947601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D-4D8A-B5D8-3C40E756A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10.896220009860585</c:v>
                      </c:pt>
                      <c:pt idx="1">
                        <c:v>10.594629941179306</c:v>
                      </c:pt>
                      <c:pt idx="2">
                        <c:v>0.71521957774277123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0.6827403783977648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D-4D8A-B5D8-3C40E756A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Example'!$R$16:$R$22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139</c:v>
                      </c:pt>
                      <c:pt idx="2">
                        <c:v>464</c:v>
                      </c:pt>
                      <c:pt idx="3">
                        <c:v>2943</c:v>
                      </c:pt>
                      <c:pt idx="4">
                        <c:v>93</c:v>
                      </c:pt>
                      <c:pt idx="5">
                        <c:v>3662</c:v>
                      </c:pt>
                      <c:pt idx="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D-4D8A-B5D8-3C40E756A0FA}"/>
                  </c:ext>
                </c:extLst>
              </c15:ser>
            </c15:filteredBarSeries>
          </c:ext>
        </c:extLst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D-4E43-A977-AD5B5AE826CB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D-4E43-A977-AD5B5AE826CB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D-4E43-A977-AD5B5AE826CB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D-4E43-A977-AD5B5AE826CB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D-4E43-A977-AD5B5AE826CB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D-4E43-A977-AD5B5AE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Example'!$M$42:$M$69</c:f>
                <c:numCache>
                  <c:formatCode>General</c:formatCode>
                  <c:ptCount val="28"/>
                  <c:pt idx="0">
                    <c:v>5.4628044148539132</c:v>
                  </c:pt>
                  <c:pt idx="1">
                    <c:v>0.55357110320844849</c:v>
                  </c:pt>
                  <c:pt idx="2">
                    <c:v>5.5081124188578272</c:v>
                  </c:pt>
                  <c:pt idx="3">
                    <c:v>13.376723541556245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Example'!$L$42:$L$69</c:f>
                <c:numCache>
                  <c:formatCode>General</c:formatCode>
                  <c:ptCount val="28"/>
                  <c:pt idx="0">
                    <c:v>4.3065828021261829</c:v>
                  </c:pt>
                  <c:pt idx="1">
                    <c:v>0.26490545995286707</c:v>
                  </c:pt>
                  <c:pt idx="2">
                    <c:v>4.3105175321081646</c:v>
                  </c:pt>
                  <c:pt idx="3">
                    <c:v>13.519870344664071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Example'!$K$42:$K$69</c:f>
              <c:numCache>
                <c:formatCode>0</c:formatCode>
                <c:ptCount val="28"/>
                <c:pt idx="0">
                  <c:v>16.365721815858919</c:v>
                </c:pt>
                <c:pt idx="1">
                  <c:v>0.50542580778921087</c:v>
                </c:pt>
                <c:pt idx="2">
                  <c:v>16.038361657914034</c:v>
                </c:pt>
                <c:pt idx="3">
                  <c:v>50.989007159202359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62-8626-3637AA6B9346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Example'!$V$42:$V$70</c:f>
                <c:numCache>
                  <c:formatCode>General</c:formatCode>
                  <c:ptCount val="29"/>
                  <c:pt idx="0">
                    <c:v>2.0507391286826033</c:v>
                  </c:pt>
                  <c:pt idx="1">
                    <c:v>1.0292523394603807</c:v>
                  </c:pt>
                  <c:pt idx="2">
                    <c:v>1.8939889862008874</c:v>
                  </c:pt>
                  <c:pt idx="3">
                    <c:v>5.0371648457692118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Example'!$U$42:$U$70</c:f>
                <c:numCache>
                  <c:formatCode>General</c:formatCode>
                  <c:ptCount val="29"/>
                  <c:pt idx="0">
                    <c:v>1.6040573754525473</c:v>
                  </c:pt>
                  <c:pt idx="1">
                    <c:v>0.70340375225666296</c:v>
                  </c:pt>
                  <c:pt idx="2">
                    <c:v>1.4180299953665414</c:v>
                  </c:pt>
                  <c:pt idx="3">
                    <c:v>4.995835507857322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Example'!$T$42:$T$70</c:f>
              <c:numCache>
                <c:formatCode>0</c:formatCode>
                <c:ptCount val="29"/>
                <c:pt idx="0">
                  <c:v>6.8248897475023478</c:v>
                </c:pt>
                <c:pt idx="1">
                  <c:v>2.1724884471259127</c:v>
                </c:pt>
                <c:pt idx="2">
                  <c:v>5.3253802409246136</c:v>
                </c:pt>
                <c:pt idx="3">
                  <c:v>47.950519106919614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762-8626-3637AA6B9346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Example'!$P$42:$P$70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Example'!$O$42:$O$70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Example'!$N$42:$N$70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762-8626-3637AA6B9346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Example'!$Y$42:$Y$70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Example'!$X$42:$X$70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Example'!$W$42:$W$70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762-8626-3637AA6B9346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Example'!$S$42:$S$70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Example'!$R$42:$R$70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Example'!$Q$42:$Q$70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762-8626-3637AA6B9346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Example'!$AB$42:$AB$70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Example'!$AA$42:$AA$70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Example'!$Z$42:$Z$70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762-8626-3637AA6B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Example'!$M$43:$M$70</c15:sqref>
                    </c15:fullRef>
                  </c:ext>
                </c:extLst>
                <c:f>'Figures Example'!$M$43:$M$44</c:f>
                <c:numCache>
                  <c:formatCode>General</c:formatCode>
                  <c:ptCount val="2"/>
                  <c:pt idx="0">
                    <c:v>0.55357110320844849</c:v>
                  </c:pt>
                  <c:pt idx="1">
                    <c:v>5.5081124188578272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Example'!$L$43:$L$70</c15:sqref>
                    </c15:fullRef>
                  </c:ext>
                </c:extLst>
                <c:f>'Figures Example'!$L$43:$L$44</c:f>
                <c:numCache>
                  <c:formatCode>General</c:formatCode>
                  <c:ptCount val="2"/>
                  <c:pt idx="0">
                    <c:v>0.26490545995286707</c:v>
                  </c:pt>
                  <c:pt idx="1">
                    <c:v>4.3105175321081646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Example'!$K$42:$K$69</c15:sqref>
                  </c15:fullRef>
                </c:ext>
              </c:extLst>
              <c:f>'Figures Example'!$K$42:$K$43</c:f>
              <c:numCache>
                <c:formatCode>0</c:formatCode>
                <c:ptCount val="2"/>
                <c:pt idx="0">
                  <c:v>16.365721815858919</c:v>
                </c:pt>
                <c:pt idx="1">
                  <c:v>0.50542580778921087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87C-8D92-4C2DE40D2CD9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Example'!$V$43:$V$71</c15:sqref>
                    </c15:fullRef>
                  </c:ext>
                </c:extLst>
                <c:f>('Figures Example'!$V$43:$V$44,'Figures Example'!$V$71)</c:f>
                <c:numCache>
                  <c:formatCode>General</c:formatCode>
                  <c:ptCount val="3"/>
                  <c:pt idx="0">
                    <c:v>1.0292523394603807</c:v>
                  </c:pt>
                  <c:pt idx="1">
                    <c:v>1.8939889862008874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Example'!$U$43:$U$71</c15:sqref>
                    </c15:fullRef>
                  </c:ext>
                </c:extLst>
                <c:f>('Figures Example'!$U$43:$U$44,'Figures Example'!$U$71)</c:f>
                <c:numCache>
                  <c:formatCode>General</c:formatCode>
                  <c:ptCount val="3"/>
                  <c:pt idx="0">
                    <c:v>0.70340375225666296</c:v>
                  </c:pt>
                  <c:pt idx="1">
                    <c:v>1.4180299953665414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Example'!$T$42:$T$70</c15:sqref>
                  </c15:fullRef>
                </c:ext>
              </c:extLst>
              <c:f>('Figures Example'!$T$42:$T$43,'Figures Example'!$T$70)</c:f>
              <c:numCache>
                <c:formatCode>0</c:formatCode>
                <c:ptCount val="3"/>
                <c:pt idx="0">
                  <c:v>6.8248897475023478</c:v>
                </c:pt>
                <c:pt idx="1">
                  <c:v>2.1724884471259127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87C-8D92-4C2DE40D2CD9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Example'!$P$43:$P$71</c15:sqref>
                    </c15:fullRef>
                  </c:ext>
                </c:extLst>
                <c:f>('Figures Example'!$P$43:$P$44,'Figures Example'!$P$71)</c:f>
                <c:numCache>
                  <c:formatCode>General</c:formatCode>
                  <c:ptCount val="3"/>
                  <c:pt idx="0">
                    <c:v>10.028865746047732</c:v>
                  </c:pt>
                  <c:pt idx="1">
                    <c:v>7.2495098136766032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Example'!$O$43:$O$71</c15:sqref>
                    </c15:fullRef>
                  </c:ext>
                </c:extLst>
                <c:f>('Figures Example'!$O$43:$O$44,'Figures Example'!$O$71)</c:f>
                <c:numCache>
                  <c:formatCode>General</c:formatCode>
                  <c:ptCount val="3"/>
                  <c:pt idx="0">
                    <c:v>3.2774307817699402</c:v>
                  </c:pt>
                  <c:pt idx="1">
                    <c:v>6.3774847400888994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Example'!$N$42:$N$70</c15:sqref>
                  </c15:fullRef>
                </c:ext>
              </c:extLst>
              <c:f>('Figures Example'!$N$42:$N$43,'Figures Example'!$N$70)</c:f>
              <c:numCache>
                <c:formatCode>0</c:formatCode>
                <c:ptCount val="3"/>
                <c:pt idx="0">
                  <c:v>34.261983800730661</c:v>
                </c:pt>
                <c:pt idx="1">
                  <c:v>4.64387774638337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87C-8D92-4C2DE40D2CD9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Example'!$Y$43:$Y$71</c15:sqref>
                    </c15:fullRef>
                  </c:ext>
                </c:extLst>
                <c:f>('Figures Example'!$Y$43:$Y$44,'Figures Example'!$Y$71)</c:f>
                <c:numCache>
                  <c:formatCode>General</c:formatCode>
                  <c:ptCount val="3"/>
                  <c:pt idx="0">
                    <c:v>3.2160852477933002</c:v>
                  </c:pt>
                  <c:pt idx="1">
                    <c:v>6.4380286681117056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Example'!$X$43:$X$71</c15:sqref>
                    </c15:fullRef>
                  </c:ext>
                </c:extLst>
                <c:f>('Figures Example'!$X$43:$X$44,'Figures Example'!$X$71)</c:f>
                <c:numCache>
                  <c:formatCode>General</c:formatCode>
                  <c:ptCount val="3"/>
                  <c:pt idx="0">
                    <c:v>2.6088949297561603</c:v>
                  </c:pt>
                  <c:pt idx="1">
                    <c:v>5.7218594160556506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Example'!$W$42:$W$70</c15:sqref>
                  </c15:fullRef>
                </c:ext>
              </c:extLst>
              <c:f>('Figures Example'!$W$42:$W$43,'Figures Example'!$W$70)</c:f>
              <c:numCache>
                <c:formatCode>0</c:formatCode>
                <c:ptCount val="3"/>
                <c:pt idx="0">
                  <c:v>34.170934847772301</c:v>
                </c:pt>
                <c:pt idx="1">
                  <c:v>10.0276628019406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87C-8D92-4C2DE40D2CD9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Example'!$S$43:$S$71</c15:sqref>
                    </c15:fullRef>
                  </c:ext>
                </c:extLst>
                <c:f>('Figures Example'!$S$43:$S$44,'Figures Example'!$S$71)</c:f>
                <c:numCache>
                  <c:formatCode>General</c:formatCode>
                  <c:ptCount val="3"/>
                  <c:pt idx="0">
                    <c:v>7.1246134501759926</c:v>
                  </c:pt>
                  <c:pt idx="1">
                    <c:v>4.4037639349500504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Example'!$R$43:$R$71</c15:sqref>
                    </c15:fullRef>
                  </c:ext>
                </c:extLst>
                <c:f>('Figures Example'!$R$43:$R$44,'Figures Example'!$R$71)</c:f>
                <c:numCache>
                  <c:formatCode>General</c:formatCode>
                  <c:ptCount val="3"/>
                  <c:pt idx="0">
                    <c:v>2.8826527729562468</c:v>
                  </c:pt>
                  <c:pt idx="1">
                    <c:v>1.8146644411630302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Example'!$Q$42:$Q$70</c15:sqref>
                  </c15:fullRef>
                </c:ext>
              </c:extLst>
              <c:f>('Figures Example'!$Q$42:$Q$43,'Figures Example'!$Q$70)</c:f>
              <c:numCache>
                <c:formatCode>0</c:formatCode>
                <c:ptCount val="3"/>
                <c:pt idx="0">
                  <c:v>6.4743326424480596</c:v>
                </c:pt>
                <c:pt idx="1">
                  <c:v>4.3213989136711071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87C-8D92-4C2DE40D2CD9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Example'!$AB$43:$AB$71</c15:sqref>
                    </c15:fullRef>
                  </c:ext>
                </c:extLst>
                <c:f>('Figures Example'!$AB$43:$AB$44,'Figures Example'!$AB$71)</c:f>
                <c:numCache>
                  <c:formatCode>General</c:formatCode>
                  <c:ptCount val="3"/>
                  <c:pt idx="0">
                    <c:v>3.6836831225835791</c:v>
                  </c:pt>
                  <c:pt idx="1">
                    <c:v>3.2886494490844402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Example'!$AA$43:$AA$71</c15:sqref>
                    </c15:fullRef>
                  </c:ext>
                </c:extLst>
                <c:f>('Figures Example'!$AA$43:$AA$44,'Figures Example'!$AA$71)</c:f>
                <c:numCache>
                  <c:formatCode>General</c:formatCode>
                  <c:ptCount val="3"/>
                  <c:pt idx="0">
                    <c:v>3.7201467199957312</c:v>
                  </c:pt>
                  <c:pt idx="1">
                    <c:v>2.0274099506086096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Example'!$Z$42:$Z$70</c15:sqref>
                  </c15:fullRef>
                </c:ext>
              </c:extLst>
              <c:f>('Figures Example'!$Z$42:$Z$43,'Figures Example'!$Z$70)</c:f>
              <c:numCache>
                <c:formatCode>0</c:formatCode>
                <c:ptCount val="3"/>
                <c:pt idx="0">
                  <c:v>11.4141014746087</c:v>
                </c:pt>
                <c:pt idx="1">
                  <c:v>8.1643837492904208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87C-8D92-4C2DE40D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004-B701-EA833707C23E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004-B701-EA833707C23E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004-B701-EA833707C23E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004-B701-EA833707C23E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944-4004-B701-EA833707C23E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944-4004-B701-EA833707C23E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944-4004-B701-EA833707C23E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944-4004-B701-EA833707C23E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944-4004-B701-EA833707C23E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944-4004-B701-EA833707C23E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944-4004-B701-EA833707C23E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944-4004-B701-EA833707C23E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6944-4004-B701-EA833707C23E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944-4004-B701-EA833707C23E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944-4004-B701-EA833707C23E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944-4004-B701-EA833707C23E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6944-4004-B701-EA833707C23E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944-4004-B701-EA833707C23E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6944-4004-B701-EA833707C23E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944-4004-B701-EA833707C23E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6944-4004-B701-EA833707C23E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6944-4004-B701-EA833707C23E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6944-4004-B701-EA833707C23E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944-4004-B701-EA833707C23E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6944-4004-B701-EA833707C23E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6944-4004-B701-EA833707C23E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6944-4004-B701-EA833707C23E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6944-4004-B701-EA833707C23E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6944-4004-B701-EA83370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i'!$O$53</c:f>
              <c:strCache>
                <c:ptCount val="1"/>
                <c:pt idx="0">
                  <c:v>Stocks any diagnostic test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i'!$Q$54:$Q$62</c15:sqref>
                    </c15:fullRef>
                  </c:ext>
                </c:extLst>
                <c:f>'Figures i'!$Q$54:$Q$61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76.726595006614914</c:v>
                  </c:pt>
                  <c:pt idx="2">
                    <c:v>18.639411391052679</c:v>
                  </c:pt>
                  <c:pt idx="3">
                    <c:v>0</c:v>
                  </c:pt>
                  <c:pt idx="4">
                    <c:v>21.839134859978863</c:v>
                  </c:pt>
                  <c:pt idx="5">
                    <c:v>47.868779239850859</c:v>
                  </c:pt>
                  <c:pt idx="6">
                    <c:v>5.4628044148539132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i'!$P$54:$P$62</c15:sqref>
                    </c15:fullRef>
                  </c:ext>
                </c:extLst>
                <c:f>'Figures i'!$P$54:$P$61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-23.922952932376393</c:v>
                  </c:pt>
                  <c:pt idx="2">
                    <c:v>-2.6170701364461193</c:v>
                  </c:pt>
                  <c:pt idx="3">
                    <c:v>0</c:v>
                  </c:pt>
                  <c:pt idx="4">
                    <c:v>-11.712565739574673</c:v>
                  </c:pt>
                  <c:pt idx="5">
                    <c:v>-9.1398365807329025</c:v>
                  </c:pt>
                  <c:pt idx="6">
                    <c:v>4.3065828021261829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'Figures i'!$K$54:$K$61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i'!$O$54:$O$62</c15:sqref>
                  </c15:fullRef>
                </c:ext>
              </c:extLst>
              <c:f>'Figures i'!$O$54:$O$61</c:f>
              <c:numCache>
                <c:formatCode>0</c:formatCode>
                <c:ptCount val="8"/>
                <c:pt idx="0">
                  <c:v>100</c:v>
                </c:pt>
                <c:pt idx="1">
                  <c:v>50.450348629722711</c:v>
                </c:pt>
                <c:pt idx="2">
                  <c:v>7.2756083263505671</c:v>
                </c:pt>
                <c:pt idx="3">
                  <c:v>0</c:v>
                </c:pt>
                <c:pt idx="4">
                  <c:v>16.144704569379297</c:v>
                </c:pt>
                <c:pt idx="5">
                  <c:v>23.308195151049521</c:v>
                </c:pt>
                <c:pt idx="6">
                  <c:v>16.365721815858919</c:v>
                </c:pt>
                <c:pt idx="7">
                  <c:v>23.126187692018604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279-40C0-AA80-E9F7E9E1EC5E}"/>
            </c:ext>
          </c:extLst>
        </c:ser>
        <c:ser>
          <c:idx val="6"/>
          <c:order val="2"/>
          <c:tx>
            <c:strRef>
              <c:f>'Figures i'!$R$53</c:f>
              <c:strCache>
                <c:ptCount val="1"/>
                <c:pt idx="0">
                  <c:v>Stocks malaria RDT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i'!$T$54:$T$62</c15:sqref>
                    </c15:fullRef>
                  </c:ext>
                </c:extLst>
                <c:f>'Figures i'!$T$54:$T$61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68.251800243734678</c:v>
                  </c:pt>
                  <c:pt idx="2">
                    <c:v>18.639411391052679</c:v>
                  </c:pt>
                  <c:pt idx="3">
                    <c:v>0</c:v>
                  </c:pt>
                  <c:pt idx="4">
                    <c:v>21.839134859978863</c:v>
                  </c:pt>
                  <c:pt idx="5">
                    <c:v>47.868779239850859</c:v>
                  </c:pt>
                  <c:pt idx="6">
                    <c:v>5.5081124188578272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i'!$S$54:$S$62</c15:sqref>
                    </c15:fullRef>
                  </c:ext>
                </c:extLst>
                <c:f>'Figures i'!$S$54:$S$61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-17.088963798448763</c:v>
                  </c:pt>
                  <c:pt idx="2">
                    <c:v>-2.6170701364461193</c:v>
                  </c:pt>
                  <c:pt idx="3">
                    <c:v>0</c:v>
                  </c:pt>
                  <c:pt idx="4">
                    <c:v>-11.712565739574673</c:v>
                  </c:pt>
                  <c:pt idx="5">
                    <c:v>-9.1398365807329025</c:v>
                  </c:pt>
                  <c:pt idx="6">
                    <c:v>4.3105175321081646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'Figures i'!$K$54:$K$61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i'!$R$54:$R$62</c15:sqref>
                  </c15:fullRef>
                </c:ext>
              </c:extLst>
              <c:f>'Figures i'!$R$54:$R$61</c:f>
              <c:numCache>
                <c:formatCode>0</c:formatCode>
                <c:ptCount val="8"/>
                <c:pt idx="0">
                  <c:v>0</c:v>
                </c:pt>
                <c:pt idx="1">
                  <c:v>39.963557788707774</c:v>
                </c:pt>
                <c:pt idx="2">
                  <c:v>7.2756083263505671</c:v>
                </c:pt>
                <c:pt idx="3">
                  <c:v>0</c:v>
                </c:pt>
                <c:pt idx="4">
                  <c:v>16.144704569379297</c:v>
                </c:pt>
                <c:pt idx="5">
                  <c:v>23.308195151049521</c:v>
                </c:pt>
                <c:pt idx="6">
                  <c:v>16.038361657914034</c:v>
                </c:pt>
                <c:pt idx="7">
                  <c:v>23.126187692018604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79-40C0-AA80-E9F7E9E1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i'!$L$53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i'!$N$54:$N$62</c15:sqref>
                          </c15:fullRef>
                          <c15:formulaRef>
                            <c15:sqref>'Figures i'!$N$54:$N$61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76.726595006614914</c:v>
                        </c:pt>
                        <c:pt idx="2">
                          <c:v>18.639411391052679</c:v>
                        </c:pt>
                        <c:pt idx="3">
                          <c:v>0</c:v>
                        </c:pt>
                        <c:pt idx="4">
                          <c:v>21.839134859978863</c:v>
                        </c:pt>
                        <c:pt idx="5">
                          <c:v>47.868779239850859</c:v>
                        </c:pt>
                        <c:pt idx="6">
                          <c:v>5.4628044148539132</c:v>
                        </c:pt>
                        <c:pt idx="7">
                          <c:v>21.641903060932876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i'!$M$54:$M$62</c15:sqref>
                          </c15:fullRef>
                          <c15:formulaRef>
                            <c15:sqref>'Figures i'!$M$54:$M$61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-23.922952932376393</c:v>
                        </c:pt>
                        <c:pt idx="2">
                          <c:v>-2.6170701364461193</c:v>
                        </c:pt>
                        <c:pt idx="3">
                          <c:v>0</c:v>
                        </c:pt>
                        <c:pt idx="4">
                          <c:v>-11.712565739574673</c:v>
                        </c:pt>
                        <c:pt idx="5">
                          <c:v>-9.1398365807329025</c:v>
                        </c:pt>
                        <c:pt idx="6">
                          <c:v>4.3065828021261829</c:v>
                        </c:pt>
                        <c:pt idx="7">
                          <c:v>13.082267399810652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i'!$L$54:$L$62</c15:sqref>
                        </c15:fullRef>
                        <c15:formulaRef>
                          <c15:sqref>'Figures i'!$L$54:$L$61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100</c:v>
                      </c:pt>
                      <c:pt idx="1">
                        <c:v>50.450348629722711</c:v>
                      </c:pt>
                      <c:pt idx="2">
                        <c:v>7.2756083263505671</c:v>
                      </c:pt>
                      <c:pt idx="3">
                        <c:v>0</c:v>
                      </c:pt>
                      <c:pt idx="4">
                        <c:v>16.144704569379297</c:v>
                      </c:pt>
                      <c:pt idx="5">
                        <c:v>23.308195151049521</c:v>
                      </c:pt>
                      <c:pt idx="6">
                        <c:v>16.365721815858919</c:v>
                      </c:pt>
                      <c:pt idx="7">
                        <c:v>23.126187692018604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79-40C0-AA80-E9F7E9E1EC5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i'!$U$53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i'!$W$54:$W$62</c15:sqref>
                          </c15:fullRef>
                          <c15:formulaRef>
                            <c15:sqref>'Figures i'!$W$54:$W$61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93.094903895265745</c:v>
                        </c:pt>
                        <c:pt idx="2">
                          <c:v>81.938703210818701</c:v>
                        </c:pt>
                        <c:pt idx="3">
                          <c:v>0</c:v>
                        </c:pt>
                        <c:pt idx="4">
                          <c:v>63.143241014090975</c:v>
                        </c:pt>
                        <c:pt idx="5">
                          <c:v>0</c:v>
                        </c:pt>
                        <c:pt idx="6">
                          <c:v>13.376723541556245</c:v>
                        </c:pt>
                        <c:pt idx="7">
                          <c:v>-100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i'!$V$54:$V$62</c15:sqref>
                          </c15:fullRef>
                          <c15:formulaRef>
                            <c15:sqref>'Figures i'!$V$54:$V$61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-19.254016486726126</c:v>
                        </c:pt>
                        <c:pt idx="2">
                          <c:v>-31.658015655144606</c:v>
                        </c:pt>
                        <c:pt idx="3">
                          <c:v>0</c:v>
                        </c:pt>
                        <c:pt idx="4">
                          <c:v>-34.962305320567275</c:v>
                        </c:pt>
                        <c:pt idx="5">
                          <c:v>0</c:v>
                        </c:pt>
                        <c:pt idx="6">
                          <c:v>13.519870344664071</c:v>
                        </c:pt>
                        <c:pt idx="7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i'!$U$54:$U$62</c15:sqref>
                        </c15:fullRef>
                        <c15:formulaRef>
                          <c15:sqref>'Figures i'!$U$54:$U$61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64.196099265898809</c:v>
                      </c:pt>
                      <c:pt idx="2">
                        <c:v>59.178118255172819</c:v>
                      </c:pt>
                      <c:pt idx="3">
                        <c:v>0</c:v>
                      </c:pt>
                      <c:pt idx="4">
                        <c:v>48.971023575366971</c:v>
                      </c:pt>
                      <c:pt idx="5">
                        <c:v>100</c:v>
                      </c:pt>
                      <c:pt idx="6">
                        <c:v>50.989007159202359</c:v>
                      </c:pt>
                      <c:pt idx="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9-40C0-AA80-E9F7E9E1EC5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i'!$X$54:$X$62</c15:sqref>
                        </c15:fullRef>
                        <c15:formulaRef>
                          <c15:sqref>'Figures i'!$X$54:$X$61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79-40C0-AA80-E9F7E9E1EC5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i'!$AA$54:$AA$62</c15:sqref>
                        </c15:fullRef>
                        <c15:formulaRef>
                          <c15:sqref>'Figures i'!$AA$54:$AA$61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79-40C0-AA80-E9F7E9E1EC5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i'!$AD$54:$AD$62</c15:sqref>
                        </c15:fullRef>
                        <c15:formulaRef>
                          <c15:sqref>'Figures i'!$AD$54:$AD$61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79-40C0-AA80-E9F7E9E1EC5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i'!$AG$54:$AG$62</c15:sqref>
                        </c15:fullRef>
                        <c15:formulaRef>
                          <c15:sqref>'Figures i'!$AG$54:$AG$61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79-40C0-AA80-E9F7E9E1EC5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i'!$AL$54:$AL$62</c15:sqref>
                          </c15:fullRef>
                          <c15:formulaRef>
                            <c15:sqref>'Figures i'!$AL$54:$AL$61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i'!$AK$54:$AK$62</c15:sqref>
                          </c15:fullRef>
                          <c15:formulaRef>
                            <c15:sqref>'Figures i'!$AK$54:$AK$61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i'!$AJ$54:$AJ$62</c15:sqref>
                        </c15:fullRef>
                        <c15:formulaRef>
                          <c15:sqref>'Figures i'!$AJ$54:$AJ$61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79-40C0-AA80-E9F7E9E1EC5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i'!$AM$54:$AM$62</c15:sqref>
                        </c15:fullRef>
                        <c15:formulaRef>
                          <c15:sqref>'Figures i'!$AM$54:$AM$61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79-40C0-AA80-E9F7E9E1EC5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i'!$AP$54:$AP$62</c15:sqref>
                        </c15:fullRef>
                        <c15:formulaRef>
                          <c15:sqref>'Figures i'!$AP$54:$AP$61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79-40C0-AA80-E9F7E9E1EC5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i'!$AS$54:$AS$62</c15:sqref>
                        </c15:fullRef>
                        <c15:formulaRef>
                          <c15:sqref>'Figures i'!$AS$54:$AS$61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79-40C0-AA80-E9F7E9E1EC5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i'!$AX$54:$AX$62</c15:sqref>
                          </c15:fullRef>
                          <c15:formulaRef>
                            <c15:sqref>'Figures i'!$AX$54:$AX$61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i'!$AW$54:$AW$62</c15:sqref>
                          </c15:fullRef>
                          <c15:formulaRef>
                            <c15:sqref>'Figures i'!$AW$54:$AW$61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i'!$AV$54:$AV$62</c15:sqref>
                        </c15:fullRef>
                        <c15:formulaRef>
                          <c15:sqref>'Figures i'!$AV$54:$AV$61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79-40C0-AA80-E9F7E9E1EC5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i'!$BA$54:$BA$62</c15:sqref>
                          </c15:fullRef>
                          <c15:formulaRef>
                            <c15:sqref>'Figures i'!$BA$54:$BA$61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i'!$AZ$54:$AZ$62</c15:sqref>
                          </c15:fullRef>
                          <c15:formulaRef>
                            <c15:sqref>'Figures i'!$AZ$54:$AZ$61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i'!$AY$54:$AY$62</c15:sqref>
                        </c15:fullRef>
                        <c15:formulaRef>
                          <c15:sqref>'Figures i'!$AY$54:$AY$61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279-40C0-AA80-E9F7E9E1EC5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i'!$BD$54:$BD$62</c15:sqref>
                          </c15:fullRef>
                          <c15:formulaRef>
                            <c15:sqref>'Figures i'!$BD$54:$BD$61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i'!$BC$54:$BC$62</c15:sqref>
                          </c15:fullRef>
                          <c15:formulaRef>
                            <c15:sqref>'Figures i'!$BC$54:$BC$61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i'!$BB$54:$BB$62</c15:sqref>
                        </c15:fullRef>
                        <c15:formulaRef>
                          <c15:sqref>'Figures i'!$BB$54:$BB$61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279-40C0-AA80-E9F7E9E1EC5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i'!$BG$54:$BG$62</c15:sqref>
                          </c15:fullRef>
                          <c15:formulaRef>
                            <c15:sqref>'Figures i'!$BG$54:$BG$61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i'!$BF$54:$BF$62</c15:sqref>
                          </c15:fullRef>
                          <c15:formulaRef>
                            <c15:sqref>'Figures i'!$BF$54:$BF$61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i'!$BE$54:$BE$62</c15:sqref>
                        </c15:fullRef>
                        <c15:formulaRef>
                          <c15:sqref>'Figures i'!$BE$54:$BE$61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279-40C0-AA80-E9F7E9E1EC5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i'!$BH$54:$BH$62</c15:sqref>
                        </c15:fullRef>
                        <c15:formulaRef>
                          <c15:sqref>'Figures i'!$BH$54:$BH$61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279-40C0-AA80-E9F7E9E1EC5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i'!$BM$54:$BM$62</c15:sqref>
                          </c15:fullRef>
                          <c15:formulaRef>
                            <c15:sqref>'Figures i'!$BM$54:$BM$61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i'!$BL$54:$BL$62</c15:sqref>
                          </c15:fullRef>
                          <c15:formulaRef>
                            <c15:sqref>'Figures i'!$BL$54:$BL$61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i'!$BK$54:$BK$62</c15:sqref>
                        </c15:fullRef>
                        <c15:formulaRef>
                          <c15:sqref>'Figures i'!$BK$54:$BK$61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279-40C0-AA80-E9F7E9E1EC5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i'!$BP$54:$BP$62</c15:sqref>
                          </c15:fullRef>
                          <c15:formulaRef>
                            <c15:sqref>'Figures i'!$BP$54:$BP$61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i'!$BO$54:$BO$62</c15:sqref>
                          </c15:fullRef>
                          <c15:formulaRef>
                            <c15:sqref>'Figures i'!$BO$54:$BO$61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i'!$BN$54:$BN$62</c15:sqref>
                        </c15:fullRef>
                        <c15:formulaRef>
                          <c15:sqref>'Figures i'!$BN$54:$BN$61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279-40C0-AA80-E9F7E9E1EC5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i'!$BS$54:$BS$62</c15:sqref>
                          </c15:fullRef>
                          <c15:formulaRef>
                            <c15:sqref>'Figures i'!$BS$54:$BS$61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i'!$BR$54:$BR$62</c15:sqref>
                          </c15:fullRef>
                          <c15:formulaRef>
                            <c15:sqref>'Figures i'!$BR$54:$BR$61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i'!$BQ$54:$BQ$62</c15:sqref>
                        </c15:fullRef>
                        <c15:formulaRef>
                          <c15:sqref>'Figures i'!$BQ$54:$BQ$61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279-40C0-AA80-E9F7E9E1EC5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i'!$BV$54:$BV$62</c15:sqref>
                          </c15:fullRef>
                          <c15:formulaRef>
                            <c15:sqref>'Figures i'!$BV$54:$BV$61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i'!$BU$54:$BU$62</c15:sqref>
                          </c15:fullRef>
                          <c15:formulaRef>
                            <c15:sqref>'Figures i'!$BU$54:$BU$61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i'!$BT$54:$BT$62</c15:sqref>
                        </c15:fullRef>
                        <c15:formulaRef>
                          <c15:sqref>'Figures i'!$BT$54:$BT$61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279-40C0-AA80-E9F7E9E1EC5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i'!$BW$54:$BW$62</c15:sqref>
                        </c15:fullRef>
                        <c15:formulaRef>
                          <c15:sqref>'Figures i'!$BW$54:$BW$61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9-40C0-AA80-E9F7E9E1EC5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i'!$CB$54:$CB$62</c15:sqref>
                          </c15:fullRef>
                          <c15:formulaRef>
                            <c15:sqref>'Figures i'!$CB$54:$CB$61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i'!$CA$54:$CA$62</c15:sqref>
                          </c15:fullRef>
                          <c15:formulaRef>
                            <c15:sqref>'Figures i'!$CA$54:$CA$61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i'!$BZ$54:$BZ$62</c15:sqref>
                        </c15:fullRef>
                        <c15:formulaRef>
                          <c15:sqref>'Figures i'!$BZ$54:$BZ$61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9-40C0-AA80-E9F7E9E1EC5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i'!$CE$54:$CE$62</c15:sqref>
                          </c15:fullRef>
                          <c15:formulaRef>
                            <c15:sqref>'Figures i'!$CE$54:$CE$61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i'!$CD$54:$CD$62</c15:sqref>
                          </c15:fullRef>
                          <c15:formulaRef>
                            <c15:sqref>'Figures i'!$CD$54:$CD$61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i'!$CC$54:$CC$62</c15:sqref>
                        </c15:fullRef>
                        <c15:formulaRef>
                          <c15:sqref>'Figures i'!$CC$54:$CC$61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9-40C0-AA80-E9F7E9E1EC5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i'!$CF$54:$CF$62</c15:sqref>
                        </c15:fullRef>
                        <c15:formulaRef>
                          <c15:sqref>'Figures i'!$CF$54:$CF$61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9-40C0-AA80-E9F7E9E1EC5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i'!$CK$54:$CK$62</c15:sqref>
                          </c15:fullRef>
                          <c15:formulaRef>
                            <c15:sqref>'Figures i'!$CK$54:$CK$61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i'!$CJ$54:$CJ$62</c15:sqref>
                          </c15:fullRef>
                          <c15:formulaRef>
                            <c15:sqref>'Figures i'!$CJ$54:$CJ$61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i'!$CI$54:$CI$62</c15:sqref>
                        </c15:fullRef>
                        <c15:formulaRef>
                          <c15:sqref>'Figures i'!$CI$54:$CI$61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9-40C0-AA80-E9F7E9E1EC5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i'!$CN$54:$CN$62</c15:sqref>
                          </c15:fullRef>
                          <c15:formulaRef>
                            <c15:sqref>'Figures i'!$CN$54:$CN$61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i'!$CM$54:$CM$62</c15:sqref>
                          </c15:fullRef>
                          <c15:formulaRef>
                            <c15:sqref>'Figures i'!$CM$54:$CM$61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i'!$CL$54:$CL$62</c15:sqref>
                        </c15:fullRef>
                        <c15:formulaRef>
                          <c15:sqref>'Figures i'!$CL$54:$CL$61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9-40C0-AA80-E9F7E9E1EC5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i'!$CQ$54:$CQ$62</c15:sqref>
                          </c15:fullRef>
                          <c15:formulaRef>
                            <c15:sqref>'Figures i'!$CQ$54:$CQ$61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i'!$CP$54:$CP$62</c15:sqref>
                          </c15:fullRef>
                          <c15:formulaRef>
                            <c15:sqref>'Figures i'!$CP$54:$CP$61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i'!$CO$54:$CO$62</c15:sqref>
                        </c15:fullRef>
                        <c15:formulaRef>
                          <c15:sqref>'Figures i'!$CO$54:$CO$61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9-40C0-AA80-E9F7E9E1EC5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i'!$CT$54:$CT$62</c15:sqref>
                          </c15:fullRef>
                          <c15:formulaRef>
                            <c15:sqref>'Figures i'!$CT$54:$CT$61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i'!$CS$54:$CS$62</c15:sqref>
                          </c15:fullRef>
                          <c15:formulaRef>
                            <c15:sqref>'Figures i'!$CS$54:$CS$61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i'!$CR$54:$CR$62</c15:sqref>
                        </c15:fullRef>
                        <c15:formulaRef>
                          <c15:sqref>'Figures i'!$CR$54:$CR$61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9-40C0-AA80-E9F7E9E1EC5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87562436409650102"/>
          <c:w val="0.91634131894282889"/>
          <c:h val="8.422609843571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4-40AF-9FE5-412FF1B0CA96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4-40AF-9FE5-412FF1B0CA9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E4-40AF-9FE5-412FF1B0CA96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E4-40AF-9FE5-412FF1B0CA96}"/>
            </c:ext>
          </c:extLst>
        </c:ser>
        <c:ser>
          <c:idx val="2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E4-40AF-9FE5-412FF1B0C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E4-40AF-9FE5-412FF1B0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ii'!$M$17:$M$44</c:f>
                <c:numCache>
                  <c:formatCode>General</c:formatCode>
                  <c:ptCount val="28"/>
                  <c:pt idx="0">
                    <c:v>5.4628044148539132</c:v>
                  </c:pt>
                  <c:pt idx="1">
                    <c:v>5.4628044148539132</c:v>
                  </c:pt>
                  <c:pt idx="2">
                    <c:v>5.5081124188578272</c:v>
                  </c:pt>
                  <c:pt idx="3">
                    <c:v>13.376723541556245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ii'!$L$17:$L$44</c:f>
                <c:numCache>
                  <c:formatCode>General</c:formatCode>
                  <c:ptCount val="28"/>
                  <c:pt idx="0">
                    <c:v>4.3065828021261829</c:v>
                  </c:pt>
                  <c:pt idx="1">
                    <c:v>4.3065828021261829</c:v>
                  </c:pt>
                  <c:pt idx="2">
                    <c:v>4.3105175321081646</c:v>
                  </c:pt>
                  <c:pt idx="3">
                    <c:v>13.519870344664071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ii'!$K$17:$K$44</c:f>
              <c:numCache>
                <c:formatCode>0</c:formatCode>
                <c:ptCount val="28"/>
                <c:pt idx="0">
                  <c:v>16.365721815858919</c:v>
                </c:pt>
                <c:pt idx="1">
                  <c:v>16.365721815858919</c:v>
                </c:pt>
                <c:pt idx="2">
                  <c:v>16.038361657914034</c:v>
                </c:pt>
                <c:pt idx="3">
                  <c:v>50.989007159202359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992-9E23-46B31FDCA549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ii'!$V$17:$V$45</c:f>
                <c:numCache>
                  <c:formatCode>General</c:formatCode>
                  <c:ptCount val="29"/>
                  <c:pt idx="0">
                    <c:v>2.0507391286826033</c:v>
                  </c:pt>
                  <c:pt idx="1">
                    <c:v>2.0507391286826033</c:v>
                  </c:pt>
                  <c:pt idx="2">
                    <c:v>1.8939889862008874</c:v>
                  </c:pt>
                  <c:pt idx="3">
                    <c:v>5.0371648457692118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ii'!$U$17:$U$45</c:f>
                <c:numCache>
                  <c:formatCode>General</c:formatCode>
                  <c:ptCount val="29"/>
                  <c:pt idx="0">
                    <c:v>1.6040573754525473</c:v>
                  </c:pt>
                  <c:pt idx="1">
                    <c:v>1.6040573754525473</c:v>
                  </c:pt>
                  <c:pt idx="2">
                    <c:v>1.4180299953665414</c:v>
                  </c:pt>
                  <c:pt idx="3">
                    <c:v>4.995835507857322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ii'!$T$17:$T$45</c:f>
              <c:numCache>
                <c:formatCode>0</c:formatCode>
                <c:ptCount val="29"/>
                <c:pt idx="0">
                  <c:v>6.8248897475023478</c:v>
                </c:pt>
                <c:pt idx="1">
                  <c:v>6.8248897475023478</c:v>
                </c:pt>
                <c:pt idx="2">
                  <c:v>5.3253802409246136</c:v>
                </c:pt>
                <c:pt idx="3">
                  <c:v>47.950519106919614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992-9E23-46B31FDCA549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ii'!$P$17:$P$45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5.7279204899162579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ii'!$O$17:$O$45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5.3134967585667603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ii'!$N$17:$N$45</c:f>
              <c:numCache>
                <c:formatCode>0</c:formatCode>
                <c:ptCount val="29"/>
                <c:pt idx="0">
                  <c:v>34.261983800730661</c:v>
                </c:pt>
                <c:pt idx="1">
                  <c:v>34.261983800730661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0-4992-9E23-46B31FDCA549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ii'!$Y$17:$Y$45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7.2388299782600996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ii'!$X$17:$X$45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4.8559946296281602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ii'!$W$17:$W$45</c:f>
              <c:numCache>
                <c:formatCode>0</c:formatCode>
                <c:ptCount val="29"/>
                <c:pt idx="0">
                  <c:v>34.170934847772301</c:v>
                </c:pt>
                <c:pt idx="1">
                  <c:v>34.170934847772301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0-4992-9E23-46B31FDCA549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ii'!$S$17:$S$45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8.01049676430174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ii'!$R$17:$R$45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4.0256863107648195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ii'!$Q$17:$Q$45</c:f>
              <c:numCache>
                <c:formatCode>0</c:formatCode>
                <c:ptCount val="29"/>
                <c:pt idx="0">
                  <c:v>6.4743326424480596</c:v>
                </c:pt>
                <c:pt idx="1">
                  <c:v>6.4743326424480596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0-4992-9E23-46B31FDCA549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ii'!$AB$17:$AB$45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5.3307181695398995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ii'!$AA$17:$AA$45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3.7932688301839397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ii'!$Z$17:$Z$45</c:f>
              <c:numCache>
                <c:formatCode>0</c:formatCode>
                <c:ptCount val="29"/>
                <c:pt idx="0">
                  <c:v>11.4141014746087</c:v>
                </c:pt>
                <c:pt idx="1">
                  <c:v>11.4141014746087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0-4992-9E23-46B31FDC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ii'!$M$18:$M$45</c15:sqref>
                    </c15:fullRef>
                  </c:ext>
                </c:extLst>
                <c:f>'Figures ii'!$M$19:$M$20</c:f>
                <c:numCache>
                  <c:formatCode>General</c:formatCode>
                  <c:ptCount val="2"/>
                  <c:pt idx="0">
                    <c:v>5.5081124188578272</c:v>
                  </c:pt>
                  <c:pt idx="1">
                    <c:v>13.376723541556245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ii'!$L$18:$L$45</c15:sqref>
                    </c15:fullRef>
                  </c:ext>
                </c:extLst>
                <c:f>'Figures ii'!$L$19:$L$20</c:f>
                <c:numCache>
                  <c:formatCode>General</c:formatCode>
                  <c:ptCount val="2"/>
                  <c:pt idx="0">
                    <c:v>4.3105175321081646</c:v>
                  </c:pt>
                  <c:pt idx="1">
                    <c:v>13.519870344664071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ii'!$K$17:$K$44</c15:sqref>
                  </c15:fullRef>
                </c:ext>
              </c:extLst>
              <c:f>'Figures ii'!$K$18:$K$19</c:f>
              <c:numCache>
                <c:formatCode>0</c:formatCode>
                <c:ptCount val="2"/>
                <c:pt idx="0">
                  <c:v>16.365721815858919</c:v>
                </c:pt>
                <c:pt idx="1">
                  <c:v>16.038361657914034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58F-A438-AA8F6933A28D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ii'!$V$18:$V$46</c15:sqref>
                    </c15:fullRef>
                  </c:ext>
                </c:extLst>
                <c:f>'Figures ii'!$V$19:$V$20</c:f>
                <c:numCache>
                  <c:formatCode>General</c:formatCode>
                  <c:ptCount val="2"/>
                  <c:pt idx="0">
                    <c:v>1.8939889862008874</c:v>
                  </c:pt>
                  <c:pt idx="1">
                    <c:v>5.0371648457692118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ii'!$U$18:$U$46</c15:sqref>
                    </c15:fullRef>
                  </c:ext>
                </c:extLst>
                <c:f>'Figures ii'!$U$19:$U$20</c:f>
                <c:numCache>
                  <c:formatCode>General</c:formatCode>
                  <c:ptCount val="2"/>
                  <c:pt idx="0">
                    <c:v>1.4180299953665414</c:v>
                  </c:pt>
                  <c:pt idx="1">
                    <c:v>4.995835507857322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ii'!$T$17:$T$45</c15:sqref>
                  </c15:fullRef>
                </c:ext>
              </c:extLst>
              <c:f>'Figures ii'!$T$18:$T$19</c:f>
              <c:numCache>
                <c:formatCode>0</c:formatCode>
                <c:ptCount val="2"/>
                <c:pt idx="0">
                  <c:v>6.8248897475023478</c:v>
                </c:pt>
                <c:pt idx="1">
                  <c:v>5.3253802409246136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58F-A438-AA8F6933A28D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ii'!$P$18:$P$46</c15:sqref>
                    </c15:fullRef>
                  </c:ext>
                </c:extLst>
                <c:f>'Figures ii'!$P$19:$P$20</c:f>
                <c:numCache>
                  <c:formatCode>General</c:formatCode>
                  <c:ptCount val="2"/>
                  <c:pt idx="0">
                    <c:v>7.2495098136766032</c:v>
                  </c:pt>
                  <c:pt idx="1">
                    <c:v>6.155544112247302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ii'!$O$18:$O$46</c15:sqref>
                    </c15:fullRef>
                  </c:ext>
                </c:extLst>
                <c:f>'Figures ii'!$O$19:$O$20</c:f>
                <c:numCache>
                  <c:formatCode>General</c:formatCode>
                  <c:ptCount val="2"/>
                  <c:pt idx="0">
                    <c:v>6.3774847400888994</c:v>
                  </c:pt>
                  <c:pt idx="1">
                    <c:v>5.3911348172693998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ii'!$N$17:$N$45</c15:sqref>
                  </c15:fullRef>
                </c:ext>
              </c:extLst>
              <c:f>'Figures ii'!$N$18:$N$19</c:f>
              <c:numCache>
                <c:formatCode>0</c:formatCode>
                <c:ptCount val="2"/>
                <c:pt idx="0">
                  <c:v>34.261983800730661</c:v>
                </c:pt>
                <c:pt idx="1">
                  <c:v>29.9939036184117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A-458F-A438-AA8F6933A28D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ii'!$Y$18:$Y$46</c15:sqref>
                    </c15:fullRef>
                  </c:ext>
                </c:extLst>
                <c:f>'Figures ii'!$Y$19:$Y$20</c:f>
                <c:numCache>
                  <c:formatCode>General</c:formatCode>
                  <c:ptCount val="2"/>
                  <c:pt idx="0">
                    <c:v>6.4380286681117056</c:v>
                  </c:pt>
                  <c:pt idx="1">
                    <c:v>6.299282052386296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ii'!$X$18:$X$46</c15:sqref>
                    </c15:fullRef>
                  </c:ext>
                </c:extLst>
                <c:f>'Figures ii'!$X$19:$X$20</c:f>
                <c:numCache>
                  <c:formatCode>General</c:formatCode>
                  <c:ptCount val="2"/>
                  <c:pt idx="0">
                    <c:v>5.7218594160556506</c:v>
                  </c:pt>
                  <c:pt idx="1">
                    <c:v>5.5467146911540013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ii'!$W$17:$W$45</c15:sqref>
                  </c15:fullRef>
                </c:ext>
              </c:extLst>
              <c:f>'Figures ii'!$W$18:$W$19</c:f>
              <c:numCache>
                <c:formatCode>0</c:formatCode>
                <c:ptCount val="2"/>
                <c:pt idx="0">
                  <c:v>34.170934847772301</c:v>
                </c:pt>
                <c:pt idx="1">
                  <c:v>29.702971816186697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A-458F-A438-AA8F6933A28D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ii'!$S$18:$S$46</c15:sqref>
                    </c15:fullRef>
                  </c:ext>
                </c:extLst>
                <c:f>'Figures ii'!$S$19:$S$20</c:f>
                <c:numCache>
                  <c:formatCode>General</c:formatCode>
                  <c:ptCount val="2"/>
                  <c:pt idx="0">
                    <c:v>4.4037639349500504</c:v>
                  </c:pt>
                  <c:pt idx="1">
                    <c:v>3.6913847042620498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ii'!$R$18:$R$46</c15:sqref>
                    </c15:fullRef>
                  </c:ext>
                </c:extLst>
                <c:f>'Figures ii'!$R$19:$R$20</c:f>
                <c:numCache>
                  <c:formatCode>General</c:formatCode>
                  <c:ptCount val="2"/>
                  <c:pt idx="0">
                    <c:v>1.8146644411630302</c:v>
                  </c:pt>
                  <c:pt idx="1">
                    <c:v>1.40486054908299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ii'!$Q$17:$Q$45</c15:sqref>
                  </c15:fullRef>
                </c:ext>
              </c:extLst>
              <c:f>'Figures ii'!$Q$18:$Q$19</c:f>
              <c:numCache>
                <c:formatCode>0</c:formatCode>
                <c:ptCount val="2"/>
                <c:pt idx="0">
                  <c:v>6.4743326424480596</c:v>
                </c:pt>
                <c:pt idx="1">
                  <c:v>2.9909004898471601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58F-A438-AA8F6933A28D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ii'!$AB$18:$AB$46</c15:sqref>
                    </c15:fullRef>
                  </c:ext>
                </c:extLst>
                <c:f>'Figures ii'!$AB$19:$AB$20</c:f>
                <c:numCache>
                  <c:formatCode>General</c:formatCode>
                  <c:ptCount val="2"/>
                  <c:pt idx="0">
                    <c:v>3.2886494490844402</c:v>
                  </c:pt>
                  <c:pt idx="1">
                    <c:v>1.7823588814091398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ii'!$AA$18:$AA$46</c15:sqref>
                    </c15:fullRef>
                  </c:ext>
                </c:extLst>
                <c:f>'Figures ii'!$AA$19:$AA$20</c:f>
                <c:numCache>
                  <c:formatCode>General</c:formatCode>
                  <c:ptCount val="2"/>
                  <c:pt idx="0">
                    <c:v>2.0274099506086096</c:v>
                  </c:pt>
                  <c:pt idx="1">
                    <c:v>1.1771555434128598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ii'!$Z$17:$Z$45</c15:sqref>
                  </c15:fullRef>
                </c:ext>
              </c:extLst>
              <c:f>'Figures ii'!$Z$18:$Z$19</c:f>
              <c:numCache>
                <c:formatCode>0</c:formatCode>
                <c:ptCount val="2"/>
                <c:pt idx="0">
                  <c:v>11.4141014746087</c:v>
                </c:pt>
                <c:pt idx="1">
                  <c:v>4.4401143909372998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A-458F-A438-AA8F693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iii'!$J$22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iii'!$M$23:$M$50</c:f>
                <c:numCache>
                  <c:formatCode>General</c:formatCode>
                  <c:ptCount val="28"/>
                  <c:pt idx="0">
                    <c:v>1.4672721167107259</c:v>
                  </c:pt>
                  <c:pt idx="1">
                    <c:v>0.89547184831961757</c:v>
                  </c:pt>
                  <c:pt idx="2">
                    <c:v>0.8569415594631693</c:v>
                  </c:pt>
                  <c:pt idx="3">
                    <c:v>0.65668351848909168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iii'!$L$23:$L$50</c:f>
                <c:numCache>
                  <c:formatCode>General</c:formatCode>
                  <c:ptCount val="28"/>
                  <c:pt idx="0">
                    <c:v>0.90011891498768315</c:v>
                  </c:pt>
                  <c:pt idx="1">
                    <c:v>0.55487985641498139</c:v>
                  </c:pt>
                  <c:pt idx="2">
                    <c:v>0.50383764991843949</c:v>
                  </c:pt>
                  <c:pt idx="3">
                    <c:v>0.39709183665149572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iii'!$J$23:$J$50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iii'!$K$23:$K$50</c:f>
              <c:numCache>
                <c:formatCode>0</c:formatCode>
                <c:ptCount val="28"/>
                <c:pt idx="0">
                  <c:v>2.2744836642585757</c:v>
                </c:pt>
                <c:pt idx="1">
                  <c:v>1.4375910873670403</c:v>
                </c:pt>
                <c:pt idx="2">
                  <c:v>1.2078055238682037</c:v>
                </c:pt>
                <c:pt idx="3">
                  <c:v>0.99442523544652095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346-B296-F7BBE8B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16</xdr:row>
      <xdr:rowOff>1586</xdr:rowOff>
    </xdr:from>
    <xdr:to>
      <xdr:col>22</xdr:col>
      <xdr:colOff>1000124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816-CD2C-4AE6-ACA4-E08AE325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162128</xdr:rowOff>
    </xdr:from>
    <xdr:to>
      <xdr:col>6</xdr:col>
      <xdr:colOff>982899</xdr:colOff>
      <xdr:row>30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825C-FF1D-4643-9A87-3C3F1168B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52</xdr:row>
      <xdr:rowOff>217529</xdr:rowOff>
    </xdr:from>
    <xdr:to>
      <xdr:col>119</xdr:col>
      <xdr:colOff>800029</xdr:colOff>
      <xdr:row>66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4AB0CB6F-D568-4A2D-BDD6-CE69398A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68</xdr:row>
      <xdr:rowOff>0</xdr:rowOff>
    </xdr:from>
    <xdr:to>
      <xdr:col>119</xdr:col>
      <xdr:colOff>689383</xdr:colOff>
      <xdr:row>68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D0D36867-23A7-4AC9-ACF3-4FD92A2C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140711</xdr:colOff>
      <xdr:row>52</xdr:row>
      <xdr:rowOff>105834</xdr:rowOff>
    </xdr:from>
    <xdr:to>
      <xdr:col>6</xdr:col>
      <xdr:colOff>790142</xdr:colOff>
      <xdr:row>67</xdr:row>
      <xdr:rowOff>21647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228567A4-1A01-4ABC-B962-39BCC8FD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E48E6-C8FE-435C-B00B-7FE49454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F4A6A-4D5D-4905-958F-E1E421D0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77230</xdr:colOff>
      <xdr:row>14</xdr:row>
      <xdr:rowOff>154460</xdr:rowOff>
    </xdr:from>
    <xdr:to>
      <xdr:col>6</xdr:col>
      <xdr:colOff>583513</xdr:colOff>
      <xdr:row>28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32CC4-CE7D-4BF8-BD9D-747DFD6D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22</xdr:row>
      <xdr:rowOff>1586</xdr:rowOff>
    </xdr:from>
    <xdr:to>
      <xdr:col>22</xdr:col>
      <xdr:colOff>1000124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240-5A90-4B40-BDED-9591CADF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162128</xdr:rowOff>
    </xdr:from>
    <xdr:to>
      <xdr:col>6</xdr:col>
      <xdr:colOff>982899</xdr:colOff>
      <xdr:row>36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57777-AE64-4CF9-BF7B-11D9DE1E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72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97B29E94-95AF-4FA4-BE7C-3D5389D6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74</xdr:row>
      <xdr:rowOff>0</xdr:rowOff>
    </xdr:from>
    <xdr:to>
      <xdr:col>119</xdr:col>
      <xdr:colOff>689383</xdr:colOff>
      <xdr:row>74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9355F4-F7BB-46CF-ADC8-8A1A09766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58</xdr:row>
      <xdr:rowOff>105835</xdr:rowOff>
    </xdr:from>
    <xdr:to>
      <xdr:col>6</xdr:col>
      <xdr:colOff>855870</xdr:colOff>
      <xdr:row>70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D3F690FF-E6E4-4BC5-B852-EFED6285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23811</xdr:colOff>
      <xdr:row>88</xdr:row>
      <xdr:rowOff>1586</xdr:rowOff>
    </xdr:from>
    <xdr:to>
      <xdr:col>22</xdr:col>
      <xdr:colOff>1000124</xdr:colOff>
      <xdr:row>109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4E2AF-A013-4F88-9D64-53CE0902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162128</xdr:rowOff>
    </xdr:from>
    <xdr:to>
      <xdr:col>6</xdr:col>
      <xdr:colOff>982899</xdr:colOff>
      <xdr:row>102</xdr:row>
      <xdr:rowOff>155371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0C1AE-0DE3-472A-BCB7-27E0A471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87919</xdr:colOff>
      <xdr:row>124</xdr:row>
      <xdr:rowOff>217529</xdr:rowOff>
    </xdr:from>
    <xdr:to>
      <xdr:col>119</xdr:col>
      <xdr:colOff>800029</xdr:colOff>
      <xdr:row>138</xdr:row>
      <xdr:rowOff>92646</xdr:rowOff>
    </xdr:to>
    <xdr:graphicFrame macro="">
      <xdr:nvGraphicFramePr>
        <xdr:cNvPr id="14" name="Chart 18">
          <a:extLst>
            <a:ext uri="{FF2B5EF4-FFF2-40B4-BE49-F238E27FC236}">
              <a16:creationId xmlns:a16="http://schemas.microsoft.com/office/drawing/2014/main" id="{44514AFD-F694-44E6-AC08-0A7AEF6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92483</xdr:colOff>
      <xdr:row>140</xdr:row>
      <xdr:rowOff>0</xdr:rowOff>
    </xdr:from>
    <xdr:to>
      <xdr:col>119</xdr:col>
      <xdr:colOff>689383</xdr:colOff>
      <xdr:row>140</xdr:row>
      <xdr:rowOff>81411</xdr:rowOff>
    </xdr:to>
    <xdr:graphicFrame macro="">
      <xdr:nvGraphicFramePr>
        <xdr:cNvPr id="15" name="Chart 17">
          <a:extLst>
            <a:ext uri="{FF2B5EF4-FFF2-40B4-BE49-F238E27FC236}">
              <a16:creationId xmlns:a16="http://schemas.microsoft.com/office/drawing/2014/main" id="{DDC039A9-BA8A-4DA2-BE28-70D9C064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35279</xdr:colOff>
      <xdr:row>124</xdr:row>
      <xdr:rowOff>105835</xdr:rowOff>
    </xdr:from>
    <xdr:to>
      <xdr:col>6</xdr:col>
      <xdr:colOff>855870</xdr:colOff>
      <xdr:row>136</xdr:row>
      <xdr:rowOff>165653</xdr:rowOff>
    </xdr:to>
    <xdr:graphicFrame macro="">
      <xdr:nvGraphicFramePr>
        <xdr:cNvPr id="16" name="Chart 18">
          <a:extLst>
            <a:ext uri="{FF2B5EF4-FFF2-40B4-BE49-F238E27FC236}">
              <a16:creationId xmlns:a16="http://schemas.microsoft.com/office/drawing/2014/main" id="{E6529AEC-EF56-40AA-A8BB-30A0E1FD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23811</xdr:colOff>
      <xdr:row>154</xdr:row>
      <xdr:rowOff>1586</xdr:rowOff>
    </xdr:from>
    <xdr:to>
      <xdr:col>22</xdr:col>
      <xdr:colOff>1000124</xdr:colOff>
      <xdr:row>175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9FB39B-FE84-402C-9502-10F0C688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152</xdr:row>
      <xdr:rowOff>162128</xdr:rowOff>
    </xdr:from>
    <xdr:to>
      <xdr:col>6</xdr:col>
      <xdr:colOff>982899</xdr:colOff>
      <xdr:row>168</xdr:row>
      <xdr:rowOff>155371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032020-8B48-455A-BFF0-3025773B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87919</xdr:colOff>
      <xdr:row>190</xdr:row>
      <xdr:rowOff>217529</xdr:rowOff>
    </xdr:from>
    <xdr:to>
      <xdr:col>119</xdr:col>
      <xdr:colOff>800029</xdr:colOff>
      <xdr:row>204</xdr:row>
      <xdr:rowOff>92646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894BE-D0C8-4DFD-8872-FFEA3507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92483</xdr:colOff>
      <xdr:row>206</xdr:row>
      <xdr:rowOff>0</xdr:rowOff>
    </xdr:from>
    <xdr:to>
      <xdr:col>119</xdr:col>
      <xdr:colOff>689383</xdr:colOff>
      <xdr:row>206</xdr:row>
      <xdr:rowOff>81411</xdr:rowOff>
    </xdr:to>
    <xdr:graphicFrame macro="">
      <xdr:nvGraphicFramePr>
        <xdr:cNvPr id="20" name="Chart 17">
          <a:extLst>
            <a:ext uri="{FF2B5EF4-FFF2-40B4-BE49-F238E27FC236}">
              <a16:creationId xmlns:a16="http://schemas.microsoft.com/office/drawing/2014/main" id="{4D3BBC7A-1408-4C0A-99B8-C922ABE2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35279</xdr:colOff>
      <xdr:row>190</xdr:row>
      <xdr:rowOff>105835</xdr:rowOff>
    </xdr:from>
    <xdr:to>
      <xdr:col>6</xdr:col>
      <xdr:colOff>855870</xdr:colOff>
      <xdr:row>202</xdr:row>
      <xdr:rowOff>165653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EF771C99-1B8E-4D8A-9E5E-B93A4214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77</xdr:row>
      <xdr:rowOff>21167</xdr:rowOff>
    </xdr:from>
    <xdr:to>
      <xdr:col>6</xdr:col>
      <xdr:colOff>1026584</xdr:colOff>
      <xdr:row>92</xdr:row>
      <xdr:rowOff>144992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E2135E34-12AA-0A59-84A1-E72672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2201332</xdr:colOff>
      <xdr:row>99</xdr:row>
      <xdr:rowOff>2433</xdr:rowOff>
    </xdr:from>
    <xdr:to>
      <xdr:col>6</xdr:col>
      <xdr:colOff>1047749</xdr:colOff>
      <xdr:row>114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B1F0D-17B2-03B8-CA4E-3F86A3F8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87574</xdr:colOff>
      <xdr:row>117</xdr:row>
      <xdr:rowOff>69167</xdr:rowOff>
    </xdr:from>
    <xdr:to>
      <xdr:col>6</xdr:col>
      <xdr:colOff>1026583</xdr:colOff>
      <xdr:row>132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E3068-80F2-4682-9270-BBCEA72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135</xdr:row>
      <xdr:rowOff>2</xdr:rowOff>
    </xdr:from>
    <xdr:to>
      <xdr:col>6</xdr:col>
      <xdr:colOff>1016000</xdr:colOff>
      <xdr:row>150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27642-4915-47F5-A5E5-377CC369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135948</xdr:colOff>
      <xdr:row>160</xdr:row>
      <xdr:rowOff>64951</xdr:rowOff>
    </xdr:from>
    <xdr:to>
      <xdr:col>49</xdr:col>
      <xdr:colOff>439964</xdr:colOff>
      <xdr:row>183</xdr:row>
      <xdr:rowOff>51205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0E2F-409E-4DE9-A47F-18BEFAB8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84666</xdr:rowOff>
    </xdr:from>
    <xdr:to>
      <xdr:col>6</xdr:col>
      <xdr:colOff>1055158</xdr:colOff>
      <xdr:row>175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4974-09B8-4859-9FE1-9C5626D6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5290</xdr:colOff>
      <xdr:row>14</xdr:row>
      <xdr:rowOff>95249</xdr:rowOff>
    </xdr:from>
    <xdr:to>
      <xdr:col>7</xdr:col>
      <xdr:colOff>4232</xdr:colOff>
      <xdr:row>29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C6B3-DBF0-40F4-AF59-147F507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D602E-1161-4213-AD77-37160430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FBCF41-8D66-42A9-AB6B-C0F1E14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77230</xdr:colOff>
      <xdr:row>39</xdr:row>
      <xdr:rowOff>154460</xdr:rowOff>
    </xdr:from>
    <xdr:to>
      <xdr:col>6</xdr:col>
      <xdr:colOff>583513</xdr:colOff>
      <xdr:row>53</xdr:row>
      <xdr:rowOff>12871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D43667-A87E-4AAD-B892-2F1C20C7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iiii_stra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7">
          <cell r="B7" t="str">
            <v>Availability of antimalarial types in all screened outlets</v>
          </cell>
          <cell r="C7" t="str">
            <v>Proportion of all outlets enumerated that had an antimalarial in stock at the time of the survey visit, among all outlets surveyed</v>
          </cell>
        </row>
        <row r="8">
          <cell r="C8" t="str">
            <v>Proportion of antimalarial-stocking outlets with antimalarial medicine in stock on the day of the visit, among all outlets surveyed with one or more antimalarials in stock</v>
          </cell>
        </row>
        <row r="10">
          <cell r="B10" t="str">
            <v>Availability of malaria blood testing in all antimalarial-stocking outlets</v>
          </cell>
          <cell r="C10" t="str">
            <v>Proportion of antimalarial-stocking outlets that had malaria blood testing available on the day of the survey visit, among all outlets surveyed with one or more antimalarials in stock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iii_stra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eme1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9182-E496-4AC5-89C5-944886713246}">
  <sheetPr>
    <tabColor rgb="FFFFFF00"/>
  </sheetPr>
  <dimension ref="A1:DC71"/>
  <sheetViews>
    <sheetView zoomScale="88" zoomScaleNormal="60" workbookViewId="0">
      <selection activeCell="J8" sqref="J8"/>
    </sheetView>
  </sheetViews>
  <sheetFormatPr defaultColWidth="15.140625" defaultRowHeight="15" x14ac:dyDescent="0.25"/>
  <cols>
    <col min="1" max="1" width="16.28515625" style="8" customWidth="1"/>
    <col min="2" max="7" width="15.140625" style="8"/>
    <col min="8" max="8" width="11.140625" style="8" customWidth="1"/>
    <col min="9" max="9" width="11.140625" style="127" customWidth="1"/>
    <col min="10" max="10" width="39.85546875" style="8" customWidth="1"/>
    <col min="11" max="11" width="11.85546875" style="119" customWidth="1"/>
    <col min="12" max="13" width="11.85546875" style="120" customWidth="1"/>
    <col min="14" max="16384" width="15.140625" style="8"/>
  </cols>
  <sheetData>
    <row r="1" spans="1:92" x14ac:dyDescent="0.25">
      <c r="A1" s="8" t="s">
        <v>79</v>
      </c>
    </row>
    <row r="3" spans="1:92" x14ac:dyDescent="0.25">
      <c r="A3" s="67" t="str">
        <f>'[1]Quantitative Indicators '!$B$10</f>
        <v>Availability of malaria blood testing in all antimalarial-stocking outlets</v>
      </c>
    </row>
    <row r="4" spans="1:92" x14ac:dyDescent="0.25">
      <c r="A4" s="14" t="str">
        <f>'[1]Quantitative Indicators '!$C$10</f>
        <v>Proportion of antimalarial-stocking outlets that had malaria blood testing available on the day of the survey visit, among all outlets surveyed with one or more antimalarials in stock</v>
      </c>
    </row>
    <row r="6" spans="1:92" x14ac:dyDescent="0.25">
      <c r="A6" s="121"/>
    </row>
    <row r="7" spans="1:92" x14ac:dyDescent="0.25">
      <c r="A7" s="134" t="s">
        <v>82</v>
      </c>
    </row>
    <row r="8" spans="1:92" x14ac:dyDescent="0.25">
      <c r="A8" s="134" t="s">
        <v>80</v>
      </c>
    </row>
    <row r="9" spans="1:92" x14ac:dyDescent="0.25">
      <c r="A9" s="134"/>
      <c r="B9" s="135"/>
    </row>
    <row r="10" spans="1:92" x14ac:dyDescent="0.25">
      <c r="B10" s="135"/>
      <c r="J10" s="122"/>
    </row>
    <row r="11" spans="1:92" x14ac:dyDescent="0.25">
      <c r="B11" s="135"/>
      <c r="J11" s="122"/>
    </row>
    <row r="12" spans="1:92" x14ac:dyDescent="0.25">
      <c r="J12" s="122"/>
    </row>
    <row r="13" spans="1:92" x14ac:dyDescent="0.25">
      <c r="A13" s="8" t="s">
        <v>7</v>
      </c>
      <c r="J13" s="122"/>
    </row>
    <row r="14" spans="1:92" s="129" customFormat="1" ht="37.5" customHeight="1" thickBot="1" x14ac:dyDescent="0.25">
      <c r="A14" s="128"/>
      <c r="B14" s="158" t="str">
        <f>A3</f>
        <v>Availability of malaria blood testing in all antimalarial-stocking outlets</v>
      </c>
      <c r="C14" s="158"/>
      <c r="D14" s="158"/>
      <c r="E14" s="158"/>
      <c r="F14" s="158"/>
      <c r="G14" s="158"/>
      <c r="I14" s="130"/>
      <c r="J14" s="131" t="s">
        <v>83</v>
      </c>
      <c r="K14" s="132"/>
      <c r="L14" s="133"/>
      <c r="M14" s="133"/>
      <c r="N14" s="131"/>
      <c r="O14" s="131" t="s">
        <v>84</v>
      </c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</row>
    <row r="15" spans="1:92" ht="15.75" thickTop="1" x14ac:dyDescent="0.25">
      <c r="B15" s="159"/>
      <c r="C15" s="159"/>
      <c r="D15" s="159"/>
      <c r="E15" s="159"/>
      <c r="F15" s="159"/>
      <c r="G15" s="159"/>
    </row>
    <row r="16" spans="1:92" x14ac:dyDescent="0.25">
      <c r="B16" s="159"/>
      <c r="C16" s="159"/>
      <c r="D16" s="159"/>
      <c r="E16" s="159"/>
      <c r="F16" s="159"/>
      <c r="G16" s="159"/>
      <c r="J16" s="123" t="s">
        <v>78</v>
      </c>
      <c r="K16" s="124" t="s">
        <v>25</v>
      </c>
      <c r="L16" s="125" t="s">
        <v>15</v>
      </c>
      <c r="M16" s="125" t="s">
        <v>16</v>
      </c>
    </row>
    <row r="17" spans="2:13" x14ac:dyDescent="0.25">
      <c r="B17" s="159"/>
      <c r="C17" s="159"/>
      <c r="D17" s="159"/>
      <c r="E17" s="159"/>
      <c r="F17" s="159"/>
      <c r="G17" s="159"/>
      <c r="J17" s="126" t="str">
        <f>T_ii!A4</f>
        <v>Stocks any diagnostic test</v>
      </c>
      <c r="K17" s="119">
        <f>T_ii!Z4</f>
        <v>16.365721815858919</v>
      </c>
      <c r="L17" s="120">
        <f>K17-T_ii!AA4</f>
        <v>4.3065828021261829</v>
      </c>
      <c r="M17" s="120">
        <f>T_ii!AB4-K17</f>
        <v>5.4628044148539132</v>
      </c>
    </row>
    <row r="18" spans="2:13" x14ac:dyDescent="0.25">
      <c r="B18" s="159"/>
      <c r="C18" s="159"/>
      <c r="D18" s="159"/>
      <c r="E18" s="159"/>
      <c r="F18" s="159"/>
      <c r="G18" s="159"/>
      <c r="J18" s="126" t="str">
        <f>T_ii!A6</f>
        <v>Stocks malaria RDT</v>
      </c>
      <c r="K18" s="119">
        <f>T_ii!Z6</f>
        <v>16.038361657914034</v>
      </c>
      <c r="L18" s="120">
        <f>K18-T_ii!AA6</f>
        <v>4.3105175321081646</v>
      </c>
      <c r="M18" s="120">
        <f>T_ii!AB6-K18</f>
        <v>5.5081124188578272</v>
      </c>
    </row>
    <row r="19" spans="2:13" x14ac:dyDescent="0.25">
      <c r="B19" s="159"/>
      <c r="C19" s="159"/>
      <c r="D19" s="159"/>
      <c r="E19" s="159"/>
      <c r="F19" s="159"/>
      <c r="G19" s="159"/>
      <c r="J19" s="126" t="str">
        <f>T_ii!A7</f>
        <v>Stocks QARDT</v>
      </c>
      <c r="K19" s="119">
        <f>T_ii!Z7</f>
        <v>50.989007159202359</v>
      </c>
      <c r="L19" s="120">
        <f>K19-T_ii!AA7</f>
        <v>13.519870344664071</v>
      </c>
      <c r="M19" s="120">
        <f>T_ii!AB7-K19</f>
        <v>13.376723541556245</v>
      </c>
    </row>
    <row r="20" spans="2:13" x14ac:dyDescent="0.25">
      <c r="B20" s="159"/>
      <c r="C20" s="159"/>
      <c r="D20" s="159"/>
      <c r="E20" s="159"/>
      <c r="F20" s="159"/>
      <c r="G20" s="159"/>
      <c r="J20" s="126">
        <f>T_ii!A8</f>
        <v>0</v>
      </c>
      <c r="K20" s="119">
        <f>T_ii!Z8</f>
        <v>0</v>
      </c>
      <c r="L20" s="120">
        <f>K20-T_ii!AA8</f>
        <v>0</v>
      </c>
      <c r="M20" s="120">
        <f>T_ii!AB8-K20</f>
        <v>0</v>
      </c>
    </row>
    <row r="21" spans="2:13" x14ac:dyDescent="0.25">
      <c r="B21" s="159"/>
      <c r="C21" s="159"/>
      <c r="D21" s="159"/>
      <c r="E21" s="159"/>
      <c r="F21" s="159"/>
      <c r="G21" s="159"/>
      <c r="J21" s="126">
        <f>T_ii!A9</f>
        <v>0</v>
      </c>
      <c r="K21" s="119">
        <f>T_ii!Z9</f>
        <v>0</v>
      </c>
      <c r="L21" s="120">
        <f>K21-T_ii!AA9</f>
        <v>0</v>
      </c>
      <c r="M21" s="120">
        <f>T_ii!AB9-K21</f>
        <v>0</v>
      </c>
    </row>
    <row r="22" spans="2:13" x14ac:dyDescent="0.25">
      <c r="B22" s="159"/>
      <c r="C22" s="159"/>
      <c r="D22" s="159"/>
      <c r="E22" s="159"/>
      <c r="F22" s="159"/>
      <c r="G22" s="159"/>
      <c r="J22" s="126">
        <f>T_ii!A10</f>
        <v>0</v>
      </c>
      <c r="K22" s="119">
        <f>T_ii!Z10</f>
        <v>0</v>
      </c>
      <c r="L22" s="120">
        <f>K22-T_ii!AA10</f>
        <v>0</v>
      </c>
      <c r="M22" s="120">
        <f>T_ii!AB10-K22</f>
        <v>0</v>
      </c>
    </row>
    <row r="23" spans="2:13" x14ac:dyDescent="0.25">
      <c r="B23" s="159"/>
      <c r="C23" s="159"/>
      <c r="D23" s="159"/>
      <c r="E23" s="159"/>
      <c r="F23" s="159"/>
      <c r="G23" s="159"/>
      <c r="J23" s="126">
        <f>T_ii!A11</f>
        <v>0</v>
      </c>
      <c r="K23" s="119">
        <f>T_ii!Z11</f>
        <v>0</v>
      </c>
      <c r="L23" s="120">
        <f>K23-T_ii!AA11</f>
        <v>0</v>
      </c>
      <c r="M23" s="120">
        <f>T_ii!AB11-K23</f>
        <v>0</v>
      </c>
    </row>
    <row r="24" spans="2:13" x14ac:dyDescent="0.25">
      <c r="B24" s="159"/>
      <c r="C24" s="159"/>
      <c r="D24" s="159"/>
      <c r="E24" s="159"/>
      <c r="F24" s="159"/>
      <c r="G24" s="159"/>
      <c r="J24" s="126">
        <f>T_ii!A12</f>
        <v>0</v>
      </c>
      <c r="K24" s="119">
        <f>T_ii!Z12</f>
        <v>0</v>
      </c>
      <c r="L24" s="120">
        <f>K24-T_ii!AA12</f>
        <v>0</v>
      </c>
      <c r="M24" s="120">
        <f>T_ii!AB12-K24</f>
        <v>0</v>
      </c>
    </row>
    <row r="25" spans="2:13" x14ac:dyDescent="0.25">
      <c r="B25" s="159"/>
      <c r="C25" s="159"/>
      <c r="D25" s="159"/>
      <c r="E25" s="159"/>
      <c r="F25" s="159"/>
      <c r="G25" s="159"/>
      <c r="J25" s="126">
        <f>T_ii!A13</f>
        <v>0</v>
      </c>
      <c r="K25" s="119">
        <f>T_ii!Z13</f>
        <v>0</v>
      </c>
      <c r="L25" s="120">
        <f>K24-T_ii!AA13</f>
        <v>0</v>
      </c>
      <c r="M25" s="120">
        <f>T_ii!AB13-K24</f>
        <v>0</v>
      </c>
    </row>
    <row r="26" spans="2:13" x14ac:dyDescent="0.25">
      <c r="B26" s="159"/>
      <c r="C26" s="159"/>
      <c r="D26" s="159"/>
      <c r="E26" s="159"/>
      <c r="F26" s="159"/>
      <c r="G26" s="159"/>
      <c r="J26" s="126">
        <f>T_ii!A14</f>
        <v>0</v>
      </c>
      <c r="K26" s="119">
        <f>T_ii!Z14</f>
        <v>0</v>
      </c>
      <c r="L26" s="120">
        <f>K26-T_ii!AA14</f>
        <v>0</v>
      </c>
      <c r="M26" s="120">
        <f>T_ii!AB14-K26</f>
        <v>0</v>
      </c>
    </row>
    <row r="27" spans="2:13" x14ac:dyDescent="0.25">
      <c r="B27" s="159"/>
      <c r="C27" s="159"/>
      <c r="D27" s="159"/>
      <c r="E27" s="159"/>
      <c r="F27" s="159"/>
      <c r="G27" s="159"/>
      <c r="J27" s="126"/>
    </row>
    <row r="28" spans="2:13" x14ac:dyDescent="0.25">
      <c r="B28" s="159"/>
      <c r="C28" s="159"/>
      <c r="D28" s="159"/>
      <c r="E28" s="159"/>
      <c r="F28" s="159"/>
      <c r="G28" s="159"/>
      <c r="J28" s="126"/>
    </row>
    <row r="29" spans="2:13" x14ac:dyDescent="0.25">
      <c r="B29" s="159"/>
      <c r="C29" s="159"/>
      <c r="D29" s="159"/>
      <c r="E29" s="159"/>
      <c r="F29" s="159"/>
      <c r="G29" s="159"/>
      <c r="J29" s="126"/>
    </row>
    <row r="30" spans="2:13" x14ac:dyDescent="0.25">
      <c r="B30" s="159"/>
      <c r="C30" s="159"/>
      <c r="D30" s="159"/>
      <c r="E30" s="159"/>
      <c r="F30" s="159"/>
      <c r="G30" s="159"/>
      <c r="J30" s="126"/>
    </row>
    <row r="31" spans="2:13" x14ac:dyDescent="0.25">
      <c r="B31" s="159"/>
      <c r="C31" s="159"/>
      <c r="D31" s="159"/>
      <c r="E31" s="159"/>
      <c r="F31" s="159"/>
      <c r="G31" s="159"/>
      <c r="J31" s="126"/>
    </row>
    <row r="32" spans="2:13" ht="20.25" customHeight="1" x14ac:dyDescent="0.25">
      <c r="B32" s="160" t="str">
        <f>T_ii!C1</f>
        <v xml:space="preserve">RURAL  Footnote - N AM-stocking outlets: Private not for profit=0; private not for profit=14; pharmacy=67; PPMV=682; informal=20; labs = 0; wholesalers= 11. Outlets that had at least 1 AM in stock but did not complete the interview (were not interviewed or completed a partial interview) = 0 </v>
      </c>
      <c r="C32" s="160"/>
      <c r="D32" s="160"/>
      <c r="E32" s="160"/>
      <c r="F32" s="160"/>
      <c r="G32" s="160"/>
      <c r="J32" s="126"/>
    </row>
    <row r="33" spans="1:10" ht="15.75" thickBot="1" x14ac:dyDescent="0.3">
      <c r="B33" s="161" t="s">
        <v>77</v>
      </c>
      <c r="C33" s="161"/>
      <c r="D33" s="161"/>
      <c r="E33" s="161"/>
      <c r="F33" s="161"/>
      <c r="G33" s="161"/>
      <c r="J33" s="126"/>
    </row>
    <row r="34" spans="1:10" ht="66" customHeight="1" thickTop="1" x14ac:dyDescent="0.25">
      <c r="J34" s="126"/>
    </row>
    <row r="35" spans="1:10" x14ac:dyDescent="0.25">
      <c r="J35" s="126"/>
    </row>
    <row r="36" spans="1:10" x14ac:dyDescent="0.25">
      <c r="J36" s="126"/>
    </row>
    <row r="37" spans="1:10" x14ac:dyDescent="0.25">
      <c r="J37" s="126"/>
    </row>
    <row r="38" spans="1:10" x14ac:dyDescent="0.25">
      <c r="J38" s="126"/>
    </row>
    <row r="39" spans="1:10" x14ac:dyDescent="0.25">
      <c r="J39" s="126"/>
    </row>
    <row r="40" spans="1:10" x14ac:dyDescent="0.25">
      <c r="J40" s="126"/>
    </row>
    <row r="41" spans="1:10" x14ac:dyDescent="0.25">
      <c r="J41" s="126"/>
    </row>
    <row r="42" spans="1:10" x14ac:dyDescent="0.25">
      <c r="J42" s="126"/>
    </row>
    <row r="43" spans="1:10" x14ac:dyDescent="0.25">
      <c r="J43" s="126"/>
    </row>
    <row r="44" spans="1:10" x14ac:dyDescent="0.25">
      <c r="J44" s="126"/>
    </row>
    <row r="48" spans="1:10" x14ac:dyDescent="0.25">
      <c r="A48" s="8" t="s">
        <v>4</v>
      </c>
    </row>
    <row r="50" spans="1:107" x14ac:dyDescent="0.25">
      <c r="B50" s="157" t="str">
        <f>$A$3</f>
        <v>Availability of malaria blood testing in all antimalarial-stocking outlets</v>
      </c>
      <c r="C50" s="157"/>
      <c r="D50" s="157"/>
      <c r="E50" s="157"/>
      <c r="F50" s="157"/>
      <c r="G50" s="157"/>
    </row>
    <row r="51" spans="1:107" ht="15.75" thickBot="1" x14ac:dyDescent="0.3">
      <c r="B51" s="158" t="s">
        <v>4</v>
      </c>
      <c r="C51" s="158"/>
      <c r="D51" s="158"/>
      <c r="E51" s="158"/>
      <c r="F51" s="158"/>
      <c r="G51" s="158"/>
      <c r="I51" s="136"/>
      <c r="J51" s="115"/>
      <c r="K51" s="115"/>
      <c r="L51" s="137"/>
      <c r="M51" s="137"/>
      <c r="N51" s="137"/>
      <c r="O51" s="138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X51" s="162" t="s">
        <v>85</v>
      </c>
      <c r="CY51" s="163"/>
      <c r="CZ51" s="163"/>
      <c r="DA51" s="163"/>
      <c r="DB51" s="163"/>
      <c r="DC51" s="163"/>
    </row>
    <row r="52" spans="1:107" ht="16.5" thickTop="1" thickBot="1" x14ac:dyDescent="0.3">
      <c r="A52" s="115"/>
      <c r="B52" s="164"/>
      <c r="C52" s="164"/>
      <c r="D52" s="164"/>
      <c r="E52" s="164"/>
      <c r="F52" s="164"/>
      <c r="G52" s="164"/>
      <c r="I52" s="136"/>
      <c r="J52" s="115"/>
      <c r="K52" s="115"/>
      <c r="L52" s="137"/>
      <c r="M52" s="137"/>
      <c r="N52" s="137"/>
      <c r="O52" s="137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X52" s="152">
        <f>$K$42</f>
        <v>0</v>
      </c>
      <c r="CY52" s="139"/>
      <c r="CZ52" s="139"/>
      <c r="DA52" s="139"/>
      <c r="DB52" s="139"/>
      <c r="DC52" s="139"/>
    </row>
    <row r="53" spans="1:107" s="140" customFormat="1" ht="45.75" thickBot="1" x14ac:dyDescent="0.3">
      <c r="B53" s="165"/>
      <c r="C53" s="165"/>
      <c r="D53" s="165"/>
      <c r="E53" s="165"/>
      <c r="F53" s="165"/>
      <c r="G53" s="165"/>
      <c r="I53" s="141"/>
      <c r="J53" s="142" t="s">
        <v>13</v>
      </c>
      <c r="K53" s="142"/>
      <c r="L53" s="143" t="str">
        <f>T_ii!$A4</f>
        <v>Stocks any diagnostic test</v>
      </c>
      <c r="M53" s="144" t="s">
        <v>15</v>
      </c>
      <c r="N53" s="144" t="s">
        <v>16</v>
      </c>
      <c r="O53" s="143" t="str">
        <f>T_ii!$A4</f>
        <v>Stocks any diagnostic test</v>
      </c>
      <c r="P53" s="144" t="s">
        <v>15</v>
      </c>
      <c r="Q53" s="144" t="s">
        <v>16</v>
      </c>
      <c r="R53" s="143" t="str">
        <f>T_ii!$A6</f>
        <v>Stocks malaria RDT</v>
      </c>
      <c r="S53" s="144" t="s">
        <v>15</v>
      </c>
      <c r="T53" s="144" t="s">
        <v>16</v>
      </c>
      <c r="U53" s="143" t="str">
        <f>T_ii!$A7</f>
        <v>Stocks QARDT</v>
      </c>
      <c r="V53" s="144" t="s">
        <v>15</v>
      </c>
      <c r="W53" s="144" t="s">
        <v>16</v>
      </c>
      <c r="X53" s="143">
        <f>T_ii!$A8</f>
        <v>0</v>
      </c>
      <c r="Y53" s="144" t="s">
        <v>15</v>
      </c>
      <c r="Z53" s="144" t="s">
        <v>16</v>
      </c>
      <c r="AA53" s="143">
        <f>T_ii!$A9</f>
        <v>0</v>
      </c>
      <c r="AB53" s="144" t="s">
        <v>15</v>
      </c>
      <c r="AC53" s="144" t="s">
        <v>16</v>
      </c>
      <c r="AD53" s="143">
        <f>T_ii!$A10</f>
        <v>0</v>
      </c>
      <c r="AE53" s="144" t="s">
        <v>15</v>
      </c>
      <c r="AF53" s="144" t="s">
        <v>16</v>
      </c>
      <c r="AG53" s="143">
        <f>T_ii!$A11</f>
        <v>0</v>
      </c>
      <c r="AH53" s="144" t="s">
        <v>15</v>
      </c>
      <c r="AI53" s="144" t="s">
        <v>16</v>
      </c>
      <c r="AJ53" s="143">
        <f>T_ii!$A12</f>
        <v>0</v>
      </c>
      <c r="AK53" s="144" t="s">
        <v>15</v>
      </c>
      <c r="AL53" s="144" t="s">
        <v>16</v>
      </c>
      <c r="AM53" s="143">
        <f>T_ii!$A13</f>
        <v>0</v>
      </c>
      <c r="AN53" s="144" t="s">
        <v>15</v>
      </c>
      <c r="AO53" s="144" t="s">
        <v>16</v>
      </c>
      <c r="AP53" s="143">
        <f>T_ii!$A14</f>
        <v>0</v>
      </c>
      <c r="AQ53" s="144" t="s">
        <v>15</v>
      </c>
      <c r="AR53" s="144" t="s">
        <v>16</v>
      </c>
      <c r="AS53" s="143">
        <f>T_ii!$A14</f>
        <v>0</v>
      </c>
      <c r="AT53" s="144" t="s">
        <v>15</v>
      </c>
      <c r="AU53" s="144" t="s">
        <v>16</v>
      </c>
      <c r="AV53" s="143">
        <f>T_ii!$A16</f>
        <v>0</v>
      </c>
      <c r="AW53" s="144" t="s">
        <v>15</v>
      </c>
      <c r="AX53" s="144" t="s">
        <v>16</v>
      </c>
      <c r="AY53" s="143">
        <f>T_ii!$A17</f>
        <v>0</v>
      </c>
      <c r="AZ53" s="144" t="s">
        <v>15</v>
      </c>
      <c r="BA53" s="144" t="s">
        <v>16</v>
      </c>
      <c r="BB53" s="143">
        <f>T_ii!$A18</f>
        <v>0</v>
      </c>
      <c r="BC53" s="144" t="s">
        <v>15</v>
      </c>
      <c r="BD53" s="144" t="s">
        <v>16</v>
      </c>
      <c r="BE53" s="143">
        <f>T_ii!$A19</f>
        <v>0</v>
      </c>
      <c r="BF53" s="144" t="s">
        <v>15</v>
      </c>
      <c r="BG53" s="144" t="s">
        <v>16</v>
      </c>
      <c r="BH53" s="143">
        <f>T_ii!$A20</f>
        <v>0</v>
      </c>
      <c r="BI53" s="144" t="s">
        <v>15</v>
      </c>
      <c r="BJ53" s="144" t="s">
        <v>16</v>
      </c>
      <c r="BK53" s="143">
        <f>T_ii!$A21</f>
        <v>0</v>
      </c>
      <c r="BL53" s="144" t="s">
        <v>15</v>
      </c>
      <c r="BM53" s="144" t="s">
        <v>16</v>
      </c>
      <c r="BN53" s="143">
        <f>T_ii!$A22</f>
        <v>0</v>
      </c>
      <c r="BO53" s="144" t="s">
        <v>15</v>
      </c>
      <c r="BP53" s="144" t="s">
        <v>16</v>
      </c>
      <c r="BQ53" s="143">
        <f>T_ii!$A23</f>
        <v>0</v>
      </c>
      <c r="BR53" s="144" t="s">
        <v>15</v>
      </c>
      <c r="BS53" s="144" t="s">
        <v>16</v>
      </c>
      <c r="BT53" s="143">
        <f>T_ii!$A24</f>
        <v>0</v>
      </c>
      <c r="BU53" s="144" t="s">
        <v>15</v>
      </c>
      <c r="BV53" s="144" t="s">
        <v>16</v>
      </c>
      <c r="BW53" s="143">
        <f>T_ii!$A24</f>
        <v>0</v>
      </c>
      <c r="BX53" s="144" t="s">
        <v>15</v>
      </c>
      <c r="BY53" s="144" t="s">
        <v>16</v>
      </c>
      <c r="BZ53" s="143">
        <f>T_ii!$A26</f>
        <v>0</v>
      </c>
      <c r="CA53" s="144" t="s">
        <v>15</v>
      </c>
      <c r="CB53" s="144" t="s">
        <v>16</v>
      </c>
      <c r="CC53" s="143">
        <f>T_ii!$A27</f>
        <v>0</v>
      </c>
      <c r="CD53" s="144" t="s">
        <v>15</v>
      </c>
      <c r="CE53" s="144" t="s">
        <v>16</v>
      </c>
      <c r="CF53" s="143">
        <f>T_ii!$A28</f>
        <v>0</v>
      </c>
      <c r="CG53" s="144" t="s">
        <v>15</v>
      </c>
      <c r="CH53" s="144" t="s">
        <v>16</v>
      </c>
      <c r="CI53" s="143">
        <f>T_ii!$A29</f>
        <v>0</v>
      </c>
      <c r="CJ53" s="144" t="s">
        <v>15</v>
      </c>
      <c r="CK53" s="144" t="s">
        <v>16</v>
      </c>
      <c r="CL53" s="143">
        <f>T_ii!$A30</f>
        <v>0</v>
      </c>
      <c r="CM53" s="144" t="s">
        <v>15</v>
      </c>
      <c r="CN53" s="144" t="s">
        <v>16</v>
      </c>
      <c r="CO53" s="143">
        <f>T_ii!$A31</f>
        <v>0</v>
      </c>
      <c r="CP53" s="144" t="s">
        <v>15</v>
      </c>
      <c r="CQ53" s="144" t="s">
        <v>16</v>
      </c>
      <c r="CR53" s="143">
        <f>T_ii!$A32</f>
        <v>0</v>
      </c>
      <c r="CS53" s="144" t="s">
        <v>15</v>
      </c>
      <c r="CT53" s="144" t="s">
        <v>16</v>
      </c>
      <c r="CX53" s="159"/>
      <c r="CY53" s="159"/>
      <c r="CZ53" s="159"/>
      <c r="DA53" s="159"/>
      <c r="DB53" s="159"/>
      <c r="DC53" s="159"/>
    </row>
    <row r="54" spans="1:107" x14ac:dyDescent="0.25">
      <c r="B54" s="165"/>
      <c r="C54" s="165"/>
      <c r="D54" s="165"/>
      <c r="E54" s="165"/>
      <c r="F54" s="165"/>
      <c r="G54" s="165"/>
      <c r="I54" s="136"/>
      <c r="J54" s="115" t="s">
        <v>86</v>
      </c>
      <c r="K54" s="64" t="str">
        <f>T_ii!B$2</f>
        <v>Private Not For-Profit Facility</v>
      </c>
      <c r="L54" s="137">
        <f>T_ii!B$4</f>
        <v>100</v>
      </c>
      <c r="M54" s="137">
        <f>L44-T_ii!C$4</f>
        <v>0</v>
      </c>
      <c r="N54" s="137">
        <f>T_ii!D$4-L44</f>
        <v>0</v>
      </c>
      <c r="O54" s="137">
        <f>T_ii!B$4</f>
        <v>100</v>
      </c>
      <c r="P54" s="119">
        <f>O44-T_ii!C$4</f>
        <v>0</v>
      </c>
      <c r="Q54" s="119">
        <f>T_ii!D$4-O44</f>
        <v>0</v>
      </c>
      <c r="R54" s="119" t="str">
        <f>T_ii!B$6</f>
        <v>0</v>
      </c>
      <c r="S54" s="119" t="e">
        <f>R44-T_ii!C$6</f>
        <v>#VALUE!</v>
      </c>
      <c r="T54" s="119" t="e">
        <f>T_ii!D$6-R44</f>
        <v>#VALUE!</v>
      </c>
      <c r="U54" s="119" t="str">
        <f>T_ii!B$7</f>
        <v>0</v>
      </c>
      <c r="V54" s="119" t="e">
        <f>U44-T_ii!C$7</f>
        <v>#VALUE!</v>
      </c>
      <c r="W54" s="119" t="e">
        <f>T_ii!D$7-U44</f>
        <v>#VALUE!</v>
      </c>
      <c r="X54" s="119">
        <f>T_ii!B$8</f>
        <v>0</v>
      </c>
      <c r="Y54" s="119">
        <f>X44-T_ii!C$8</f>
        <v>0</v>
      </c>
      <c r="Z54" s="119">
        <f>T_ii!D$8-X44</f>
        <v>0</v>
      </c>
      <c r="AA54" s="119">
        <f>T_ii!B$9</f>
        <v>0</v>
      </c>
      <c r="AB54" s="119">
        <f>AA44-T_ii!C$9</f>
        <v>0</v>
      </c>
      <c r="AC54" s="119">
        <f>T_ii!D$9-AA44</f>
        <v>0</v>
      </c>
      <c r="AD54" s="119">
        <f>T_ii!B$10</f>
        <v>0</v>
      </c>
      <c r="AE54" s="119">
        <f>AD44-T_ii!C$10</f>
        <v>0</v>
      </c>
      <c r="AF54" s="119">
        <f>T_ii!D$10-AD44</f>
        <v>0</v>
      </c>
      <c r="AG54" s="119">
        <f>T_ii!B$11</f>
        <v>0</v>
      </c>
      <c r="AH54" s="119">
        <f>AG44-T_ii!C$11</f>
        <v>0</v>
      </c>
      <c r="AI54" s="119">
        <f>T_ii!D$11-AG44</f>
        <v>0</v>
      </c>
      <c r="AJ54" s="119">
        <f>T_ii!B$12</f>
        <v>0</v>
      </c>
      <c r="AK54" s="119">
        <f>AJ44-T_ii!C$12</f>
        <v>0</v>
      </c>
      <c r="AL54" s="119">
        <f>T_ii!D$12-AJ44</f>
        <v>0</v>
      </c>
      <c r="AM54" s="119">
        <f>T_ii!B$13</f>
        <v>0</v>
      </c>
      <c r="AN54" s="119">
        <f>AM44-T_ii!C$13</f>
        <v>0</v>
      </c>
      <c r="AO54" s="119">
        <f>T_ii!D$13-AM44</f>
        <v>0</v>
      </c>
      <c r="AP54" s="119">
        <f>T_ii!B$14</f>
        <v>0</v>
      </c>
      <c r="AQ54" s="119">
        <f>AP44-T_ii!C$14</f>
        <v>0</v>
      </c>
      <c r="AR54" s="119">
        <f>T_ii!D$14-AP44</f>
        <v>0</v>
      </c>
      <c r="AS54" s="119">
        <f>T_ii!B$14</f>
        <v>0</v>
      </c>
      <c r="AT54" s="119">
        <f>AS44-T_ii!C$14</f>
        <v>0</v>
      </c>
      <c r="AU54" s="119">
        <f>T_ii!D$14-AS44</f>
        <v>0</v>
      </c>
      <c r="AV54" s="119">
        <f>T_ii!B$16</f>
        <v>0</v>
      </c>
      <c r="AW54" s="119">
        <f>AV44-T_ii!C$16</f>
        <v>0</v>
      </c>
      <c r="AX54" s="119">
        <f>T_ii!D$16-AV44</f>
        <v>0</v>
      </c>
      <c r="AY54" s="119">
        <f>T_ii!B$17</f>
        <v>0</v>
      </c>
      <c r="AZ54" s="119">
        <f>AY44-T_ii!C$17</f>
        <v>0</v>
      </c>
      <c r="BA54" s="119">
        <f>T_ii!D$17-AY44</f>
        <v>0</v>
      </c>
      <c r="BB54" s="119">
        <f>T_ii!B$18</f>
        <v>0</v>
      </c>
      <c r="BC54" s="119">
        <f>BB44-T_ii!C$18</f>
        <v>0</v>
      </c>
      <c r="BD54" s="119">
        <f>T_ii!D$18-BB44</f>
        <v>0</v>
      </c>
      <c r="BE54" s="119">
        <f>T_ii!B$19</f>
        <v>0</v>
      </c>
      <c r="BF54" s="119">
        <f>BE44-T_ii!C$19</f>
        <v>0</v>
      </c>
      <c r="BG54" s="119">
        <f>T_ii!D$19-BE44</f>
        <v>0</v>
      </c>
      <c r="BH54" s="119">
        <f>T_ii!B$20</f>
        <v>0</v>
      </c>
      <c r="BI54" s="119">
        <f>BH44-T_ii!C$20</f>
        <v>0</v>
      </c>
      <c r="BJ54" s="119">
        <f>T_ii!D$20-BH44</f>
        <v>0</v>
      </c>
      <c r="BK54" s="119">
        <f>T_ii!B$21</f>
        <v>0</v>
      </c>
      <c r="BL54" s="119">
        <f>BK44-T_ii!C$21</f>
        <v>0</v>
      </c>
      <c r="BM54" s="119">
        <f>T_ii!D$21-BK44</f>
        <v>0</v>
      </c>
      <c r="BN54" s="119">
        <f>T_ii!B$22</f>
        <v>0</v>
      </c>
      <c r="BO54" s="119">
        <f>BN44-T_ii!C$22</f>
        <v>0</v>
      </c>
      <c r="BP54" s="119">
        <f>T_ii!D$22-BN44</f>
        <v>0</v>
      </c>
      <c r="BQ54" s="119">
        <f>T_ii!B$23</f>
        <v>0</v>
      </c>
      <c r="BR54" s="119">
        <f>BQ44-T_ii!C$23</f>
        <v>0</v>
      </c>
      <c r="BS54" s="119">
        <f>T_ii!D$23-BQ44</f>
        <v>0</v>
      </c>
      <c r="BT54" s="119">
        <f>T_ii!B$24</f>
        <v>0</v>
      </c>
      <c r="BU54" s="119">
        <f>BT44-T_ii!C$24</f>
        <v>0</v>
      </c>
      <c r="BV54" s="119">
        <f>T_ii!D$24-BT44</f>
        <v>0</v>
      </c>
      <c r="BW54" s="119">
        <f>T_ii!B$24</f>
        <v>0</v>
      </c>
      <c r="BX54" s="119">
        <f>BW44-T_ii!C$24</f>
        <v>0</v>
      </c>
      <c r="BY54" s="119">
        <f>T_ii!D$24-BW44</f>
        <v>0</v>
      </c>
      <c r="BZ54" s="119">
        <f>T_ii!B$26</f>
        <v>0</v>
      </c>
      <c r="CA54" s="119">
        <f>BZ44-T_ii!C$26</f>
        <v>0</v>
      </c>
      <c r="CB54" s="119">
        <f>T_ii!D$26-BZ44</f>
        <v>0</v>
      </c>
      <c r="CC54" s="119">
        <f>T_ii!B$27</f>
        <v>0</v>
      </c>
      <c r="CD54" s="119">
        <f>CC44-T_ii!C$27</f>
        <v>0</v>
      </c>
      <c r="CE54" s="119">
        <f>T_ii!D$27-CC44</f>
        <v>0</v>
      </c>
      <c r="CF54" s="119">
        <f>T_ii!B$28</f>
        <v>0</v>
      </c>
      <c r="CG54" s="119">
        <f>CF44-T_ii!C$28</f>
        <v>0</v>
      </c>
      <c r="CH54" s="119">
        <f>T_ii!D$28-CF44</f>
        <v>0</v>
      </c>
      <c r="CI54" s="119">
        <f>T_ii!B$29</f>
        <v>0</v>
      </c>
      <c r="CJ54" s="119">
        <f>CI44-T_ii!C$29</f>
        <v>0</v>
      </c>
      <c r="CK54" s="119">
        <f>T_ii!D$29-CI44</f>
        <v>0</v>
      </c>
      <c r="CL54" s="119">
        <f>T_ii!B$30</f>
        <v>0</v>
      </c>
      <c r="CM54" s="119">
        <f>CL44-T_ii!C$30</f>
        <v>0</v>
      </c>
      <c r="CN54" s="119">
        <f>T_ii!D$30-CL44</f>
        <v>0</v>
      </c>
      <c r="CO54" s="119">
        <f>T_ii!B$31</f>
        <v>0</v>
      </c>
      <c r="CP54" s="119">
        <f>CO44-T_ii!C$31</f>
        <v>0</v>
      </c>
      <c r="CQ54" s="119">
        <f>T_ii!D$31-CO44</f>
        <v>0</v>
      </c>
      <c r="CR54" s="119">
        <f>T_ii!B$32</f>
        <v>0</v>
      </c>
      <c r="CS54" s="119">
        <f>CR44-T_ii!C$32</f>
        <v>0</v>
      </c>
      <c r="CT54" s="119">
        <f>T_ii!D$32-CR44</f>
        <v>0</v>
      </c>
      <c r="CX54" s="159"/>
      <c r="CY54" s="159"/>
      <c r="CZ54" s="159"/>
      <c r="DA54" s="159"/>
      <c r="DB54" s="159"/>
      <c r="DC54" s="159"/>
    </row>
    <row r="55" spans="1:107" x14ac:dyDescent="0.25">
      <c r="B55" s="165"/>
      <c r="C55" s="165"/>
      <c r="D55" s="165"/>
      <c r="E55" s="165"/>
      <c r="F55" s="165"/>
      <c r="G55" s="165"/>
      <c r="I55" s="136"/>
      <c r="J55" s="115" t="s">
        <v>87</v>
      </c>
      <c r="K55" s="64" t="str">
        <f>T_ii!F$2</f>
        <v>Private For-Profit Facility</v>
      </c>
      <c r="L55" s="137">
        <f>T_ii!F$4</f>
        <v>50.450348629722711</v>
      </c>
      <c r="M55" s="137">
        <f>L44-T_ii!G$4</f>
        <v>-23.922952932376393</v>
      </c>
      <c r="N55" s="137">
        <f>T_ii!H$4-L44</f>
        <v>76.726595006614914</v>
      </c>
      <c r="O55" s="137">
        <f>T_ii!F$4</f>
        <v>50.450348629722711</v>
      </c>
      <c r="P55" s="119">
        <f>O44-T_ii!G$4</f>
        <v>-23.922952932376393</v>
      </c>
      <c r="Q55" s="119">
        <f>T_ii!H$4-O44</f>
        <v>76.726595006614914</v>
      </c>
      <c r="R55" s="119">
        <f>T_ii!F$6</f>
        <v>39.963557788707774</v>
      </c>
      <c r="S55" s="119">
        <f>R44-T_ii!G$6</f>
        <v>-17.088963798448763</v>
      </c>
      <c r="T55" s="119">
        <f>T_ii!H$6-R44</f>
        <v>68.251800243734678</v>
      </c>
      <c r="U55" s="119">
        <f>T_ii!F$7</f>
        <v>64.196099265898809</v>
      </c>
      <c r="V55" s="119">
        <f>U44-T_ii!G$7</f>
        <v>-19.254016486726126</v>
      </c>
      <c r="W55" s="119">
        <f>T_ii!H$7-U44</f>
        <v>93.094903895265745</v>
      </c>
      <c r="X55" s="119">
        <f>T_ii!F$8</f>
        <v>0</v>
      </c>
      <c r="Y55" s="119">
        <f>X44-T_ii!G$8</f>
        <v>0</v>
      </c>
      <c r="Z55" s="119">
        <f>T_ii!H$8-X44</f>
        <v>0</v>
      </c>
      <c r="AA55" s="119">
        <f>T_ii!F$9</f>
        <v>0</v>
      </c>
      <c r="AB55" s="119">
        <f>AA44-T_ii!G$9</f>
        <v>0</v>
      </c>
      <c r="AC55" s="119">
        <f>T_ii!H$9-AA44</f>
        <v>0</v>
      </c>
      <c r="AD55" s="119">
        <f>T_ii!F$10</f>
        <v>0</v>
      </c>
      <c r="AE55" s="119">
        <f>AD44-T_ii!G$10</f>
        <v>0</v>
      </c>
      <c r="AF55" s="119">
        <f>T_ii!H$10-AD44</f>
        <v>0</v>
      </c>
      <c r="AG55" s="119">
        <f>T_ii!F$11</f>
        <v>0</v>
      </c>
      <c r="AH55" s="119">
        <f>AG44-T_ii!G$11</f>
        <v>0</v>
      </c>
      <c r="AI55" s="119">
        <f>T_ii!H$11-AG44</f>
        <v>0</v>
      </c>
      <c r="AJ55" s="119">
        <f>T_ii!F$12</f>
        <v>0</v>
      </c>
      <c r="AK55" s="119">
        <f>AJ44-T_ii!G$12</f>
        <v>0</v>
      </c>
      <c r="AL55" s="119">
        <f>T_ii!H$12-AJ44</f>
        <v>0</v>
      </c>
      <c r="AM55" s="119">
        <f>T_ii!F$13</f>
        <v>0</v>
      </c>
      <c r="AN55" s="119">
        <f>AM44-T_ii!G$13</f>
        <v>0</v>
      </c>
      <c r="AO55" s="119">
        <f>T_ii!H$13-AM44</f>
        <v>0</v>
      </c>
      <c r="AP55" s="119">
        <f>T_ii!F$14</f>
        <v>0</v>
      </c>
      <c r="AQ55" s="119">
        <f>AP44-T_ii!G$14</f>
        <v>0</v>
      </c>
      <c r="AR55" s="119">
        <f>T_ii!H$14-AP44</f>
        <v>0</v>
      </c>
      <c r="AS55" s="119">
        <f>T_ii!F$14</f>
        <v>0</v>
      </c>
      <c r="AT55" s="119">
        <f>AS44-T_ii!G$14</f>
        <v>0</v>
      </c>
      <c r="AU55" s="119">
        <f>T_ii!H$14-AS44</f>
        <v>0</v>
      </c>
      <c r="AV55" s="119">
        <f>T_ii!F$16</f>
        <v>0</v>
      </c>
      <c r="AW55" s="119">
        <f>AV44-T_ii!G$16</f>
        <v>0</v>
      </c>
      <c r="AX55" s="119">
        <f>T_ii!H$16-AV44</f>
        <v>0</v>
      </c>
      <c r="AY55" s="119">
        <f>T_ii!F$17</f>
        <v>0</v>
      </c>
      <c r="AZ55" s="119">
        <f>AY44-T_ii!G$17</f>
        <v>0</v>
      </c>
      <c r="BA55" s="119">
        <f>T_ii!H$17-AY44</f>
        <v>0</v>
      </c>
      <c r="BB55" s="119">
        <f>T_ii!F$18</f>
        <v>0</v>
      </c>
      <c r="BC55" s="119">
        <f>BB44-T_ii!G$18</f>
        <v>0</v>
      </c>
      <c r="BD55" s="119">
        <f>T_ii!H$18-BB44</f>
        <v>0</v>
      </c>
      <c r="BE55" s="119">
        <f>T_ii!F$19</f>
        <v>0</v>
      </c>
      <c r="BF55" s="119">
        <f>BE44-T_ii!G$19</f>
        <v>0</v>
      </c>
      <c r="BG55" s="119">
        <f>T_ii!H$19-BE44</f>
        <v>0</v>
      </c>
      <c r="BH55" s="119">
        <f>T_ii!F$20</f>
        <v>0</v>
      </c>
      <c r="BI55" s="119">
        <f>BH44-T_ii!G$20</f>
        <v>0</v>
      </c>
      <c r="BJ55" s="119">
        <f>T_ii!H$20-BH44</f>
        <v>0</v>
      </c>
      <c r="BK55" s="119">
        <f>T_ii!F$21</f>
        <v>0</v>
      </c>
      <c r="BL55" s="119">
        <f>BK44-T_ii!G$21</f>
        <v>0</v>
      </c>
      <c r="BM55" s="119">
        <f>T_ii!H$21-BK44</f>
        <v>0</v>
      </c>
      <c r="BN55" s="119">
        <f>T_ii!F$22</f>
        <v>0</v>
      </c>
      <c r="BO55" s="119">
        <f>BN44-T_ii!G$22</f>
        <v>0</v>
      </c>
      <c r="BP55" s="119">
        <f>T_ii!H$22-BN44</f>
        <v>0</v>
      </c>
      <c r="BQ55" s="119">
        <f>T_ii!F$23</f>
        <v>0</v>
      </c>
      <c r="BR55" s="119">
        <f>BQ44-T_ii!G$23</f>
        <v>0</v>
      </c>
      <c r="BS55" s="119">
        <f>T_ii!H$23-BQ44</f>
        <v>0</v>
      </c>
      <c r="BT55" s="119">
        <f>T_ii!F$24</f>
        <v>0</v>
      </c>
      <c r="BU55" s="119">
        <f>BT44-T_ii!G$24</f>
        <v>0</v>
      </c>
      <c r="BV55" s="119">
        <f>T_ii!H$24-BT44</f>
        <v>0</v>
      </c>
      <c r="BW55" s="119">
        <f>T_ii!F$24</f>
        <v>0</v>
      </c>
      <c r="BX55" s="119">
        <f>BW44-T_ii!G$24</f>
        <v>0</v>
      </c>
      <c r="BY55" s="119">
        <f>T_ii!H$24-BW44</f>
        <v>0</v>
      </c>
      <c r="BZ55" s="119">
        <f>T_ii!F$26</f>
        <v>0</v>
      </c>
      <c r="CA55" s="119">
        <f>BZ44-T_ii!G$26</f>
        <v>0</v>
      </c>
      <c r="CB55" s="119">
        <f>T_ii!H$26-BZ44</f>
        <v>0</v>
      </c>
      <c r="CC55" s="119">
        <f>T_ii!F$27</f>
        <v>0</v>
      </c>
      <c r="CD55" s="119">
        <f>CC44-T_ii!G$27</f>
        <v>0</v>
      </c>
      <c r="CE55" s="119">
        <f>T_ii!H$27-CC44</f>
        <v>0</v>
      </c>
      <c r="CF55" s="119">
        <f>T_ii!F$28</f>
        <v>0</v>
      </c>
      <c r="CG55" s="119">
        <f>CF44-T_ii!G$28</f>
        <v>0</v>
      </c>
      <c r="CH55" s="119">
        <f>T_ii!H$28-CF44</f>
        <v>0</v>
      </c>
      <c r="CI55" s="119">
        <f>T_ii!F$29</f>
        <v>0</v>
      </c>
      <c r="CJ55" s="119">
        <f>CI44-T_ii!G$29</f>
        <v>0</v>
      </c>
      <c r="CK55" s="119">
        <f>T_ii!H$29-CI44</f>
        <v>0</v>
      </c>
      <c r="CL55" s="119">
        <f>T_ii!F$30</f>
        <v>0</v>
      </c>
      <c r="CM55" s="119">
        <f>CL44-T_ii!G$30</f>
        <v>0</v>
      </c>
      <c r="CN55" s="119">
        <f>T_ii!H$30-CL44</f>
        <v>0</v>
      </c>
      <c r="CO55" s="119">
        <f>T_ii!F$31</f>
        <v>0</v>
      </c>
      <c r="CP55" s="119">
        <f>CO44-T_ii!G$31</f>
        <v>0</v>
      </c>
      <c r="CQ55" s="119">
        <f>T_ii!H$31-CO44</f>
        <v>0</v>
      </c>
      <c r="CR55" s="119">
        <f>T_ii!F$32</f>
        <v>0</v>
      </c>
      <c r="CS55" s="119">
        <f>CR44-T_ii!G$32</f>
        <v>0</v>
      </c>
      <c r="CT55" s="119">
        <f>T_ii!H$32-CR44</f>
        <v>0</v>
      </c>
      <c r="CX55" s="159"/>
      <c r="CY55" s="159"/>
      <c r="CZ55" s="159"/>
      <c r="DA55" s="159"/>
      <c r="DB55" s="159"/>
      <c r="DC55" s="159"/>
    </row>
    <row r="56" spans="1:107" x14ac:dyDescent="0.25">
      <c r="B56" s="165"/>
      <c r="C56" s="165"/>
      <c r="D56" s="165"/>
      <c r="E56" s="165"/>
      <c r="F56" s="165"/>
      <c r="G56" s="165"/>
      <c r="I56" s="136"/>
      <c r="J56" s="115" t="s">
        <v>88</v>
      </c>
      <c r="K56" s="64" t="str">
        <f>T_ii!J$2</f>
        <v>Pharmacy</v>
      </c>
      <c r="L56" s="137">
        <f>T_ii!J$4</f>
        <v>7.2756083263505671</v>
      </c>
      <c r="M56" s="137">
        <f>L46-T_ii!K$4</f>
        <v>-2.6170701364461193</v>
      </c>
      <c r="N56" s="137">
        <f>T_ii!L$4-L46</f>
        <v>18.639411391052679</v>
      </c>
      <c r="O56" s="137">
        <f>T_ii!J$4</f>
        <v>7.2756083263505671</v>
      </c>
      <c r="P56" s="119">
        <f>O46-T_ii!K$4</f>
        <v>-2.6170701364461193</v>
      </c>
      <c r="Q56" s="119">
        <f>T_ii!L$4-O46</f>
        <v>18.639411391052679</v>
      </c>
      <c r="R56" s="119">
        <f>T_ii!J$6</f>
        <v>7.2756083263505671</v>
      </c>
      <c r="S56" s="119">
        <f>R46-T_ii!K$6</f>
        <v>-2.6170701364461193</v>
      </c>
      <c r="T56" s="119">
        <f>T_ii!L$6-R46</f>
        <v>18.639411391052679</v>
      </c>
      <c r="U56" s="119">
        <f>T_ii!J$7</f>
        <v>59.178118255172819</v>
      </c>
      <c r="V56" s="119">
        <f>U46-T_ii!K$7</f>
        <v>-31.658015655144606</v>
      </c>
      <c r="W56" s="119">
        <f>T_ii!L$7-U46</f>
        <v>81.938703210818701</v>
      </c>
      <c r="X56" s="119">
        <f>T_ii!J$8</f>
        <v>0</v>
      </c>
      <c r="Y56" s="119">
        <f>X46-T_ii!K$8</f>
        <v>0</v>
      </c>
      <c r="Z56" s="119">
        <f>T_ii!L$8-X46</f>
        <v>0</v>
      </c>
      <c r="AA56" s="119">
        <f>T_ii!J$9</f>
        <v>0</v>
      </c>
      <c r="AB56" s="119">
        <f>AA46-T_ii!K$9</f>
        <v>0</v>
      </c>
      <c r="AC56" s="119">
        <f>T_ii!L$9-AA46</f>
        <v>0</v>
      </c>
      <c r="AD56" s="119">
        <f>T_ii!J$10</f>
        <v>0</v>
      </c>
      <c r="AE56" s="119">
        <f>AD46-T_ii!K$10</f>
        <v>0</v>
      </c>
      <c r="AF56" s="119">
        <f>T_ii!L$10-AD46</f>
        <v>0</v>
      </c>
      <c r="AG56" s="119">
        <f>T_ii!J$11</f>
        <v>0</v>
      </c>
      <c r="AH56" s="119">
        <f>AG46-T_ii!K$11</f>
        <v>0</v>
      </c>
      <c r="AI56" s="119">
        <f>T_ii!L$11-AG46</f>
        <v>0</v>
      </c>
      <c r="AJ56" s="119">
        <f>T_ii!J$12</f>
        <v>0</v>
      </c>
      <c r="AK56" s="119">
        <f>AJ46-T_ii!K$12</f>
        <v>0</v>
      </c>
      <c r="AL56" s="119">
        <f>T_ii!L$12-AJ46</f>
        <v>0</v>
      </c>
      <c r="AM56" s="119">
        <f>T_ii!J$13</f>
        <v>0</v>
      </c>
      <c r="AN56" s="119">
        <f>AM46-T_ii!K$13</f>
        <v>0</v>
      </c>
      <c r="AO56" s="119">
        <f>T_ii!L$13-AM46</f>
        <v>0</v>
      </c>
      <c r="AP56" s="119">
        <f>T_ii!J$14</f>
        <v>0</v>
      </c>
      <c r="AQ56" s="119">
        <f>AP46-T_ii!K$14</f>
        <v>0</v>
      </c>
      <c r="AR56" s="119">
        <f>T_ii!L$14-AP46</f>
        <v>0</v>
      </c>
      <c r="AS56" s="119">
        <f>T_ii!J$14</f>
        <v>0</v>
      </c>
      <c r="AT56" s="119">
        <f>AS46-T_ii!K$14</f>
        <v>0</v>
      </c>
      <c r="AU56" s="119">
        <f>T_ii!L$14-AS46</f>
        <v>0</v>
      </c>
      <c r="AV56" s="119">
        <f>T_ii!J$16</f>
        <v>0</v>
      </c>
      <c r="AW56" s="119">
        <f>AV46-T_ii!K$16</f>
        <v>0</v>
      </c>
      <c r="AX56" s="119">
        <f>T_ii!L$16-AV46</f>
        <v>0</v>
      </c>
      <c r="AY56" s="119">
        <f>T_ii!J$17</f>
        <v>0</v>
      </c>
      <c r="AZ56" s="119">
        <f>AY46-T_ii!K$17</f>
        <v>0</v>
      </c>
      <c r="BA56" s="119">
        <f>T_ii!L$17-AY46</f>
        <v>0</v>
      </c>
      <c r="BB56" s="119">
        <f>T_ii!J$18</f>
        <v>0</v>
      </c>
      <c r="BC56" s="119">
        <f>BB46-T_ii!K$18</f>
        <v>0</v>
      </c>
      <c r="BD56" s="119">
        <f>T_ii!L$18-BB46</f>
        <v>0</v>
      </c>
      <c r="BE56" s="119">
        <f>T_ii!J$19</f>
        <v>0</v>
      </c>
      <c r="BF56" s="119">
        <f>BE46-T_ii!K$19</f>
        <v>0</v>
      </c>
      <c r="BG56" s="119">
        <f>T_ii!L$19-BE46</f>
        <v>0</v>
      </c>
      <c r="BH56" s="119">
        <f>T_ii!J$20</f>
        <v>0</v>
      </c>
      <c r="BI56" s="119">
        <f>BH46-T_ii!K$20</f>
        <v>0</v>
      </c>
      <c r="BJ56" s="119">
        <f>T_ii!L$20-BH46</f>
        <v>0</v>
      </c>
      <c r="BK56" s="119">
        <f>T_ii!J$21</f>
        <v>0</v>
      </c>
      <c r="BL56" s="119">
        <f>BK46-T_ii!K$21</f>
        <v>0</v>
      </c>
      <c r="BM56" s="119">
        <f>T_ii!L$21-BK46</f>
        <v>0</v>
      </c>
      <c r="BN56" s="119">
        <f>T_ii!J$22</f>
        <v>0</v>
      </c>
      <c r="BO56" s="119">
        <f>BN46-T_ii!K$22</f>
        <v>0</v>
      </c>
      <c r="BP56" s="119">
        <f>T_ii!L$22-BN46</f>
        <v>0</v>
      </c>
      <c r="BQ56" s="119">
        <f>T_ii!J$23</f>
        <v>0</v>
      </c>
      <c r="BR56" s="119">
        <f>BQ46-T_ii!K$23</f>
        <v>0</v>
      </c>
      <c r="BS56" s="119">
        <f>T_ii!L$23-BQ46</f>
        <v>0</v>
      </c>
      <c r="BT56" s="119">
        <f>T_ii!J$24</f>
        <v>0</v>
      </c>
      <c r="BU56" s="119">
        <f>BT46-T_ii!K$24</f>
        <v>0</v>
      </c>
      <c r="BV56" s="119">
        <f>T_ii!L$24-BT46</f>
        <v>0</v>
      </c>
      <c r="BW56" s="119">
        <f>T_ii!J$24</f>
        <v>0</v>
      </c>
      <c r="BX56" s="119">
        <f>BW46-T_ii!K$24</f>
        <v>0</v>
      </c>
      <c r="BY56" s="119">
        <f>T_ii!L$24-BW46</f>
        <v>0</v>
      </c>
      <c r="BZ56" s="119">
        <f>T_ii!J$26</f>
        <v>0</v>
      </c>
      <c r="CA56" s="119">
        <f>BZ46-T_ii!K$26</f>
        <v>0</v>
      </c>
      <c r="CB56" s="119">
        <f>T_ii!L$26-BZ46</f>
        <v>0</v>
      </c>
      <c r="CC56" s="119">
        <f>T_ii!J$27</f>
        <v>0</v>
      </c>
      <c r="CD56" s="119">
        <f>CC46-T_ii!K$27</f>
        <v>0</v>
      </c>
      <c r="CE56" s="119">
        <f>T_ii!L$27-CC46</f>
        <v>0</v>
      </c>
      <c r="CF56" s="119">
        <f>T_ii!J$28</f>
        <v>0</v>
      </c>
      <c r="CG56" s="119">
        <f>CF46-T_ii!K$28</f>
        <v>0</v>
      </c>
      <c r="CH56" s="119">
        <f>T_ii!L$28-CF46</f>
        <v>0</v>
      </c>
      <c r="CI56" s="119">
        <f>T_ii!J$29</f>
        <v>0</v>
      </c>
      <c r="CJ56" s="119">
        <f>CI46-T_ii!K$29</f>
        <v>0</v>
      </c>
      <c r="CK56" s="119">
        <f>T_ii!L$29-CI46</f>
        <v>0</v>
      </c>
      <c r="CL56" s="119">
        <f>T_ii!J$30</f>
        <v>0</v>
      </c>
      <c r="CM56" s="119">
        <f>CL46-T_ii!K$30</f>
        <v>0</v>
      </c>
      <c r="CN56" s="119">
        <f>T_ii!L$30-CL46</f>
        <v>0</v>
      </c>
      <c r="CO56" s="119">
        <f>T_ii!J$31</f>
        <v>0</v>
      </c>
      <c r="CP56" s="119">
        <f>CO46-T_ii!K$31</f>
        <v>0</v>
      </c>
      <c r="CQ56" s="119">
        <f>T_ii!L$31-CO46</f>
        <v>0</v>
      </c>
      <c r="CR56" s="119">
        <f>T_ii!J$32</f>
        <v>0</v>
      </c>
      <c r="CS56" s="119">
        <f>CR46-T_ii!K$32</f>
        <v>0</v>
      </c>
      <c r="CT56" s="119">
        <f>T_ii!L$32-CR46</f>
        <v>0</v>
      </c>
      <c r="CX56" s="159"/>
      <c r="CY56" s="159"/>
      <c r="CZ56" s="159"/>
      <c r="DA56" s="159"/>
      <c r="DB56" s="159"/>
      <c r="DC56" s="159"/>
    </row>
    <row r="57" spans="1:107" x14ac:dyDescent="0.25">
      <c r="B57" s="165"/>
      <c r="C57" s="165"/>
      <c r="D57" s="165"/>
      <c r="E57" s="165"/>
      <c r="F57" s="165"/>
      <c r="G57" s="165"/>
      <c r="I57" s="136"/>
      <c r="J57" s="115" t="s">
        <v>89</v>
      </c>
      <c r="K57" s="64" t="str">
        <f>T_ii!N$2</f>
        <v>Laboratory</v>
      </c>
      <c r="L57" s="137" t="str">
        <f>T_ii!N$4</f>
        <v>0</v>
      </c>
      <c r="M57" s="137" t="e">
        <f>L47-T_ii!O$4</f>
        <v>#VALUE!</v>
      </c>
      <c r="N57" s="137" t="e">
        <f>T_ii!P$4-L47</f>
        <v>#VALUE!</v>
      </c>
      <c r="O57" s="137" t="str">
        <f>T_ii!N$4</f>
        <v>0</v>
      </c>
      <c r="P57" s="119" t="e">
        <f>O47-T_ii!O$4</f>
        <v>#VALUE!</v>
      </c>
      <c r="Q57" s="119" t="e">
        <f>T_ii!P$4-O47</f>
        <v>#VALUE!</v>
      </c>
      <c r="R57" s="119" t="str">
        <f>T_ii!N$6</f>
        <v>0</v>
      </c>
      <c r="S57" s="119" t="e">
        <f>R47-T_ii!O$6</f>
        <v>#VALUE!</v>
      </c>
      <c r="T57" s="119" t="e">
        <f>T_ii!P$6-R47</f>
        <v>#VALUE!</v>
      </c>
      <c r="U57" s="119" t="str">
        <f>T_ii!N$7</f>
        <v>0</v>
      </c>
      <c r="V57" s="119" t="e">
        <f>U47-T_ii!O$7</f>
        <v>#VALUE!</v>
      </c>
      <c r="W57" s="119" t="e">
        <f>T_ii!P$7-U47</f>
        <v>#VALUE!</v>
      </c>
      <c r="X57" s="119">
        <f>T_ii!N$8</f>
        <v>0</v>
      </c>
      <c r="Y57" s="119">
        <f>X47-T_ii!O$8</f>
        <v>0</v>
      </c>
      <c r="Z57" s="119">
        <f>T_ii!P$8-X47</f>
        <v>0</v>
      </c>
      <c r="AA57" s="119">
        <f>T_ii!N$9</f>
        <v>0</v>
      </c>
      <c r="AB57" s="119">
        <f>AA47-T_ii!O$9</f>
        <v>0</v>
      </c>
      <c r="AC57" s="119">
        <f>T_ii!P$9-AA47</f>
        <v>0</v>
      </c>
      <c r="AD57" s="119">
        <f>T_ii!N$10</f>
        <v>0</v>
      </c>
      <c r="AE57" s="119">
        <f>AD47-T_ii!O$10</f>
        <v>0</v>
      </c>
      <c r="AF57" s="119">
        <f>T_ii!P$10-AD47</f>
        <v>0</v>
      </c>
      <c r="AG57" s="119">
        <f>T_ii!N$11</f>
        <v>0</v>
      </c>
      <c r="AH57" s="119">
        <f>AG47-T_ii!O$11</f>
        <v>0</v>
      </c>
      <c r="AI57" s="119">
        <f>T_ii!P$11-AG47</f>
        <v>0</v>
      </c>
      <c r="AJ57" s="119">
        <f>T_ii!N$12</f>
        <v>0</v>
      </c>
      <c r="AK57" s="119">
        <f>AJ47-T_ii!O$12</f>
        <v>0</v>
      </c>
      <c r="AL57" s="119">
        <f>T_ii!P$12-AJ47</f>
        <v>0</v>
      </c>
      <c r="AM57" s="119">
        <f>T_ii!N$13</f>
        <v>0</v>
      </c>
      <c r="AN57" s="119">
        <f>AM47-T_ii!O$13</f>
        <v>0</v>
      </c>
      <c r="AO57" s="119">
        <f>T_ii!P$13-AM47</f>
        <v>0</v>
      </c>
      <c r="AP57" s="119">
        <f>T_ii!N$14</f>
        <v>0</v>
      </c>
      <c r="AQ57" s="119">
        <f>AP47-T_ii!O$14</f>
        <v>0</v>
      </c>
      <c r="AR57" s="119">
        <f>T_ii!P$14-AP47</f>
        <v>0</v>
      </c>
      <c r="AS57" s="119">
        <f>T_ii!N$14</f>
        <v>0</v>
      </c>
      <c r="AT57" s="119">
        <f>AS47-T_ii!O$14</f>
        <v>0</v>
      </c>
      <c r="AU57" s="119">
        <f>T_ii!P$14-AS47</f>
        <v>0</v>
      </c>
      <c r="AV57" s="119">
        <f>T_ii!N$16</f>
        <v>0</v>
      </c>
      <c r="AW57" s="119">
        <f>AV47-T_ii!O$16</f>
        <v>0</v>
      </c>
      <c r="AX57" s="119">
        <f>T_ii!P$16-AV47</f>
        <v>0</v>
      </c>
      <c r="AY57" s="119">
        <f>T_ii!N$17</f>
        <v>0</v>
      </c>
      <c r="AZ57" s="119">
        <f>AY47-T_ii!O$17</f>
        <v>0</v>
      </c>
      <c r="BA57" s="119">
        <f>T_ii!P$17-AY47</f>
        <v>0</v>
      </c>
      <c r="BB57" s="119">
        <f>T_ii!N$18</f>
        <v>0</v>
      </c>
      <c r="BC57" s="119">
        <f>BB47-T_ii!O$18</f>
        <v>0</v>
      </c>
      <c r="BD57" s="119">
        <f>T_ii!P$18-BB47</f>
        <v>0</v>
      </c>
      <c r="BE57" s="119">
        <f>T_ii!N$19</f>
        <v>0</v>
      </c>
      <c r="BF57" s="119">
        <f>BE47-T_ii!O$19</f>
        <v>0</v>
      </c>
      <c r="BG57" s="119">
        <f>T_ii!P$19-BE47</f>
        <v>0</v>
      </c>
      <c r="BH57" s="119">
        <f>T_ii!N$20</f>
        <v>0</v>
      </c>
      <c r="BI57" s="119">
        <f>BH47-T_ii!O$20</f>
        <v>0</v>
      </c>
      <c r="BJ57" s="119">
        <f>T_ii!P$20-BH47</f>
        <v>0</v>
      </c>
      <c r="BK57" s="119">
        <f>T_ii!N$21</f>
        <v>0</v>
      </c>
      <c r="BL57" s="119">
        <f>BK47-T_ii!O$21</f>
        <v>0</v>
      </c>
      <c r="BM57" s="119">
        <f>T_ii!P$21-BK47</f>
        <v>0</v>
      </c>
      <c r="BN57" s="119">
        <f>T_ii!N$22</f>
        <v>0</v>
      </c>
      <c r="BO57" s="119">
        <f>BN47-T_ii!O$22</f>
        <v>0</v>
      </c>
      <c r="BP57" s="119">
        <f>T_ii!P$22-BN47</f>
        <v>0</v>
      </c>
      <c r="BQ57" s="119">
        <f>T_ii!N$23</f>
        <v>0</v>
      </c>
      <c r="BR57" s="119">
        <f>BQ47-T_ii!O$23</f>
        <v>0</v>
      </c>
      <c r="BS57" s="119">
        <f>T_ii!P$23-BQ47</f>
        <v>0</v>
      </c>
      <c r="BT57" s="119">
        <f>T_ii!N$24</f>
        <v>0</v>
      </c>
      <c r="BU57" s="119">
        <f>BT47-T_ii!O$24</f>
        <v>0</v>
      </c>
      <c r="BV57" s="119">
        <f>T_ii!P$24-BT47</f>
        <v>0</v>
      </c>
      <c r="BW57" s="119">
        <f>T_ii!N$24</f>
        <v>0</v>
      </c>
      <c r="BX57" s="119">
        <f>BW47-T_ii!O$24</f>
        <v>0</v>
      </c>
      <c r="BY57" s="119">
        <f>T_ii!P$24-BW47</f>
        <v>0</v>
      </c>
      <c r="BZ57" s="119">
        <f>T_ii!N$26</f>
        <v>0</v>
      </c>
      <c r="CA57" s="119">
        <f>BZ47-T_ii!O$26</f>
        <v>0</v>
      </c>
      <c r="CB57" s="119">
        <f>T_ii!P$26-BZ47</f>
        <v>0</v>
      </c>
      <c r="CC57" s="119">
        <f>T_ii!N$27</f>
        <v>0</v>
      </c>
      <c r="CD57" s="119">
        <f>CC47-T_ii!O$27</f>
        <v>0</v>
      </c>
      <c r="CE57" s="119">
        <f>T_ii!P$27-CC47</f>
        <v>0</v>
      </c>
      <c r="CF57" s="119">
        <f>T_ii!N$28</f>
        <v>0</v>
      </c>
      <c r="CG57" s="119">
        <f>CF47-T_ii!O$28</f>
        <v>0</v>
      </c>
      <c r="CH57" s="119">
        <f>T_ii!P$28-CF47</f>
        <v>0</v>
      </c>
      <c r="CI57" s="119">
        <f>T_ii!N$29</f>
        <v>0</v>
      </c>
      <c r="CJ57" s="119">
        <f>CI47-T_ii!O$29</f>
        <v>0</v>
      </c>
      <c r="CK57" s="119">
        <f>T_ii!P$29-CI47</f>
        <v>0</v>
      </c>
      <c r="CL57" s="119">
        <f>T_ii!N$30</f>
        <v>0</v>
      </c>
      <c r="CM57" s="119">
        <f>CL47-T_ii!O$30</f>
        <v>0</v>
      </c>
      <c r="CN57" s="119">
        <f>T_ii!P$30-CL47</f>
        <v>0</v>
      </c>
      <c r="CO57" s="119">
        <f>T_ii!N$31</f>
        <v>0</v>
      </c>
      <c r="CP57" s="119">
        <f>CO47-T_ii!O$31</f>
        <v>0</v>
      </c>
      <c r="CQ57" s="119">
        <f>T_ii!P$31-CO47</f>
        <v>0</v>
      </c>
      <c r="CR57" s="119">
        <f>T_ii!N$32</f>
        <v>0</v>
      </c>
      <c r="CS57" s="119">
        <f>CR47-T_ii!O$32</f>
        <v>0</v>
      </c>
      <c r="CT57" s="119">
        <f>T_ii!P$32-CR47</f>
        <v>0</v>
      </c>
      <c r="CX57" s="159"/>
      <c r="CY57" s="159"/>
      <c r="CZ57" s="159"/>
      <c r="DA57" s="159"/>
      <c r="DB57" s="159"/>
      <c r="DC57" s="159"/>
    </row>
    <row r="58" spans="1:107" x14ac:dyDescent="0.25">
      <c r="B58" s="165"/>
      <c r="C58" s="165"/>
      <c r="D58" s="165"/>
      <c r="E58" s="165"/>
      <c r="F58" s="165"/>
      <c r="G58" s="165"/>
      <c r="I58" s="136"/>
      <c r="J58" s="115" t="s">
        <v>89</v>
      </c>
      <c r="K58" s="64" t="str">
        <f>T_ii!R$2</f>
        <v>Drug store</v>
      </c>
      <c r="L58" s="137">
        <f>T_ii!R$4</f>
        <v>16.144704569379297</v>
      </c>
      <c r="M58" s="137">
        <f>L48-T_ii!S$4</f>
        <v>-11.712565739574673</v>
      </c>
      <c r="N58" s="137">
        <f>T_ii!T$4-L48</f>
        <v>21.839134859978863</v>
      </c>
      <c r="O58" s="137">
        <f>T_ii!R$4</f>
        <v>16.144704569379297</v>
      </c>
      <c r="P58" s="119">
        <f>O48-T_ii!S$4</f>
        <v>-11.712565739574673</v>
      </c>
      <c r="Q58" s="119">
        <f>T_ii!T$4-O48</f>
        <v>21.839134859978863</v>
      </c>
      <c r="R58" s="119">
        <f>T_ii!R$6</f>
        <v>16.144704569379297</v>
      </c>
      <c r="S58" s="119">
        <f>R48-T_ii!S$6</f>
        <v>-11.712565739574673</v>
      </c>
      <c r="T58" s="119">
        <f>T_ii!T$6-R48</f>
        <v>21.839134859978863</v>
      </c>
      <c r="U58" s="119">
        <f>T_ii!R$7</f>
        <v>48.971023575366971</v>
      </c>
      <c r="V58" s="119">
        <f>U48-T_ii!S$7</f>
        <v>-34.962305320567275</v>
      </c>
      <c r="W58" s="119">
        <f>T_ii!T$7-U48</f>
        <v>63.143241014090975</v>
      </c>
      <c r="X58" s="119">
        <f>T_ii!R$8</f>
        <v>0</v>
      </c>
      <c r="Y58" s="119">
        <f>X48-T_ii!S$8</f>
        <v>0</v>
      </c>
      <c r="Z58" s="119">
        <f>T_ii!T$8-X48</f>
        <v>0</v>
      </c>
      <c r="AA58" s="119">
        <f>T_ii!R$9</f>
        <v>0</v>
      </c>
      <c r="AB58" s="119">
        <f>AA48-T_ii!S$9</f>
        <v>0</v>
      </c>
      <c r="AC58" s="119">
        <f>T_ii!T$9-AA48</f>
        <v>0</v>
      </c>
      <c r="AD58" s="119">
        <f>T_ii!R$10</f>
        <v>0</v>
      </c>
      <c r="AE58" s="119">
        <f>AD48-T_ii!S$10</f>
        <v>0</v>
      </c>
      <c r="AF58" s="119">
        <f>T_ii!T$10-AD48</f>
        <v>0</v>
      </c>
      <c r="AG58" s="119">
        <f>T_ii!R$11</f>
        <v>0</v>
      </c>
      <c r="AH58" s="119">
        <f>AG48-T_ii!S$11</f>
        <v>0</v>
      </c>
      <c r="AI58" s="119">
        <f>T_ii!T$11-AG48</f>
        <v>0</v>
      </c>
      <c r="AJ58" s="119">
        <f>T_ii!R$12</f>
        <v>0</v>
      </c>
      <c r="AK58" s="119">
        <f>AJ48-T_ii!S$12</f>
        <v>0</v>
      </c>
      <c r="AL58" s="119">
        <f>T_ii!T$12-AJ48</f>
        <v>0</v>
      </c>
      <c r="AM58" s="119">
        <f>T_ii!R$13</f>
        <v>0</v>
      </c>
      <c r="AN58" s="119">
        <f>AM48-T_ii!S$13</f>
        <v>0</v>
      </c>
      <c r="AO58" s="119">
        <f>T_ii!T$13-AM48</f>
        <v>0</v>
      </c>
      <c r="AP58" s="119">
        <f>T_ii!R$14</f>
        <v>0</v>
      </c>
      <c r="AQ58" s="119">
        <f>AP48-T_ii!S$14</f>
        <v>0</v>
      </c>
      <c r="AR58" s="119">
        <f>T_ii!T$14-AP48</f>
        <v>0</v>
      </c>
      <c r="AS58" s="119">
        <f>T_ii!R$14</f>
        <v>0</v>
      </c>
      <c r="AT58" s="119">
        <f>AS48-T_ii!S$14</f>
        <v>0</v>
      </c>
      <c r="AU58" s="119">
        <f>T_ii!T$14-AS48</f>
        <v>0</v>
      </c>
      <c r="AV58" s="119">
        <f>T_ii!R$16</f>
        <v>0</v>
      </c>
      <c r="AW58" s="119">
        <f>AV48-T_ii!S$16</f>
        <v>0</v>
      </c>
      <c r="AX58" s="119">
        <f>T_ii!T$16-AV48</f>
        <v>0</v>
      </c>
      <c r="AY58" s="119">
        <f>T_ii!R$17</f>
        <v>0</v>
      </c>
      <c r="AZ58" s="119">
        <f>AY48-T_ii!S$17</f>
        <v>0</v>
      </c>
      <c r="BA58" s="119">
        <f>T_ii!T$17-AY48</f>
        <v>0</v>
      </c>
      <c r="BB58" s="119">
        <f>T_ii!R$18</f>
        <v>0</v>
      </c>
      <c r="BC58" s="119">
        <f>BB48-T_ii!S$18</f>
        <v>0</v>
      </c>
      <c r="BD58" s="119">
        <f>T_ii!T$18-BB48</f>
        <v>0</v>
      </c>
      <c r="BE58" s="119">
        <f>T_ii!R$19</f>
        <v>0</v>
      </c>
      <c r="BF58" s="119">
        <f>BE48-T_ii!S$19</f>
        <v>0</v>
      </c>
      <c r="BG58" s="119">
        <f>T_ii!T$19-BE48</f>
        <v>0</v>
      </c>
      <c r="BH58" s="119">
        <f>T_ii!R$20</f>
        <v>0</v>
      </c>
      <c r="BI58" s="119">
        <f>BH48-T_ii!S$20</f>
        <v>0</v>
      </c>
      <c r="BJ58" s="119">
        <f>T_ii!T$20-BH48</f>
        <v>0</v>
      </c>
      <c r="BK58" s="119">
        <f>T_ii!R$21</f>
        <v>0</v>
      </c>
      <c r="BL58" s="119">
        <f>BK48-T_ii!S$21</f>
        <v>0</v>
      </c>
      <c r="BM58" s="119">
        <f>T_ii!T$21-BK48</f>
        <v>0</v>
      </c>
      <c r="BN58" s="119">
        <f>T_ii!R$22</f>
        <v>0</v>
      </c>
      <c r="BO58" s="119">
        <f>BN48-T_ii!S$22</f>
        <v>0</v>
      </c>
      <c r="BP58" s="119">
        <f>T_ii!T$22-BN48</f>
        <v>0</v>
      </c>
      <c r="BQ58" s="119">
        <f>T_ii!R$23</f>
        <v>0</v>
      </c>
      <c r="BR58" s="119">
        <f>BQ48-T_ii!S$23</f>
        <v>0</v>
      </c>
      <c r="BS58" s="119">
        <f>T_ii!T$23-BQ48</f>
        <v>0</v>
      </c>
      <c r="BT58" s="119">
        <f>T_ii!R$24</f>
        <v>0</v>
      </c>
      <c r="BU58" s="119">
        <f>BT48-T_ii!S$24</f>
        <v>0</v>
      </c>
      <c r="BV58" s="119">
        <f>T_ii!T$24-BT48</f>
        <v>0</v>
      </c>
      <c r="BW58" s="119">
        <f>T_ii!R$24</f>
        <v>0</v>
      </c>
      <c r="BX58" s="119">
        <f>BW48-T_ii!S$24</f>
        <v>0</v>
      </c>
      <c r="BY58" s="119">
        <f>T_ii!T$24-BW48</f>
        <v>0</v>
      </c>
      <c r="BZ58" s="119">
        <f>T_ii!R$26</f>
        <v>0</v>
      </c>
      <c r="CA58" s="119">
        <f>BZ48-T_ii!S$26</f>
        <v>0</v>
      </c>
      <c r="CB58" s="119">
        <f>T_ii!T$26-BZ48</f>
        <v>0</v>
      </c>
      <c r="CC58" s="119">
        <f>T_ii!R$27</f>
        <v>0</v>
      </c>
      <c r="CD58" s="119">
        <f>CC48-T_ii!S$27</f>
        <v>0</v>
      </c>
      <c r="CE58" s="119">
        <f>T_ii!T$27-CC48</f>
        <v>0</v>
      </c>
      <c r="CF58" s="119">
        <f>T_ii!R$28</f>
        <v>0</v>
      </c>
      <c r="CG58" s="119">
        <f>CF48-T_ii!S$28</f>
        <v>0</v>
      </c>
      <c r="CH58" s="119">
        <f>T_ii!T$28-CF48</f>
        <v>0</v>
      </c>
      <c r="CI58" s="119">
        <f>T_ii!R$29</f>
        <v>0</v>
      </c>
      <c r="CJ58" s="119">
        <f>CI48-T_ii!S$29</f>
        <v>0</v>
      </c>
      <c r="CK58" s="119">
        <f>T_ii!T$29-CI48</f>
        <v>0</v>
      </c>
      <c r="CL58" s="119">
        <f>T_ii!R$30</f>
        <v>0</v>
      </c>
      <c r="CM58" s="119">
        <f>CL48-T_ii!S$30</f>
        <v>0</v>
      </c>
      <c r="CN58" s="119">
        <f>T_ii!T$30-CL48</f>
        <v>0</v>
      </c>
      <c r="CO58" s="119">
        <f>T_ii!R$31</f>
        <v>0</v>
      </c>
      <c r="CP58" s="119">
        <f>CO48-T_ii!S$31</f>
        <v>0</v>
      </c>
      <c r="CQ58" s="119">
        <f>T_ii!T$31-CO48</f>
        <v>0</v>
      </c>
      <c r="CR58" s="119">
        <f>T_ii!R$32</f>
        <v>0</v>
      </c>
      <c r="CS58" s="119">
        <f>CR48-T_ii!S$32</f>
        <v>0</v>
      </c>
      <c r="CT58" s="119">
        <f>T_ii!T$32-CR48</f>
        <v>0</v>
      </c>
      <c r="CX58" s="159"/>
      <c r="CY58" s="159"/>
      <c r="CZ58" s="159"/>
      <c r="DA58" s="159"/>
      <c r="DB58" s="159"/>
      <c r="DC58" s="159"/>
    </row>
    <row r="59" spans="1:107" x14ac:dyDescent="0.25">
      <c r="B59" s="165"/>
      <c r="C59" s="165"/>
      <c r="D59" s="165"/>
      <c r="E59" s="165"/>
      <c r="F59" s="165"/>
      <c r="G59" s="165"/>
      <c r="I59" s="136"/>
      <c r="J59" s="115" t="s">
        <v>90</v>
      </c>
      <c r="K59" s="64" t="str">
        <f>T_ii!V$2</f>
        <v>Informal TOTAL</v>
      </c>
      <c r="L59" s="137">
        <f>T_ii!V$4</f>
        <v>23.308195151049521</v>
      </c>
      <c r="M59" s="137">
        <f>L49-T_ii!W$4</f>
        <v>-9.1398365807329025</v>
      </c>
      <c r="N59" s="137">
        <f>T_ii!X$4-L49</f>
        <v>47.868779239850859</v>
      </c>
      <c r="O59" s="137">
        <f>T_ii!V$4</f>
        <v>23.308195151049521</v>
      </c>
      <c r="P59" s="119">
        <f>O49-T_ii!W$4</f>
        <v>-9.1398365807329025</v>
      </c>
      <c r="Q59" s="119">
        <f>T_ii!X$4-O49</f>
        <v>47.868779239850859</v>
      </c>
      <c r="R59" s="119">
        <f>T_ii!V$6</f>
        <v>23.308195151049521</v>
      </c>
      <c r="S59" s="119">
        <f>R49-T_ii!W$6</f>
        <v>-9.1398365807329025</v>
      </c>
      <c r="T59" s="119">
        <f>T_ii!X$6-R49</f>
        <v>47.868779239850859</v>
      </c>
      <c r="U59" s="119">
        <f>T_ii!V$7</f>
        <v>100</v>
      </c>
      <c r="V59" s="119">
        <f>U49-T_ii!W$7</f>
        <v>0</v>
      </c>
      <c r="W59" s="119">
        <f>T_ii!X$7-U49</f>
        <v>0</v>
      </c>
      <c r="X59" s="119">
        <f>T_ii!V$8</f>
        <v>0</v>
      </c>
      <c r="Y59" s="119">
        <f>X49-T_ii!W$8</f>
        <v>0</v>
      </c>
      <c r="Z59" s="119">
        <f>T_ii!X$8-X49</f>
        <v>0</v>
      </c>
      <c r="AA59" s="119">
        <f>T_ii!V$9</f>
        <v>0</v>
      </c>
      <c r="AB59" s="119">
        <f>AA49-T_ii!W$9</f>
        <v>0</v>
      </c>
      <c r="AC59" s="119">
        <f>T_ii!X$9-AA49</f>
        <v>0</v>
      </c>
      <c r="AD59" s="119">
        <f>T_ii!V$10</f>
        <v>0</v>
      </c>
      <c r="AE59" s="119">
        <f>AD49-T_ii!W$10</f>
        <v>0</v>
      </c>
      <c r="AF59" s="119">
        <f>T_ii!X$10-AD49</f>
        <v>0</v>
      </c>
      <c r="AG59" s="119">
        <f>T_ii!V$11</f>
        <v>0</v>
      </c>
      <c r="AH59" s="119">
        <f>AG49-T_ii!W$11</f>
        <v>0</v>
      </c>
      <c r="AI59" s="119">
        <f>T_ii!X$11-AG49</f>
        <v>0</v>
      </c>
      <c r="AJ59" s="119">
        <f>T_ii!V$12</f>
        <v>0</v>
      </c>
      <c r="AK59" s="119">
        <f>AJ49-T_ii!W$12</f>
        <v>0</v>
      </c>
      <c r="AL59" s="119">
        <f>T_ii!X$12-AJ49</f>
        <v>0</v>
      </c>
      <c r="AM59" s="119">
        <f>T_ii!V$13</f>
        <v>0</v>
      </c>
      <c r="AN59" s="119">
        <f>AM49-T_ii!W$13</f>
        <v>0</v>
      </c>
      <c r="AO59" s="119">
        <f>T_ii!X$13-AM49</f>
        <v>0</v>
      </c>
      <c r="AP59" s="119">
        <f>T_ii!V$14</f>
        <v>0</v>
      </c>
      <c r="AQ59" s="119">
        <f>AP49-T_ii!W$14</f>
        <v>0</v>
      </c>
      <c r="AR59" s="119">
        <f>T_ii!X$14-AP49</f>
        <v>0</v>
      </c>
      <c r="AS59" s="119">
        <f>T_ii!V$14</f>
        <v>0</v>
      </c>
      <c r="AT59" s="119">
        <f>AS49-T_ii!W$14</f>
        <v>0</v>
      </c>
      <c r="AU59" s="119">
        <f>T_ii!X$14-AS49</f>
        <v>0</v>
      </c>
      <c r="AV59" s="119">
        <f>T_ii!V$16</f>
        <v>0</v>
      </c>
      <c r="AW59" s="119">
        <f>AV49-T_ii!W$16</f>
        <v>0</v>
      </c>
      <c r="AX59" s="119">
        <f>T_ii!X$16-AV49</f>
        <v>0</v>
      </c>
      <c r="AY59" s="119">
        <f>T_ii!V$17</f>
        <v>0</v>
      </c>
      <c r="AZ59" s="119">
        <f>AY49-T_ii!W$17</f>
        <v>0</v>
      </c>
      <c r="BA59" s="119">
        <f>T_ii!X$17-AY49</f>
        <v>0</v>
      </c>
      <c r="BB59" s="119">
        <f>T_ii!V$18</f>
        <v>0</v>
      </c>
      <c r="BC59" s="119">
        <f>BB49-T_ii!W$18</f>
        <v>0</v>
      </c>
      <c r="BD59" s="119">
        <f>T_ii!X$18-BB49</f>
        <v>0</v>
      </c>
      <c r="BE59" s="119">
        <f>T_ii!V$19</f>
        <v>0</v>
      </c>
      <c r="BF59" s="119">
        <f>BE49-T_ii!W$19</f>
        <v>0</v>
      </c>
      <c r="BG59" s="119">
        <f>T_ii!X$19-BE49</f>
        <v>0</v>
      </c>
      <c r="BH59" s="119">
        <f>T_ii!V$20</f>
        <v>0</v>
      </c>
      <c r="BI59" s="119">
        <f>BH49-T_ii!W$20</f>
        <v>0</v>
      </c>
      <c r="BJ59" s="119">
        <f>T_ii!X$20-BH49</f>
        <v>0</v>
      </c>
      <c r="BK59" s="119">
        <f>T_ii!V$21</f>
        <v>0</v>
      </c>
      <c r="BL59" s="119">
        <f>BK49-T_ii!W$21</f>
        <v>0</v>
      </c>
      <c r="BM59" s="119">
        <f>T_ii!X$21-BK49</f>
        <v>0</v>
      </c>
      <c r="BN59" s="119">
        <f>T_ii!V$22</f>
        <v>0</v>
      </c>
      <c r="BO59" s="119">
        <f>BN49-T_ii!W$22</f>
        <v>0</v>
      </c>
      <c r="BP59" s="119">
        <f>T_ii!X$22-BN49</f>
        <v>0</v>
      </c>
      <c r="BQ59" s="119">
        <f>T_ii!V$23</f>
        <v>0</v>
      </c>
      <c r="BR59" s="119">
        <f>BQ49-T_ii!W$23</f>
        <v>0</v>
      </c>
      <c r="BS59" s="119">
        <f>T_ii!X$23-BQ49</f>
        <v>0</v>
      </c>
      <c r="BT59" s="119">
        <f>T_ii!V$24</f>
        <v>0</v>
      </c>
      <c r="BU59" s="119">
        <f>BT49-T_ii!W$24</f>
        <v>0</v>
      </c>
      <c r="BV59" s="119">
        <f>T_ii!X$24-BT49</f>
        <v>0</v>
      </c>
      <c r="BW59" s="119">
        <f>T_ii!V$24</f>
        <v>0</v>
      </c>
      <c r="BX59" s="119">
        <f>BW49-T_ii!W$24</f>
        <v>0</v>
      </c>
      <c r="BY59" s="119">
        <f>T_ii!X$24-BW49</f>
        <v>0</v>
      </c>
      <c r="BZ59" s="119">
        <f>T_ii!V$26</f>
        <v>0</v>
      </c>
      <c r="CA59" s="119">
        <f>BZ49-T_ii!W$26</f>
        <v>0</v>
      </c>
      <c r="CB59" s="119">
        <f>T_ii!X$26-BZ49</f>
        <v>0</v>
      </c>
      <c r="CC59" s="119">
        <f>T_ii!V$27</f>
        <v>0</v>
      </c>
      <c r="CD59" s="119">
        <f>CC49-T_ii!W$27</f>
        <v>0</v>
      </c>
      <c r="CE59" s="119">
        <f>T_ii!X$27-CC49</f>
        <v>0</v>
      </c>
      <c r="CF59" s="119">
        <f>T_ii!V$28</f>
        <v>0</v>
      </c>
      <c r="CG59" s="119">
        <f>CF49-T_ii!W$28</f>
        <v>0</v>
      </c>
      <c r="CH59" s="119">
        <f>T_ii!X$28-CF49</f>
        <v>0</v>
      </c>
      <c r="CI59" s="119">
        <f>T_ii!V$29</f>
        <v>0</v>
      </c>
      <c r="CJ59" s="119">
        <f>CI49-T_ii!W$29</f>
        <v>0</v>
      </c>
      <c r="CK59" s="119">
        <f>T_ii!X$29-CI49</f>
        <v>0</v>
      </c>
      <c r="CL59" s="119">
        <f>T_ii!V$30</f>
        <v>0</v>
      </c>
      <c r="CM59" s="119">
        <f>CL49-T_ii!W$30</f>
        <v>0</v>
      </c>
      <c r="CN59" s="119">
        <f>T_ii!X$30-CL49</f>
        <v>0</v>
      </c>
      <c r="CO59" s="119">
        <f>T_ii!V$31</f>
        <v>0</v>
      </c>
      <c r="CP59" s="119">
        <f>CO49-T_ii!W$31</f>
        <v>0</v>
      </c>
      <c r="CQ59" s="119">
        <f>T_ii!X$31-CO49</f>
        <v>0</v>
      </c>
      <c r="CR59" s="119">
        <f>T_ii!V$32</f>
        <v>0</v>
      </c>
      <c r="CS59" s="119">
        <f>CR49-T_ii!W$32</f>
        <v>0</v>
      </c>
      <c r="CT59" s="119">
        <f>T_ii!X$32-CR49</f>
        <v>0</v>
      </c>
      <c r="CX59" s="159"/>
      <c r="CY59" s="159"/>
      <c r="CZ59" s="159"/>
      <c r="DA59" s="159"/>
      <c r="DB59" s="159"/>
      <c r="DC59" s="159"/>
    </row>
    <row r="60" spans="1:107" x14ac:dyDescent="0.25">
      <c r="B60" s="165"/>
      <c r="C60" s="165"/>
      <c r="D60" s="165"/>
      <c r="E60" s="165"/>
      <c r="F60" s="165"/>
      <c r="G60" s="165"/>
      <c r="I60" s="136"/>
      <c r="J60" s="115" t="s">
        <v>91</v>
      </c>
      <c r="K60" s="64" t="str">
        <f>T_ii!Z$2</f>
        <v>Retail TOTAL</v>
      </c>
      <c r="L60" s="137">
        <f>T_ii!Z$4</f>
        <v>16.365721815858919</v>
      </c>
      <c r="M60" s="137">
        <f>L60-T_ii!AA$4</f>
        <v>4.3065828021261829</v>
      </c>
      <c r="N60" s="137">
        <f>T_ii!AB$4-L60</f>
        <v>5.4628044148539132</v>
      </c>
      <c r="O60" s="137">
        <f>T_ii!Z$4</f>
        <v>16.365721815858919</v>
      </c>
      <c r="P60" s="119">
        <f>O60-T_ii!AA$4</f>
        <v>4.3065828021261829</v>
      </c>
      <c r="Q60" s="119">
        <f>T_ii!AB$4-O60</f>
        <v>5.4628044148539132</v>
      </c>
      <c r="R60" s="119">
        <f>T_ii!Z$6</f>
        <v>16.038361657914034</v>
      </c>
      <c r="S60" s="119">
        <f>R60-T_ii!AA$6</f>
        <v>4.3105175321081646</v>
      </c>
      <c r="T60" s="119">
        <f>T_ii!AB$6-R60</f>
        <v>5.5081124188578272</v>
      </c>
      <c r="U60" s="119">
        <f>T_ii!Z$7</f>
        <v>50.989007159202359</v>
      </c>
      <c r="V60" s="119">
        <f>U60-T_ii!AA$7</f>
        <v>13.519870344664071</v>
      </c>
      <c r="W60" s="119">
        <f>T_ii!AB$7-U60</f>
        <v>13.376723541556245</v>
      </c>
      <c r="X60" s="119">
        <f>T_ii!Z$8</f>
        <v>0</v>
      </c>
      <c r="Y60" s="119">
        <f>X60-T_ii!AA$8</f>
        <v>0</v>
      </c>
      <c r="Z60" s="119">
        <f>T_ii!AB$8-X60</f>
        <v>0</v>
      </c>
      <c r="AA60" s="119">
        <f>T_ii!Z$9</f>
        <v>0</v>
      </c>
      <c r="AB60" s="119">
        <f>AA60-T_ii!AA$9</f>
        <v>0</v>
      </c>
      <c r="AC60" s="119">
        <f>T_ii!AB$9-AA60</f>
        <v>0</v>
      </c>
      <c r="AD60" s="119">
        <f>T_ii!Z$10</f>
        <v>0</v>
      </c>
      <c r="AE60" s="119">
        <f>AD60-T_ii!AA$10</f>
        <v>0</v>
      </c>
      <c r="AF60" s="119">
        <f>T_ii!AB$10-AD60</f>
        <v>0</v>
      </c>
      <c r="AG60" s="119">
        <f>T_ii!Z$11</f>
        <v>0</v>
      </c>
      <c r="AH60" s="119">
        <f>AG60-T_ii!AA$11</f>
        <v>0</v>
      </c>
      <c r="AI60" s="119">
        <f>T_ii!AB$11-AG60</f>
        <v>0</v>
      </c>
      <c r="AJ60" s="119">
        <f>T_ii!Z$12</f>
        <v>0</v>
      </c>
      <c r="AK60" s="119">
        <f>AJ60-T_ii!AA$12</f>
        <v>0</v>
      </c>
      <c r="AL60" s="119">
        <f>T_ii!AB$12-AJ60</f>
        <v>0</v>
      </c>
      <c r="AM60" s="119">
        <f>T_ii!Z$13</f>
        <v>0</v>
      </c>
      <c r="AN60" s="119">
        <f>AM60-T_ii!AA$13</f>
        <v>0</v>
      </c>
      <c r="AO60" s="119">
        <f>T_ii!AB$13-AM60</f>
        <v>0</v>
      </c>
      <c r="AP60" s="119">
        <f>T_ii!Z$14</f>
        <v>0</v>
      </c>
      <c r="AQ60" s="119">
        <f>AP60-T_ii!AA$14</f>
        <v>0</v>
      </c>
      <c r="AR60" s="119">
        <f>T_ii!AB$14-AP60</f>
        <v>0</v>
      </c>
      <c r="AS60" s="119">
        <f>T_ii!Z$14</f>
        <v>0</v>
      </c>
      <c r="AT60" s="119">
        <f>AS60-T_ii!AA$14</f>
        <v>0</v>
      </c>
      <c r="AU60" s="119">
        <f>T_ii!AB$14-AS60</f>
        <v>0</v>
      </c>
      <c r="AV60" s="119">
        <f>T_ii!Z$16</f>
        <v>0</v>
      </c>
      <c r="AW60" s="119">
        <f>AV60-T_ii!AA$16</f>
        <v>0</v>
      </c>
      <c r="AX60" s="119">
        <f>T_ii!AB$16-AV60</f>
        <v>0</v>
      </c>
      <c r="AY60" s="119">
        <f>T_ii!Z$17</f>
        <v>0</v>
      </c>
      <c r="AZ60" s="119">
        <f>AY60-T_ii!AA$17</f>
        <v>0</v>
      </c>
      <c r="BA60" s="119">
        <f>T_ii!AB$17-AY60</f>
        <v>0</v>
      </c>
      <c r="BB60" s="119">
        <f>T_ii!Z$18</f>
        <v>0</v>
      </c>
      <c r="BC60" s="119">
        <f>BB60-T_ii!AA$18</f>
        <v>0</v>
      </c>
      <c r="BD60" s="119">
        <f>T_ii!AB$18-BB60</f>
        <v>0</v>
      </c>
      <c r="BE60" s="119">
        <f>T_ii!Z$19</f>
        <v>0</v>
      </c>
      <c r="BF60" s="119">
        <f>BE60-T_ii!AA$19</f>
        <v>0</v>
      </c>
      <c r="BG60" s="119">
        <f>T_ii!AB$19-BE60</f>
        <v>0</v>
      </c>
      <c r="BH60" s="119">
        <f>T_ii!Z$20</f>
        <v>0</v>
      </c>
      <c r="BI60" s="119">
        <f>BH60-T_ii!AA$20</f>
        <v>0</v>
      </c>
      <c r="BJ60" s="119">
        <f>T_ii!AB$20-BH60</f>
        <v>0</v>
      </c>
      <c r="BK60" s="119">
        <f>T_ii!Z$21</f>
        <v>0</v>
      </c>
      <c r="BL60" s="119">
        <f>BK60-T_ii!AA$21</f>
        <v>0</v>
      </c>
      <c r="BM60" s="119">
        <f>T_ii!AB$21-BK60</f>
        <v>0</v>
      </c>
      <c r="BN60" s="119">
        <f>T_ii!Z$22</f>
        <v>0</v>
      </c>
      <c r="BO60" s="119">
        <f>BN60-T_ii!AA$22</f>
        <v>0</v>
      </c>
      <c r="BP60" s="119">
        <f>T_ii!AB$22-BN60</f>
        <v>0</v>
      </c>
      <c r="BQ60" s="119">
        <f>T_ii!Z$23</f>
        <v>0</v>
      </c>
      <c r="BR60" s="119">
        <f>BQ60-T_ii!AA$23</f>
        <v>0</v>
      </c>
      <c r="BS60" s="119">
        <f>T_ii!AB$23-BQ60</f>
        <v>0</v>
      </c>
      <c r="BT60" s="119">
        <f>T_ii!Z$24</f>
        <v>0</v>
      </c>
      <c r="BU60" s="119">
        <f>BT60-T_ii!AA$24</f>
        <v>0</v>
      </c>
      <c r="BV60" s="119">
        <f>T_ii!AB$24-BT60</f>
        <v>0</v>
      </c>
      <c r="BW60" s="119">
        <f>T_ii!Z$24</f>
        <v>0</v>
      </c>
      <c r="BX60" s="119">
        <f>BW60-T_ii!AA$24</f>
        <v>0</v>
      </c>
      <c r="BY60" s="119">
        <f>T_ii!AB$24-BW60</f>
        <v>0</v>
      </c>
      <c r="BZ60" s="119">
        <f>T_ii!Z$26</f>
        <v>0</v>
      </c>
      <c r="CA60" s="119">
        <f>BZ60-T_ii!AA$26</f>
        <v>0</v>
      </c>
      <c r="CB60" s="119">
        <f>T_ii!AB$26-BZ60</f>
        <v>0</v>
      </c>
      <c r="CC60" s="119">
        <f>T_ii!Z$27</f>
        <v>0</v>
      </c>
      <c r="CD60" s="119">
        <f>CC60-T_ii!AA$27</f>
        <v>0</v>
      </c>
      <c r="CE60" s="119">
        <f>T_ii!AB$27-CC60</f>
        <v>0</v>
      </c>
      <c r="CF60" s="119">
        <f>T_ii!Z$28</f>
        <v>0</v>
      </c>
      <c r="CG60" s="119">
        <f>CF60-T_ii!AA$28</f>
        <v>0</v>
      </c>
      <c r="CH60" s="119">
        <f>T_ii!AB$28-CF60</f>
        <v>0</v>
      </c>
      <c r="CI60" s="119">
        <f>T_ii!Z$29</f>
        <v>0</v>
      </c>
      <c r="CJ60" s="119">
        <f>CI60-T_ii!AA$29</f>
        <v>0</v>
      </c>
      <c r="CK60" s="119">
        <f>T_ii!AB$29-CI60</f>
        <v>0</v>
      </c>
      <c r="CL60" s="119">
        <f>T_ii!Z$30</f>
        <v>0</v>
      </c>
      <c r="CM60" s="119">
        <f>CL60-T_ii!AA$30</f>
        <v>0</v>
      </c>
      <c r="CN60" s="119">
        <f>T_ii!AB$30-CL60</f>
        <v>0</v>
      </c>
      <c r="CO60" s="119">
        <f>T_ii!Z$31</f>
        <v>0</v>
      </c>
      <c r="CP60" s="119">
        <f>CO60-T_ii!AA$31</f>
        <v>0</v>
      </c>
      <c r="CQ60" s="119">
        <f>T_ii!AB$31-CO60</f>
        <v>0</v>
      </c>
      <c r="CR60" s="119">
        <f>T_ii!Z$32</f>
        <v>0</v>
      </c>
      <c r="CS60" s="119">
        <f>CR60-T_ii!AA$32</f>
        <v>0</v>
      </c>
      <c r="CT60" s="119">
        <f>T_ii!AB$32-CR60</f>
        <v>0</v>
      </c>
      <c r="CX60" s="159"/>
      <c r="CY60" s="159"/>
      <c r="CZ60" s="159"/>
      <c r="DA60" s="159"/>
      <c r="DB60" s="159"/>
      <c r="DC60" s="159"/>
    </row>
    <row r="61" spans="1:107" x14ac:dyDescent="0.25">
      <c r="B61" s="165"/>
      <c r="C61" s="165"/>
      <c r="D61" s="165"/>
      <c r="E61" s="165"/>
      <c r="F61" s="165"/>
      <c r="G61" s="165"/>
      <c r="I61" s="136"/>
      <c r="J61" s="115" t="s">
        <v>92</v>
      </c>
      <c r="K61" s="64" t="str">
        <f>T_ii!AD$2</f>
        <v>Wholesale</v>
      </c>
      <c r="L61" s="137">
        <f>T_ii!AD$4</f>
        <v>23.126187692018604</v>
      </c>
      <c r="M61" s="137">
        <f>L61-T_ii!AE$4</f>
        <v>13.082267399810652</v>
      </c>
      <c r="N61" s="137">
        <f>T_ii!AF$4-L61</f>
        <v>21.641903060932876</v>
      </c>
      <c r="O61" s="137">
        <f>T_ii!AD$4</f>
        <v>23.126187692018604</v>
      </c>
      <c r="P61" s="119">
        <f>O61-T_ii!AE$4</f>
        <v>13.082267399810652</v>
      </c>
      <c r="Q61" s="119">
        <f>T_ii!AF$4-O61</f>
        <v>21.641903060932876</v>
      </c>
      <c r="R61" s="119">
        <f>T_ii!AD$6</f>
        <v>23.126187692018604</v>
      </c>
      <c r="S61" s="119">
        <f>R61-T_ii!AE$6</f>
        <v>13.082267399810652</v>
      </c>
      <c r="T61" s="119">
        <f>T_ii!AF$6-R61</f>
        <v>21.641903060932876</v>
      </c>
      <c r="U61" s="119">
        <f>T_ii!AD$7</f>
        <v>100</v>
      </c>
      <c r="V61" s="119">
        <f>U61-T_ii!AE$7</f>
        <v>100</v>
      </c>
      <c r="W61" s="119">
        <f>T_ii!AF$7-U61</f>
        <v>-100</v>
      </c>
      <c r="X61" s="119">
        <f>T_ii!AD$8</f>
        <v>0</v>
      </c>
      <c r="Y61" s="119">
        <f>X61-T_ii!AE$8</f>
        <v>0</v>
      </c>
      <c r="Z61" s="119">
        <f>T_ii!AF$8-X61</f>
        <v>0</v>
      </c>
      <c r="AA61" s="119">
        <f>T_ii!AD$9</f>
        <v>0</v>
      </c>
      <c r="AB61" s="119">
        <f>AA61-T_ii!AE$9</f>
        <v>0</v>
      </c>
      <c r="AC61" s="119">
        <f>T_ii!AF$9-AA61</f>
        <v>0</v>
      </c>
      <c r="AD61" s="119">
        <f>T_ii!AD$10</f>
        <v>0</v>
      </c>
      <c r="AE61" s="119">
        <f>AD61-T_ii!AE$10</f>
        <v>0</v>
      </c>
      <c r="AF61" s="119">
        <f>T_ii!AF$10-AD61</f>
        <v>0</v>
      </c>
      <c r="AG61" s="119">
        <f>T_ii!AD$11</f>
        <v>0</v>
      </c>
      <c r="AH61" s="119">
        <f>AG61-T_ii!AE$11</f>
        <v>0</v>
      </c>
      <c r="AI61" s="119">
        <f>T_ii!AF$11-AG61</f>
        <v>0</v>
      </c>
      <c r="AJ61" s="119">
        <f>T_ii!AD$12</f>
        <v>0</v>
      </c>
      <c r="AK61" s="119">
        <f>AJ61-T_ii!AE$12</f>
        <v>0</v>
      </c>
      <c r="AL61" s="119">
        <f>T_ii!AF$12-AJ61</f>
        <v>0</v>
      </c>
      <c r="AM61" s="119">
        <f>T_ii!AD$13</f>
        <v>0</v>
      </c>
      <c r="AN61" s="119">
        <f>AM61-T_ii!AE$13</f>
        <v>0</v>
      </c>
      <c r="AO61" s="119">
        <f>T_ii!AF$13-AM61</f>
        <v>0</v>
      </c>
      <c r="AP61" s="119">
        <f>T_ii!AD$14</f>
        <v>0</v>
      </c>
      <c r="AQ61" s="119">
        <f>AP61-T_ii!AE$14</f>
        <v>0</v>
      </c>
      <c r="AR61" s="119">
        <f>T_ii!AF$14-AP61</f>
        <v>0</v>
      </c>
      <c r="AS61" s="119">
        <f>T_ii!AD$14</f>
        <v>0</v>
      </c>
      <c r="AT61" s="119">
        <f>AS61-T_ii!AE$14</f>
        <v>0</v>
      </c>
      <c r="AU61" s="119">
        <f>T_ii!AF$14-AS61</f>
        <v>0</v>
      </c>
      <c r="AV61" s="119">
        <f>T_ii!AD$16</f>
        <v>0</v>
      </c>
      <c r="AW61" s="119">
        <f>AV61-T_ii!AE$16</f>
        <v>0</v>
      </c>
      <c r="AX61" s="119">
        <f>T_ii!AF$16-AV61</f>
        <v>0</v>
      </c>
      <c r="AY61" s="119">
        <f>T_ii!AD$17</f>
        <v>0</v>
      </c>
      <c r="AZ61" s="119">
        <f>AY61-T_ii!AE$17</f>
        <v>0</v>
      </c>
      <c r="BA61" s="119">
        <f>T_ii!AF$17-AY61</f>
        <v>0</v>
      </c>
      <c r="BB61" s="119">
        <f>T_ii!AD$18</f>
        <v>0</v>
      </c>
      <c r="BC61" s="119">
        <f>BB61-T_ii!AE$18</f>
        <v>0</v>
      </c>
      <c r="BD61" s="119">
        <f>T_ii!AF$18-BB61</f>
        <v>0</v>
      </c>
      <c r="BE61" s="119">
        <f>T_ii!AD$19</f>
        <v>0</v>
      </c>
      <c r="BF61" s="119">
        <f>BE61-T_ii!AE$19</f>
        <v>0</v>
      </c>
      <c r="BG61" s="119">
        <f>T_ii!AF$19-BE61</f>
        <v>0</v>
      </c>
      <c r="BH61" s="119">
        <f>T_ii!AD$20</f>
        <v>0</v>
      </c>
      <c r="BI61" s="119">
        <f>BH61-T_ii!AE$20</f>
        <v>0</v>
      </c>
      <c r="BJ61" s="119">
        <f>T_ii!AF$20-BH61</f>
        <v>0</v>
      </c>
      <c r="BK61" s="119">
        <f>T_ii!AD$21</f>
        <v>0</v>
      </c>
      <c r="BL61" s="119">
        <f>BK61-T_ii!AE$21</f>
        <v>0</v>
      </c>
      <c r="BM61" s="119">
        <f>T_ii!AF$21-BK61</f>
        <v>0</v>
      </c>
      <c r="BN61" s="119">
        <f>T_ii!AD$22</f>
        <v>0</v>
      </c>
      <c r="BO61" s="119">
        <f>BN61-T_ii!AE$22</f>
        <v>0</v>
      </c>
      <c r="BP61" s="119">
        <f>T_ii!AF$22-BN61</f>
        <v>0</v>
      </c>
      <c r="BQ61" s="119">
        <f>T_ii!AD$23</f>
        <v>0</v>
      </c>
      <c r="BR61" s="119">
        <f>BQ61-T_ii!AE$23</f>
        <v>0</v>
      </c>
      <c r="BS61" s="119">
        <f>T_ii!AF$23-BQ61</f>
        <v>0</v>
      </c>
      <c r="BT61" s="119">
        <f>T_ii!AD$24</f>
        <v>0</v>
      </c>
      <c r="BU61" s="119">
        <f>BT61-T_ii!AE$24</f>
        <v>0</v>
      </c>
      <c r="BV61" s="119">
        <f>T_ii!AF$24-BT61</f>
        <v>0</v>
      </c>
      <c r="BW61" s="119">
        <f>T_ii!AD$24</f>
        <v>0</v>
      </c>
      <c r="BX61" s="119">
        <f>BW61-T_ii!AE$24</f>
        <v>0</v>
      </c>
      <c r="BY61" s="119">
        <f>T_ii!AF$24-BW61</f>
        <v>0</v>
      </c>
      <c r="BZ61" s="119">
        <f>T_ii!AD$26</f>
        <v>0</v>
      </c>
      <c r="CA61" s="119">
        <f>BZ61-T_ii!AE$26</f>
        <v>0</v>
      </c>
      <c r="CB61" s="119">
        <f>T_ii!AF$26-BZ61</f>
        <v>0</v>
      </c>
      <c r="CC61" s="119">
        <f>T_ii!AD$27</f>
        <v>0</v>
      </c>
      <c r="CD61" s="119">
        <f>CC61-T_ii!AE$27</f>
        <v>0</v>
      </c>
      <c r="CE61" s="119">
        <f>T_ii!AF$27-CC61</f>
        <v>0</v>
      </c>
      <c r="CF61" s="119">
        <f>T_ii!AD$28</f>
        <v>0</v>
      </c>
      <c r="CG61" s="119">
        <f>CF61-T_ii!AE$28</f>
        <v>0</v>
      </c>
      <c r="CH61" s="119">
        <f>T_ii!AF$28-CF61</f>
        <v>0</v>
      </c>
      <c r="CI61" s="119">
        <f>T_ii!AD$29</f>
        <v>0</v>
      </c>
      <c r="CJ61" s="119">
        <f>CI61-T_ii!AE$29</f>
        <v>0</v>
      </c>
      <c r="CK61" s="119">
        <f>T_ii!AF$29-CI61</f>
        <v>0</v>
      </c>
      <c r="CL61" s="119">
        <f>T_ii!AD$30</f>
        <v>0</v>
      </c>
      <c r="CM61" s="119">
        <f>CL61-T_ii!AE$30</f>
        <v>0</v>
      </c>
      <c r="CN61" s="119">
        <f>T_ii!AF$30-CL61</f>
        <v>0</v>
      </c>
      <c r="CO61" s="119">
        <f>T_ii!AD$31</f>
        <v>0</v>
      </c>
      <c r="CP61" s="119">
        <f>CO61-T_ii!AE$31</f>
        <v>0</v>
      </c>
      <c r="CQ61" s="119">
        <f>T_ii!AF$31-CO61</f>
        <v>0</v>
      </c>
      <c r="CR61" s="119">
        <f>T_ii!AD$32</f>
        <v>0</v>
      </c>
      <c r="CS61" s="119">
        <f>CR61-T_ii!AE$32</f>
        <v>0</v>
      </c>
      <c r="CT61" s="119">
        <f>T_ii!AF$32-CR61</f>
        <v>0</v>
      </c>
      <c r="CX61" s="159"/>
      <c r="CY61" s="159"/>
      <c r="CZ61" s="159"/>
      <c r="DA61" s="159"/>
      <c r="DB61" s="159"/>
      <c r="DC61" s="159"/>
    </row>
    <row r="62" spans="1:107" x14ac:dyDescent="0.25">
      <c r="B62" s="165"/>
      <c r="C62" s="165"/>
      <c r="D62" s="165"/>
      <c r="E62" s="165"/>
      <c r="F62" s="165"/>
      <c r="G62" s="165"/>
      <c r="I62" s="136"/>
      <c r="J62" s="115" t="s">
        <v>93</v>
      </c>
      <c r="K62" s="115"/>
      <c r="L62" s="137"/>
      <c r="M62" s="137"/>
      <c r="N62" s="137"/>
      <c r="O62" s="137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X62" s="159"/>
      <c r="CY62" s="159"/>
      <c r="CZ62" s="159"/>
      <c r="DA62" s="159"/>
      <c r="DB62" s="159"/>
      <c r="DC62" s="159"/>
    </row>
    <row r="63" spans="1:107" x14ac:dyDescent="0.25">
      <c r="B63" s="165"/>
      <c r="C63" s="165"/>
      <c r="D63" s="165"/>
      <c r="E63" s="165"/>
      <c r="F63" s="165"/>
      <c r="G63" s="165"/>
      <c r="I63" s="136"/>
      <c r="J63" s="115" t="s">
        <v>94</v>
      </c>
      <c r="K63" s="115"/>
      <c r="L63" s="137"/>
      <c r="M63" s="137"/>
      <c r="N63" s="137"/>
      <c r="O63" s="137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X63" s="159"/>
      <c r="CY63" s="159"/>
      <c r="CZ63" s="159"/>
      <c r="DA63" s="159"/>
      <c r="DB63" s="159"/>
      <c r="DC63" s="159"/>
    </row>
    <row r="64" spans="1:107" x14ac:dyDescent="0.25">
      <c r="B64" s="165"/>
      <c r="C64" s="165"/>
      <c r="D64" s="165"/>
      <c r="E64" s="165"/>
      <c r="F64" s="165"/>
      <c r="G64" s="165"/>
      <c r="I64" s="136"/>
      <c r="J64" s="115"/>
      <c r="K64" s="115"/>
      <c r="L64" s="137"/>
      <c r="M64" s="137"/>
      <c r="N64" s="137"/>
      <c r="O64" s="137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X64" s="159"/>
      <c r="CY64" s="159"/>
      <c r="CZ64" s="159"/>
      <c r="DA64" s="159"/>
      <c r="DB64" s="159"/>
      <c r="DC64" s="159"/>
    </row>
    <row r="65" spans="2:107" x14ac:dyDescent="0.25">
      <c r="B65" s="165"/>
      <c r="C65" s="165"/>
      <c r="D65" s="165"/>
      <c r="E65" s="165"/>
      <c r="F65" s="165"/>
      <c r="G65" s="165"/>
      <c r="I65" s="136"/>
      <c r="J65" s="122"/>
      <c r="K65" s="115"/>
      <c r="L65" s="137"/>
      <c r="M65" s="137"/>
      <c r="N65" s="137"/>
      <c r="O65" s="137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X65" s="159"/>
      <c r="CY65" s="159"/>
      <c r="CZ65" s="159"/>
      <c r="DA65" s="159"/>
      <c r="DB65" s="159"/>
      <c r="DC65" s="159"/>
    </row>
    <row r="66" spans="2:107" x14ac:dyDescent="0.25">
      <c r="B66" s="165"/>
      <c r="C66" s="165"/>
      <c r="D66" s="165"/>
      <c r="E66" s="165"/>
      <c r="F66" s="165"/>
      <c r="G66" s="165"/>
      <c r="I66" s="136"/>
      <c r="K66" s="8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X66" s="159"/>
      <c r="CY66" s="159"/>
      <c r="CZ66" s="159"/>
      <c r="DA66" s="159"/>
      <c r="DB66" s="159"/>
      <c r="DC66" s="159"/>
    </row>
    <row r="67" spans="2:107" x14ac:dyDescent="0.25">
      <c r="B67" s="165"/>
      <c r="C67" s="165"/>
      <c r="D67" s="165"/>
      <c r="E67" s="165"/>
      <c r="F67" s="165"/>
      <c r="G67" s="165"/>
      <c r="I67" s="136"/>
      <c r="K67" s="8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X67" s="159"/>
      <c r="CY67" s="159"/>
      <c r="CZ67" s="159"/>
      <c r="DA67" s="159"/>
      <c r="DB67" s="159"/>
      <c r="DC67" s="159"/>
    </row>
    <row r="68" spans="2:107" x14ac:dyDescent="0.25">
      <c r="B68" s="165"/>
      <c r="C68" s="165"/>
      <c r="D68" s="165"/>
      <c r="E68" s="165"/>
      <c r="F68" s="165"/>
      <c r="G68" s="165"/>
      <c r="I68" s="136"/>
      <c r="K68" s="8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X68" s="159"/>
      <c r="CY68" s="159"/>
      <c r="CZ68" s="159"/>
      <c r="DA68" s="159"/>
      <c r="DB68" s="159"/>
      <c r="DC68" s="159"/>
    </row>
    <row r="69" spans="2:107" x14ac:dyDescent="0.25">
      <c r="B69" s="160">
        <f>T_ii!C39</f>
        <v>0</v>
      </c>
      <c r="C69" s="160"/>
      <c r="D69" s="160"/>
      <c r="E69" s="160"/>
      <c r="F69" s="160"/>
      <c r="G69" s="160"/>
      <c r="I69" s="136"/>
      <c r="K69" s="8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X69" s="159"/>
      <c r="CY69" s="159"/>
      <c r="CZ69" s="159"/>
      <c r="DA69" s="159"/>
      <c r="DB69" s="159"/>
      <c r="DC69" s="159"/>
    </row>
    <row r="70" spans="2:107" ht="77.25" customHeight="1" thickBot="1" x14ac:dyDescent="0.3">
      <c r="B70" s="161" t="s">
        <v>77</v>
      </c>
      <c r="C70" s="161"/>
      <c r="D70" s="161"/>
      <c r="E70" s="161"/>
      <c r="F70" s="161"/>
      <c r="G70" s="161"/>
      <c r="I70" s="136"/>
      <c r="K70" s="8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X70" s="159"/>
      <c r="CY70" s="159"/>
      <c r="CZ70" s="159"/>
      <c r="DA70" s="159"/>
      <c r="DB70" s="159"/>
      <c r="DC70" s="159"/>
    </row>
    <row r="71" spans="2:107" ht="15.75" thickTop="1" x14ac:dyDescent="0.25">
      <c r="I71" s="136"/>
      <c r="K71" s="8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</row>
  </sheetData>
  <mergeCells count="13">
    <mergeCell ref="CX69:DC70"/>
    <mergeCell ref="B69:G69"/>
    <mergeCell ref="B70:G70"/>
    <mergeCell ref="B51:G51"/>
    <mergeCell ref="CX51:DC51"/>
    <mergeCell ref="B52:G52"/>
    <mergeCell ref="B53:G68"/>
    <mergeCell ref="CX53:DC68"/>
    <mergeCell ref="B50:G50"/>
    <mergeCell ref="B14:G14"/>
    <mergeCell ref="B15:G31"/>
    <mergeCell ref="B32:G32"/>
    <mergeCell ref="B33:G33"/>
  </mergeCells>
  <conditionalFormatting sqref="J3:M17 J18:K19 L18:M44 J20:J29 K20:K44 J45:M50 J63:Q71 J72:M1048576">
    <cfRule type="cellIs" dxfId="51" priority="5" operator="equal">
      <formula>-100</formula>
    </cfRule>
  </conditionalFormatting>
  <conditionalFormatting sqref="J51:Q52">
    <cfRule type="cellIs" dxfId="50" priority="3" operator="equal">
      <formula>-100</formula>
    </cfRule>
  </conditionalFormatting>
  <conditionalFormatting sqref="J53:CT62">
    <cfRule type="cellIs" dxfId="49" priority="1" operator="equal">
      <formula>-100</formula>
    </cfRule>
  </conditionalFormatting>
  <conditionalFormatting sqref="L51:Q52 L53:CT62 L63:Q71">
    <cfRule type="cellIs" dxfId="48" priority="4" operator="equal">
      <formula>#VALUE!</formula>
    </cfRule>
  </conditionalFormatting>
  <conditionalFormatting sqref="L51:CT71">
    <cfRule type="cellIs" dxfId="47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R7"/>
  <sheetViews>
    <sheetView workbookViewId="0">
      <selection activeCell="C31" sqref="C31"/>
    </sheetView>
  </sheetViews>
  <sheetFormatPr defaultColWidth="8.85546875" defaultRowHeight="15" x14ac:dyDescent="0.25"/>
  <cols>
    <col min="1" max="1" width="17.5703125" customWidth="1"/>
  </cols>
  <sheetData>
    <row r="1" spans="1:70" x14ac:dyDescent="0.25">
      <c r="A1" t="s">
        <v>63</v>
      </c>
      <c r="B1" t="s">
        <v>21</v>
      </c>
      <c r="C1" t="s">
        <v>117</v>
      </c>
      <c r="D1" t="s">
        <v>118</v>
      </c>
      <c r="F1" t="s">
        <v>21</v>
      </c>
      <c r="J1" t="s">
        <v>21</v>
      </c>
      <c r="N1" t="s">
        <v>21</v>
      </c>
      <c r="R1" t="s">
        <v>21</v>
      </c>
      <c r="V1" t="s">
        <v>21</v>
      </c>
      <c r="Z1" t="s">
        <v>21</v>
      </c>
      <c r="AD1" t="s">
        <v>21</v>
      </c>
      <c r="AH1" t="s">
        <v>22</v>
      </c>
      <c r="AL1" t="s">
        <v>22</v>
      </c>
      <c r="AP1" t="s">
        <v>22</v>
      </c>
      <c r="AT1" t="s">
        <v>22</v>
      </c>
      <c r="AX1" t="s">
        <v>22</v>
      </c>
      <c r="BB1" t="s">
        <v>22</v>
      </c>
      <c r="BF1" t="s">
        <v>22</v>
      </c>
      <c r="BJ1" t="s">
        <v>22</v>
      </c>
      <c r="BN1" t="s">
        <v>22</v>
      </c>
      <c r="BR1" t="s">
        <v>22</v>
      </c>
    </row>
    <row r="2" spans="1:70" x14ac:dyDescent="0.25"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115</v>
      </c>
      <c r="Z2" t="s">
        <v>116</v>
      </c>
      <c r="AD2" t="s">
        <v>54</v>
      </c>
      <c r="AH2" t="s">
        <v>48</v>
      </c>
      <c r="AL2" t="s">
        <v>49</v>
      </c>
      <c r="AP2" t="s">
        <v>50</v>
      </c>
      <c r="AT2" t="s">
        <v>51</v>
      </c>
      <c r="AX2" t="s">
        <v>61</v>
      </c>
      <c r="BB2" t="s">
        <v>115</v>
      </c>
      <c r="BF2" t="s">
        <v>116</v>
      </c>
      <c r="BJ2" t="s">
        <v>54</v>
      </c>
      <c r="BN2" t="s">
        <v>53</v>
      </c>
      <c r="BR2" t="s">
        <v>54</v>
      </c>
    </row>
    <row r="3" spans="1:70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70" x14ac:dyDescent="0.25">
      <c r="A4" t="s">
        <v>101</v>
      </c>
      <c r="B4">
        <v>100</v>
      </c>
      <c r="E4">
        <v>2</v>
      </c>
      <c r="F4">
        <v>50.450348629722711</v>
      </c>
      <c r="G4">
        <v>23.922952932376393</v>
      </c>
      <c r="H4">
        <v>76.726595006614914</v>
      </c>
      <c r="I4">
        <v>14</v>
      </c>
      <c r="J4">
        <v>7.2756083263505671</v>
      </c>
      <c r="K4">
        <v>2.6170701364461193</v>
      </c>
      <c r="L4">
        <v>18.639411391052679</v>
      </c>
      <c r="M4">
        <v>67</v>
      </c>
      <c r="N4" t="s">
        <v>58</v>
      </c>
      <c r="O4" t="s">
        <v>59</v>
      </c>
      <c r="P4" t="s">
        <v>59</v>
      </c>
      <c r="Q4">
        <v>0</v>
      </c>
      <c r="R4">
        <v>16.144704569379297</v>
      </c>
      <c r="S4">
        <v>11.712565739574673</v>
      </c>
      <c r="T4">
        <v>21.839134859978863</v>
      </c>
      <c r="U4">
        <v>682</v>
      </c>
      <c r="V4">
        <v>23.308195151049521</v>
      </c>
      <c r="W4">
        <v>9.1398365807329025</v>
      </c>
      <c r="X4">
        <v>47.868779239850859</v>
      </c>
      <c r="Y4">
        <v>20</v>
      </c>
      <c r="Z4">
        <v>16.365721815858919</v>
      </c>
      <c r="AA4">
        <v>12.059139013732736</v>
      </c>
      <c r="AB4">
        <v>21.828526230712832</v>
      </c>
      <c r="AC4">
        <v>785</v>
      </c>
      <c r="AD4">
        <v>23.126187692018604</v>
      </c>
      <c r="AE4">
        <v>10.043920292207952</v>
      </c>
      <c r="AF4">
        <v>44.76809075295148</v>
      </c>
      <c r="AG4">
        <v>11</v>
      </c>
      <c r="AH4">
        <v>79.897358064762003</v>
      </c>
      <c r="AI4">
        <v>59.691456734911483</v>
      </c>
      <c r="AJ4">
        <v>91.428837862638588</v>
      </c>
      <c r="AK4">
        <v>18</v>
      </c>
      <c r="AL4">
        <v>43.185680097186903</v>
      </c>
      <c r="AM4">
        <v>34.570376533550274</v>
      </c>
      <c r="AN4">
        <v>52.233988675141433</v>
      </c>
      <c r="AO4">
        <v>125</v>
      </c>
      <c r="AP4">
        <v>7.0884655701269947</v>
      </c>
      <c r="AQ4">
        <v>4.6627890023474743</v>
      </c>
      <c r="AR4">
        <v>10.635259289988539</v>
      </c>
      <c r="AS4">
        <v>397</v>
      </c>
      <c r="AT4">
        <v>73.272036766086586</v>
      </c>
      <c r="AU4">
        <v>32.831653741641034</v>
      </c>
      <c r="AV4">
        <v>93.893150497347847</v>
      </c>
      <c r="AW4">
        <v>3</v>
      </c>
      <c r="AX4">
        <v>4.0729688193508551</v>
      </c>
      <c r="AY4">
        <v>2.9539410748425601</v>
      </c>
      <c r="AZ4">
        <v>5.5914879270070887</v>
      </c>
      <c r="BA4">
        <v>2261</v>
      </c>
      <c r="BB4">
        <v>1.0037422788191541</v>
      </c>
      <c r="BC4">
        <v>0.25121494106643438</v>
      </c>
      <c r="BD4">
        <v>3.9218732690564488</v>
      </c>
      <c r="BE4">
        <v>73</v>
      </c>
      <c r="BF4">
        <v>6.8248897475023478</v>
      </c>
      <c r="BG4">
        <v>5.2208323720498004</v>
      </c>
      <c r="BH4">
        <v>8.8756288761849511</v>
      </c>
      <c r="BI4">
        <v>2877</v>
      </c>
      <c r="BJ4">
        <v>5.52360753439494</v>
      </c>
      <c r="BK4">
        <v>3.1037215587258591</v>
      </c>
      <c r="BL4">
        <v>9.6424584039404664</v>
      </c>
      <c r="BM4">
        <v>39</v>
      </c>
    </row>
    <row r="5" spans="1:70" x14ac:dyDescent="0.25">
      <c r="A5" t="s">
        <v>102</v>
      </c>
      <c r="B5">
        <v>100</v>
      </c>
      <c r="E5">
        <v>2</v>
      </c>
      <c r="F5">
        <v>26.078156607717812</v>
      </c>
      <c r="G5">
        <v>11.025494624949461</v>
      </c>
      <c r="H5">
        <v>50.107973913974149</v>
      </c>
      <c r="I5">
        <v>14</v>
      </c>
      <c r="J5" t="s">
        <v>58</v>
      </c>
      <c r="K5" t="s">
        <v>59</v>
      </c>
      <c r="L5" t="s">
        <v>59</v>
      </c>
      <c r="M5">
        <v>67</v>
      </c>
      <c r="N5" t="s">
        <v>58</v>
      </c>
      <c r="O5" t="s">
        <v>59</v>
      </c>
      <c r="P5" t="s">
        <v>59</v>
      </c>
      <c r="Q5">
        <v>0</v>
      </c>
      <c r="R5" t="s">
        <v>58</v>
      </c>
      <c r="S5" t="s">
        <v>59</v>
      </c>
      <c r="T5" t="s">
        <v>59</v>
      </c>
      <c r="U5">
        <v>682</v>
      </c>
      <c r="V5" t="s">
        <v>58</v>
      </c>
      <c r="W5" t="s">
        <v>59</v>
      </c>
      <c r="X5" t="s">
        <v>59</v>
      </c>
      <c r="Y5">
        <v>20</v>
      </c>
      <c r="Z5">
        <v>0.50542580778921087</v>
      </c>
      <c r="AA5">
        <v>0.24052034783634382</v>
      </c>
      <c r="AB5">
        <v>1.0589969109976594</v>
      </c>
      <c r="AC5">
        <v>785</v>
      </c>
      <c r="AD5" t="s">
        <v>58</v>
      </c>
      <c r="AE5" t="s">
        <v>59</v>
      </c>
      <c r="AF5" t="s">
        <v>59</v>
      </c>
      <c r="AG5">
        <v>11</v>
      </c>
      <c r="AH5">
        <v>75.595779206761634</v>
      </c>
      <c r="AI5">
        <v>54.602702129757908</v>
      </c>
      <c r="AJ5">
        <v>88.861366500308137</v>
      </c>
      <c r="AK5">
        <v>18</v>
      </c>
      <c r="AL5">
        <v>34.640636616912616</v>
      </c>
      <c r="AM5">
        <v>24.527471920017668</v>
      </c>
      <c r="AN5">
        <v>46.362150394574641</v>
      </c>
      <c r="AO5">
        <v>125</v>
      </c>
      <c r="AP5">
        <v>0.46266506568335392</v>
      </c>
      <c r="AQ5">
        <v>0.15885540253611577</v>
      </c>
      <c r="AR5">
        <v>1.3397116754785157</v>
      </c>
      <c r="AS5">
        <v>397</v>
      </c>
      <c r="AT5">
        <v>73.272036766086586</v>
      </c>
      <c r="AU5">
        <v>32.831653741641034</v>
      </c>
      <c r="AV5">
        <v>93.893150497347847</v>
      </c>
      <c r="AW5">
        <v>3</v>
      </c>
      <c r="AX5" t="s">
        <v>58</v>
      </c>
      <c r="AY5" t="s">
        <v>59</v>
      </c>
      <c r="AZ5" t="s">
        <v>59</v>
      </c>
      <c r="BA5">
        <v>2261</v>
      </c>
      <c r="BB5" t="s">
        <v>58</v>
      </c>
      <c r="BC5" t="s">
        <v>59</v>
      </c>
      <c r="BD5" t="s">
        <v>59</v>
      </c>
      <c r="BE5">
        <v>73</v>
      </c>
      <c r="BF5">
        <v>2.1724884471259127</v>
      </c>
      <c r="BG5">
        <v>1.4690846948692498</v>
      </c>
      <c r="BH5">
        <v>3.2017407865862935</v>
      </c>
      <c r="BI5">
        <v>2877</v>
      </c>
      <c r="BJ5" t="s">
        <v>58</v>
      </c>
      <c r="BK5" t="s">
        <v>59</v>
      </c>
      <c r="BL5" t="s">
        <v>59</v>
      </c>
      <c r="BM5">
        <v>39</v>
      </c>
    </row>
    <row r="6" spans="1:70" x14ac:dyDescent="0.25">
      <c r="A6" t="s">
        <v>103</v>
      </c>
      <c r="B6" t="s">
        <v>58</v>
      </c>
      <c r="C6" t="s">
        <v>59</v>
      </c>
      <c r="D6" t="s">
        <v>59</v>
      </c>
      <c r="E6">
        <v>2</v>
      </c>
      <c r="F6">
        <v>39.963557788707774</v>
      </c>
      <c r="G6">
        <v>17.088963798448763</v>
      </c>
      <c r="H6">
        <v>68.251800243734678</v>
      </c>
      <c r="I6">
        <v>14</v>
      </c>
      <c r="J6">
        <v>7.2756083263505671</v>
      </c>
      <c r="K6">
        <v>2.6170701364461193</v>
      </c>
      <c r="L6">
        <v>18.639411391052679</v>
      </c>
      <c r="M6">
        <v>67</v>
      </c>
      <c r="N6" t="s">
        <v>58</v>
      </c>
      <c r="O6" t="s">
        <v>59</v>
      </c>
      <c r="P6" t="s">
        <v>59</v>
      </c>
      <c r="Q6">
        <v>0</v>
      </c>
      <c r="R6">
        <v>16.144704569379297</v>
      </c>
      <c r="S6">
        <v>11.712565739574673</v>
      </c>
      <c r="T6">
        <v>21.839134859978863</v>
      </c>
      <c r="U6">
        <v>682</v>
      </c>
      <c r="V6">
        <v>23.308195151049521</v>
      </c>
      <c r="W6">
        <v>9.1398365807329025</v>
      </c>
      <c r="X6">
        <v>47.868779239850859</v>
      </c>
      <c r="Y6">
        <v>20</v>
      </c>
      <c r="Z6">
        <v>16.038361657914034</v>
      </c>
      <c r="AA6">
        <v>11.72784412580587</v>
      </c>
      <c r="AB6">
        <v>21.546474076771862</v>
      </c>
      <c r="AC6">
        <v>785</v>
      </c>
      <c r="AD6">
        <v>23.126187692018604</v>
      </c>
      <c r="AE6">
        <v>10.043920292207952</v>
      </c>
      <c r="AF6">
        <v>44.76809075295148</v>
      </c>
      <c r="AG6">
        <v>11</v>
      </c>
      <c r="AH6">
        <v>15.265144933404626</v>
      </c>
      <c r="AI6">
        <v>6.2544486898109515</v>
      </c>
      <c r="AJ6">
        <v>32.725677608025016</v>
      </c>
      <c r="AK6">
        <v>18</v>
      </c>
      <c r="AL6">
        <v>20.003329075955591</v>
      </c>
      <c r="AM6">
        <v>12.07377846484445</v>
      </c>
      <c r="AN6">
        <v>31.287540885871906</v>
      </c>
      <c r="AO6">
        <v>125</v>
      </c>
      <c r="AP6">
        <v>7.0057336925372802</v>
      </c>
      <c r="AQ6">
        <v>4.5949088642043172</v>
      </c>
      <c r="AR6">
        <v>10.54169004081899</v>
      </c>
      <c r="AS6">
        <v>397</v>
      </c>
      <c r="AT6">
        <v>28.083018576590735</v>
      </c>
      <c r="AU6">
        <v>6.0925332640813492</v>
      </c>
      <c r="AV6">
        <v>70.152099737502454</v>
      </c>
      <c r="AW6">
        <v>3</v>
      </c>
      <c r="AX6">
        <v>4.0729688193508551</v>
      </c>
      <c r="AY6">
        <v>2.9539410748425601</v>
      </c>
      <c r="AZ6">
        <v>5.5914879270070887</v>
      </c>
      <c r="BA6">
        <v>2261</v>
      </c>
      <c r="BB6">
        <v>1.0037422788191541</v>
      </c>
      <c r="BC6">
        <v>0.25121494106643438</v>
      </c>
      <c r="BD6">
        <v>3.9218732690564488</v>
      </c>
      <c r="BE6">
        <v>73</v>
      </c>
      <c r="BF6">
        <v>5.3253802409246136</v>
      </c>
      <c r="BG6">
        <v>3.9073502455580722</v>
      </c>
      <c r="BH6">
        <v>7.219369227125501</v>
      </c>
      <c r="BI6">
        <v>2877</v>
      </c>
      <c r="BJ6">
        <v>5.52360753439494</v>
      </c>
      <c r="BK6">
        <v>3.1037215587258591</v>
      </c>
      <c r="BL6">
        <v>9.6424584039404664</v>
      </c>
      <c r="BM6">
        <v>39</v>
      </c>
    </row>
    <row r="7" spans="1:70" x14ac:dyDescent="0.25">
      <c r="A7" t="s">
        <v>104</v>
      </c>
      <c r="B7" t="s">
        <v>58</v>
      </c>
      <c r="C7" t="s">
        <v>59</v>
      </c>
      <c r="D7" t="s">
        <v>59</v>
      </c>
      <c r="E7">
        <v>2</v>
      </c>
      <c r="F7">
        <v>64.196099265898809</v>
      </c>
      <c r="G7">
        <v>19.254016486726126</v>
      </c>
      <c r="H7">
        <v>93.094903895265745</v>
      </c>
      <c r="I7">
        <v>7</v>
      </c>
      <c r="J7">
        <v>59.178118255172819</v>
      </c>
      <c r="K7">
        <v>31.658015655144606</v>
      </c>
      <c r="L7">
        <v>81.938703210818701</v>
      </c>
      <c r="M7">
        <v>8</v>
      </c>
      <c r="N7" t="s">
        <v>58</v>
      </c>
      <c r="O7" t="s">
        <v>59</v>
      </c>
      <c r="P7" t="s">
        <v>59</v>
      </c>
      <c r="Q7">
        <v>0</v>
      </c>
      <c r="R7">
        <v>48.971023575366971</v>
      </c>
      <c r="S7">
        <v>34.962305320567275</v>
      </c>
      <c r="T7">
        <v>63.143241014090975</v>
      </c>
      <c r="U7">
        <v>152</v>
      </c>
      <c r="V7">
        <v>100</v>
      </c>
      <c r="Y7">
        <v>3</v>
      </c>
      <c r="Z7">
        <v>50.989007159202359</v>
      </c>
      <c r="AA7">
        <v>37.469136814538288</v>
      </c>
      <c r="AB7">
        <v>64.365730700758604</v>
      </c>
      <c r="AC7">
        <v>170</v>
      </c>
      <c r="AD7">
        <v>100</v>
      </c>
      <c r="AG7">
        <v>2</v>
      </c>
      <c r="AH7">
        <v>56.081810888905814</v>
      </c>
      <c r="AI7">
        <v>24.427195581087823</v>
      </c>
      <c r="AJ7">
        <v>83.456956696875523</v>
      </c>
      <c r="AK7">
        <v>6</v>
      </c>
      <c r="AL7">
        <v>44.689002548751525</v>
      </c>
      <c r="AM7">
        <v>24.955021239225875</v>
      </c>
      <c r="AN7">
        <v>66.251540999394749</v>
      </c>
      <c r="AO7">
        <v>54</v>
      </c>
      <c r="AP7">
        <v>43.23366732009675</v>
      </c>
      <c r="AQ7">
        <v>28.859707708475206</v>
      </c>
      <c r="AR7">
        <v>58.84495719813961</v>
      </c>
      <c r="AS7">
        <v>72</v>
      </c>
      <c r="AT7">
        <v>100</v>
      </c>
      <c r="AW7">
        <v>1</v>
      </c>
      <c r="AX7">
        <v>51.49142938633058</v>
      </c>
      <c r="AY7">
        <v>44.756516603702508</v>
      </c>
      <c r="AZ7">
        <v>58.17260630765221</v>
      </c>
      <c r="BA7">
        <v>400</v>
      </c>
      <c r="BB7">
        <v>37.394805995753366</v>
      </c>
      <c r="BC7">
        <v>12.044294465247766</v>
      </c>
      <c r="BD7">
        <v>72.264291707165114</v>
      </c>
      <c r="BE7">
        <v>10</v>
      </c>
      <c r="BF7">
        <v>47.950519106919614</v>
      </c>
      <c r="BG7">
        <v>42.954683599062292</v>
      </c>
      <c r="BH7">
        <v>52.987683952688826</v>
      </c>
      <c r="BI7">
        <v>543</v>
      </c>
      <c r="BJ7">
        <v>17.858449401627663</v>
      </c>
      <c r="BK7">
        <v>4.7780048994372555</v>
      </c>
      <c r="BL7">
        <v>48.506779518047885</v>
      </c>
      <c r="BM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A4" sqref="A4:XFD7"/>
    </sheetView>
  </sheetViews>
  <sheetFormatPr defaultColWidth="8.85546875" defaultRowHeight="15" x14ac:dyDescent="0.25"/>
  <cols>
    <col min="1" max="1" width="21.42578125" customWidth="1"/>
  </cols>
  <sheetData>
    <row r="1" spans="1:33" x14ac:dyDescent="0.25">
      <c r="A1" t="s">
        <v>64</v>
      </c>
      <c r="C1" t="s">
        <v>106</v>
      </c>
    </row>
    <row r="2" spans="1:33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</row>
    <row r="3" spans="1:33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3" x14ac:dyDescent="0.25">
      <c r="A4" t="s">
        <v>101</v>
      </c>
      <c r="B4">
        <v>82.69257411898208</v>
      </c>
      <c r="C4">
        <v>53.176267912785015</v>
      </c>
      <c r="D4">
        <v>95.260873248110983</v>
      </c>
      <c r="E4">
        <v>14</v>
      </c>
      <c r="F4">
        <v>57.753594847215204</v>
      </c>
      <c r="G4">
        <v>29.055760270647625</v>
      </c>
      <c r="H4">
        <v>82.024527409658361</v>
      </c>
      <c r="I4">
        <v>15</v>
      </c>
      <c r="J4">
        <v>15.468288360391064</v>
      </c>
      <c r="K4">
        <v>8.6250777126432254</v>
      </c>
      <c r="L4">
        <v>26.185055326618912</v>
      </c>
      <c r="M4">
        <v>51</v>
      </c>
      <c r="N4">
        <v>62.834976239404064</v>
      </c>
      <c r="O4">
        <v>11.044649036663676</v>
      </c>
      <c r="P4">
        <v>95.837252061694542</v>
      </c>
      <c r="Q4">
        <v>2</v>
      </c>
      <c r="R4">
        <v>0.1167277166667893</v>
      </c>
      <c r="S4">
        <v>3.8387511640914265E-2</v>
      </c>
      <c r="T4">
        <v>0.35437573837009029</v>
      </c>
      <c r="U4">
        <v>1302</v>
      </c>
      <c r="V4" t="s">
        <v>58</v>
      </c>
      <c r="W4" t="s">
        <v>59</v>
      </c>
      <c r="X4" t="s">
        <v>59</v>
      </c>
      <c r="Y4">
        <v>11</v>
      </c>
      <c r="Z4">
        <v>2.2744836642585757</v>
      </c>
      <c r="AA4">
        <v>1.3743647492708926</v>
      </c>
      <c r="AB4">
        <v>3.7417557809693016</v>
      </c>
      <c r="AC4">
        <v>1395</v>
      </c>
      <c r="AD4">
        <v>7.3643900242979941</v>
      </c>
      <c r="AE4">
        <v>4.473137010668597</v>
      </c>
      <c r="AF4">
        <v>11.891792254092509</v>
      </c>
      <c r="AG4">
        <v>29</v>
      </c>
    </row>
    <row r="5" spans="1:33" x14ac:dyDescent="0.25">
      <c r="A5" t="s">
        <v>102</v>
      </c>
      <c r="B5">
        <v>77.20948307705153</v>
      </c>
      <c r="C5">
        <v>47.428212792749534</v>
      </c>
      <c r="D5">
        <v>92.712331911078891</v>
      </c>
      <c r="E5">
        <v>14</v>
      </c>
      <c r="F5">
        <v>40.511423373212963</v>
      </c>
      <c r="G5">
        <v>17.295627787168062</v>
      </c>
      <c r="H5">
        <v>68.920775815692082</v>
      </c>
      <c r="I5">
        <v>15</v>
      </c>
      <c r="J5">
        <v>1.0815821814608617</v>
      </c>
      <c r="K5">
        <v>0.14028209172990652</v>
      </c>
      <c r="L5">
        <v>7.8429823707755624</v>
      </c>
      <c r="M5">
        <v>51</v>
      </c>
      <c r="N5">
        <v>62.834976239404064</v>
      </c>
      <c r="O5">
        <v>11.044649036663676</v>
      </c>
      <c r="P5">
        <v>95.837252061694542</v>
      </c>
      <c r="Q5">
        <v>2</v>
      </c>
      <c r="R5" t="s">
        <v>58</v>
      </c>
      <c r="S5" t="s">
        <v>59</v>
      </c>
      <c r="T5" t="s">
        <v>59</v>
      </c>
      <c r="U5">
        <v>1302</v>
      </c>
      <c r="V5" t="s">
        <v>58</v>
      </c>
      <c r="W5" t="s">
        <v>59</v>
      </c>
      <c r="X5" t="s">
        <v>59</v>
      </c>
      <c r="Y5">
        <v>11</v>
      </c>
      <c r="Z5">
        <v>1.4375910873670403</v>
      </c>
      <c r="AA5">
        <v>0.88271123095205895</v>
      </c>
      <c r="AB5">
        <v>2.3330629356866579</v>
      </c>
      <c r="AC5">
        <v>1395</v>
      </c>
      <c r="AD5" t="s">
        <v>58</v>
      </c>
      <c r="AE5" t="s">
        <v>59</v>
      </c>
      <c r="AF5" t="s">
        <v>59</v>
      </c>
      <c r="AG5">
        <v>29</v>
      </c>
    </row>
    <row r="6" spans="1:33" x14ac:dyDescent="0.25">
      <c r="A6" t="s">
        <v>103</v>
      </c>
      <c r="B6">
        <v>9.2825953090411879</v>
      </c>
      <c r="C6">
        <v>2.1312878377198268</v>
      </c>
      <c r="D6">
        <v>32.4686786148796</v>
      </c>
      <c r="E6">
        <v>14</v>
      </c>
      <c r="F6">
        <v>47.332380868242211</v>
      </c>
      <c r="G6">
        <v>21.119611105299828</v>
      </c>
      <c r="H6">
        <v>75.103094229990191</v>
      </c>
      <c r="I6">
        <v>15</v>
      </c>
      <c r="J6">
        <v>14.386706178930202</v>
      </c>
      <c r="K6">
        <v>7.741458331508734</v>
      </c>
      <c r="L6">
        <v>25.179397844160878</v>
      </c>
      <c r="M6">
        <v>51</v>
      </c>
      <c r="N6" t="s">
        <v>58</v>
      </c>
      <c r="O6" t="s">
        <v>59</v>
      </c>
      <c r="P6" t="s">
        <v>59</v>
      </c>
      <c r="Q6">
        <v>2</v>
      </c>
      <c r="R6">
        <v>0.1167277166667893</v>
      </c>
      <c r="S6">
        <v>3.8387511640914231E-2</v>
      </c>
      <c r="T6">
        <v>0.35437573837009062</v>
      </c>
      <c r="U6">
        <v>1302</v>
      </c>
      <c r="V6" t="s">
        <v>58</v>
      </c>
      <c r="W6" t="s">
        <v>59</v>
      </c>
      <c r="X6" t="s">
        <v>59</v>
      </c>
      <c r="Y6">
        <v>11</v>
      </c>
      <c r="Z6">
        <v>1.2078055238682037</v>
      </c>
      <c r="AA6">
        <v>0.70396787394976423</v>
      </c>
      <c r="AB6">
        <v>2.064747083331373</v>
      </c>
      <c r="AC6">
        <v>1395</v>
      </c>
      <c r="AD6">
        <v>7.3643900242979941</v>
      </c>
      <c r="AE6">
        <v>4.473137010668597</v>
      </c>
      <c r="AF6">
        <v>11.891792254092509</v>
      </c>
      <c r="AG6">
        <v>29</v>
      </c>
    </row>
    <row r="7" spans="1:33" x14ac:dyDescent="0.25">
      <c r="A7" t="s">
        <v>104</v>
      </c>
      <c r="B7">
        <v>9.2825953090411879</v>
      </c>
      <c r="C7">
        <v>2.1312878377198268</v>
      </c>
      <c r="D7">
        <v>32.4686786148796</v>
      </c>
      <c r="E7">
        <v>14</v>
      </c>
      <c r="F7">
        <v>27.638663575788101</v>
      </c>
      <c r="G7">
        <v>9.160334759235786</v>
      </c>
      <c r="H7">
        <v>59.12899057383585</v>
      </c>
      <c r="I7">
        <v>15</v>
      </c>
      <c r="J7">
        <v>14.386706178930202</v>
      </c>
      <c r="K7">
        <v>7.741458331508734</v>
      </c>
      <c r="L7">
        <v>25.179397844160878</v>
      </c>
      <c r="M7">
        <v>51</v>
      </c>
      <c r="N7" t="s">
        <v>58</v>
      </c>
      <c r="O7" t="s">
        <v>59</v>
      </c>
      <c r="P7" t="s">
        <v>59</v>
      </c>
      <c r="Q7">
        <v>2</v>
      </c>
      <c r="R7">
        <v>0.1167277166667893</v>
      </c>
      <c r="S7">
        <v>3.8387511640914265E-2</v>
      </c>
      <c r="T7">
        <v>0.35437573837009029</v>
      </c>
      <c r="U7">
        <v>1302</v>
      </c>
      <c r="V7" t="s">
        <v>58</v>
      </c>
      <c r="W7" t="s">
        <v>59</v>
      </c>
      <c r="X7" t="s">
        <v>59</v>
      </c>
      <c r="Y7">
        <v>11</v>
      </c>
      <c r="Z7">
        <v>0.99442523544652095</v>
      </c>
      <c r="AA7">
        <v>0.59733339879502523</v>
      </c>
      <c r="AB7">
        <v>1.6511087539356126</v>
      </c>
      <c r="AC7">
        <v>1395</v>
      </c>
      <c r="AD7" t="s">
        <v>58</v>
      </c>
      <c r="AE7" t="s">
        <v>59</v>
      </c>
      <c r="AF7" t="s">
        <v>59</v>
      </c>
      <c r="AG7">
        <v>29</v>
      </c>
    </row>
  </sheetData>
  <conditionalFormatting sqref="A1:XFD1048576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>
      <selection activeCell="A4" sqref="A4:XFD7"/>
    </sheetView>
  </sheetViews>
  <sheetFormatPr defaultColWidth="8.85546875" defaultRowHeight="15" x14ac:dyDescent="0.25"/>
  <cols>
    <col min="1" max="1" width="20.85546875" customWidth="1"/>
  </cols>
  <sheetData>
    <row r="1" spans="1:34" x14ac:dyDescent="0.25">
      <c r="A1" t="s">
        <v>65</v>
      </c>
      <c r="C1" t="s">
        <v>107</v>
      </c>
    </row>
    <row r="2" spans="1:34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  <c r="AH2" t="s">
        <v>54</v>
      </c>
    </row>
    <row r="3" spans="1:34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4" x14ac:dyDescent="0.25">
      <c r="A4" t="s">
        <v>101</v>
      </c>
      <c r="B4">
        <v>100</v>
      </c>
      <c r="C4">
        <v>100</v>
      </c>
      <c r="D4">
        <v>100</v>
      </c>
      <c r="E4">
        <v>9</v>
      </c>
      <c r="F4">
        <v>66.479087654315265</v>
      </c>
      <c r="G4">
        <v>41.106198156304416</v>
      </c>
      <c r="H4">
        <v>84.928610346664186</v>
      </c>
      <c r="I4">
        <v>68</v>
      </c>
      <c r="J4">
        <v>27.713114182748711</v>
      </c>
      <c r="K4">
        <v>11.371642494389157</v>
      </c>
      <c r="L4">
        <v>53.391164148885494</v>
      </c>
      <c r="M4">
        <v>122</v>
      </c>
      <c r="N4">
        <v>100</v>
      </c>
      <c r="O4">
        <v>100</v>
      </c>
      <c r="P4">
        <v>100</v>
      </c>
      <c r="Q4">
        <v>1</v>
      </c>
      <c r="R4">
        <v>26.768482889057339</v>
      </c>
      <c r="S4">
        <v>22.624062022914892</v>
      </c>
      <c r="T4">
        <v>31.364362734855046</v>
      </c>
      <c r="U4">
        <v>1223</v>
      </c>
      <c r="V4">
        <v>26.280033841695527</v>
      </c>
      <c r="W4">
        <v>8.7501527582806133</v>
      </c>
      <c r="X4">
        <v>56.993887667094654</v>
      </c>
      <c r="Y4">
        <v>33</v>
      </c>
      <c r="Z4">
        <v>28.395471270845196</v>
      </c>
      <c r="AA4">
        <v>23.895687664356206</v>
      </c>
      <c r="AB4">
        <v>33.371050565872636</v>
      </c>
      <c r="AC4">
        <v>1456</v>
      </c>
      <c r="AD4">
        <v>23.707934031872849</v>
      </c>
      <c r="AE4">
        <v>9.3532117310294751</v>
      </c>
      <c r="AF4">
        <v>48.343914700261223</v>
      </c>
      <c r="AG4">
        <v>19</v>
      </c>
    </row>
    <row r="5" spans="1:34" x14ac:dyDescent="0.25">
      <c r="A5" t="s">
        <v>102</v>
      </c>
      <c r="B5">
        <v>73.400507961448525</v>
      </c>
      <c r="C5">
        <v>25.983348722732725</v>
      </c>
      <c r="D5">
        <v>95.593026328816748</v>
      </c>
      <c r="E5">
        <v>9</v>
      </c>
      <c r="F5">
        <v>39.773433476248989</v>
      </c>
      <c r="G5">
        <v>22.487592768268243</v>
      </c>
      <c r="H5">
        <v>60.052319205482952</v>
      </c>
      <c r="I5">
        <v>68</v>
      </c>
      <c r="J5">
        <v>3.4381423242135689</v>
      </c>
      <c r="K5">
        <v>0.89112351091956565</v>
      </c>
      <c r="L5">
        <v>12.35738194307608</v>
      </c>
      <c r="M5">
        <v>122</v>
      </c>
      <c r="N5">
        <v>100</v>
      </c>
      <c r="O5">
        <v>100</v>
      </c>
      <c r="P5">
        <v>100</v>
      </c>
      <c r="Q5">
        <v>1</v>
      </c>
      <c r="R5" t="s">
        <v>58</v>
      </c>
      <c r="S5" t="s">
        <v>59</v>
      </c>
      <c r="T5" t="s">
        <v>59</v>
      </c>
      <c r="U5">
        <v>1223</v>
      </c>
      <c r="V5" t="s">
        <v>58</v>
      </c>
      <c r="W5" t="s">
        <v>59</v>
      </c>
      <c r="X5" t="s">
        <v>59</v>
      </c>
      <c r="Y5">
        <v>33</v>
      </c>
      <c r="Z5">
        <v>1.8086796849604858</v>
      </c>
      <c r="AA5">
        <v>0.93846810902803912</v>
      </c>
      <c r="AB5">
        <v>3.4576459927840157</v>
      </c>
      <c r="AC5">
        <v>1456</v>
      </c>
      <c r="AD5" t="s">
        <v>58</v>
      </c>
      <c r="AE5" t="s">
        <v>59</v>
      </c>
      <c r="AF5" t="s">
        <v>59</v>
      </c>
      <c r="AG5">
        <v>19</v>
      </c>
    </row>
    <row r="6" spans="1:34" x14ac:dyDescent="0.25">
      <c r="A6" t="s">
        <v>103</v>
      </c>
      <c r="B6">
        <v>54.114854609455143</v>
      </c>
      <c r="C6">
        <v>20.473614342513862</v>
      </c>
      <c r="D6">
        <v>84.381426407477818</v>
      </c>
      <c r="E6">
        <v>9</v>
      </c>
      <c r="F6">
        <v>44.88932253617017</v>
      </c>
      <c r="G6">
        <v>24.527440333447288</v>
      </c>
      <c r="H6">
        <v>67.121591297034129</v>
      </c>
      <c r="I6">
        <v>68</v>
      </c>
      <c r="J6">
        <v>27.648773415304063</v>
      </c>
      <c r="K6">
        <v>11.341559092689659</v>
      </c>
      <c r="L6">
        <v>53.305556188304557</v>
      </c>
      <c r="M6">
        <v>122</v>
      </c>
      <c r="N6">
        <v>100</v>
      </c>
      <c r="O6">
        <v>100</v>
      </c>
      <c r="P6">
        <v>100</v>
      </c>
      <c r="Q6">
        <v>1</v>
      </c>
      <c r="R6">
        <v>26.768482889057339</v>
      </c>
      <c r="S6">
        <v>22.624062022914892</v>
      </c>
      <c r="T6">
        <v>31.364362734855046</v>
      </c>
      <c r="U6">
        <v>1223</v>
      </c>
      <c r="V6">
        <v>26.280033841695527</v>
      </c>
      <c r="W6">
        <v>8.7501527582806133</v>
      </c>
      <c r="X6">
        <v>56.993887667094654</v>
      </c>
      <c r="Y6">
        <v>33</v>
      </c>
      <c r="Z6">
        <v>27.498365094572168</v>
      </c>
      <c r="AA6">
        <v>23.140992793207271</v>
      </c>
      <c r="AB6">
        <v>32.331078177729623</v>
      </c>
      <c r="AC6">
        <v>1456</v>
      </c>
      <c r="AD6">
        <v>23.707934031872849</v>
      </c>
      <c r="AE6">
        <v>9.3532117310294751</v>
      </c>
      <c r="AF6">
        <v>48.343914700261223</v>
      </c>
      <c r="AG6">
        <v>19</v>
      </c>
    </row>
    <row r="7" spans="1:34" x14ac:dyDescent="0.25">
      <c r="A7" t="s">
        <v>104</v>
      </c>
      <c r="B7">
        <v>47.630667972736397</v>
      </c>
      <c r="C7">
        <v>16.928109733968661</v>
      </c>
      <c r="D7">
        <v>80.234922006433493</v>
      </c>
      <c r="E7">
        <v>9</v>
      </c>
      <c r="F7">
        <v>43.890374688355507</v>
      </c>
      <c r="G7">
        <v>23.932862587220129</v>
      </c>
      <c r="H7">
        <v>66.041388204442811</v>
      </c>
      <c r="I7">
        <v>68</v>
      </c>
      <c r="J7">
        <v>26.33750209653315</v>
      </c>
      <c r="K7">
        <v>10.8013089540761</v>
      </c>
      <c r="L7">
        <v>51.35464622837781</v>
      </c>
      <c r="M7">
        <v>122</v>
      </c>
      <c r="N7">
        <v>100</v>
      </c>
      <c r="O7">
        <v>100</v>
      </c>
      <c r="P7">
        <v>100</v>
      </c>
      <c r="Q7">
        <v>1</v>
      </c>
      <c r="R7">
        <v>25.178248595526458</v>
      </c>
      <c r="S7">
        <v>20.607054089094238</v>
      </c>
      <c r="T7">
        <v>30.375497790188771</v>
      </c>
      <c r="U7">
        <v>1223</v>
      </c>
      <c r="V7">
        <v>26.280033841695527</v>
      </c>
      <c r="W7">
        <v>8.7501527582806133</v>
      </c>
      <c r="X7">
        <v>56.993887667094654</v>
      </c>
      <c r="Y7">
        <v>33</v>
      </c>
      <c r="Z7">
        <v>25.984695036496181</v>
      </c>
      <c r="AA7">
        <v>21.472651410827076</v>
      </c>
      <c r="AB7">
        <v>31.06972720673194</v>
      </c>
      <c r="AC7">
        <v>1456</v>
      </c>
      <c r="AD7">
        <v>23.707934031872849</v>
      </c>
      <c r="AE7">
        <v>9.3532117310294751</v>
      </c>
      <c r="AF7">
        <v>48.343914700261223</v>
      </c>
      <c r="AG7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"/>
  <sheetViews>
    <sheetView workbookViewId="0">
      <selection activeCell="F17" sqref="F17"/>
    </sheetView>
  </sheetViews>
  <sheetFormatPr defaultColWidth="8.85546875" defaultRowHeight="15" x14ac:dyDescent="0.25"/>
  <sheetData>
    <row r="1" spans="1:34" x14ac:dyDescent="0.25">
      <c r="A1" t="s">
        <v>66</v>
      </c>
      <c r="C1" t="s">
        <v>108</v>
      </c>
    </row>
    <row r="2" spans="1:34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  <c r="AH2" t="s">
        <v>54</v>
      </c>
    </row>
    <row r="3" spans="1:34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4" ht="13.5" customHeight="1" x14ac:dyDescent="0.25">
      <c r="A4" t="s">
        <v>101</v>
      </c>
      <c r="B4">
        <v>84.723740420644901</v>
      </c>
      <c r="C4">
        <v>36.744932238394902</v>
      </c>
      <c r="D4">
        <v>98.413740900467005</v>
      </c>
      <c r="E4">
        <v>3</v>
      </c>
      <c r="F4">
        <v>44.097061409806997</v>
      </c>
      <c r="G4">
        <v>34.934119643173297</v>
      </c>
      <c r="H4">
        <v>44.603963403747201</v>
      </c>
      <c r="I4">
        <v>80</v>
      </c>
      <c r="J4">
        <v>6.7312917409044397</v>
      </c>
      <c r="K4">
        <v>3.9894074071437799</v>
      </c>
      <c r="L4">
        <v>11.138746316232</v>
      </c>
      <c r="M4">
        <v>337</v>
      </c>
      <c r="N4">
        <v>97.09823464214</v>
      </c>
      <c r="O4">
        <v>88.243447808028407</v>
      </c>
      <c r="P4">
        <v>99.333471224693014</v>
      </c>
      <c r="Q4">
        <v>69</v>
      </c>
      <c r="R4">
        <v>0.44617934823689098</v>
      </c>
      <c r="S4">
        <v>0.14087639436822699</v>
      </c>
      <c r="T4">
        <v>1.3118704828683401</v>
      </c>
      <c r="U4">
        <v>400</v>
      </c>
      <c r="V4" t="s">
        <v>58</v>
      </c>
      <c r="W4" t="s">
        <v>59</v>
      </c>
      <c r="X4" t="s">
        <v>59</v>
      </c>
      <c r="Y4">
        <v>49</v>
      </c>
      <c r="Z4">
        <v>10.662763190328588</v>
      </c>
      <c r="AA4">
        <v>7.2980244383164603</v>
      </c>
      <c r="AB4">
        <v>14.3223973478914</v>
      </c>
      <c r="AC4">
        <v>1048</v>
      </c>
      <c r="AD4" t="s">
        <v>58</v>
      </c>
      <c r="AE4" t="s">
        <v>59</v>
      </c>
      <c r="AF4" t="s">
        <v>59</v>
      </c>
      <c r="AG4">
        <v>3</v>
      </c>
    </row>
    <row r="5" spans="1:34" ht="13.5" customHeight="1" x14ac:dyDescent="0.25">
      <c r="A5" t="s">
        <v>102</v>
      </c>
      <c r="B5">
        <v>84.723740420644901</v>
      </c>
      <c r="C5">
        <v>36.744932238394902</v>
      </c>
      <c r="D5">
        <v>98.413740900467005</v>
      </c>
      <c r="E5">
        <v>3</v>
      </c>
      <c r="F5">
        <v>34.194708182334203</v>
      </c>
      <c r="G5">
        <v>24.242397823434032</v>
      </c>
      <c r="H5">
        <v>47.964634200783216</v>
      </c>
      <c r="I5">
        <v>80</v>
      </c>
      <c r="J5" t="s">
        <v>58</v>
      </c>
      <c r="K5" t="s">
        <v>59</v>
      </c>
      <c r="L5" t="s">
        <v>59</v>
      </c>
      <c r="M5">
        <v>337</v>
      </c>
      <c r="N5">
        <v>97.09823464214</v>
      </c>
      <c r="O5">
        <v>88.243447808028407</v>
      </c>
      <c r="P5">
        <v>99.333471224693014</v>
      </c>
      <c r="Q5">
        <v>69</v>
      </c>
      <c r="R5" t="s">
        <v>58</v>
      </c>
      <c r="S5" t="s">
        <v>59</v>
      </c>
      <c r="T5" t="s">
        <v>59</v>
      </c>
      <c r="U5">
        <v>400</v>
      </c>
      <c r="V5" t="s">
        <v>58</v>
      </c>
      <c r="W5" t="s">
        <v>59</v>
      </c>
      <c r="X5" t="s">
        <v>59</v>
      </c>
      <c r="Y5">
        <v>49</v>
      </c>
      <c r="Z5">
        <v>7.4800443440401603</v>
      </c>
      <c r="AA5">
        <v>4.2362107612070403</v>
      </c>
      <c r="AB5">
        <v>10.842898634081299</v>
      </c>
      <c r="AC5">
        <v>1048</v>
      </c>
      <c r="AD5" t="s">
        <v>58</v>
      </c>
      <c r="AE5" t="s">
        <v>59</v>
      </c>
      <c r="AF5" t="s">
        <v>59</v>
      </c>
      <c r="AG5">
        <v>3</v>
      </c>
    </row>
    <row r="6" spans="1:34" ht="13.5" customHeight="1" x14ac:dyDescent="0.25">
      <c r="A6" t="s">
        <v>103</v>
      </c>
      <c r="B6">
        <v>14.2762494793441</v>
      </c>
      <c r="C6">
        <v>1.48624909943297</v>
      </c>
      <c r="D6">
        <v>63.2440677616041</v>
      </c>
      <c r="E6">
        <v>3</v>
      </c>
      <c r="F6">
        <v>17.719079462604633</v>
      </c>
      <c r="G6">
        <v>9.926449470384318</v>
      </c>
      <c r="H6">
        <v>29.6176749401994</v>
      </c>
      <c r="I6">
        <v>80</v>
      </c>
      <c r="J6">
        <v>6.7312917409044397</v>
      </c>
      <c r="K6">
        <v>3.9894074071437799</v>
      </c>
      <c r="L6">
        <v>11.138746316232</v>
      </c>
      <c r="M6">
        <v>337</v>
      </c>
      <c r="N6">
        <v>11.1673894194341</v>
      </c>
      <c r="O6">
        <v>4.9079900263646339</v>
      </c>
      <c r="P6">
        <v>23.441783191043999</v>
      </c>
      <c r="Q6">
        <v>69</v>
      </c>
      <c r="R6">
        <v>0.44617934823689098</v>
      </c>
      <c r="S6">
        <v>0.14087639436822699</v>
      </c>
      <c r="T6">
        <v>1.311870482868339</v>
      </c>
      <c r="U6">
        <v>400</v>
      </c>
      <c r="V6" t="s">
        <v>58</v>
      </c>
      <c r="W6" t="s">
        <v>59</v>
      </c>
      <c r="X6" t="s">
        <v>59</v>
      </c>
      <c r="Y6">
        <v>49</v>
      </c>
      <c r="Z6">
        <v>4.2194412383614397</v>
      </c>
      <c r="AA6">
        <v>2.42193686428396</v>
      </c>
      <c r="AB6">
        <v>6.9777390810712339</v>
      </c>
      <c r="AC6">
        <v>1048</v>
      </c>
      <c r="AD6" t="s">
        <v>58</v>
      </c>
      <c r="AE6" t="s">
        <v>59</v>
      </c>
      <c r="AF6" t="s">
        <v>59</v>
      </c>
      <c r="AG6">
        <v>3</v>
      </c>
    </row>
    <row r="7" spans="1:34" ht="13.5" customHeight="1" x14ac:dyDescent="0.25">
      <c r="A7" t="s">
        <v>104</v>
      </c>
      <c r="B7">
        <v>14.2762494793441</v>
      </c>
      <c r="C7">
        <v>1.48624909943297</v>
      </c>
      <c r="D7">
        <v>63.2440677616041</v>
      </c>
      <c r="E7">
        <v>3</v>
      </c>
      <c r="F7">
        <v>11.472348104444</v>
      </c>
      <c r="G7">
        <v>4.9481962464187399</v>
      </c>
      <c r="H7">
        <v>21.309443111779604</v>
      </c>
      <c r="I7">
        <v>80</v>
      </c>
      <c r="J7">
        <v>3.4828880767260402</v>
      </c>
      <c r="K7">
        <v>1.9034917917381236</v>
      </c>
      <c r="L7">
        <v>6.6436200880848801</v>
      </c>
      <c r="M7">
        <v>337</v>
      </c>
      <c r="N7">
        <v>8.4273763310140435</v>
      </c>
      <c r="O7">
        <v>3.4026864097093998</v>
      </c>
      <c r="P7">
        <v>19.383079417201717</v>
      </c>
      <c r="Q7">
        <v>69</v>
      </c>
      <c r="R7">
        <v>0.44617934823689098</v>
      </c>
      <c r="S7">
        <v>0.14087639436822699</v>
      </c>
      <c r="T7">
        <v>1.311870482868339</v>
      </c>
      <c r="U7">
        <v>400</v>
      </c>
      <c r="V7" t="s">
        <v>58</v>
      </c>
      <c r="W7" t="s">
        <v>59</v>
      </c>
      <c r="X7" t="s">
        <v>59</v>
      </c>
      <c r="Y7">
        <v>49</v>
      </c>
      <c r="Z7">
        <v>2.629001700627621</v>
      </c>
      <c r="AA7">
        <v>1.6428206477397</v>
      </c>
      <c r="AB7">
        <v>4.1473481641007099</v>
      </c>
      <c r="AC7">
        <v>1048</v>
      </c>
      <c r="AD7" t="s">
        <v>58</v>
      </c>
      <c r="AE7" t="s">
        <v>59</v>
      </c>
      <c r="AF7" t="s">
        <v>59</v>
      </c>
      <c r="AG7">
        <v>3</v>
      </c>
    </row>
    <row r="8" spans="1:34" ht="13.5" customHeight="1" x14ac:dyDescent="0.25"/>
    <row r="9" spans="1:34" ht="13.5" customHeight="1" x14ac:dyDescent="0.25"/>
    <row r="10" spans="1:34" ht="13.5" customHeight="1" x14ac:dyDescent="0.25"/>
    <row r="11" spans="1:34" ht="13.5" customHeight="1" x14ac:dyDescent="0.25"/>
    <row r="12" spans="1:34" ht="13.5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8655-84EB-4F38-8E99-278EC87CAC50}">
  <dimension ref="A1:BR22"/>
  <sheetViews>
    <sheetView workbookViewId="0">
      <selection activeCell="A4" sqref="A4:XFD4"/>
    </sheetView>
  </sheetViews>
  <sheetFormatPr defaultColWidth="8.85546875" defaultRowHeight="15" x14ac:dyDescent="0.25"/>
  <cols>
    <col min="1" max="1" width="24.42578125" style="8" customWidth="1"/>
    <col min="2" max="16384" width="8.85546875" style="8"/>
  </cols>
  <sheetData>
    <row r="1" spans="1:70" customFormat="1" x14ac:dyDescent="0.25">
      <c r="A1" s="8" t="s">
        <v>67</v>
      </c>
      <c r="B1" s="8" t="s">
        <v>21</v>
      </c>
      <c r="C1" s="8" t="s">
        <v>109</v>
      </c>
      <c r="D1" s="8" t="s">
        <v>110</v>
      </c>
      <c r="F1" s="8" t="s">
        <v>21</v>
      </c>
      <c r="J1" s="8" t="s">
        <v>21</v>
      </c>
      <c r="N1" s="8" t="s">
        <v>21</v>
      </c>
      <c r="R1" s="8" t="s">
        <v>21</v>
      </c>
      <c r="V1" s="8" t="s">
        <v>21</v>
      </c>
      <c r="Z1" s="8" t="s">
        <v>21</v>
      </c>
      <c r="AD1" s="8" t="s">
        <v>21</v>
      </c>
      <c r="AH1" s="8" t="s">
        <v>22</v>
      </c>
      <c r="AL1" s="8" t="s">
        <v>22</v>
      </c>
      <c r="AP1" s="8" t="s">
        <v>22</v>
      </c>
      <c r="AT1" s="8" t="s">
        <v>22</v>
      </c>
      <c r="AX1" s="8" t="s">
        <v>22</v>
      </c>
      <c r="BB1" s="8" t="s">
        <v>22</v>
      </c>
      <c r="BF1" s="8" t="s">
        <v>22</v>
      </c>
      <c r="BJ1" s="8" t="s">
        <v>22</v>
      </c>
      <c r="BN1" t="s">
        <v>22</v>
      </c>
      <c r="BR1" t="s">
        <v>22</v>
      </c>
    </row>
    <row r="2" spans="1:70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</row>
    <row r="3" spans="1:70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70" customFormat="1" x14ac:dyDescent="0.25">
      <c r="A4" t="s">
        <v>101</v>
      </c>
      <c r="B4">
        <v>100</v>
      </c>
      <c r="C4">
        <v>100</v>
      </c>
      <c r="D4">
        <v>100</v>
      </c>
      <c r="E4">
        <v>2</v>
      </c>
      <c r="F4">
        <v>69.990444396070188</v>
      </c>
      <c r="G4">
        <v>20.377131628670767</v>
      </c>
      <c r="H4">
        <v>94.406448989872601</v>
      </c>
      <c r="I4">
        <v>8</v>
      </c>
      <c r="J4">
        <v>22.288106193320314</v>
      </c>
      <c r="K4">
        <v>4.2941804220721798</v>
      </c>
      <c r="L4">
        <v>64.699693033380797</v>
      </c>
      <c r="M4">
        <v>12</v>
      </c>
      <c r="N4">
        <v>100</v>
      </c>
      <c r="O4">
        <v>100</v>
      </c>
      <c r="P4">
        <v>100</v>
      </c>
      <c r="Q4">
        <v>12</v>
      </c>
      <c r="R4">
        <v>32.4199447662998</v>
      </c>
      <c r="S4">
        <v>27.819747486944401</v>
      </c>
      <c r="T4">
        <v>37.386804306486702</v>
      </c>
      <c r="U4">
        <v>327</v>
      </c>
      <c r="V4">
        <v>12.2688978243746</v>
      </c>
      <c r="W4">
        <v>3.3784427826469798</v>
      </c>
      <c r="X4">
        <v>34.869466394260897</v>
      </c>
      <c r="Y4">
        <v>27</v>
      </c>
      <c r="Z4">
        <v>34.261983800730661</v>
      </c>
      <c r="AA4">
        <v>28.948487042163901</v>
      </c>
      <c r="AB4">
        <v>39.989904290646919</v>
      </c>
      <c r="AC4">
        <v>388</v>
      </c>
      <c r="AD4">
        <v>26.412941489991201</v>
      </c>
      <c r="AE4">
        <v>9.3168469830449396</v>
      </c>
      <c r="AF4">
        <v>44.8874246417394</v>
      </c>
      <c r="AG4">
        <v>6</v>
      </c>
      <c r="AH4">
        <v>100</v>
      </c>
      <c r="AI4">
        <v>100</v>
      </c>
      <c r="AJ4">
        <v>100</v>
      </c>
      <c r="AK4">
        <v>8</v>
      </c>
      <c r="AL4">
        <v>71.241820003944213</v>
      </c>
      <c r="AM4">
        <v>47.278248304106597</v>
      </c>
      <c r="AN4">
        <v>82.070081189824606</v>
      </c>
      <c r="AO4">
        <v>90</v>
      </c>
      <c r="AP4">
        <v>34.324474484442</v>
      </c>
      <c r="AQ4">
        <v>24.221869112468106</v>
      </c>
      <c r="AR4">
        <v>46.080734730247798</v>
      </c>
      <c r="AS4">
        <v>118</v>
      </c>
      <c r="AT4">
        <v>98.444912808644204</v>
      </c>
      <c r="AU4">
        <v>94.412199434764901</v>
      </c>
      <c r="AV4">
        <v>99.484604444678396</v>
      </c>
      <c r="AW4">
        <v>46</v>
      </c>
      <c r="AX4">
        <v>27.278194481442199</v>
      </c>
      <c r="AY4">
        <v>21.638722004997831</v>
      </c>
      <c r="AZ4">
        <v>33.744324480022698</v>
      </c>
      <c r="BA4">
        <v>1030</v>
      </c>
      <c r="BB4">
        <v>27.906647608737</v>
      </c>
      <c r="BC4">
        <v>9.4284144083207995</v>
      </c>
      <c r="BD4">
        <v>49.004870244431402</v>
      </c>
      <c r="BE4">
        <v>26</v>
      </c>
      <c r="BF4">
        <v>34.170934847772301</v>
      </c>
      <c r="BG4">
        <v>29.314940218144141</v>
      </c>
      <c r="BH4">
        <v>41.409764826032401</v>
      </c>
      <c r="BI4">
        <v>1328</v>
      </c>
      <c r="BJ4">
        <v>13.7323427464144</v>
      </c>
      <c r="BK4">
        <v>2.9284196441813011</v>
      </c>
      <c r="BL4">
        <v>44.640617934779399</v>
      </c>
      <c r="BM4">
        <v>14</v>
      </c>
    </row>
    <row r="5" spans="1:70" customFormat="1" x14ac:dyDescent="0.25">
      <c r="A5" t="s">
        <v>102</v>
      </c>
      <c r="B5">
        <v>42.742449216048698</v>
      </c>
      <c r="C5">
        <v>6.8729787964926681</v>
      </c>
      <c r="D5">
        <v>94.410621818323619</v>
      </c>
      <c r="E5">
        <v>2</v>
      </c>
      <c r="F5">
        <v>16.879163941410699</v>
      </c>
      <c r="G5">
        <v>4.246430742762759</v>
      </c>
      <c r="H5">
        <v>48.1824063084023</v>
      </c>
      <c r="I5">
        <v>8</v>
      </c>
      <c r="J5" t="s">
        <v>58</v>
      </c>
      <c r="K5" t="s">
        <v>59</v>
      </c>
      <c r="L5" t="s">
        <v>59</v>
      </c>
      <c r="M5">
        <v>12</v>
      </c>
      <c r="N5">
        <v>84.639009341673443</v>
      </c>
      <c r="O5">
        <v>42.834193840360399</v>
      </c>
      <c r="P5">
        <v>97.491408440919301</v>
      </c>
      <c r="Q5">
        <v>12</v>
      </c>
      <c r="R5" t="s">
        <v>58</v>
      </c>
      <c r="S5" t="s">
        <v>59</v>
      </c>
      <c r="T5" t="s">
        <v>59</v>
      </c>
      <c r="U5">
        <v>327</v>
      </c>
      <c r="V5" t="s">
        <v>58</v>
      </c>
      <c r="W5" t="s">
        <v>59</v>
      </c>
      <c r="X5" t="s">
        <v>59</v>
      </c>
      <c r="Y5">
        <v>27</v>
      </c>
      <c r="Z5">
        <v>4.64387774638337</v>
      </c>
      <c r="AA5">
        <v>1.3664469646134301</v>
      </c>
      <c r="AB5">
        <v>14.672743492431101</v>
      </c>
      <c r="AC5">
        <v>388</v>
      </c>
      <c r="AD5" t="s">
        <v>58</v>
      </c>
      <c r="AE5" t="s">
        <v>59</v>
      </c>
      <c r="AF5" t="s">
        <v>59</v>
      </c>
      <c r="AG5">
        <v>6</v>
      </c>
      <c r="AH5">
        <v>96.231810738040608</v>
      </c>
      <c r="AI5">
        <v>73.360834180379157</v>
      </c>
      <c r="AJ5">
        <v>99.479423447070999</v>
      </c>
      <c r="AK5">
        <v>8</v>
      </c>
      <c r="AL5">
        <v>43.943669607464301</v>
      </c>
      <c r="AM5">
        <v>40.984466711421703</v>
      </c>
      <c r="AN5">
        <v>66.407819113096835</v>
      </c>
      <c r="AO5">
        <v>90</v>
      </c>
      <c r="AP5">
        <v>7.4413646281172996</v>
      </c>
      <c r="AQ5">
        <v>2.74164837606707</v>
      </c>
      <c r="AR5">
        <v>19.080497739308601</v>
      </c>
      <c r="AS5">
        <v>118</v>
      </c>
      <c r="AT5">
        <v>94.921282601413793</v>
      </c>
      <c r="AU5">
        <v>88.426960608866196</v>
      </c>
      <c r="AV5">
        <v>98.624067104481909</v>
      </c>
      <c r="AW5">
        <v>46</v>
      </c>
      <c r="AX5" t="s">
        <v>58</v>
      </c>
      <c r="AY5" t="s">
        <v>59</v>
      </c>
      <c r="AZ5" t="s">
        <v>59</v>
      </c>
      <c r="BA5">
        <v>1030</v>
      </c>
      <c r="BB5" t="s">
        <v>58</v>
      </c>
      <c r="BC5" t="s">
        <v>59</v>
      </c>
      <c r="BD5" t="s">
        <v>59</v>
      </c>
      <c r="BE5">
        <v>26</v>
      </c>
      <c r="BF5">
        <v>10.0276628019406</v>
      </c>
      <c r="BG5">
        <v>7.4187678721844401</v>
      </c>
      <c r="BH5">
        <v>13.243748049733901</v>
      </c>
      <c r="BI5">
        <v>1328</v>
      </c>
      <c r="BJ5" t="s">
        <v>58</v>
      </c>
      <c r="BK5" t="s">
        <v>59</v>
      </c>
      <c r="BL5" t="s">
        <v>59</v>
      </c>
      <c r="BM5">
        <v>14</v>
      </c>
    </row>
    <row r="6" spans="1:70" customFormat="1" x14ac:dyDescent="0.25">
      <c r="A6" t="s">
        <v>103</v>
      </c>
      <c r="B6">
        <v>47.2474407839413</v>
      </c>
      <c r="C6">
        <v>4.48937818167638</v>
      </c>
      <c r="D6">
        <v>93.127021203407296</v>
      </c>
      <c r="E6">
        <v>2</v>
      </c>
      <c r="F6">
        <v>64.496782868846793</v>
      </c>
      <c r="G6">
        <v>20.044417011396298</v>
      </c>
      <c r="H6">
        <v>93.494111140906199</v>
      </c>
      <c r="I6">
        <v>8</v>
      </c>
      <c r="J6">
        <v>22.288106193320314</v>
      </c>
      <c r="K6">
        <v>4.2941804220721798</v>
      </c>
      <c r="L6">
        <v>64.699693033380797</v>
      </c>
      <c r="M6">
        <v>12</v>
      </c>
      <c r="N6">
        <v>19.713709292037969</v>
      </c>
      <c r="O6">
        <v>3.1493141962464399</v>
      </c>
      <c r="P6">
        <v>64.888431189691801</v>
      </c>
      <c r="Q6">
        <v>12</v>
      </c>
      <c r="R6">
        <v>32.4199447662998</v>
      </c>
      <c r="S6">
        <v>27.819747486944401</v>
      </c>
      <c r="T6">
        <v>37.386804306486702</v>
      </c>
      <c r="U6">
        <v>327</v>
      </c>
      <c r="V6">
        <v>12.2688978243746</v>
      </c>
      <c r="W6">
        <v>3.3784427826469798</v>
      </c>
      <c r="X6">
        <v>34.869466394260897</v>
      </c>
      <c r="Y6">
        <v>27</v>
      </c>
      <c r="Z6">
        <v>29.9939036184117</v>
      </c>
      <c r="AA6">
        <v>23.616418878322801</v>
      </c>
      <c r="AB6">
        <v>37.243413432088303</v>
      </c>
      <c r="AC6">
        <v>388</v>
      </c>
      <c r="AD6">
        <v>26.412941489991201</v>
      </c>
      <c r="AE6">
        <v>9.3168469830449396</v>
      </c>
      <c r="AF6">
        <v>44.8874246417394</v>
      </c>
      <c r="AG6">
        <v>6</v>
      </c>
      <c r="AH6">
        <v>62.177386864680798</v>
      </c>
      <c r="AI6">
        <v>36.734200699679029</v>
      </c>
      <c r="AJ6">
        <v>82.314442691962697</v>
      </c>
      <c r="AK6">
        <v>8</v>
      </c>
      <c r="AL6">
        <v>44.989469364347705</v>
      </c>
      <c r="AM6">
        <v>30.8480609089629</v>
      </c>
      <c r="AN6">
        <v>49.978441902886097</v>
      </c>
      <c r="AO6">
        <v>90</v>
      </c>
      <c r="AP6">
        <v>34.184149607408997</v>
      </c>
      <c r="AQ6">
        <v>24.082208142438098</v>
      </c>
      <c r="AR6">
        <v>44.9483721271232</v>
      </c>
      <c r="AS6">
        <v>118</v>
      </c>
      <c r="AT6">
        <v>30.214686894942101</v>
      </c>
      <c r="AU6">
        <v>16.967316469819099</v>
      </c>
      <c r="AV6">
        <v>47.847464249925999</v>
      </c>
      <c r="AW6">
        <v>46</v>
      </c>
      <c r="AX6">
        <v>27.278194481442199</v>
      </c>
      <c r="AY6">
        <v>21.638722004997838</v>
      </c>
      <c r="AZ6">
        <v>33.744324480022698</v>
      </c>
      <c r="BA6">
        <v>1030</v>
      </c>
      <c r="BB6">
        <v>27.906647608737</v>
      </c>
      <c r="BC6">
        <v>9.4284144083207995</v>
      </c>
      <c r="BD6">
        <v>49.004870244431402</v>
      </c>
      <c r="BE6">
        <v>26</v>
      </c>
      <c r="BF6">
        <v>29.702971816186697</v>
      </c>
      <c r="BG6">
        <v>23.981112400131046</v>
      </c>
      <c r="BH6">
        <v>36.141000484298402</v>
      </c>
      <c r="BI6">
        <v>1328</v>
      </c>
      <c r="BJ6">
        <v>13.7323427464144</v>
      </c>
      <c r="BK6">
        <v>2.9284196441813011</v>
      </c>
      <c r="BL6">
        <v>44.640617934779399</v>
      </c>
      <c r="BM6">
        <v>14</v>
      </c>
    </row>
    <row r="7" spans="1:70" customFormat="1" x14ac:dyDescent="0.25">
      <c r="A7" t="s">
        <v>104</v>
      </c>
      <c r="B7">
        <v>47.2474407839413</v>
      </c>
      <c r="C7">
        <v>4.48937818167638</v>
      </c>
      <c r="D7">
        <v>93.127021203407296</v>
      </c>
      <c r="E7">
        <v>2</v>
      </c>
      <c r="F7">
        <v>64.496782868846793</v>
      </c>
      <c r="G7">
        <v>20.044417011396298</v>
      </c>
      <c r="H7">
        <v>93.494111140906199</v>
      </c>
      <c r="I7">
        <v>8</v>
      </c>
      <c r="J7">
        <v>22.288106193320314</v>
      </c>
      <c r="K7">
        <v>4.2941804220721798</v>
      </c>
      <c r="L7">
        <v>64.699693033380797</v>
      </c>
      <c r="M7">
        <v>12</v>
      </c>
      <c r="N7">
        <v>19.713709292037969</v>
      </c>
      <c r="O7">
        <v>3.1493141962464399</v>
      </c>
      <c r="P7">
        <v>64.888431189691801</v>
      </c>
      <c r="Q7">
        <v>12</v>
      </c>
      <c r="R7">
        <v>28.909890348946</v>
      </c>
      <c r="S7">
        <v>24.330446906236599</v>
      </c>
      <c r="T7">
        <v>33.964244880672403</v>
      </c>
      <c r="U7">
        <v>327</v>
      </c>
      <c r="V7">
        <v>12.2688978243746</v>
      </c>
      <c r="W7">
        <v>3.3784427826469798</v>
      </c>
      <c r="X7">
        <v>34.869466394260897</v>
      </c>
      <c r="Y7">
        <v>27</v>
      </c>
      <c r="Z7">
        <v>27.178929277716801</v>
      </c>
      <c r="AA7">
        <v>21.787794460447401</v>
      </c>
      <c r="AB7">
        <v>33.334473389964103</v>
      </c>
      <c r="AC7">
        <v>388</v>
      </c>
      <c r="AD7">
        <v>26.412941489991201</v>
      </c>
      <c r="AE7">
        <v>9.3168469830449396</v>
      </c>
      <c r="AF7">
        <v>44.8874246417394</v>
      </c>
      <c r="AG7">
        <v>6</v>
      </c>
      <c r="AH7">
        <v>48.711321970329642</v>
      </c>
      <c r="AI7">
        <v>26.9480189403011</v>
      </c>
      <c r="AJ7">
        <v>70.974468847642598</v>
      </c>
      <c r="AK7">
        <v>8</v>
      </c>
      <c r="AL7">
        <v>43.804418490440298</v>
      </c>
      <c r="AM7">
        <v>30.601922012093297</v>
      </c>
      <c r="AN7">
        <v>47.948770444618603</v>
      </c>
      <c r="AO7">
        <v>90</v>
      </c>
      <c r="AP7">
        <v>31.3041481840709</v>
      </c>
      <c r="AQ7">
        <v>21.663036964647407</v>
      </c>
      <c r="AR7">
        <v>42.886969017444301</v>
      </c>
      <c r="AS7">
        <v>118</v>
      </c>
      <c r="AT7">
        <v>27.492289837301399</v>
      </c>
      <c r="AU7">
        <v>14.3893676419064</v>
      </c>
      <c r="AV7">
        <v>44.394420820841098</v>
      </c>
      <c r="AW7">
        <v>46</v>
      </c>
      <c r="AX7">
        <v>24.7967364626906</v>
      </c>
      <c r="AY7">
        <v>20.443133697183399</v>
      </c>
      <c r="AZ7">
        <v>31.974237449834099</v>
      </c>
      <c r="BA7">
        <v>1030</v>
      </c>
      <c r="BB7">
        <v>27.906647608737</v>
      </c>
      <c r="BC7">
        <v>9.4284144083207995</v>
      </c>
      <c r="BD7">
        <v>49.004870244431402</v>
      </c>
      <c r="BE7">
        <v>26</v>
      </c>
      <c r="BF7">
        <v>27.994737388244801</v>
      </c>
      <c r="BG7">
        <v>22.448022697090799</v>
      </c>
      <c r="BH7">
        <v>34.294019440631097</v>
      </c>
      <c r="BI7">
        <v>1328</v>
      </c>
      <c r="BJ7">
        <v>13.7323427464144</v>
      </c>
      <c r="BK7">
        <v>2.9284196441813011</v>
      </c>
      <c r="BL7">
        <v>44.640617934779399</v>
      </c>
      <c r="BM7">
        <v>14</v>
      </c>
    </row>
    <row r="8" spans="1:70" customFormat="1" x14ac:dyDescent="0.25"/>
    <row r="9" spans="1:70" customFormat="1" x14ac:dyDescent="0.25"/>
    <row r="10" spans="1:70" customFormat="1" x14ac:dyDescent="0.25"/>
    <row r="11" spans="1:70" customFormat="1" x14ac:dyDescent="0.25"/>
    <row r="12" spans="1:70" customFormat="1" x14ac:dyDescent="0.25"/>
    <row r="13" spans="1:70" customFormat="1" x14ac:dyDescent="0.25"/>
    <row r="14" spans="1:70" customFormat="1" x14ac:dyDescent="0.25"/>
    <row r="15" spans="1:70" customFormat="1" x14ac:dyDescent="0.25"/>
    <row r="16" spans="1:7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09B-B05E-4626-B1D4-C107C4E0B917}">
  <dimension ref="A1:BR16"/>
  <sheetViews>
    <sheetView workbookViewId="0">
      <selection activeCell="A4" sqref="A4:XFD7"/>
    </sheetView>
  </sheetViews>
  <sheetFormatPr defaultColWidth="9.140625" defaultRowHeight="15" x14ac:dyDescent="0.25"/>
  <cols>
    <col min="1" max="1" width="24.85546875" style="8" customWidth="1"/>
    <col min="2" max="16384" width="9.140625" style="8"/>
  </cols>
  <sheetData>
    <row r="1" spans="1:70" customFormat="1" x14ac:dyDescent="0.25">
      <c r="A1" s="8" t="s">
        <v>68</v>
      </c>
      <c r="B1" s="8" t="s">
        <v>21</v>
      </c>
      <c r="C1" s="8" t="s">
        <v>60</v>
      </c>
      <c r="D1" s="8" t="s">
        <v>111</v>
      </c>
      <c r="F1" s="8" t="s">
        <v>21</v>
      </c>
      <c r="J1" s="8" t="s">
        <v>21</v>
      </c>
      <c r="N1" s="8" t="s">
        <v>21</v>
      </c>
      <c r="R1" s="8" t="s">
        <v>21</v>
      </c>
      <c r="V1" s="8" t="s">
        <v>21</v>
      </c>
      <c r="Z1" s="8" t="s">
        <v>21</v>
      </c>
      <c r="AD1" s="8" t="s">
        <v>21</v>
      </c>
      <c r="AH1" s="8" t="s">
        <v>22</v>
      </c>
      <c r="AL1" s="8" t="s">
        <v>22</v>
      </c>
      <c r="AP1" s="8" t="s">
        <v>22</v>
      </c>
      <c r="AT1" s="8" t="s">
        <v>22</v>
      </c>
      <c r="AX1" s="8" t="s">
        <v>22</v>
      </c>
      <c r="BB1" s="8" t="s">
        <v>22</v>
      </c>
      <c r="BF1" s="8" t="s">
        <v>22</v>
      </c>
      <c r="BJ1" s="8" t="s">
        <v>22</v>
      </c>
      <c r="BN1" t="s">
        <v>22</v>
      </c>
      <c r="BR1" t="s">
        <v>22</v>
      </c>
    </row>
    <row r="2" spans="1:70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</row>
    <row r="3" spans="1:70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70" customFormat="1" x14ac:dyDescent="0.25">
      <c r="A4" t="s">
        <v>101</v>
      </c>
      <c r="B4">
        <v>100</v>
      </c>
      <c r="C4">
        <v>100</v>
      </c>
      <c r="D4">
        <v>100</v>
      </c>
      <c r="E4">
        <v>2</v>
      </c>
      <c r="F4">
        <v>69.990444396070188</v>
      </c>
      <c r="G4">
        <v>20.377131628670767</v>
      </c>
      <c r="H4">
        <v>94.406448989872601</v>
      </c>
      <c r="I4">
        <v>8</v>
      </c>
      <c r="J4">
        <v>22.288106193320314</v>
      </c>
      <c r="K4">
        <v>4.2941804220721798</v>
      </c>
      <c r="L4">
        <v>64.699693033380797</v>
      </c>
      <c r="M4">
        <v>12</v>
      </c>
      <c r="N4">
        <v>100</v>
      </c>
      <c r="O4">
        <v>100</v>
      </c>
      <c r="P4">
        <v>100</v>
      </c>
      <c r="Q4">
        <v>12</v>
      </c>
      <c r="R4">
        <v>32.4199447662998</v>
      </c>
      <c r="S4">
        <v>27.819747486944401</v>
      </c>
      <c r="T4">
        <v>37.386804306486702</v>
      </c>
      <c r="U4">
        <v>327</v>
      </c>
      <c r="V4">
        <v>12.2688978243746</v>
      </c>
      <c r="W4">
        <v>3.3784427826469798</v>
      </c>
      <c r="X4">
        <v>34.869466394260897</v>
      </c>
      <c r="Y4">
        <v>27</v>
      </c>
      <c r="Z4">
        <v>34.261983800730661</v>
      </c>
      <c r="AA4">
        <v>28.948487042163901</v>
      </c>
      <c r="AB4">
        <v>39.989904290646919</v>
      </c>
      <c r="AC4">
        <v>388</v>
      </c>
      <c r="AD4">
        <v>26.412941489991201</v>
      </c>
      <c r="AE4">
        <v>9.3168469830449396</v>
      </c>
      <c r="AF4">
        <v>44.8874246417394</v>
      </c>
      <c r="AG4">
        <v>6</v>
      </c>
      <c r="AH4">
        <v>100</v>
      </c>
      <c r="AI4">
        <v>100</v>
      </c>
      <c r="AJ4">
        <v>100</v>
      </c>
      <c r="AK4">
        <v>8</v>
      </c>
      <c r="AL4">
        <v>71.241820003944213</v>
      </c>
      <c r="AM4">
        <v>47.278248304106597</v>
      </c>
      <c r="AN4">
        <v>82.070081189824606</v>
      </c>
      <c r="AO4">
        <v>90</v>
      </c>
      <c r="AP4">
        <v>34.324474484442</v>
      </c>
      <c r="AQ4">
        <v>24.221869112468106</v>
      </c>
      <c r="AR4">
        <v>46.080734730247798</v>
      </c>
      <c r="AS4">
        <v>118</v>
      </c>
      <c r="AT4">
        <v>98.444912808644204</v>
      </c>
      <c r="AU4">
        <v>94.412199434764901</v>
      </c>
      <c r="AV4">
        <v>99.484604444678396</v>
      </c>
      <c r="AW4">
        <v>46</v>
      </c>
      <c r="AX4">
        <v>27.278194481442199</v>
      </c>
      <c r="AY4">
        <v>21.638722004997831</v>
      </c>
      <c r="AZ4">
        <v>33.744324480022698</v>
      </c>
      <c r="BA4">
        <v>1030</v>
      </c>
      <c r="BB4">
        <v>27.906647608737</v>
      </c>
      <c r="BC4">
        <v>9.4284144083207995</v>
      </c>
      <c r="BD4">
        <v>49.004870244431402</v>
      </c>
      <c r="BE4">
        <v>26</v>
      </c>
      <c r="BF4">
        <v>34.170934847772301</v>
      </c>
      <c r="BG4">
        <v>29.314940218144141</v>
      </c>
      <c r="BH4">
        <v>41.409764826032401</v>
      </c>
      <c r="BI4">
        <v>1328</v>
      </c>
      <c r="BJ4">
        <v>13.7323427464144</v>
      </c>
      <c r="BK4">
        <v>2.9284196441813011</v>
      </c>
      <c r="BL4">
        <v>44.640617934779399</v>
      </c>
      <c r="BM4">
        <v>14</v>
      </c>
    </row>
    <row r="5" spans="1:70" customFormat="1" x14ac:dyDescent="0.25">
      <c r="A5" t="s">
        <v>102</v>
      </c>
      <c r="B5">
        <v>42.742449216048698</v>
      </c>
      <c r="C5">
        <v>6.8729787964926681</v>
      </c>
      <c r="D5">
        <v>94.410621818323619</v>
      </c>
      <c r="E5">
        <v>2</v>
      </c>
      <c r="F5">
        <v>16.879163941410699</v>
      </c>
      <c r="G5">
        <v>4.246430742762759</v>
      </c>
      <c r="H5">
        <v>48.1824063084023</v>
      </c>
      <c r="I5">
        <v>8</v>
      </c>
      <c r="J5" t="s">
        <v>58</v>
      </c>
      <c r="K5" t="s">
        <v>59</v>
      </c>
      <c r="L5" t="s">
        <v>59</v>
      </c>
      <c r="M5">
        <v>12</v>
      </c>
      <c r="N5">
        <v>84.639009341673443</v>
      </c>
      <c r="O5">
        <v>42.834193840360399</v>
      </c>
      <c r="P5">
        <v>97.491408440919301</v>
      </c>
      <c r="Q5">
        <v>12</v>
      </c>
      <c r="R5" t="s">
        <v>58</v>
      </c>
      <c r="S5" t="s">
        <v>59</v>
      </c>
      <c r="T5" t="s">
        <v>59</v>
      </c>
      <c r="U5">
        <v>327</v>
      </c>
      <c r="V5" t="s">
        <v>58</v>
      </c>
      <c r="W5" t="s">
        <v>59</v>
      </c>
      <c r="X5" t="s">
        <v>59</v>
      </c>
      <c r="Y5">
        <v>27</v>
      </c>
      <c r="Z5">
        <v>4.64387774638337</v>
      </c>
      <c r="AA5">
        <v>1.3664469646134301</v>
      </c>
      <c r="AB5">
        <v>14.672743492431101</v>
      </c>
      <c r="AC5">
        <v>388</v>
      </c>
      <c r="AD5" t="s">
        <v>58</v>
      </c>
      <c r="AE5" t="s">
        <v>59</v>
      </c>
      <c r="AF5" t="s">
        <v>59</v>
      </c>
      <c r="AG5">
        <v>6</v>
      </c>
      <c r="AH5">
        <v>96.231810738040608</v>
      </c>
      <c r="AI5">
        <v>73.360834180379157</v>
      </c>
      <c r="AJ5">
        <v>99.479423447070999</v>
      </c>
      <c r="AK5">
        <v>8</v>
      </c>
      <c r="AL5">
        <v>43.943669607464301</v>
      </c>
      <c r="AM5">
        <v>40.984466711421703</v>
      </c>
      <c r="AN5">
        <v>66.407819113096835</v>
      </c>
      <c r="AO5">
        <v>90</v>
      </c>
      <c r="AP5">
        <v>7.4413646281172996</v>
      </c>
      <c r="AQ5">
        <v>2.74164837606707</v>
      </c>
      <c r="AR5">
        <v>19.080497739308601</v>
      </c>
      <c r="AS5">
        <v>118</v>
      </c>
      <c r="AT5">
        <v>94.921282601413793</v>
      </c>
      <c r="AU5">
        <v>88.426960608866196</v>
      </c>
      <c r="AV5">
        <v>98.624067104481909</v>
      </c>
      <c r="AW5">
        <v>46</v>
      </c>
      <c r="AX5" t="s">
        <v>58</v>
      </c>
      <c r="AY5" t="s">
        <v>59</v>
      </c>
      <c r="AZ5" t="s">
        <v>59</v>
      </c>
      <c r="BA5">
        <v>1030</v>
      </c>
      <c r="BB5" t="s">
        <v>58</v>
      </c>
      <c r="BC5" t="s">
        <v>59</v>
      </c>
      <c r="BD5" t="s">
        <v>59</v>
      </c>
      <c r="BE5">
        <v>26</v>
      </c>
      <c r="BF5">
        <v>10.0276628019406</v>
      </c>
      <c r="BG5">
        <v>7.4187678721844401</v>
      </c>
      <c r="BH5">
        <v>13.243748049733901</v>
      </c>
      <c r="BI5">
        <v>1328</v>
      </c>
      <c r="BJ5" t="s">
        <v>58</v>
      </c>
      <c r="BK5" t="s">
        <v>59</v>
      </c>
      <c r="BL5" t="s">
        <v>59</v>
      </c>
      <c r="BM5">
        <v>14</v>
      </c>
    </row>
    <row r="6" spans="1:70" customFormat="1" x14ac:dyDescent="0.25">
      <c r="A6" t="s">
        <v>103</v>
      </c>
      <c r="B6">
        <v>47.2474407839413</v>
      </c>
      <c r="C6">
        <v>4.48937818167638</v>
      </c>
      <c r="D6">
        <v>93.127021203407296</v>
      </c>
      <c r="E6">
        <v>2</v>
      </c>
      <c r="F6">
        <v>64.496782868846793</v>
      </c>
      <c r="G6">
        <v>20.044417011396298</v>
      </c>
      <c r="H6">
        <v>93.494111140906199</v>
      </c>
      <c r="I6">
        <v>8</v>
      </c>
      <c r="J6">
        <v>22.288106193320314</v>
      </c>
      <c r="K6">
        <v>4.2941804220721798</v>
      </c>
      <c r="L6">
        <v>64.699693033380797</v>
      </c>
      <c r="M6">
        <v>12</v>
      </c>
      <c r="N6">
        <v>19.713709292037969</v>
      </c>
      <c r="O6">
        <v>3.1493141962464399</v>
      </c>
      <c r="P6">
        <v>64.888431189691801</v>
      </c>
      <c r="Q6">
        <v>12</v>
      </c>
      <c r="R6">
        <v>32.4199447662998</v>
      </c>
      <c r="S6">
        <v>27.819747486944401</v>
      </c>
      <c r="T6">
        <v>37.386804306486702</v>
      </c>
      <c r="U6">
        <v>327</v>
      </c>
      <c r="V6">
        <v>12.2688978243746</v>
      </c>
      <c r="W6">
        <v>3.3784427826469798</v>
      </c>
      <c r="X6">
        <v>34.869466394260897</v>
      </c>
      <c r="Y6">
        <v>27</v>
      </c>
      <c r="Z6">
        <v>29.9939036184117</v>
      </c>
      <c r="AA6">
        <v>23.616418878322801</v>
      </c>
      <c r="AB6">
        <v>37.243413432088303</v>
      </c>
      <c r="AC6">
        <v>388</v>
      </c>
      <c r="AD6">
        <v>26.412941489991201</v>
      </c>
      <c r="AE6">
        <v>9.3168469830449396</v>
      </c>
      <c r="AF6">
        <v>44.8874246417394</v>
      </c>
      <c r="AG6">
        <v>6</v>
      </c>
      <c r="AH6">
        <v>62.177386864680798</v>
      </c>
      <c r="AI6">
        <v>36.734200699679029</v>
      </c>
      <c r="AJ6">
        <v>82.314442691962697</v>
      </c>
      <c r="AK6">
        <v>8</v>
      </c>
      <c r="AL6">
        <v>44.989469364347705</v>
      </c>
      <c r="AM6">
        <v>30.8480609089629</v>
      </c>
      <c r="AN6">
        <v>49.978441902886097</v>
      </c>
      <c r="AO6">
        <v>90</v>
      </c>
      <c r="AP6">
        <v>34.184149607408997</v>
      </c>
      <c r="AQ6">
        <v>24.082208142438098</v>
      </c>
      <c r="AR6">
        <v>44.9483721271232</v>
      </c>
      <c r="AS6">
        <v>118</v>
      </c>
      <c r="AT6">
        <v>30.214686894942101</v>
      </c>
      <c r="AU6">
        <v>16.967316469819099</v>
      </c>
      <c r="AV6">
        <v>47.847464249925999</v>
      </c>
      <c r="AW6">
        <v>46</v>
      </c>
      <c r="AX6">
        <v>27.278194481442199</v>
      </c>
      <c r="AY6">
        <v>21.638722004997838</v>
      </c>
      <c r="AZ6">
        <v>33.744324480022698</v>
      </c>
      <c r="BA6">
        <v>1030</v>
      </c>
      <c r="BB6">
        <v>27.906647608737</v>
      </c>
      <c r="BC6">
        <v>9.4284144083207995</v>
      </c>
      <c r="BD6">
        <v>49.004870244431402</v>
      </c>
      <c r="BE6">
        <v>26</v>
      </c>
      <c r="BF6">
        <v>29.702971816186697</v>
      </c>
      <c r="BG6">
        <v>23.981112400131046</v>
      </c>
      <c r="BH6">
        <v>36.141000484298402</v>
      </c>
      <c r="BI6">
        <v>1328</v>
      </c>
      <c r="BJ6">
        <v>13.7323427464144</v>
      </c>
      <c r="BK6">
        <v>2.9284196441813011</v>
      </c>
      <c r="BL6">
        <v>44.640617934779399</v>
      </c>
      <c r="BM6">
        <v>14</v>
      </c>
    </row>
    <row r="7" spans="1:70" customFormat="1" x14ac:dyDescent="0.25">
      <c r="A7" t="s">
        <v>104</v>
      </c>
      <c r="B7">
        <v>47.2474407839413</v>
      </c>
      <c r="C7">
        <v>4.48937818167638</v>
      </c>
      <c r="D7">
        <v>93.127021203407296</v>
      </c>
      <c r="E7">
        <v>2</v>
      </c>
      <c r="F7">
        <v>64.496782868846793</v>
      </c>
      <c r="G7">
        <v>20.044417011396298</v>
      </c>
      <c r="H7">
        <v>93.494111140906199</v>
      </c>
      <c r="I7">
        <v>8</v>
      </c>
      <c r="J7">
        <v>22.288106193320314</v>
      </c>
      <c r="K7">
        <v>4.2941804220721798</v>
      </c>
      <c r="L7">
        <v>64.699693033380797</v>
      </c>
      <c r="M7">
        <v>12</v>
      </c>
      <c r="N7">
        <v>19.713709292037969</v>
      </c>
      <c r="O7">
        <v>3.1493141962464399</v>
      </c>
      <c r="P7">
        <v>64.888431189691801</v>
      </c>
      <c r="Q7">
        <v>12</v>
      </c>
      <c r="R7">
        <v>28.909890348946</v>
      </c>
      <c r="S7">
        <v>24.330446906236599</v>
      </c>
      <c r="T7">
        <v>33.964244880672403</v>
      </c>
      <c r="U7">
        <v>327</v>
      </c>
      <c r="V7">
        <v>12.2688978243746</v>
      </c>
      <c r="W7">
        <v>3.3784427826469798</v>
      </c>
      <c r="X7">
        <v>34.869466394260897</v>
      </c>
      <c r="Y7">
        <v>27</v>
      </c>
      <c r="Z7">
        <v>27.178929277716801</v>
      </c>
      <c r="AA7">
        <v>21.787794460447401</v>
      </c>
      <c r="AB7">
        <v>33.334473389964103</v>
      </c>
      <c r="AC7">
        <v>388</v>
      </c>
      <c r="AD7">
        <v>26.412941489991201</v>
      </c>
      <c r="AE7">
        <v>9.3168469830449396</v>
      </c>
      <c r="AF7">
        <v>44.8874246417394</v>
      </c>
      <c r="AG7">
        <v>6</v>
      </c>
      <c r="AH7">
        <v>48.711321970329642</v>
      </c>
      <c r="AI7">
        <v>26.9480189403011</v>
      </c>
      <c r="AJ7">
        <v>70.974468847642598</v>
      </c>
      <c r="AK7">
        <v>8</v>
      </c>
      <c r="AL7">
        <v>43.804418490440298</v>
      </c>
      <c r="AM7">
        <v>30.601922012093297</v>
      </c>
      <c r="AN7">
        <v>47.948770444618603</v>
      </c>
      <c r="AO7">
        <v>90</v>
      </c>
      <c r="AP7">
        <v>31.3041481840709</v>
      </c>
      <c r="AQ7">
        <v>21.663036964647407</v>
      </c>
      <c r="AR7">
        <v>42.886969017444301</v>
      </c>
      <c r="AS7">
        <v>118</v>
      </c>
      <c r="AT7">
        <v>27.492289837301399</v>
      </c>
      <c r="AU7">
        <v>14.3893676419064</v>
      </c>
      <c r="AV7">
        <v>44.394420820841098</v>
      </c>
      <c r="AW7">
        <v>46</v>
      </c>
      <c r="AX7">
        <v>24.7967364626906</v>
      </c>
      <c r="AY7">
        <v>20.443133697183399</v>
      </c>
      <c r="AZ7">
        <v>31.974237449834099</v>
      </c>
      <c r="BA7">
        <v>1030</v>
      </c>
      <c r="BB7">
        <v>27.906647608737</v>
      </c>
      <c r="BC7">
        <v>9.4284144083207995</v>
      </c>
      <c r="BD7">
        <v>49.004870244431402</v>
      </c>
      <c r="BE7">
        <v>26</v>
      </c>
      <c r="BF7">
        <v>27.994737388244801</v>
      </c>
      <c r="BG7">
        <v>22.448022697090799</v>
      </c>
      <c r="BH7">
        <v>34.294019440631097</v>
      </c>
      <c r="BI7">
        <v>1328</v>
      </c>
      <c r="BJ7">
        <v>13.7323427464144</v>
      </c>
      <c r="BK7">
        <v>2.9284196441813011</v>
      </c>
      <c r="BL7">
        <v>44.640617934779399</v>
      </c>
      <c r="BM7">
        <v>14</v>
      </c>
    </row>
    <row r="8" spans="1:70" customFormat="1" x14ac:dyDescent="0.25"/>
    <row r="9" spans="1:70" customFormat="1" x14ac:dyDescent="0.25"/>
    <row r="10" spans="1:70" customFormat="1" x14ac:dyDescent="0.25"/>
    <row r="11" spans="1:70" customFormat="1" x14ac:dyDescent="0.25"/>
    <row r="12" spans="1:70" customFormat="1" x14ac:dyDescent="0.25"/>
    <row r="13" spans="1:70" customFormat="1" x14ac:dyDescent="0.25"/>
    <row r="14" spans="1:70" customFormat="1" x14ac:dyDescent="0.25"/>
    <row r="15" spans="1:70" customFormat="1" x14ac:dyDescent="0.25"/>
    <row r="16" spans="1:70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517E-1A8E-49C5-AEB1-34113A93B05C}">
  <dimension ref="A1:CQ25"/>
  <sheetViews>
    <sheetView tabSelected="1" workbookViewId="0">
      <selection activeCell="T29" sqref="T29"/>
    </sheetView>
  </sheetViews>
  <sheetFormatPr defaultColWidth="9.140625" defaultRowHeight="15" x14ac:dyDescent="0.25"/>
  <cols>
    <col min="1" max="16384" width="9.140625" style="8"/>
  </cols>
  <sheetData>
    <row r="1" spans="1:95" customFormat="1" x14ac:dyDescent="0.25">
      <c r="A1" s="115" t="s">
        <v>69</v>
      </c>
      <c r="B1" s="115" t="s">
        <v>21</v>
      </c>
      <c r="C1" s="115" t="s">
        <v>112</v>
      </c>
      <c r="D1" s="115" t="s">
        <v>113</v>
      </c>
      <c r="F1" s="115" t="s">
        <v>21</v>
      </c>
      <c r="J1" s="115" t="s">
        <v>21</v>
      </c>
      <c r="N1" s="115" t="s">
        <v>21</v>
      </c>
      <c r="R1" s="115" t="s">
        <v>21</v>
      </c>
      <c r="V1" s="115" t="s">
        <v>21</v>
      </c>
      <c r="Z1" s="8" t="s">
        <v>21</v>
      </c>
      <c r="AD1" s="115" t="s">
        <v>21</v>
      </c>
      <c r="AH1" s="115" t="s">
        <v>22</v>
      </c>
      <c r="AL1" s="115" t="s">
        <v>22</v>
      </c>
      <c r="AP1" s="115" t="s">
        <v>22</v>
      </c>
      <c r="AT1" s="115" t="s">
        <v>22</v>
      </c>
      <c r="AX1" s="115" t="s">
        <v>22</v>
      </c>
      <c r="BB1" s="115" t="s">
        <v>22</v>
      </c>
      <c r="BF1" s="115" t="s">
        <v>22</v>
      </c>
      <c r="BJ1" s="115" t="s">
        <v>22</v>
      </c>
      <c r="BN1" t="s">
        <v>22</v>
      </c>
      <c r="BR1" t="s">
        <v>22</v>
      </c>
      <c r="BW1" s="8" t="s">
        <v>22</v>
      </c>
      <c r="CA1" s="8" t="s">
        <v>22</v>
      </c>
      <c r="CE1" s="8" t="s">
        <v>22</v>
      </c>
      <c r="CI1" s="8" t="s">
        <v>22</v>
      </c>
      <c r="CM1" t="s">
        <v>22</v>
      </c>
      <c r="CQ1" t="s">
        <v>22</v>
      </c>
    </row>
    <row r="2" spans="1:95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  <c r="BW2" s="8" t="s">
        <v>61</v>
      </c>
      <c r="CA2" s="8" t="s">
        <v>52</v>
      </c>
      <c r="CE2" s="8" t="s">
        <v>53</v>
      </c>
      <c r="CI2" s="8" t="s">
        <v>54</v>
      </c>
      <c r="CM2" s="8" t="s">
        <v>53</v>
      </c>
      <c r="CQ2" s="8" t="s">
        <v>54</v>
      </c>
    </row>
    <row r="3" spans="1:95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95" customFormat="1" x14ac:dyDescent="0.25">
      <c r="A4" t="s">
        <v>101</v>
      </c>
      <c r="B4" t="s">
        <v>58</v>
      </c>
      <c r="C4" t="s">
        <v>59</v>
      </c>
      <c r="D4" t="s">
        <v>59</v>
      </c>
      <c r="E4">
        <v>0</v>
      </c>
      <c r="F4">
        <v>40.161466413467203</v>
      </c>
      <c r="G4">
        <v>24.196408938447998</v>
      </c>
      <c r="H4">
        <v>47.216481672417899</v>
      </c>
      <c r="I4">
        <v>12</v>
      </c>
      <c r="J4">
        <v>1.36961724421433</v>
      </c>
      <c r="K4">
        <v>0.33027889324106796</v>
      </c>
      <c r="L4">
        <v>4.4991448786639401</v>
      </c>
      <c r="M4">
        <v>61</v>
      </c>
      <c r="N4">
        <v>100</v>
      </c>
      <c r="O4">
        <v>100</v>
      </c>
      <c r="P4">
        <v>100</v>
      </c>
      <c r="Q4">
        <v>14</v>
      </c>
      <c r="R4">
        <v>0.60068672164833825</v>
      </c>
      <c r="S4">
        <v>6.6144922784104193E-2</v>
      </c>
      <c r="T4">
        <v>4.2290246111684002</v>
      </c>
      <c r="U4">
        <v>83</v>
      </c>
      <c r="V4" t="s">
        <v>58</v>
      </c>
      <c r="W4" t="s">
        <v>59</v>
      </c>
      <c r="X4" t="s">
        <v>59</v>
      </c>
      <c r="Y4">
        <v>4</v>
      </c>
      <c r="Z4">
        <v>6.4743326424480596</v>
      </c>
      <c r="AA4">
        <v>2.4486463316832401</v>
      </c>
      <c r="AB4">
        <v>14.4848294067498</v>
      </c>
      <c r="AC4">
        <v>174</v>
      </c>
      <c r="AD4" t="s">
        <v>58</v>
      </c>
      <c r="AE4" t="s">
        <v>59</v>
      </c>
      <c r="AF4" t="s">
        <v>59</v>
      </c>
      <c r="AG4">
        <v>0</v>
      </c>
      <c r="AH4">
        <v>84.723740420644901</v>
      </c>
      <c r="AI4">
        <v>36.744932238394902</v>
      </c>
      <c r="AJ4">
        <v>98.413740900467005</v>
      </c>
      <c r="AK4">
        <v>3</v>
      </c>
      <c r="AL4">
        <v>46.166062918390075</v>
      </c>
      <c r="AM4">
        <v>34.412288394441902</v>
      </c>
      <c r="AN4">
        <v>47.288874837410198</v>
      </c>
      <c r="AO4">
        <v>68</v>
      </c>
      <c r="AP4">
        <v>7.4193263007741299</v>
      </c>
      <c r="AQ4">
        <v>4.34392681836386</v>
      </c>
      <c r="AR4">
        <v>12.363946098681764</v>
      </c>
      <c r="AS4">
        <v>276</v>
      </c>
      <c r="AT4">
        <v>96.846083942721293</v>
      </c>
      <c r="AU4">
        <v>87.214364614742394</v>
      </c>
      <c r="AV4">
        <v>99.286418369971841</v>
      </c>
      <c r="AW4">
        <v>44</v>
      </c>
      <c r="AX4">
        <v>0.40490643933332898</v>
      </c>
      <c r="AY4">
        <v>0.114714681231639</v>
      </c>
      <c r="AZ4">
        <v>1.41343693883234</v>
      </c>
      <c r="BA4">
        <v>417</v>
      </c>
      <c r="BB4" t="s">
        <v>58</v>
      </c>
      <c r="BC4" t="s">
        <v>59</v>
      </c>
      <c r="BD4" t="s">
        <v>59</v>
      </c>
      <c r="BE4">
        <v>44</v>
      </c>
      <c r="BF4">
        <v>11.4141014746087</v>
      </c>
      <c r="BG4">
        <v>7.6208326444247598</v>
      </c>
      <c r="BH4">
        <v>16.744819644148599</v>
      </c>
      <c r="BI4">
        <v>873</v>
      </c>
      <c r="BJ4" t="s">
        <v>58</v>
      </c>
      <c r="BK4" t="s">
        <v>59</v>
      </c>
      <c r="BL4" t="s">
        <v>59</v>
      </c>
      <c r="BM4">
        <v>3</v>
      </c>
    </row>
    <row r="5" spans="1:95" customFormat="1" x14ac:dyDescent="0.25">
      <c r="A5" t="s">
        <v>102</v>
      </c>
      <c r="B5" t="s">
        <v>58</v>
      </c>
      <c r="C5" t="s">
        <v>59</v>
      </c>
      <c r="D5" t="s">
        <v>59</v>
      </c>
      <c r="E5">
        <v>0</v>
      </c>
      <c r="F5">
        <v>21.801606900934399</v>
      </c>
      <c r="G5">
        <v>14.082972910260599</v>
      </c>
      <c r="H5">
        <v>30.440200242016999</v>
      </c>
      <c r="I5">
        <v>12</v>
      </c>
      <c r="J5" t="s">
        <v>58</v>
      </c>
      <c r="K5" t="s">
        <v>59</v>
      </c>
      <c r="L5" t="s">
        <v>59</v>
      </c>
      <c r="M5">
        <v>61</v>
      </c>
      <c r="N5">
        <v>100</v>
      </c>
      <c r="O5">
        <v>100</v>
      </c>
      <c r="P5">
        <v>100</v>
      </c>
      <c r="Q5">
        <v>14</v>
      </c>
      <c r="R5" t="s">
        <v>58</v>
      </c>
      <c r="S5" t="s">
        <v>59</v>
      </c>
      <c r="T5" t="s">
        <v>59</v>
      </c>
      <c r="U5">
        <v>83</v>
      </c>
      <c r="V5" t="s">
        <v>58</v>
      </c>
      <c r="W5" t="s">
        <v>59</v>
      </c>
      <c r="X5" t="s">
        <v>59</v>
      </c>
      <c r="Y5">
        <v>4</v>
      </c>
      <c r="Z5">
        <v>4.3213989136711071</v>
      </c>
      <c r="AA5">
        <v>1.4387461407148601</v>
      </c>
      <c r="AB5">
        <v>11.4460123638471</v>
      </c>
      <c r="AC5">
        <v>174</v>
      </c>
      <c r="AD5" t="s">
        <v>58</v>
      </c>
      <c r="AE5" t="s">
        <v>59</v>
      </c>
      <c r="AF5" t="s">
        <v>59</v>
      </c>
      <c r="AG5">
        <v>0</v>
      </c>
      <c r="AH5">
        <v>84.723740420644901</v>
      </c>
      <c r="AI5">
        <v>36.744932238394902</v>
      </c>
      <c r="AJ5">
        <v>98.413740900467005</v>
      </c>
      <c r="AK5">
        <v>3</v>
      </c>
      <c r="AL5">
        <v>38.096798039946201</v>
      </c>
      <c r="AM5">
        <v>24.308489436140601</v>
      </c>
      <c r="AN5">
        <v>42.780708094041003</v>
      </c>
      <c r="AO5">
        <v>68</v>
      </c>
      <c r="AP5" t="s">
        <v>58</v>
      </c>
      <c r="AQ5" t="s">
        <v>59</v>
      </c>
      <c r="AR5" t="s">
        <v>59</v>
      </c>
      <c r="AS5">
        <v>276</v>
      </c>
      <c r="AT5">
        <v>96.846083942721293</v>
      </c>
      <c r="AU5">
        <v>87.214364614742394</v>
      </c>
      <c r="AV5">
        <v>99.286418369971841</v>
      </c>
      <c r="AW5">
        <v>44</v>
      </c>
      <c r="AX5" t="s">
        <v>58</v>
      </c>
      <c r="AY5" t="s">
        <v>59</v>
      </c>
      <c r="AZ5" t="s">
        <v>59</v>
      </c>
      <c r="BA5">
        <v>417</v>
      </c>
      <c r="BB5" t="s">
        <v>58</v>
      </c>
      <c r="BC5" t="s">
        <v>59</v>
      </c>
      <c r="BD5" t="s">
        <v>59</v>
      </c>
      <c r="BE5">
        <v>44</v>
      </c>
      <c r="BF5">
        <v>8.1643837492904208</v>
      </c>
      <c r="BG5">
        <v>4.4442370292946896</v>
      </c>
      <c r="BH5">
        <v>11.848066871874</v>
      </c>
      <c r="BI5">
        <v>873</v>
      </c>
      <c r="BJ5" t="s">
        <v>58</v>
      </c>
      <c r="BK5" t="s">
        <v>59</v>
      </c>
      <c r="BL5" t="s">
        <v>59</v>
      </c>
      <c r="BM5">
        <v>3</v>
      </c>
    </row>
    <row r="6" spans="1:95" customFormat="1" x14ac:dyDescent="0.25">
      <c r="A6" t="s">
        <v>103</v>
      </c>
      <c r="B6" t="s">
        <v>58</v>
      </c>
      <c r="C6" t="s">
        <v>59</v>
      </c>
      <c r="D6" t="s">
        <v>59</v>
      </c>
      <c r="E6">
        <v>0</v>
      </c>
      <c r="F6">
        <v>18.349949412631702</v>
      </c>
      <c r="G6">
        <v>9.4644041173070104</v>
      </c>
      <c r="H6">
        <v>32.340604617643002</v>
      </c>
      <c r="I6">
        <v>12</v>
      </c>
      <c r="J6">
        <v>1.36961724421433</v>
      </c>
      <c r="K6">
        <v>0.33027889324106796</v>
      </c>
      <c r="L6">
        <v>4.4991448786639401</v>
      </c>
      <c r="M6">
        <v>61</v>
      </c>
      <c r="N6">
        <v>32.188728726702436</v>
      </c>
      <c r="O6">
        <v>12.468949224764099</v>
      </c>
      <c r="P6">
        <v>61.266469179194701</v>
      </c>
      <c r="Q6">
        <v>14</v>
      </c>
      <c r="R6">
        <v>0.60068672164833825</v>
      </c>
      <c r="S6">
        <v>6.6144922784104193E-2</v>
      </c>
      <c r="T6">
        <v>4.2290246111684002</v>
      </c>
      <c r="U6">
        <v>83</v>
      </c>
      <c r="V6" t="s">
        <v>58</v>
      </c>
      <c r="W6" t="s">
        <v>59</v>
      </c>
      <c r="X6" t="s">
        <v>59</v>
      </c>
      <c r="Y6">
        <v>4</v>
      </c>
      <c r="Z6">
        <v>2.9909004898471601</v>
      </c>
      <c r="AA6">
        <v>1.1762360486841299</v>
      </c>
      <c r="AB6">
        <v>7.3946644247972104</v>
      </c>
      <c r="AC6">
        <v>174</v>
      </c>
      <c r="AD6" t="s">
        <v>58</v>
      </c>
      <c r="AE6" t="s">
        <v>59</v>
      </c>
      <c r="AF6" t="s">
        <v>59</v>
      </c>
      <c r="AG6">
        <v>0</v>
      </c>
      <c r="AH6">
        <v>14.2762494793441</v>
      </c>
      <c r="AI6">
        <v>1.48624909943297</v>
      </c>
      <c r="AJ6">
        <v>63.2440677616041</v>
      </c>
      <c r="AK6">
        <v>3</v>
      </c>
      <c r="AL6">
        <v>17.4802683117836</v>
      </c>
      <c r="AM6">
        <v>8.7483104000289398</v>
      </c>
      <c r="AN6">
        <v>32.183873409409678</v>
      </c>
      <c r="AO6">
        <v>68</v>
      </c>
      <c r="AP6">
        <v>7.4193263007741299</v>
      </c>
      <c r="AQ6">
        <v>4.34392681836386</v>
      </c>
      <c r="AR6">
        <v>12.363946098681764</v>
      </c>
      <c r="AS6">
        <v>276</v>
      </c>
      <c r="AT6">
        <v>9.4131624689417208</v>
      </c>
      <c r="AU6">
        <v>3.7204134488843899</v>
      </c>
      <c r="AV6">
        <v>21.840622489380838</v>
      </c>
      <c r="AW6">
        <v>44</v>
      </c>
      <c r="AX6">
        <v>0.40490643933332898</v>
      </c>
      <c r="AY6">
        <v>0.114714681231639</v>
      </c>
      <c r="AZ6">
        <v>1.41343693883234</v>
      </c>
      <c r="BA6">
        <v>417</v>
      </c>
      <c r="BB6" t="s">
        <v>58</v>
      </c>
      <c r="BC6" t="s">
        <v>59</v>
      </c>
      <c r="BD6" t="s">
        <v>59</v>
      </c>
      <c r="BE6">
        <v>44</v>
      </c>
      <c r="BF6">
        <v>4.4401143909372998</v>
      </c>
      <c r="BG6">
        <v>2.4127044403286901</v>
      </c>
      <c r="BH6">
        <v>7.72876384002174</v>
      </c>
      <c r="BI6">
        <v>873</v>
      </c>
      <c r="BJ6" t="s">
        <v>58</v>
      </c>
      <c r="BK6" t="s">
        <v>59</v>
      </c>
      <c r="BL6" t="s">
        <v>59</v>
      </c>
      <c r="BM6">
        <v>3</v>
      </c>
    </row>
    <row r="7" spans="1:95" customFormat="1" x14ac:dyDescent="0.25">
      <c r="A7" t="s">
        <v>104</v>
      </c>
      <c r="B7" t="s">
        <v>58</v>
      </c>
      <c r="C7" t="s">
        <v>59</v>
      </c>
      <c r="D7" t="s">
        <v>59</v>
      </c>
      <c r="E7">
        <v>0</v>
      </c>
      <c r="F7">
        <v>18.349949412631702</v>
      </c>
      <c r="G7">
        <v>9.4644041173070104</v>
      </c>
      <c r="H7">
        <v>32.340604617643002</v>
      </c>
      <c r="I7">
        <v>12</v>
      </c>
      <c r="J7">
        <v>0.96846484444998704</v>
      </c>
      <c r="K7">
        <v>0.227027398383924</v>
      </c>
      <c r="L7">
        <v>4.0334370109436</v>
      </c>
      <c r="M7">
        <v>61</v>
      </c>
      <c r="N7">
        <v>17.986321040276245</v>
      </c>
      <c r="O7">
        <v>9.96373829780104</v>
      </c>
      <c r="P7">
        <v>30.294010288666399</v>
      </c>
      <c r="Q7">
        <v>14</v>
      </c>
      <c r="R7">
        <v>0.60068672164833825</v>
      </c>
      <c r="S7">
        <v>6.6144922784104193E-2</v>
      </c>
      <c r="T7">
        <v>4.2290246111684002</v>
      </c>
      <c r="U7">
        <v>83</v>
      </c>
      <c r="V7" t="s">
        <v>58</v>
      </c>
      <c r="W7" t="s">
        <v>59</v>
      </c>
      <c r="X7" t="s">
        <v>59</v>
      </c>
      <c r="Y7">
        <v>4</v>
      </c>
      <c r="Z7">
        <v>2.42266394308768</v>
      </c>
      <c r="AA7">
        <v>1.01780339400469</v>
      </c>
      <c r="AB7">
        <v>6.1140486473497297</v>
      </c>
      <c r="AC7">
        <v>174</v>
      </c>
      <c r="AD7" t="s">
        <v>58</v>
      </c>
      <c r="AE7" t="s">
        <v>59</v>
      </c>
      <c r="AF7" t="s">
        <v>59</v>
      </c>
      <c r="AG7">
        <v>0</v>
      </c>
      <c r="AH7">
        <v>14.2762494793441</v>
      </c>
      <c r="AI7">
        <v>1.48624909943297</v>
      </c>
      <c r="AJ7">
        <v>63.2440677616041</v>
      </c>
      <c r="AK7">
        <v>3</v>
      </c>
      <c r="AL7">
        <v>10.102200369430999</v>
      </c>
      <c r="AM7">
        <v>4.4242428341279201</v>
      </c>
      <c r="AN7">
        <v>21.041484078379899</v>
      </c>
      <c r="AO7">
        <v>68</v>
      </c>
      <c r="AP7">
        <v>3.9183828018291398</v>
      </c>
      <c r="AQ7">
        <v>2.0631644084668399</v>
      </c>
      <c r="AR7">
        <v>7.3171898494724896</v>
      </c>
      <c r="AS7">
        <v>276</v>
      </c>
      <c r="AT7">
        <v>7.6296841248237</v>
      </c>
      <c r="AU7">
        <v>2.6878290347344764</v>
      </c>
      <c r="AV7">
        <v>19.808143408474599</v>
      </c>
      <c r="AW7">
        <v>44</v>
      </c>
      <c r="AX7">
        <v>0.40490643933332898</v>
      </c>
      <c r="AY7">
        <v>0.114714681231639</v>
      </c>
      <c r="AZ7">
        <v>1.41343693883234</v>
      </c>
      <c r="BA7">
        <v>417</v>
      </c>
      <c r="BB7" t="s">
        <v>58</v>
      </c>
      <c r="BC7" t="s">
        <v>59</v>
      </c>
      <c r="BD7" t="s">
        <v>59</v>
      </c>
      <c r="BE7">
        <v>44</v>
      </c>
      <c r="BF7">
        <v>2.6481024047206398</v>
      </c>
      <c r="BG7">
        <v>1.4709468613077801</v>
      </c>
      <c r="BH7">
        <v>4.4304612861297796</v>
      </c>
      <c r="BI7">
        <v>873</v>
      </c>
      <c r="BJ7" t="s">
        <v>58</v>
      </c>
      <c r="BK7" t="s">
        <v>59</v>
      </c>
      <c r="BL7" t="s">
        <v>59</v>
      </c>
      <c r="BM7">
        <v>3</v>
      </c>
    </row>
    <row r="8" spans="1:95" customFormat="1" x14ac:dyDescent="0.25"/>
    <row r="9" spans="1:95" customFormat="1" x14ac:dyDescent="0.25"/>
    <row r="10" spans="1:95" customFormat="1" x14ac:dyDescent="0.25"/>
    <row r="11" spans="1:95" customFormat="1" x14ac:dyDescent="0.25"/>
    <row r="12" spans="1:95" customFormat="1" x14ac:dyDescent="0.25"/>
    <row r="13" spans="1:95" customFormat="1" x14ac:dyDescent="0.25"/>
    <row r="14" spans="1:95" customFormat="1" x14ac:dyDescent="0.25"/>
    <row r="15" spans="1:95" customFormat="1" x14ac:dyDescent="0.25"/>
    <row r="16" spans="1:9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174C-E8D5-430C-AC6E-B7D8ECD8F0F1}">
  <sheetPr>
    <tabColor rgb="FFFFFF00"/>
  </sheetPr>
  <dimension ref="A1:CT48"/>
  <sheetViews>
    <sheetView zoomScale="70" zoomScaleNormal="40" workbookViewId="0">
      <selection activeCell="E35" sqref="E35"/>
    </sheetView>
  </sheetViews>
  <sheetFormatPr defaultColWidth="15.140625" defaultRowHeight="15" x14ac:dyDescent="0.25"/>
  <cols>
    <col min="1" max="1" width="16.42578125" style="14" customWidth="1"/>
    <col min="2" max="2" width="25" style="14" customWidth="1"/>
    <col min="3" max="3" width="35" style="14" customWidth="1"/>
    <col min="4" max="7" width="15.140625" style="14"/>
    <col min="8" max="8" width="11.140625" style="14" customWidth="1"/>
    <col min="9" max="9" width="11.140625" style="53" customWidth="1"/>
    <col min="10" max="10" width="39.28515625" style="89" bestFit="1" customWidth="1"/>
    <col min="11" max="28" width="17.140625" style="17" customWidth="1"/>
    <col min="29" max="29" width="9.42578125" style="17" bestFit="1" customWidth="1"/>
    <col min="30" max="30" width="15.140625" style="17"/>
    <col min="31" max="31" width="13.140625" style="17" bestFit="1" customWidth="1"/>
    <col min="32" max="16384" width="15.140625" style="17"/>
  </cols>
  <sheetData>
    <row r="1" spans="1:98" s="8" customFormat="1" x14ac:dyDescent="0.25">
      <c r="A1" s="8" t="s">
        <v>99</v>
      </c>
      <c r="I1" s="127"/>
      <c r="K1" s="119"/>
      <c r="L1" s="120"/>
      <c r="M1" s="120"/>
    </row>
    <row r="2" spans="1:98" s="8" customFormat="1" x14ac:dyDescent="0.25">
      <c r="I2" s="127"/>
      <c r="K2" s="119"/>
      <c r="L2" s="120"/>
      <c r="M2" s="120"/>
    </row>
    <row r="3" spans="1:98" s="8" customFormat="1" x14ac:dyDescent="0.25">
      <c r="A3" s="67" t="str">
        <f>'[1]Quantitative Indicators '!$B$10</f>
        <v>Availability of malaria blood testing in all antimalarial-stocking outlets</v>
      </c>
      <c r="I3" s="127"/>
      <c r="K3" s="119"/>
      <c r="L3" s="120"/>
      <c r="M3" s="120"/>
    </row>
    <row r="4" spans="1:98" s="8" customFormat="1" x14ac:dyDescent="0.25">
      <c r="A4" s="151" t="str">
        <f>'[1]Quantitative Indicators '!$C$10</f>
        <v>Proportion of antimalarial-stocking outlets that had malaria blood testing available on the day of the survey visit, among all outlets surveyed with one or more antimalarials in stock</v>
      </c>
      <c r="I4" s="127"/>
      <c r="K4" s="119"/>
      <c r="L4" s="120"/>
      <c r="M4" s="120"/>
    </row>
    <row r="5" spans="1:98" s="8" customFormat="1" x14ac:dyDescent="0.25">
      <c r="I5" s="127"/>
      <c r="K5" s="119"/>
      <c r="L5" s="120"/>
      <c r="M5" s="120"/>
    </row>
    <row r="6" spans="1:98" s="8" customFormat="1" x14ac:dyDescent="0.25">
      <c r="A6" s="121"/>
      <c r="I6" s="127"/>
      <c r="K6" s="119"/>
      <c r="L6" s="120"/>
      <c r="M6" s="120"/>
    </row>
    <row r="7" spans="1:98" s="8" customFormat="1" x14ac:dyDescent="0.25">
      <c r="A7" s="134" t="s">
        <v>82</v>
      </c>
      <c r="I7" s="127"/>
      <c r="K7" s="119"/>
      <c r="L7" s="120"/>
      <c r="M7" s="120"/>
    </row>
    <row r="8" spans="1:98" s="8" customFormat="1" x14ac:dyDescent="0.25">
      <c r="A8" s="134" t="s">
        <v>80</v>
      </c>
      <c r="I8" s="127"/>
      <c r="K8" s="119"/>
      <c r="L8" s="120"/>
      <c r="M8" s="120"/>
    </row>
    <row r="9" spans="1:98" s="8" customFormat="1" x14ac:dyDescent="0.25">
      <c r="B9" s="135"/>
      <c r="I9" s="127"/>
      <c r="J9" s="122"/>
      <c r="K9" s="119"/>
      <c r="L9" s="120"/>
      <c r="M9" s="120"/>
    </row>
    <row r="10" spans="1:98" s="8" customFormat="1" x14ac:dyDescent="0.25">
      <c r="B10" s="135"/>
      <c r="I10" s="127"/>
      <c r="J10" s="122"/>
      <c r="K10" s="119"/>
      <c r="L10" s="120"/>
      <c r="M10" s="120"/>
    </row>
    <row r="11" spans="1:98" s="69" customFormat="1" x14ac:dyDescent="0.25">
      <c r="A11" s="63" t="s">
        <v>20</v>
      </c>
      <c r="B11" s="63"/>
      <c r="C11" s="63"/>
      <c r="D11" s="63"/>
      <c r="E11" s="63"/>
      <c r="F11" s="63"/>
      <c r="G11" s="63"/>
      <c r="H11" s="63"/>
      <c r="I11" s="68"/>
      <c r="J11" s="92"/>
      <c r="K11" s="71"/>
      <c r="L11" s="72"/>
      <c r="M11" s="70"/>
      <c r="N11" s="70"/>
      <c r="O11" s="72"/>
      <c r="P11" s="72"/>
      <c r="Q11" s="70"/>
      <c r="R11" s="72"/>
      <c r="S11" s="72"/>
      <c r="T11" s="70"/>
      <c r="U11" s="71"/>
      <c r="V11" s="72"/>
      <c r="W11" s="70"/>
      <c r="X11" s="72"/>
      <c r="Y11" s="72"/>
      <c r="Z11" s="70"/>
      <c r="AA11" s="72"/>
      <c r="AB11" s="72"/>
    </row>
    <row r="12" spans="1:98" s="76" customFormat="1" x14ac:dyDescent="0.25">
      <c r="A12" s="64" t="s">
        <v>7</v>
      </c>
      <c r="B12" s="64"/>
      <c r="C12" s="64"/>
      <c r="D12" s="64"/>
      <c r="E12" s="64"/>
      <c r="F12" s="64"/>
      <c r="G12" s="64"/>
      <c r="H12" s="64"/>
      <c r="I12" s="73"/>
      <c r="J12" s="93"/>
      <c r="AB12" s="75"/>
    </row>
    <row r="13" spans="1:98" s="76" customFormat="1" x14ac:dyDescent="0.25">
      <c r="A13" s="64"/>
      <c r="B13" s="64"/>
      <c r="C13" s="64"/>
      <c r="D13" s="64"/>
      <c r="E13" s="64"/>
      <c r="F13" s="64"/>
      <c r="G13" s="64"/>
      <c r="H13" s="64"/>
      <c r="I13" s="73"/>
      <c r="J13" s="93"/>
      <c r="K13" s="75" t="e">
        <f>UPPER(RIGHT([2]T_iiii_strat1!A1, LEN([2]T_iiii_strat1!A1)-6))</f>
        <v>#REF!</v>
      </c>
      <c r="L13" s="75"/>
      <c r="M13" s="74"/>
      <c r="N13" s="74" t="str">
        <f>UPPER(RIGHT(T_iii_strat2!A1, LEN(T_iii_strat2!A1)-6))</f>
        <v>STRAT2</v>
      </c>
      <c r="O13" s="75"/>
      <c r="P13" s="75"/>
      <c r="Q13" s="74" t="str">
        <f>UPPER(RIGHT(T_iii_strat3!A1, LEN(T_iii_strat3!A1)-6))</f>
        <v>STRAT3</v>
      </c>
      <c r="R13" s="75"/>
      <c r="S13" s="75"/>
      <c r="T13" s="75" t="str">
        <f>UPPER(RIGHT(T_iii_strat1!A1, LEN(T_iii_strat1!A1)-6))</f>
        <v>STRAT1</v>
      </c>
      <c r="U13" s="75"/>
      <c r="V13" s="74"/>
      <c r="W13" s="74" t="str">
        <f>UPPER(RIGHT(T_iii_strat2!A1, LEN(T_iii_strat2!A1)-6))</f>
        <v>STRAT2</v>
      </c>
      <c r="X13" s="75"/>
      <c r="Y13" s="75"/>
      <c r="Z13" s="74" t="str">
        <f>UPPER(RIGHT(T_iii_strat3!A1, LEN(T_iii_strat3!A1)-6))</f>
        <v>STRAT3</v>
      </c>
      <c r="AA13" s="75"/>
      <c r="AB13" s="75"/>
    </row>
    <row r="14" spans="1:98" s="78" customFormat="1" ht="29.25" customHeight="1" thickBot="1" x14ac:dyDescent="0.3">
      <c r="A14" s="65"/>
      <c r="B14" s="168" t="str">
        <f>_xlfn.CONCAT(A3, ", ", A$11)</f>
        <v>Availability of malaria blood testing in all antimalarial-stocking outlets, disaggregated by urban and rural study areas</v>
      </c>
      <c r="C14" s="168"/>
      <c r="D14" s="168"/>
      <c r="E14" s="168"/>
      <c r="F14" s="168"/>
      <c r="G14" s="168"/>
      <c r="H14" s="65"/>
      <c r="I14" s="77"/>
      <c r="J14" s="94"/>
      <c r="K14" s="75" t="s">
        <v>21</v>
      </c>
      <c r="L14" s="75" t="s">
        <v>21</v>
      </c>
      <c r="M14" s="75" t="s">
        <v>21</v>
      </c>
      <c r="N14" s="75" t="s">
        <v>21</v>
      </c>
      <c r="O14" s="75" t="s">
        <v>21</v>
      </c>
      <c r="P14" s="75" t="s">
        <v>21</v>
      </c>
      <c r="Q14" s="75" t="s">
        <v>21</v>
      </c>
      <c r="R14" s="75" t="s">
        <v>21</v>
      </c>
      <c r="S14" s="75" t="s">
        <v>21</v>
      </c>
      <c r="T14" s="75" t="s">
        <v>22</v>
      </c>
      <c r="U14" s="75" t="s">
        <v>22</v>
      </c>
      <c r="V14" s="75" t="s">
        <v>22</v>
      </c>
      <c r="W14" s="75" t="s">
        <v>22</v>
      </c>
      <c r="X14" s="75" t="s">
        <v>22</v>
      </c>
      <c r="Y14" s="75" t="s">
        <v>22</v>
      </c>
      <c r="Z14" s="75" t="s">
        <v>22</v>
      </c>
      <c r="AA14" s="75" t="s">
        <v>22</v>
      </c>
      <c r="AB14" s="75" t="s">
        <v>22</v>
      </c>
      <c r="AD14" s="76"/>
      <c r="AE14" s="76" t="s">
        <v>23</v>
      </c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</row>
    <row r="15" spans="1:98" s="76" customFormat="1" ht="15.75" thickTop="1" x14ac:dyDescent="0.25">
      <c r="A15" s="64"/>
      <c r="B15" s="169"/>
      <c r="C15" s="169"/>
      <c r="D15" s="169"/>
      <c r="E15" s="169"/>
      <c r="F15" s="169"/>
      <c r="G15" s="169"/>
      <c r="H15" s="64"/>
      <c r="I15" s="73"/>
      <c r="J15" s="94"/>
      <c r="K15" s="74" t="e">
        <f t="shared" ref="K15:AA15" si="0">IF(K13="","",_xlfn.CONCAT(K13,"-",K14))</f>
        <v>#REF!</v>
      </c>
      <c r="L15" s="74" t="str">
        <f t="shared" si="0"/>
        <v/>
      </c>
      <c r="M15" s="74" t="str">
        <f t="shared" si="0"/>
        <v/>
      </c>
      <c r="N15" s="74" t="str">
        <f t="shared" si="0"/>
        <v>STRAT2-Rural</v>
      </c>
      <c r="O15" s="74" t="str">
        <f t="shared" si="0"/>
        <v/>
      </c>
      <c r="P15" s="74" t="str">
        <f t="shared" si="0"/>
        <v/>
      </c>
      <c r="Q15" s="74" t="str">
        <f t="shared" si="0"/>
        <v>STRAT3-Rural</v>
      </c>
      <c r="R15" s="74" t="str">
        <f t="shared" si="0"/>
        <v/>
      </c>
      <c r="S15" s="74" t="str">
        <f t="shared" si="0"/>
        <v/>
      </c>
      <c r="T15" s="74" t="str">
        <f t="shared" si="0"/>
        <v>STRAT1-Urban</v>
      </c>
      <c r="U15" s="74" t="str">
        <f t="shared" si="0"/>
        <v/>
      </c>
      <c r="V15" s="74" t="str">
        <f t="shared" si="0"/>
        <v/>
      </c>
      <c r="W15" s="74" t="str">
        <f t="shared" si="0"/>
        <v>STRAT2-Urban</v>
      </c>
      <c r="X15" s="74" t="str">
        <f t="shared" si="0"/>
        <v/>
      </c>
      <c r="Y15" s="74" t="str">
        <f t="shared" si="0"/>
        <v/>
      </c>
      <c r="Z15" s="74" t="str">
        <f t="shared" si="0"/>
        <v>STRAT3-Urban</v>
      </c>
      <c r="AA15" s="74" t="str">
        <f t="shared" si="0"/>
        <v/>
      </c>
      <c r="AB15" s="74" t="str">
        <f t="shared" ref="AB15" si="1">IF(AB12="","",_xlfn.CONCAT(AB12,"-",AB14))</f>
        <v/>
      </c>
    </row>
    <row r="16" spans="1:98" s="76" customFormat="1" x14ac:dyDescent="0.25">
      <c r="A16" s="64"/>
      <c r="B16" s="169"/>
      <c r="C16" s="169"/>
      <c r="D16" s="169"/>
      <c r="E16" s="169"/>
      <c r="F16" s="169"/>
      <c r="G16" s="169"/>
      <c r="H16" s="64"/>
      <c r="I16" s="73"/>
      <c r="J16" s="95" t="s">
        <v>24</v>
      </c>
      <c r="K16" s="79" t="s">
        <v>25</v>
      </c>
      <c r="L16" s="80" t="s">
        <v>15</v>
      </c>
      <c r="M16" s="80" t="s">
        <v>16</v>
      </c>
      <c r="N16" s="79" t="s">
        <v>25</v>
      </c>
      <c r="O16" s="80" t="s">
        <v>15</v>
      </c>
      <c r="P16" s="80" t="s">
        <v>16</v>
      </c>
      <c r="Q16" s="79" t="s">
        <v>25</v>
      </c>
      <c r="R16" s="80" t="s">
        <v>15</v>
      </c>
      <c r="S16" s="80" t="s">
        <v>16</v>
      </c>
      <c r="T16" s="79" t="s">
        <v>25</v>
      </c>
      <c r="U16" s="80" t="s">
        <v>15</v>
      </c>
      <c r="V16" s="80" t="s">
        <v>16</v>
      </c>
      <c r="W16" s="79" t="s">
        <v>25</v>
      </c>
      <c r="X16" s="80" t="s">
        <v>15</v>
      </c>
      <c r="Y16" s="80" t="s">
        <v>16</v>
      </c>
      <c r="Z16" s="79" t="s">
        <v>25</v>
      </c>
      <c r="AA16" s="80" t="s">
        <v>15</v>
      </c>
      <c r="AB16" s="80" t="s">
        <v>16</v>
      </c>
    </row>
    <row r="17" spans="1:28" s="76" customFormat="1" x14ac:dyDescent="0.25">
      <c r="A17" s="66"/>
      <c r="B17" s="169"/>
      <c r="C17" s="169"/>
      <c r="D17" s="169"/>
      <c r="E17" s="169"/>
      <c r="F17" s="169"/>
      <c r="G17" s="169"/>
      <c r="H17" s="64"/>
      <c r="I17" s="73"/>
      <c r="J17" s="96" t="str">
        <f>T_ii!A4</f>
        <v>Stocks any diagnostic test</v>
      </c>
      <c r="K17" s="74">
        <f>T_ii!Z4</f>
        <v>16.365721815858919</v>
      </c>
      <c r="L17" s="75">
        <f>K17-T_ii!AA4</f>
        <v>4.3065828021261829</v>
      </c>
      <c r="M17" s="75">
        <f>T_ii!AB4-K17</f>
        <v>5.4628044148539132</v>
      </c>
      <c r="N17" s="74">
        <f>T_iv_strat2!Z4</f>
        <v>34.261983800730661</v>
      </c>
      <c r="O17" s="75">
        <f>N17-T_iv_strat2!AA4</f>
        <v>5.3134967585667603</v>
      </c>
      <c r="P17" s="75">
        <f>T_iv_strat2!AB4-N17</f>
        <v>5.7279204899162579</v>
      </c>
      <c r="Q17" s="74">
        <f>T_iv_strat3!Z4</f>
        <v>6.4743326424480596</v>
      </c>
      <c r="R17" s="75">
        <f>Q17-T_iv_strat3!AA4</f>
        <v>4.0256863107648195</v>
      </c>
      <c r="S17" s="75">
        <f>T_iv_strat3!AB4-Q17</f>
        <v>8.01049676430174</v>
      </c>
      <c r="T17" s="74">
        <f>T_ii!BF4</f>
        <v>6.8248897475023478</v>
      </c>
      <c r="U17" s="75">
        <f>T17-T_ii!BG4</f>
        <v>1.6040573754525473</v>
      </c>
      <c r="V17" s="75">
        <f>T_ii!BH4-T17</f>
        <v>2.0507391286826033</v>
      </c>
      <c r="W17" s="74">
        <f>T_iv_strat2!BF4</f>
        <v>34.170934847772301</v>
      </c>
      <c r="X17" s="75">
        <f>W17-T_iv_strat2!BG4</f>
        <v>4.8559946296281602</v>
      </c>
      <c r="Y17" s="75">
        <f>T_iv_strat2!BH4-W17</f>
        <v>7.2388299782600996</v>
      </c>
      <c r="Z17" s="74">
        <f>T_iv_strat3!BF4</f>
        <v>11.4141014746087</v>
      </c>
      <c r="AA17" s="75">
        <f>Z17-T_iv_strat3!BG4</f>
        <v>3.7932688301839397</v>
      </c>
      <c r="AB17" s="75">
        <f>T_iv_strat3!BH4-Z17</f>
        <v>5.3307181695398995</v>
      </c>
    </row>
    <row r="18" spans="1:28" s="76" customFormat="1" x14ac:dyDescent="0.25">
      <c r="A18" s="64"/>
      <c r="B18" s="169"/>
      <c r="C18" s="169"/>
      <c r="D18" s="169"/>
      <c r="E18" s="169"/>
      <c r="F18" s="169"/>
      <c r="G18" s="169"/>
      <c r="H18" s="64"/>
      <c r="I18" s="73"/>
      <c r="J18" s="96" t="str">
        <f>T_ii!A4</f>
        <v>Stocks any diagnostic test</v>
      </c>
      <c r="K18" s="74">
        <f>T_ii!Z4</f>
        <v>16.365721815858919</v>
      </c>
      <c r="L18" s="75">
        <f>K18-T_ii!AA4</f>
        <v>4.3065828021261829</v>
      </c>
      <c r="M18" s="75">
        <f>T_ii!AB4-K18</f>
        <v>5.4628044148539132</v>
      </c>
      <c r="N18" s="74">
        <f>T_iv_strat2!Z4</f>
        <v>34.261983800730661</v>
      </c>
      <c r="O18" s="75">
        <f>N18-T_iv_strat2!AA4</f>
        <v>5.3134967585667603</v>
      </c>
      <c r="P18" s="75">
        <f>T_iv_strat2!AB4-N18</f>
        <v>5.7279204899162579</v>
      </c>
      <c r="Q18" s="74">
        <f>T_iv_strat3!Z4</f>
        <v>6.4743326424480596</v>
      </c>
      <c r="R18" s="75">
        <f>Q18-T_iv_strat3!AA4</f>
        <v>4.0256863107648195</v>
      </c>
      <c r="S18" s="75">
        <f>T_iv_strat3!AB4-Q18</f>
        <v>8.01049676430174</v>
      </c>
      <c r="T18" s="74">
        <f>T_ii!BF4</f>
        <v>6.8248897475023478</v>
      </c>
      <c r="U18" s="75">
        <f>T18-T_ii!BG4</f>
        <v>1.6040573754525473</v>
      </c>
      <c r="V18" s="75">
        <f>T_ii!BH4-T18</f>
        <v>2.0507391286826033</v>
      </c>
      <c r="W18" s="74">
        <f>T_iv_strat2!BF4</f>
        <v>34.170934847772301</v>
      </c>
      <c r="X18" s="75">
        <f>W18-T_iv_strat2!BG4</f>
        <v>4.8559946296281602</v>
      </c>
      <c r="Y18" s="75">
        <f>T_iv_strat2!BH4-W18</f>
        <v>7.2388299782600996</v>
      </c>
      <c r="Z18" s="74">
        <f>T_iv_strat3!BF4</f>
        <v>11.4141014746087</v>
      </c>
      <c r="AA18" s="75">
        <f>Z18-T_iv_strat3!BG4</f>
        <v>3.7932688301839397</v>
      </c>
      <c r="AB18" s="75">
        <f>T_iv_strat3!BH4-Z18</f>
        <v>5.3307181695398995</v>
      </c>
    </row>
    <row r="19" spans="1:28" s="76" customFormat="1" x14ac:dyDescent="0.25">
      <c r="A19" s="64"/>
      <c r="B19" s="169"/>
      <c r="C19" s="169"/>
      <c r="D19" s="169"/>
      <c r="E19" s="169"/>
      <c r="F19" s="169"/>
      <c r="G19" s="169"/>
      <c r="H19" s="64"/>
      <c r="I19" s="73"/>
      <c r="J19" s="96" t="str">
        <f>T_ii!A6</f>
        <v>Stocks malaria RDT</v>
      </c>
      <c r="K19" s="74">
        <f>T_ii!Z6</f>
        <v>16.038361657914034</v>
      </c>
      <c r="L19" s="75">
        <f>K19-T_ii!AA6</f>
        <v>4.3105175321081646</v>
      </c>
      <c r="M19" s="75">
        <f>T_ii!AB6-K19</f>
        <v>5.5081124188578272</v>
      </c>
      <c r="N19" s="74">
        <f>T_iv_strat2!Z6</f>
        <v>29.9939036184117</v>
      </c>
      <c r="O19" s="75">
        <f>N19-T_iv_strat2!AA6</f>
        <v>6.3774847400888994</v>
      </c>
      <c r="P19" s="75">
        <f>T_iv_strat2!AB6-N19</f>
        <v>7.2495098136766032</v>
      </c>
      <c r="Q19" s="74">
        <f>T_iv_strat3!Z6</f>
        <v>2.9909004898471601</v>
      </c>
      <c r="R19" s="75">
        <f>Q19-T_iv_strat3!AA6</f>
        <v>1.8146644411630302</v>
      </c>
      <c r="S19" s="75">
        <f>T_iv_strat3!AB6-Q19</f>
        <v>4.4037639349500504</v>
      </c>
      <c r="T19" s="74">
        <f>T_ii!BF6</f>
        <v>5.3253802409246136</v>
      </c>
      <c r="U19" s="75">
        <f>T19-T_ii!BG6</f>
        <v>1.4180299953665414</v>
      </c>
      <c r="V19" s="75">
        <f>T_ii!BH6-T19</f>
        <v>1.8939889862008874</v>
      </c>
      <c r="W19" s="74">
        <f>T_iv_strat2!BF6</f>
        <v>29.702971816186697</v>
      </c>
      <c r="X19" s="75">
        <f>W19-T_iv_strat2!BG6</f>
        <v>5.7218594160556506</v>
      </c>
      <c r="Y19" s="75">
        <f>T_iv_strat2!BH6-W19</f>
        <v>6.4380286681117056</v>
      </c>
      <c r="Z19" s="74">
        <f>T_iv_strat3!BF6</f>
        <v>4.4401143909372998</v>
      </c>
      <c r="AA19" s="75">
        <f>Z19-T_iv_strat3!BG6</f>
        <v>2.0274099506086096</v>
      </c>
      <c r="AB19" s="75">
        <f>T_iv_strat3!BH6-Z19</f>
        <v>3.2886494490844402</v>
      </c>
    </row>
    <row r="20" spans="1:28" s="76" customFormat="1" x14ac:dyDescent="0.25">
      <c r="A20" s="64"/>
      <c r="B20" s="169"/>
      <c r="C20" s="169"/>
      <c r="D20" s="169"/>
      <c r="E20" s="169"/>
      <c r="F20" s="169"/>
      <c r="G20" s="169"/>
      <c r="H20" s="64"/>
      <c r="I20" s="73"/>
      <c r="J20" s="96" t="str">
        <f>T_ii!A7</f>
        <v>Stocks QARDT</v>
      </c>
      <c r="K20" s="74">
        <f>T_ii!Z7</f>
        <v>50.989007159202359</v>
      </c>
      <c r="L20" s="75">
        <f>K20-T_ii!AA7</f>
        <v>13.519870344664071</v>
      </c>
      <c r="M20" s="75">
        <f>T_ii!AB7-K20</f>
        <v>13.376723541556245</v>
      </c>
      <c r="N20" s="74">
        <f>T_iv_strat2!Z7</f>
        <v>27.178929277716801</v>
      </c>
      <c r="O20" s="75">
        <f>N20-T_iv_strat2!AA7</f>
        <v>5.3911348172693998</v>
      </c>
      <c r="P20" s="75">
        <f>T_iv_strat2!AB7-N20</f>
        <v>6.155544112247302</v>
      </c>
      <c r="Q20" s="74">
        <f>T_iv_strat3!Z7</f>
        <v>2.42266394308768</v>
      </c>
      <c r="R20" s="75">
        <f>Q20-T_iv_strat3!AA7</f>
        <v>1.40486054908299</v>
      </c>
      <c r="S20" s="75">
        <f>T_iv_strat3!AB7-Q20</f>
        <v>3.6913847042620498</v>
      </c>
      <c r="T20" s="74">
        <f>T_ii!BF7</f>
        <v>47.950519106919614</v>
      </c>
      <c r="U20" s="75">
        <f>T20-T_ii!BG7</f>
        <v>4.995835507857322</v>
      </c>
      <c r="V20" s="75">
        <f>T_ii!BH7-T20</f>
        <v>5.0371648457692118</v>
      </c>
      <c r="W20" s="74">
        <f>T_iv_strat2!BF7</f>
        <v>27.994737388244801</v>
      </c>
      <c r="X20" s="75">
        <f>W20-T_iv_strat2!BG7</f>
        <v>5.5467146911540013</v>
      </c>
      <c r="Y20" s="75">
        <f>T_iv_strat2!BH7-W20</f>
        <v>6.299282052386296</v>
      </c>
      <c r="Z20" s="74">
        <f>T_iv_strat3!BF7</f>
        <v>2.6481024047206398</v>
      </c>
      <c r="AA20" s="75">
        <f>Z20-T_iv_strat3!BG7</f>
        <v>1.1771555434128598</v>
      </c>
      <c r="AB20" s="75">
        <f>T_iv_strat3!BH7-Z20</f>
        <v>1.7823588814091398</v>
      </c>
    </row>
    <row r="21" spans="1:28" s="76" customFormat="1" x14ac:dyDescent="0.25">
      <c r="A21" s="64"/>
      <c r="B21" s="169"/>
      <c r="C21" s="169"/>
      <c r="D21" s="169"/>
      <c r="E21" s="169"/>
      <c r="F21" s="169"/>
      <c r="G21" s="169"/>
      <c r="H21" s="64"/>
      <c r="I21" s="73"/>
      <c r="J21" s="96">
        <f>T_ii!A8</f>
        <v>0</v>
      </c>
      <c r="K21" s="74">
        <f>T_ii!Z8</f>
        <v>0</v>
      </c>
      <c r="L21" s="75">
        <f>K21-T_ii!AA8</f>
        <v>0</v>
      </c>
      <c r="M21" s="75">
        <f>T_ii!AB8-K21</f>
        <v>0</v>
      </c>
      <c r="N21" s="74">
        <f>T_iv_strat2!Z8</f>
        <v>0</v>
      </c>
      <c r="O21" s="75">
        <f>N21-T_iv_strat2!AA8</f>
        <v>0</v>
      </c>
      <c r="P21" s="75">
        <f>T_iv_strat2!AB8-N21</f>
        <v>0</v>
      </c>
      <c r="Q21" s="74">
        <f>T_iv_strat3!Z8</f>
        <v>0</v>
      </c>
      <c r="R21" s="75">
        <f>Q21-T_iv_strat3!AA8</f>
        <v>0</v>
      </c>
      <c r="S21" s="75">
        <f>T_iv_strat3!AB8-Q21</f>
        <v>0</v>
      </c>
      <c r="T21" s="74">
        <f>T_ii!BF8</f>
        <v>0</v>
      </c>
      <c r="U21" s="75">
        <f>T21-T_ii!BG8</f>
        <v>0</v>
      </c>
      <c r="V21" s="75">
        <f>T_ii!BH8-T21</f>
        <v>0</v>
      </c>
      <c r="W21" s="74">
        <f>T_iv_strat2!BF8</f>
        <v>0</v>
      </c>
      <c r="X21" s="75">
        <f>W21-T_iv_strat2!BG8</f>
        <v>0</v>
      </c>
      <c r="Y21" s="75">
        <f>T_iv_strat2!BH8-W21</f>
        <v>0</v>
      </c>
      <c r="Z21" s="74">
        <f>T_iv_strat3!BF8</f>
        <v>0</v>
      </c>
      <c r="AA21" s="75">
        <f>Z21-T_iv_strat3!BG8</f>
        <v>0</v>
      </c>
      <c r="AB21" s="75">
        <f>T_iv_strat3!BH8-Z21</f>
        <v>0</v>
      </c>
    </row>
    <row r="22" spans="1:28" s="76" customFormat="1" x14ac:dyDescent="0.25">
      <c r="A22" s="64"/>
      <c r="B22" s="169"/>
      <c r="C22" s="169"/>
      <c r="D22" s="169"/>
      <c r="E22" s="169"/>
      <c r="F22" s="169"/>
      <c r="G22" s="169"/>
      <c r="H22" s="64"/>
      <c r="I22" s="73"/>
      <c r="J22" s="96">
        <f>T_ii!A9</f>
        <v>0</v>
      </c>
      <c r="K22" s="74">
        <f>T_ii!Z9</f>
        <v>0</v>
      </c>
      <c r="L22" s="75">
        <f>K22-T_ii!AA9</f>
        <v>0</v>
      </c>
      <c r="M22" s="75">
        <f>T_ii!AB9-K22</f>
        <v>0</v>
      </c>
      <c r="N22" s="74">
        <f>T_iv_strat2!Z9</f>
        <v>0</v>
      </c>
      <c r="O22" s="75">
        <f>N22-T_iv_strat2!AA9</f>
        <v>0</v>
      </c>
      <c r="P22" s="75">
        <f>T_iv_strat2!AB9-N22</f>
        <v>0</v>
      </c>
      <c r="Q22" s="74">
        <f>T_iv_strat3!Z9</f>
        <v>0</v>
      </c>
      <c r="R22" s="75">
        <f>Q22-T_iv_strat3!AA9</f>
        <v>0</v>
      </c>
      <c r="S22" s="75">
        <f>T_iv_strat3!AB9-Q22</f>
        <v>0</v>
      </c>
      <c r="T22" s="74">
        <f>T_ii!BF9</f>
        <v>0</v>
      </c>
      <c r="U22" s="75">
        <f>T22-T_ii!BG9</f>
        <v>0</v>
      </c>
      <c r="V22" s="75">
        <f>T_ii!BH9-T22</f>
        <v>0</v>
      </c>
      <c r="W22" s="74">
        <f>T_iv_strat2!BF9</f>
        <v>0</v>
      </c>
      <c r="X22" s="75">
        <f>W22-T_iv_strat2!BG9</f>
        <v>0</v>
      </c>
      <c r="Y22" s="75">
        <f>T_iv_strat2!BH9-W22</f>
        <v>0</v>
      </c>
      <c r="Z22" s="74">
        <f>T_iv_strat3!BF9</f>
        <v>0</v>
      </c>
      <c r="AA22" s="75">
        <f>Z22-T_iv_strat3!BG9</f>
        <v>0</v>
      </c>
      <c r="AB22" s="75">
        <f>T_iv_strat3!BH9-Z22</f>
        <v>0</v>
      </c>
    </row>
    <row r="23" spans="1:28" s="76" customFormat="1" x14ac:dyDescent="0.25">
      <c r="A23" s="64"/>
      <c r="B23" s="169"/>
      <c r="C23" s="169"/>
      <c r="D23" s="169"/>
      <c r="E23" s="169"/>
      <c r="F23" s="169"/>
      <c r="G23" s="169"/>
      <c r="H23" s="64"/>
      <c r="I23" s="73"/>
      <c r="J23" s="96">
        <f>T_ii!A10</f>
        <v>0</v>
      </c>
      <c r="K23" s="74">
        <f>T_ii!Z10</f>
        <v>0</v>
      </c>
      <c r="L23" s="75">
        <f>K23-T_ii!AA10</f>
        <v>0</v>
      </c>
      <c r="M23" s="75">
        <f>T_ii!AB10-K23</f>
        <v>0</v>
      </c>
      <c r="N23" s="74">
        <f>T_iv_strat2!Z10</f>
        <v>0</v>
      </c>
      <c r="O23" s="75">
        <f>N23-T_iv_strat2!AA10</f>
        <v>0</v>
      </c>
      <c r="P23" s="75">
        <f>T_iv_strat2!AB10-N23</f>
        <v>0</v>
      </c>
      <c r="Q23" s="74">
        <f>T_iv_strat3!Z10</f>
        <v>0</v>
      </c>
      <c r="R23" s="75">
        <f>Q23-T_iv_strat3!AA10</f>
        <v>0</v>
      </c>
      <c r="S23" s="75">
        <f>T_iv_strat3!AB10-Q23</f>
        <v>0</v>
      </c>
      <c r="T23" s="74">
        <f>T_ii!BF10</f>
        <v>0</v>
      </c>
      <c r="U23" s="75">
        <f>T23-T_ii!BG10</f>
        <v>0</v>
      </c>
      <c r="V23" s="75">
        <f>T_ii!BH10-T23</f>
        <v>0</v>
      </c>
      <c r="W23" s="74">
        <f>T_iv_strat2!BF10</f>
        <v>0</v>
      </c>
      <c r="X23" s="75">
        <f>W23-T_iv_strat2!BG10</f>
        <v>0</v>
      </c>
      <c r="Y23" s="75">
        <f>T_iv_strat2!BH10-W23</f>
        <v>0</v>
      </c>
      <c r="Z23" s="74">
        <f>T_iv_strat3!BF10</f>
        <v>0</v>
      </c>
      <c r="AA23" s="75">
        <f>Z23-T_iv_strat3!BG10</f>
        <v>0</v>
      </c>
      <c r="AB23" s="75">
        <f>T_iv_strat3!BH10-Z23</f>
        <v>0</v>
      </c>
    </row>
    <row r="24" spans="1:28" s="76" customFormat="1" x14ac:dyDescent="0.25">
      <c r="A24" s="64"/>
      <c r="B24" s="169"/>
      <c r="C24" s="169"/>
      <c r="D24" s="169"/>
      <c r="E24" s="169"/>
      <c r="F24" s="169"/>
      <c r="G24" s="169"/>
      <c r="H24" s="64"/>
      <c r="I24" s="73"/>
      <c r="J24" s="96">
        <f>T_ii!A11</f>
        <v>0</v>
      </c>
      <c r="K24" s="74">
        <f>T_ii!Z11</f>
        <v>0</v>
      </c>
      <c r="L24" s="75">
        <f>K24-T_ii!AA11</f>
        <v>0</v>
      </c>
      <c r="M24" s="75">
        <f>T_ii!AB11-K24</f>
        <v>0</v>
      </c>
      <c r="N24" s="74">
        <f>T_iv_strat2!Z11</f>
        <v>0</v>
      </c>
      <c r="O24" s="75">
        <f>N24-T_iv_strat2!AA11</f>
        <v>0</v>
      </c>
      <c r="P24" s="75">
        <f>T_iv_strat2!AB11-N24</f>
        <v>0</v>
      </c>
      <c r="Q24" s="74">
        <f>T_iv_strat3!Z11</f>
        <v>0</v>
      </c>
      <c r="R24" s="75">
        <f>Q24-T_iv_strat3!AA11</f>
        <v>0</v>
      </c>
      <c r="S24" s="75">
        <f>T_iv_strat3!AB11-Q24</f>
        <v>0</v>
      </c>
      <c r="T24" s="74">
        <f>T_ii!BF11</f>
        <v>0</v>
      </c>
      <c r="U24" s="75">
        <f>T24-T_ii!BG11</f>
        <v>0</v>
      </c>
      <c r="V24" s="75">
        <f>T_ii!BH11-T24</f>
        <v>0</v>
      </c>
      <c r="W24" s="74">
        <f>T_iv_strat2!BF11</f>
        <v>0</v>
      </c>
      <c r="X24" s="75">
        <f>W24-T_iv_strat2!BG11</f>
        <v>0</v>
      </c>
      <c r="Y24" s="75">
        <f>T_iv_strat2!BH11-W24</f>
        <v>0</v>
      </c>
      <c r="Z24" s="74">
        <f>T_iv_strat3!BF11</f>
        <v>0</v>
      </c>
      <c r="AA24" s="75">
        <f>Z24-T_iv_strat3!BG11</f>
        <v>0</v>
      </c>
      <c r="AB24" s="75">
        <f>T_iv_strat3!BH11-Z24</f>
        <v>0</v>
      </c>
    </row>
    <row r="25" spans="1:28" s="76" customFormat="1" x14ac:dyDescent="0.25">
      <c r="A25" s="64"/>
      <c r="B25" s="169"/>
      <c r="C25" s="169"/>
      <c r="D25" s="169"/>
      <c r="E25" s="169"/>
      <c r="F25" s="169"/>
      <c r="G25" s="169"/>
      <c r="H25" s="64"/>
      <c r="I25" s="73"/>
      <c r="J25" s="96">
        <f>T_ii!A12</f>
        <v>0</v>
      </c>
      <c r="K25" s="74">
        <f>T_ii!Z12</f>
        <v>0</v>
      </c>
      <c r="L25" s="75">
        <f>K24-T_ii!AA12</f>
        <v>0</v>
      </c>
      <c r="M25" s="75">
        <f>T_ii!AB12-K24</f>
        <v>0</v>
      </c>
      <c r="N25" s="74">
        <f>T_iv_strat2!Z12</f>
        <v>0</v>
      </c>
      <c r="O25" s="75">
        <f>N24-T_iv_strat2!AA12</f>
        <v>0</v>
      </c>
      <c r="P25" s="75">
        <f>T_iv_strat2!AB12-N24</f>
        <v>0</v>
      </c>
      <c r="Q25" s="74">
        <f>T_iv_strat3!Z12</f>
        <v>0</v>
      </c>
      <c r="R25" s="75">
        <f>Q24-T_iv_strat3!AA12</f>
        <v>0</v>
      </c>
      <c r="S25" s="75">
        <f>T_iv_strat3!AB12-Q24</f>
        <v>0</v>
      </c>
      <c r="T25" s="74">
        <f>T_ii!BF12</f>
        <v>0</v>
      </c>
      <c r="U25" s="75">
        <f>T24-T_ii!BG12</f>
        <v>0</v>
      </c>
      <c r="V25" s="75">
        <f>T_ii!BH12-T24</f>
        <v>0</v>
      </c>
      <c r="W25" s="74">
        <f>T_iv_strat2!BF12</f>
        <v>0</v>
      </c>
      <c r="X25" s="75">
        <f>W24-T_iv_strat2!BG12</f>
        <v>0</v>
      </c>
      <c r="Y25" s="75">
        <f>T_iv_strat2!BH12-W24</f>
        <v>0</v>
      </c>
      <c r="Z25" s="74">
        <f>T_iv_strat3!BF12</f>
        <v>0</v>
      </c>
      <c r="AA25" s="75">
        <f>Z24-T_iv_strat3!BG12</f>
        <v>0</v>
      </c>
      <c r="AB25" s="75">
        <f>T_iv_strat3!BH12-Z24</f>
        <v>0</v>
      </c>
    </row>
    <row r="26" spans="1:28" s="76" customFormat="1" x14ac:dyDescent="0.25">
      <c r="A26" s="64"/>
      <c r="B26" s="169"/>
      <c r="C26" s="169"/>
      <c r="D26" s="169"/>
      <c r="E26" s="169"/>
      <c r="F26" s="169"/>
      <c r="G26" s="169"/>
      <c r="H26" s="64"/>
      <c r="I26" s="73"/>
      <c r="J26" s="96">
        <f>T_ii!A13</f>
        <v>0</v>
      </c>
      <c r="K26" s="74">
        <f>T_ii!Z13</f>
        <v>0</v>
      </c>
      <c r="L26" s="75">
        <f>K26-T_ii!AA13</f>
        <v>0</v>
      </c>
      <c r="M26" s="75">
        <f>T_ii!AB13-K26</f>
        <v>0</v>
      </c>
      <c r="N26" s="74">
        <f>T_iv_strat2!Z13</f>
        <v>0</v>
      </c>
      <c r="O26" s="75">
        <f>N26-T_iv_strat2!AA13</f>
        <v>0</v>
      </c>
      <c r="P26" s="75">
        <f>T_iv_strat2!AB13-N26</f>
        <v>0</v>
      </c>
      <c r="Q26" s="74">
        <f>T_iv_strat3!Z13</f>
        <v>0</v>
      </c>
      <c r="R26" s="75">
        <f>Q26-T_iv_strat3!AA13</f>
        <v>0</v>
      </c>
      <c r="S26" s="75">
        <f>T_iv_strat3!AB13-Q26</f>
        <v>0</v>
      </c>
      <c r="T26" s="74">
        <f>T_ii!BF13</f>
        <v>0</v>
      </c>
      <c r="U26" s="75">
        <f>T26-T_ii!BG13</f>
        <v>0</v>
      </c>
      <c r="V26" s="75">
        <f>T_ii!BH13-T26</f>
        <v>0</v>
      </c>
      <c r="W26" s="74">
        <f>T_iv_strat2!BF13</f>
        <v>0</v>
      </c>
      <c r="X26" s="75">
        <f>W26-T_iv_strat2!BG13</f>
        <v>0</v>
      </c>
      <c r="Y26" s="75">
        <f>T_iv_strat2!BH13-W26</f>
        <v>0</v>
      </c>
      <c r="Z26" s="74">
        <f>T_iv_strat3!BF13</f>
        <v>0</v>
      </c>
      <c r="AA26" s="75">
        <f>Z26-T_iv_strat3!BG13</f>
        <v>0</v>
      </c>
      <c r="AB26" s="75">
        <f>T_iv_strat3!BH13-Z26</f>
        <v>0</v>
      </c>
    </row>
    <row r="27" spans="1:28" s="76" customFormat="1" x14ac:dyDescent="0.25">
      <c r="A27" s="64"/>
      <c r="B27" s="169"/>
      <c r="C27" s="169"/>
      <c r="D27" s="169"/>
      <c r="E27" s="169"/>
      <c r="F27" s="169"/>
      <c r="G27" s="169"/>
      <c r="H27" s="64"/>
      <c r="I27" s="73"/>
      <c r="J27" s="96">
        <f>T_ii!A14</f>
        <v>0</v>
      </c>
      <c r="K27" s="74">
        <f>T_ii!Z14</f>
        <v>0</v>
      </c>
      <c r="L27" s="75">
        <f>K27-T_ii!AA14</f>
        <v>0</v>
      </c>
      <c r="M27" s="75">
        <f>T_ii!AB14-K27</f>
        <v>0</v>
      </c>
      <c r="N27" s="74">
        <f>T_iv_strat2!Z14</f>
        <v>0</v>
      </c>
      <c r="O27" s="75">
        <f>N27-T_iv_strat2!AA14</f>
        <v>0</v>
      </c>
      <c r="P27" s="75">
        <f>T_iv_strat2!AB14-N27</f>
        <v>0</v>
      </c>
      <c r="Q27" s="74">
        <f>T_iv_strat3!Z14</f>
        <v>0</v>
      </c>
      <c r="R27" s="75">
        <f>Q27-T_iv_strat3!AA14</f>
        <v>0</v>
      </c>
      <c r="S27" s="75">
        <f>T_iv_strat3!AB14-Q27</f>
        <v>0</v>
      </c>
      <c r="T27" s="74">
        <f>T_ii!BF14</f>
        <v>0</v>
      </c>
      <c r="U27" s="75">
        <f>T27-T_ii!BG14</f>
        <v>0</v>
      </c>
      <c r="V27" s="75">
        <f>T_ii!BH14-T27</f>
        <v>0</v>
      </c>
      <c r="W27" s="74">
        <f>T_iv_strat2!BF14</f>
        <v>0</v>
      </c>
      <c r="X27" s="75">
        <f>W27-T_iv_strat2!BG14</f>
        <v>0</v>
      </c>
      <c r="Y27" s="75">
        <f>T_iv_strat2!BH14-W27</f>
        <v>0</v>
      </c>
      <c r="Z27" s="74">
        <f>T_iv_strat3!BF14</f>
        <v>0</v>
      </c>
      <c r="AA27" s="75">
        <f>Z27-T_iv_strat3!BG14</f>
        <v>0</v>
      </c>
      <c r="AB27" s="75">
        <f>T_iv_strat3!BH14-Z27</f>
        <v>0</v>
      </c>
    </row>
    <row r="28" spans="1:28" s="76" customFormat="1" x14ac:dyDescent="0.25">
      <c r="A28" s="64"/>
      <c r="B28" s="169"/>
      <c r="C28" s="169"/>
      <c r="D28" s="169"/>
      <c r="E28" s="169"/>
      <c r="F28" s="169"/>
      <c r="G28" s="169"/>
      <c r="H28" s="64"/>
      <c r="I28" s="73"/>
      <c r="J28" s="96">
        <f>T_ii!A14</f>
        <v>0</v>
      </c>
      <c r="K28" s="74">
        <f>T_ii!Z14</f>
        <v>0</v>
      </c>
      <c r="L28" s="75">
        <f>K28-T_ii!AA14</f>
        <v>0</v>
      </c>
      <c r="M28" s="75">
        <f>T_ii!AB14-K28</f>
        <v>0</v>
      </c>
      <c r="N28" s="74">
        <f>T_iv_strat2!Z14</f>
        <v>0</v>
      </c>
      <c r="O28" s="75">
        <f>N28-T_iv_strat2!AA14</f>
        <v>0</v>
      </c>
      <c r="P28" s="75">
        <f>T_iv_strat2!AB14-N28</f>
        <v>0</v>
      </c>
      <c r="Q28" s="74">
        <f>T_iv_strat3!Z14</f>
        <v>0</v>
      </c>
      <c r="R28" s="75">
        <f>Q28-T_iv_strat3!AA14</f>
        <v>0</v>
      </c>
      <c r="S28" s="75">
        <f>T_iv_strat3!AB14-Q28</f>
        <v>0</v>
      </c>
      <c r="T28" s="74">
        <f>T_ii!BF14</f>
        <v>0</v>
      </c>
      <c r="U28" s="75">
        <f>T28-T_ii!BG14</f>
        <v>0</v>
      </c>
      <c r="V28" s="75">
        <f>T_ii!BH14-T28</f>
        <v>0</v>
      </c>
      <c r="W28" s="74">
        <f>T_iv_strat2!BF14</f>
        <v>0</v>
      </c>
      <c r="X28" s="75">
        <f>W28-T_iv_strat2!BG14</f>
        <v>0</v>
      </c>
      <c r="Y28" s="75">
        <f>T_iv_strat2!BH14-W28</f>
        <v>0</v>
      </c>
      <c r="Z28" s="74">
        <f>T_iv_strat3!BF14</f>
        <v>0</v>
      </c>
      <c r="AA28" s="75">
        <f>Z28-T_iv_strat3!BG14</f>
        <v>0</v>
      </c>
      <c r="AB28" s="75">
        <f>T_iv_strat3!BH14-Z28</f>
        <v>0</v>
      </c>
    </row>
    <row r="29" spans="1:28" s="76" customFormat="1" x14ac:dyDescent="0.25">
      <c r="A29" s="64"/>
      <c r="B29" s="169"/>
      <c r="C29" s="169"/>
      <c r="D29" s="169"/>
      <c r="E29" s="169"/>
      <c r="F29" s="169"/>
      <c r="G29" s="169"/>
      <c r="H29" s="64"/>
      <c r="I29" s="73"/>
      <c r="J29" s="96">
        <f>T_ii!A16</f>
        <v>0</v>
      </c>
      <c r="K29" s="74">
        <f>T_ii!Z16</f>
        <v>0</v>
      </c>
      <c r="L29" s="75">
        <f>K29-T_ii!AA16</f>
        <v>0</v>
      </c>
      <c r="M29" s="75">
        <f>T_ii!AB16-K29</f>
        <v>0</v>
      </c>
      <c r="N29" s="74">
        <f>T_iv_strat2!Z16</f>
        <v>0</v>
      </c>
      <c r="O29" s="75">
        <f>N29-T_iv_strat2!AA16</f>
        <v>0</v>
      </c>
      <c r="P29" s="75">
        <f>T_iv_strat2!AB16-N29</f>
        <v>0</v>
      </c>
      <c r="Q29" s="74">
        <f>T_iv_strat3!Z16</f>
        <v>0</v>
      </c>
      <c r="R29" s="75">
        <f>Q29-T_iv_strat3!AA16</f>
        <v>0</v>
      </c>
      <c r="S29" s="75">
        <f>T_iv_strat3!AB16-Q29</f>
        <v>0</v>
      </c>
      <c r="T29" s="74">
        <f>T_ii!BF16</f>
        <v>0</v>
      </c>
      <c r="U29" s="75">
        <f>T29-T_ii!BG16</f>
        <v>0</v>
      </c>
      <c r="V29" s="75">
        <f>T_ii!BH16-T29</f>
        <v>0</v>
      </c>
      <c r="W29" s="74">
        <f>T_iv_strat2!BF16</f>
        <v>0</v>
      </c>
      <c r="X29" s="75">
        <f>W29-T_iv_strat2!BG16</f>
        <v>0</v>
      </c>
      <c r="Y29" s="75">
        <f>T_iv_strat2!BH16-W29</f>
        <v>0</v>
      </c>
      <c r="Z29" s="74">
        <f>T_iv_strat3!BF16</f>
        <v>0</v>
      </c>
      <c r="AA29" s="75">
        <f>Z29-T_iv_strat3!BG16</f>
        <v>0</v>
      </c>
      <c r="AB29" s="75">
        <f>T_iv_strat3!BH16-Z29</f>
        <v>0</v>
      </c>
    </row>
    <row r="30" spans="1:28" s="81" customFormat="1" ht="34.5" customHeight="1" x14ac:dyDescent="0.25">
      <c r="A30" s="85"/>
      <c r="B30" s="166" t="str">
        <f>T_ii!C1</f>
        <v xml:space="preserve">RURAL  Footnote - N AM-stocking outlets: Private not for profit=0; private not for profit=14; pharmacy=67; PPMV=682; informal=20; labs = 0; wholesalers= 11. Outlets that had at least 1 AM in stock but did not complete the interview (were not interviewed or completed a partial interview) = 0 </v>
      </c>
      <c r="C30" s="166"/>
      <c r="D30" s="166"/>
      <c r="E30" s="166"/>
      <c r="F30" s="166"/>
      <c r="G30" s="166"/>
      <c r="H30" s="85"/>
      <c r="I30" s="86"/>
      <c r="J30" s="97">
        <f>T_ii!A17</f>
        <v>0</v>
      </c>
      <c r="K30" s="87">
        <f>T_ii!Z17</f>
        <v>0</v>
      </c>
      <c r="L30" s="88">
        <f>K30-T_ii!AA17</f>
        <v>0</v>
      </c>
      <c r="M30" s="88">
        <f>T_ii!AB17-K30</f>
        <v>0</v>
      </c>
      <c r="N30" s="87"/>
      <c r="O30" s="88"/>
      <c r="P30" s="88"/>
      <c r="Q30" s="87"/>
      <c r="R30" s="88"/>
      <c r="S30" s="88"/>
      <c r="T30" s="87"/>
      <c r="U30" s="88"/>
      <c r="V30" s="88"/>
      <c r="W30" s="87"/>
      <c r="X30" s="88"/>
      <c r="Y30" s="88"/>
      <c r="Z30" s="87"/>
      <c r="AA30" s="88"/>
      <c r="AB30" s="88"/>
    </row>
    <row r="31" spans="1:28" s="81" customFormat="1" ht="34.5" customHeight="1" x14ac:dyDescent="0.25">
      <c r="A31" s="85"/>
      <c r="B31" s="166" t="str">
        <f>T_ii!D1</f>
        <v xml:space="preserve">URBAN  Footnote - N AM-stocking outlets: Private not for profit=18; private not for profit=125; pharmacy=397; PPMV=2261; informal=73; labs = 3; wholesalers= 39. Outlets that had at least 1 AM in stock but did not complete the interview (were not interviewed or completed a partial interview) = 0 </v>
      </c>
      <c r="C31" s="166"/>
      <c r="D31" s="166"/>
      <c r="E31" s="166"/>
      <c r="F31" s="166"/>
      <c r="G31" s="166"/>
      <c r="H31" s="85"/>
      <c r="I31" s="86"/>
      <c r="J31" s="97">
        <f>T_ii!A18</f>
        <v>0</v>
      </c>
      <c r="K31" s="87">
        <f>T_ii!Z18</f>
        <v>0</v>
      </c>
      <c r="L31" s="88">
        <f>K31-T_ii!AA18</f>
        <v>0</v>
      </c>
      <c r="M31" s="88">
        <f>T_ii!AB18-K31</f>
        <v>0</v>
      </c>
      <c r="N31" s="87">
        <f>T_iv_strat2!Z17</f>
        <v>0</v>
      </c>
      <c r="O31" s="88">
        <f>N31-T_iv_strat2!AA17</f>
        <v>0</v>
      </c>
      <c r="P31" s="88">
        <f>T_iv_strat2!AB17-N31</f>
        <v>0</v>
      </c>
      <c r="Q31" s="87">
        <f>T_iv_strat3!Z17</f>
        <v>0</v>
      </c>
      <c r="R31" s="88">
        <f>Q31-T_iv_strat3!AA17</f>
        <v>0</v>
      </c>
      <c r="S31" s="88">
        <f>T_iv_strat3!AB17-Q31</f>
        <v>0</v>
      </c>
      <c r="T31" s="87">
        <f>T_ii!BF17</f>
        <v>0</v>
      </c>
      <c r="U31" s="88">
        <f>T31-T_ii!BG17</f>
        <v>0</v>
      </c>
      <c r="V31" s="88">
        <f>T_ii!BH17-T31</f>
        <v>0</v>
      </c>
      <c r="W31" s="87">
        <f>T_iv_strat2!BF17</f>
        <v>0</v>
      </c>
      <c r="X31" s="88">
        <f>W31-T_iv_strat2!BG17</f>
        <v>0</v>
      </c>
      <c r="Y31" s="88">
        <f>T_iv_strat2!BH17-W31</f>
        <v>0</v>
      </c>
      <c r="Z31" s="87">
        <f>T_iv_strat3!BF17</f>
        <v>0</v>
      </c>
      <c r="AA31" s="88">
        <f>Z31-T_iv_strat3!BG17</f>
        <v>0</v>
      </c>
      <c r="AB31" s="88">
        <f>T_iv_strat3!BH17-Z31</f>
        <v>0</v>
      </c>
    </row>
    <row r="32" spans="1:28" s="81" customFormat="1" ht="34.5" customHeight="1" thickBot="1" x14ac:dyDescent="0.3">
      <c r="A32" s="85"/>
      <c r="B32" s="167" t="s">
        <v>77</v>
      </c>
      <c r="C32" s="167"/>
      <c r="D32" s="167"/>
      <c r="E32" s="167"/>
      <c r="F32" s="167"/>
      <c r="G32" s="167"/>
      <c r="H32" s="85"/>
      <c r="I32" s="86"/>
      <c r="J32" s="97">
        <f>T_ii!A19</f>
        <v>0</v>
      </c>
      <c r="K32" s="87">
        <f>T_ii!Z19</f>
        <v>0</v>
      </c>
      <c r="L32" s="88">
        <f>K32-T_ii!AA19</f>
        <v>0</v>
      </c>
      <c r="M32" s="88">
        <f>T_ii!AB19-K32</f>
        <v>0</v>
      </c>
      <c r="N32" s="87">
        <f>T_iv_strat2!Z18</f>
        <v>0</v>
      </c>
      <c r="O32" s="88">
        <f>N32-T_iv_strat2!AA18</f>
        <v>0</v>
      </c>
      <c r="P32" s="88">
        <f>T_iv_strat2!AB18-N32</f>
        <v>0</v>
      </c>
      <c r="Q32" s="87">
        <f>T_iv_strat3!Z18</f>
        <v>0</v>
      </c>
      <c r="R32" s="88">
        <f>Q32-T_iv_strat3!AA18</f>
        <v>0</v>
      </c>
      <c r="S32" s="88">
        <f>T_iv_strat3!AB18-Q32</f>
        <v>0</v>
      </c>
      <c r="T32" s="87">
        <f>T_ii!BF18</f>
        <v>0</v>
      </c>
      <c r="U32" s="88">
        <f>T32-T_ii!BG18</f>
        <v>0</v>
      </c>
      <c r="V32" s="88">
        <f>T_ii!BH18-T32</f>
        <v>0</v>
      </c>
      <c r="W32" s="87">
        <f>T_iv_strat2!BF18</f>
        <v>0</v>
      </c>
      <c r="X32" s="88">
        <f>W32-T_iv_strat2!BG18</f>
        <v>0</v>
      </c>
      <c r="Y32" s="88">
        <f>T_iv_strat2!BH18-W32</f>
        <v>0</v>
      </c>
      <c r="Z32" s="87">
        <f>T_iv_strat3!BF18</f>
        <v>0</v>
      </c>
      <c r="AA32" s="88">
        <f>Z32-T_iv_strat3!BG18</f>
        <v>0</v>
      </c>
      <c r="AB32" s="88">
        <f>T_iv_strat3!BH18-Z32</f>
        <v>0</v>
      </c>
    </row>
    <row r="33" spans="1:98" s="76" customFormat="1" ht="15.75" thickTop="1" x14ac:dyDescent="0.25">
      <c r="A33" s="64"/>
      <c r="B33" s="81"/>
      <c r="C33" s="81"/>
      <c r="D33" s="81"/>
      <c r="E33" s="81"/>
      <c r="F33" s="81"/>
      <c r="G33" s="81"/>
      <c r="H33" s="64"/>
      <c r="I33" s="73"/>
      <c r="J33" s="96">
        <f>T_ii!A20</f>
        <v>0</v>
      </c>
      <c r="K33" s="74">
        <f>T_ii!Z20</f>
        <v>0</v>
      </c>
      <c r="L33" s="75">
        <f>K33-T_ii!AA20</f>
        <v>0</v>
      </c>
      <c r="M33" s="75">
        <f>T_ii!AB20-K33</f>
        <v>0</v>
      </c>
      <c r="N33" s="74">
        <f>T_iv_strat2!Z19</f>
        <v>0</v>
      </c>
      <c r="O33" s="75">
        <f>N33-T_iv_strat2!AA19</f>
        <v>0</v>
      </c>
      <c r="P33" s="75">
        <f>T_iv_strat2!AB19-N33</f>
        <v>0</v>
      </c>
      <c r="Q33" s="74">
        <f>T_iv_strat3!Z19</f>
        <v>0</v>
      </c>
      <c r="R33" s="75">
        <f>Q33-T_iv_strat3!AA19</f>
        <v>0</v>
      </c>
      <c r="S33" s="75">
        <f>T_iv_strat3!AB19-Q33</f>
        <v>0</v>
      </c>
      <c r="T33" s="74">
        <f>T_ii!BF19</f>
        <v>0</v>
      </c>
      <c r="U33" s="75">
        <f>T33-T_ii!BG19</f>
        <v>0</v>
      </c>
      <c r="V33" s="75">
        <f>T_ii!BH19-T33</f>
        <v>0</v>
      </c>
      <c r="W33" s="74">
        <f>T_iv_strat2!BF19</f>
        <v>0</v>
      </c>
      <c r="X33" s="75">
        <f>W33-T_iv_strat2!BG19</f>
        <v>0</v>
      </c>
      <c r="Y33" s="75">
        <f>T_iv_strat2!BH19-W33</f>
        <v>0</v>
      </c>
      <c r="Z33" s="74">
        <f>T_iv_strat3!BF19</f>
        <v>0</v>
      </c>
      <c r="AA33" s="75">
        <f>Z33-T_iv_strat3!BG19</f>
        <v>0</v>
      </c>
      <c r="AB33" s="75">
        <f>T_iv_strat3!BH19-Z33</f>
        <v>0</v>
      </c>
    </row>
    <row r="34" spans="1:98" s="76" customFormat="1" x14ac:dyDescent="0.25">
      <c r="A34" s="64"/>
      <c r="B34" s="81"/>
      <c r="C34" s="81"/>
      <c r="D34" s="81"/>
      <c r="E34" s="81"/>
      <c r="F34" s="81"/>
      <c r="G34" s="81"/>
      <c r="H34" s="64"/>
      <c r="I34" s="73"/>
      <c r="J34" s="96">
        <f>T_ii!A21</f>
        <v>0</v>
      </c>
      <c r="K34" s="74">
        <f>T_ii!Z21</f>
        <v>0</v>
      </c>
      <c r="L34" s="75">
        <f>K34-T_ii!AA21</f>
        <v>0</v>
      </c>
      <c r="M34" s="75">
        <f>T_ii!AB21-K34</f>
        <v>0</v>
      </c>
      <c r="N34" s="74">
        <f>T_iv_strat2!Z20</f>
        <v>0</v>
      </c>
      <c r="O34" s="75">
        <f>N34-T_iv_strat2!AA20</f>
        <v>0</v>
      </c>
      <c r="P34" s="75">
        <f>T_iv_strat2!AB20-N34</f>
        <v>0</v>
      </c>
      <c r="Q34" s="74">
        <f>T_iv_strat3!Z20</f>
        <v>0</v>
      </c>
      <c r="R34" s="75">
        <f>Q34-T_iv_strat3!AA20</f>
        <v>0</v>
      </c>
      <c r="S34" s="75">
        <f>T_iv_strat3!AB20-Q34</f>
        <v>0</v>
      </c>
      <c r="T34" s="74">
        <f>T_ii!BF20</f>
        <v>0</v>
      </c>
      <c r="U34" s="75">
        <f>T34-T_ii!BG20</f>
        <v>0</v>
      </c>
      <c r="V34" s="75">
        <f>T_ii!BH20-T34</f>
        <v>0</v>
      </c>
      <c r="W34" s="74">
        <f>T_iv_strat2!BF20</f>
        <v>0</v>
      </c>
      <c r="X34" s="75">
        <f>W34-T_iv_strat2!BG20</f>
        <v>0</v>
      </c>
      <c r="Y34" s="75">
        <f>T_iv_strat2!BH20-W34</f>
        <v>0</v>
      </c>
      <c r="Z34" s="74">
        <f>T_iv_strat3!BF20</f>
        <v>0</v>
      </c>
      <c r="AA34" s="75">
        <f>Z34-T_iv_strat3!BG20</f>
        <v>0</v>
      </c>
      <c r="AB34" s="75">
        <f>T_iv_strat3!BH20-Z34</f>
        <v>0</v>
      </c>
    </row>
    <row r="35" spans="1:98" s="76" customFormat="1" ht="43.5" customHeight="1" x14ac:dyDescent="0.25">
      <c r="A35" s="64"/>
      <c r="B35" s="64"/>
      <c r="D35" s="64"/>
      <c r="E35" s="64"/>
      <c r="F35" s="64"/>
      <c r="G35" s="64"/>
      <c r="H35" s="64"/>
      <c r="I35" s="73"/>
      <c r="J35" s="96">
        <f>T_ii!A22</f>
        <v>0</v>
      </c>
      <c r="K35" s="74">
        <f>T_ii!Z22</f>
        <v>0</v>
      </c>
      <c r="L35" s="75">
        <f>K34-T_ii!AA22</f>
        <v>0</v>
      </c>
      <c r="M35" s="75">
        <f>T_ii!AB22-K34</f>
        <v>0</v>
      </c>
      <c r="N35" s="74">
        <f>T_iv_strat2!Z21</f>
        <v>0</v>
      </c>
      <c r="O35" s="75">
        <f>N34-T_iv_strat2!AA21</f>
        <v>0</v>
      </c>
      <c r="P35" s="75">
        <f>T_iv_strat2!AB21-N34</f>
        <v>0</v>
      </c>
      <c r="Q35" s="74">
        <f>T_iv_strat3!Z21</f>
        <v>0</v>
      </c>
      <c r="R35" s="75">
        <f>Q34-T_iv_strat3!AA21</f>
        <v>0</v>
      </c>
      <c r="S35" s="75">
        <f>T_iv_strat3!AB21-Q34</f>
        <v>0</v>
      </c>
      <c r="T35" s="74">
        <f>T_ii!BF21</f>
        <v>0</v>
      </c>
      <c r="U35" s="75">
        <f>T34-T_ii!BG21</f>
        <v>0</v>
      </c>
      <c r="V35" s="75">
        <f>T_ii!BH21-T34</f>
        <v>0</v>
      </c>
      <c r="W35" s="74">
        <f>T_iv_strat2!BF21</f>
        <v>0</v>
      </c>
      <c r="X35" s="75">
        <f>W34-T_iv_strat2!BG21</f>
        <v>0</v>
      </c>
      <c r="Y35" s="75">
        <f>T_iv_strat2!BH21-W34</f>
        <v>0</v>
      </c>
      <c r="Z35" s="74">
        <f>T_iv_strat3!BF21</f>
        <v>0</v>
      </c>
      <c r="AA35" s="75">
        <f>Z34-T_iv_strat3!BG21</f>
        <v>0</v>
      </c>
      <c r="AB35" s="75">
        <f>T_iv_strat3!BH21-Z34</f>
        <v>0</v>
      </c>
    </row>
    <row r="36" spans="1:98" s="76" customFormat="1" x14ac:dyDescent="0.25">
      <c r="A36" s="64"/>
      <c r="B36" s="64"/>
      <c r="C36" s="64"/>
      <c r="D36" s="64"/>
      <c r="E36" s="64"/>
      <c r="F36" s="64"/>
      <c r="G36" s="64"/>
      <c r="H36" s="64"/>
      <c r="I36" s="73"/>
      <c r="J36" s="96">
        <f>T_ii!A23</f>
        <v>0</v>
      </c>
      <c r="K36" s="74">
        <f>T_ii!Z23</f>
        <v>0</v>
      </c>
      <c r="L36" s="75">
        <f>K36-T_ii!AA23</f>
        <v>0</v>
      </c>
      <c r="M36" s="75">
        <f>T_ii!AB23-K36</f>
        <v>0</v>
      </c>
      <c r="N36" s="74">
        <f>T_iv_strat2!Z22</f>
        <v>0</v>
      </c>
      <c r="O36" s="75">
        <f>N36-T_iv_strat2!AA22</f>
        <v>0</v>
      </c>
      <c r="P36" s="75">
        <f>T_iv_strat2!AB22-N36</f>
        <v>0</v>
      </c>
      <c r="Q36" s="74">
        <f>T_iv_strat3!Z22</f>
        <v>0</v>
      </c>
      <c r="R36" s="75">
        <f>Q36-T_iv_strat3!AA22</f>
        <v>0</v>
      </c>
      <c r="S36" s="75">
        <f>T_iv_strat3!AB22-Q36</f>
        <v>0</v>
      </c>
      <c r="T36" s="74">
        <f>T_ii!BF22</f>
        <v>0</v>
      </c>
      <c r="U36" s="75">
        <f>T36-T_ii!BG22</f>
        <v>0</v>
      </c>
      <c r="V36" s="75">
        <f>T_ii!BH22-T36</f>
        <v>0</v>
      </c>
      <c r="W36" s="74">
        <f>T_iv_strat2!BF22</f>
        <v>0</v>
      </c>
      <c r="X36" s="75">
        <f>W36-T_iv_strat2!BG22</f>
        <v>0</v>
      </c>
      <c r="Y36" s="75">
        <f>T_iv_strat2!BH22-W36</f>
        <v>0</v>
      </c>
      <c r="Z36" s="74">
        <f>T_iv_strat3!BF22</f>
        <v>0</v>
      </c>
      <c r="AA36" s="75">
        <f>Z36-T_iv_strat3!BG22</f>
        <v>0</v>
      </c>
      <c r="AB36" s="75">
        <f>T_iv_strat3!BH22-Z36</f>
        <v>0</v>
      </c>
    </row>
    <row r="37" spans="1:98" s="76" customFormat="1" x14ac:dyDescent="0.25">
      <c r="A37" s="64"/>
      <c r="B37" s="64"/>
      <c r="C37" s="64"/>
      <c r="D37" s="64"/>
      <c r="E37" s="64"/>
      <c r="F37" s="64"/>
      <c r="G37" s="64"/>
      <c r="H37" s="64"/>
      <c r="I37" s="73"/>
      <c r="J37" s="96">
        <f>T_ii!A24</f>
        <v>0</v>
      </c>
      <c r="K37" s="74">
        <f>T_ii!Z24</f>
        <v>0</v>
      </c>
      <c r="L37" s="75">
        <f>K37-T_ii!AA24</f>
        <v>0</v>
      </c>
      <c r="M37" s="75">
        <f>T_ii!AB24-K37</f>
        <v>0</v>
      </c>
      <c r="N37" s="74">
        <f>T_iv_strat2!Z23</f>
        <v>0</v>
      </c>
      <c r="O37" s="75">
        <f>N37-T_iv_strat2!AA23</f>
        <v>0</v>
      </c>
      <c r="P37" s="75">
        <f>T_iv_strat2!AB23-N37</f>
        <v>0</v>
      </c>
      <c r="Q37" s="74">
        <f>T_iv_strat3!Z23</f>
        <v>0</v>
      </c>
      <c r="R37" s="75">
        <f>Q37-T_iv_strat3!AA23</f>
        <v>0</v>
      </c>
      <c r="S37" s="75">
        <f>T_iv_strat3!AB23-Q37</f>
        <v>0</v>
      </c>
      <c r="T37" s="74">
        <f>T_ii!BF23</f>
        <v>0</v>
      </c>
      <c r="U37" s="75">
        <f>T37-T_ii!BG23</f>
        <v>0</v>
      </c>
      <c r="V37" s="75">
        <f>T_ii!BH23-T37</f>
        <v>0</v>
      </c>
      <c r="W37" s="74">
        <f>T_iv_strat2!BF23</f>
        <v>0</v>
      </c>
      <c r="X37" s="75">
        <f>W37-T_iv_strat2!BG23</f>
        <v>0</v>
      </c>
      <c r="Y37" s="75">
        <f>T_iv_strat2!BH23-W37</f>
        <v>0</v>
      </c>
      <c r="Z37" s="74">
        <f>T_iv_strat3!BF23</f>
        <v>0</v>
      </c>
      <c r="AA37" s="75">
        <f>Z37-T_iv_strat3!BG23</f>
        <v>0</v>
      </c>
      <c r="AB37" s="75">
        <f>T_iv_strat3!BH23-Z37</f>
        <v>0</v>
      </c>
    </row>
    <row r="38" spans="1:98" s="76" customFormat="1" x14ac:dyDescent="0.25">
      <c r="A38" s="64"/>
      <c r="B38" s="64"/>
      <c r="C38" s="64"/>
      <c r="D38" s="64"/>
      <c r="E38" s="64"/>
      <c r="F38" s="64"/>
      <c r="G38" s="64"/>
      <c r="H38" s="64"/>
      <c r="I38" s="73"/>
      <c r="J38" s="96">
        <f>T_ii!A24</f>
        <v>0</v>
      </c>
      <c r="K38" s="74">
        <f>T_ii!Z24</f>
        <v>0</v>
      </c>
      <c r="L38" s="75">
        <f>K38-T_ii!AA24</f>
        <v>0</v>
      </c>
      <c r="M38" s="75">
        <f>T_ii!AB24-K38</f>
        <v>0</v>
      </c>
      <c r="N38" s="74">
        <f>T_iv_strat2!Z24</f>
        <v>0</v>
      </c>
      <c r="O38" s="75">
        <f>N38-T_iv_strat2!AA24</f>
        <v>0</v>
      </c>
      <c r="P38" s="75">
        <f>T_iv_strat2!AB24-N38</f>
        <v>0</v>
      </c>
      <c r="Q38" s="74">
        <f>T_iv_strat3!Z24</f>
        <v>0</v>
      </c>
      <c r="R38" s="75">
        <f>Q38-T_iv_strat3!AA24</f>
        <v>0</v>
      </c>
      <c r="S38" s="75">
        <f>T_iv_strat3!AB24-Q38</f>
        <v>0</v>
      </c>
      <c r="T38" s="74">
        <f>T_ii!BF24</f>
        <v>0</v>
      </c>
      <c r="U38" s="75">
        <f>T38-T_ii!BG24</f>
        <v>0</v>
      </c>
      <c r="V38" s="75">
        <f>T_ii!BH24-T38</f>
        <v>0</v>
      </c>
      <c r="W38" s="74">
        <f>T_iv_strat2!BF24</f>
        <v>0</v>
      </c>
      <c r="X38" s="75">
        <f>W38-T_iv_strat2!BG24</f>
        <v>0</v>
      </c>
      <c r="Y38" s="75">
        <f>T_iv_strat2!BH24-W38</f>
        <v>0</v>
      </c>
      <c r="Z38" s="74">
        <f>T_iv_strat3!BF24</f>
        <v>0</v>
      </c>
      <c r="AA38" s="75">
        <f>Z38-T_iv_strat3!BG24</f>
        <v>0</v>
      </c>
      <c r="AB38" s="75">
        <f>T_iv_strat3!BH24-Z38</f>
        <v>0</v>
      </c>
    </row>
    <row r="39" spans="1:98" s="76" customFormat="1" x14ac:dyDescent="0.25">
      <c r="A39" s="64"/>
      <c r="B39" s="64"/>
      <c r="C39" s="64"/>
      <c r="D39" s="64"/>
      <c r="E39" s="64"/>
      <c r="F39" s="64"/>
      <c r="G39" s="64"/>
      <c r="H39" s="64"/>
      <c r="I39" s="73"/>
      <c r="J39" s="96">
        <f>T_ii!A26</f>
        <v>0</v>
      </c>
      <c r="K39" s="74">
        <f>T_ii!Z26</f>
        <v>0</v>
      </c>
      <c r="L39" s="75">
        <f>K39-T_ii!AA26</f>
        <v>0</v>
      </c>
      <c r="M39" s="75">
        <f>T_ii!AB26-K39</f>
        <v>0</v>
      </c>
      <c r="N39" s="74">
        <f>T_iv_strat2!Z24</f>
        <v>0</v>
      </c>
      <c r="O39" s="75">
        <f>N39-T_iv_strat2!AA24</f>
        <v>0</v>
      </c>
      <c r="P39" s="75">
        <f>T_iv_strat2!AB24-N39</f>
        <v>0</v>
      </c>
      <c r="Q39" s="74">
        <f>T_iv_strat3!Z24</f>
        <v>0</v>
      </c>
      <c r="R39" s="75">
        <f>Q39-T_iv_strat3!AA24</f>
        <v>0</v>
      </c>
      <c r="S39" s="75">
        <f>T_iv_strat3!AB24-Q39</f>
        <v>0</v>
      </c>
      <c r="T39" s="74">
        <f>T_ii!BF24</f>
        <v>0</v>
      </c>
      <c r="U39" s="75">
        <f>T39-T_ii!BG24</f>
        <v>0</v>
      </c>
      <c r="V39" s="75">
        <f>T_ii!BH24-T39</f>
        <v>0</v>
      </c>
      <c r="W39" s="74">
        <f>T_iv_strat2!BF24</f>
        <v>0</v>
      </c>
      <c r="X39" s="75">
        <f>W39-T_iv_strat2!BG24</f>
        <v>0</v>
      </c>
      <c r="Y39" s="75">
        <f>T_iv_strat2!BH24-W39</f>
        <v>0</v>
      </c>
      <c r="Z39" s="74">
        <f>T_iv_strat3!BF24</f>
        <v>0</v>
      </c>
      <c r="AA39" s="75">
        <f>Z39-T_iv_strat3!BG24</f>
        <v>0</v>
      </c>
      <c r="AB39" s="75">
        <f>T_iv_strat3!BH24-Z39</f>
        <v>0</v>
      </c>
    </row>
    <row r="40" spans="1:98" s="76" customFormat="1" x14ac:dyDescent="0.25">
      <c r="A40" s="64"/>
      <c r="B40" s="64"/>
      <c r="C40" s="64"/>
      <c r="D40" s="64"/>
      <c r="E40" s="64"/>
      <c r="F40" s="64"/>
      <c r="G40" s="64"/>
      <c r="H40" s="64"/>
      <c r="I40" s="73"/>
      <c r="J40" s="96">
        <f>T_ii!A27</f>
        <v>0</v>
      </c>
      <c r="K40" s="74">
        <f>T_ii!Z27</f>
        <v>0</v>
      </c>
      <c r="L40" s="75">
        <f>K40-T_ii!AA27</f>
        <v>0</v>
      </c>
      <c r="M40" s="75">
        <f>T_ii!AB27-K40</f>
        <v>0</v>
      </c>
      <c r="N40" s="74">
        <f>T_iv_strat2!Z26</f>
        <v>0</v>
      </c>
      <c r="O40" s="75">
        <f>N40-T_iv_strat2!AA26</f>
        <v>0</v>
      </c>
      <c r="P40" s="75">
        <f>T_iv_strat2!AB26-N40</f>
        <v>0</v>
      </c>
      <c r="Q40" s="74">
        <f>T_iv_strat3!Z26</f>
        <v>0</v>
      </c>
      <c r="R40" s="75">
        <f>Q40-T_iv_strat3!AA26</f>
        <v>0</v>
      </c>
      <c r="S40" s="75">
        <f>T_iv_strat3!AB26-Q40</f>
        <v>0</v>
      </c>
      <c r="T40" s="74">
        <f>T_ii!BF26</f>
        <v>0</v>
      </c>
      <c r="U40" s="75">
        <f>T40-T_ii!BG26</f>
        <v>0</v>
      </c>
      <c r="V40" s="75">
        <f>T_ii!BH26-T40</f>
        <v>0</v>
      </c>
      <c r="W40" s="74">
        <f>T_iv_strat2!BF26</f>
        <v>0</v>
      </c>
      <c r="X40" s="75">
        <f>W40-T_iv_strat2!BG26</f>
        <v>0</v>
      </c>
      <c r="Y40" s="75">
        <f>T_iv_strat2!BH26-W40</f>
        <v>0</v>
      </c>
      <c r="Z40" s="74">
        <f>T_iv_strat3!BF26</f>
        <v>0</v>
      </c>
      <c r="AA40" s="75">
        <f>Z40-T_iv_strat3!BG26</f>
        <v>0</v>
      </c>
      <c r="AB40" s="75">
        <f>T_iv_strat3!BH26-Z40</f>
        <v>0</v>
      </c>
    </row>
    <row r="41" spans="1:98" s="76" customFormat="1" x14ac:dyDescent="0.25">
      <c r="A41" s="64"/>
      <c r="B41" s="64"/>
      <c r="C41" s="64"/>
      <c r="D41" s="64"/>
      <c r="E41" s="64"/>
      <c r="F41" s="64"/>
      <c r="G41" s="64"/>
      <c r="H41" s="64"/>
      <c r="I41" s="73"/>
      <c r="J41" s="96">
        <f>T_ii!A28</f>
        <v>0</v>
      </c>
      <c r="K41" s="74">
        <f>T_ii!Z28</f>
        <v>0</v>
      </c>
      <c r="L41" s="75">
        <f>K41-T_ii!AA28</f>
        <v>0</v>
      </c>
      <c r="M41" s="75">
        <f>T_ii!AB28-K41</f>
        <v>0</v>
      </c>
      <c r="N41" s="74">
        <f>T_iv_strat2!Z27</f>
        <v>0</v>
      </c>
      <c r="O41" s="75">
        <f>N41-T_iv_strat2!AA27</f>
        <v>0</v>
      </c>
      <c r="P41" s="75">
        <f>T_iv_strat2!AB27-N41</f>
        <v>0</v>
      </c>
      <c r="Q41" s="74">
        <f>T_iv_strat3!Z27</f>
        <v>0</v>
      </c>
      <c r="R41" s="75">
        <f>Q41-T_iv_strat3!AA27</f>
        <v>0</v>
      </c>
      <c r="S41" s="75">
        <f>T_iv_strat3!AB27-Q41</f>
        <v>0</v>
      </c>
      <c r="T41" s="74">
        <f>T_ii!BF27</f>
        <v>0</v>
      </c>
      <c r="U41" s="75">
        <f>T41-T_ii!BG27</f>
        <v>0</v>
      </c>
      <c r="V41" s="75">
        <f>T_ii!BH27-T41</f>
        <v>0</v>
      </c>
      <c r="W41" s="74">
        <f>T_iv_strat2!BF27</f>
        <v>0</v>
      </c>
      <c r="X41" s="75">
        <f>W41-T_iv_strat2!BG27</f>
        <v>0</v>
      </c>
      <c r="Y41" s="75">
        <f>T_iv_strat2!BH27-W41</f>
        <v>0</v>
      </c>
      <c r="Z41" s="74">
        <f>T_iv_strat3!BF27</f>
        <v>0</v>
      </c>
      <c r="AA41" s="75">
        <f>Z41-T_iv_strat3!BG27</f>
        <v>0</v>
      </c>
      <c r="AB41" s="75">
        <f>T_iv_strat3!BH27-Z41</f>
        <v>0</v>
      </c>
    </row>
    <row r="42" spans="1:98" s="76" customFormat="1" x14ac:dyDescent="0.25">
      <c r="A42" s="64"/>
      <c r="B42" s="64"/>
      <c r="C42" s="64"/>
      <c r="D42" s="64"/>
      <c r="E42" s="64"/>
      <c r="F42" s="64"/>
      <c r="G42" s="64"/>
      <c r="H42" s="64"/>
      <c r="I42" s="73"/>
      <c r="J42" s="96">
        <f>T_ii!A29</f>
        <v>0</v>
      </c>
      <c r="K42" s="74">
        <f>T_ii!Z29</f>
        <v>0</v>
      </c>
      <c r="L42" s="75">
        <f>K42-T_ii!AA29</f>
        <v>0</v>
      </c>
      <c r="M42" s="75">
        <f>T_ii!AB29-K42</f>
        <v>0</v>
      </c>
      <c r="N42" s="74">
        <f>T_iv_strat2!Z28</f>
        <v>0</v>
      </c>
      <c r="O42" s="75">
        <f>N42-T_iv_strat2!AA28</f>
        <v>0</v>
      </c>
      <c r="P42" s="75">
        <f>T_iv_strat2!AB28-N42</f>
        <v>0</v>
      </c>
      <c r="Q42" s="74">
        <f>T_iv_strat3!Z28</f>
        <v>0</v>
      </c>
      <c r="R42" s="75">
        <f>Q42-T_iv_strat3!AA28</f>
        <v>0</v>
      </c>
      <c r="S42" s="75">
        <f>T_iv_strat3!AB28-Q42</f>
        <v>0</v>
      </c>
      <c r="T42" s="74">
        <f>T_ii!BF28</f>
        <v>0</v>
      </c>
      <c r="U42" s="75">
        <f>T42-T_ii!BG28</f>
        <v>0</v>
      </c>
      <c r="V42" s="75">
        <f>T_ii!BH28-T42</f>
        <v>0</v>
      </c>
      <c r="W42" s="74">
        <f>T_iv_strat2!BF28</f>
        <v>0</v>
      </c>
      <c r="X42" s="75">
        <f>W42-T_iv_strat2!BG28</f>
        <v>0</v>
      </c>
      <c r="Y42" s="75">
        <f>T_iv_strat2!BH28-W42</f>
        <v>0</v>
      </c>
      <c r="Z42" s="74">
        <f>T_iv_strat3!BF28</f>
        <v>0</v>
      </c>
      <c r="AA42" s="75">
        <f>Z42-T_iv_strat3!BG28</f>
        <v>0</v>
      </c>
      <c r="AB42" s="75">
        <f>T_iv_strat3!BH28-Z42</f>
        <v>0</v>
      </c>
    </row>
    <row r="43" spans="1:98" s="76" customFormat="1" x14ac:dyDescent="0.25">
      <c r="A43" s="64"/>
      <c r="B43" s="64"/>
      <c r="C43" s="64"/>
      <c r="D43" s="64"/>
      <c r="E43" s="64"/>
      <c r="F43" s="64"/>
      <c r="G43" s="64"/>
      <c r="H43" s="64"/>
      <c r="I43" s="73"/>
      <c r="J43" s="96">
        <f>T_ii!A30</f>
        <v>0</v>
      </c>
      <c r="K43" s="74">
        <f>T_ii!Z30</f>
        <v>0</v>
      </c>
      <c r="L43" s="75">
        <f>K43-T_ii!AA30</f>
        <v>0</v>
      </c>
      <c r="M43" s="75">
        <f>T_ii!AB30-K43</f>
        <v>0</v>
      </c>
      <c r="N43" s="74">
        <f>T_iv_strat2!Z29</f>
        <v>0</v>
      </c>
      <c r="O43" s="75">
        <f>N43-T_iv_strat2!AA29</f>
        <v>0</v>
      </c>
      <c r="P43" s="75">
        <f>T_iv_strat2!AB29-N43</f>
        <v>0</v>
      </c>
      <c r="Q43" s="74">
        <f>T_iv_strat3!Z29</f>
        <v>0</v>
      </c>
      <c r="R43" s="75">
        <f>Q43-T_iv_strat3!AA29</f>
        <v>0</v>
      </c>
      <c r="S43" s="75">
        <f>T_iv_strat3!AB29-Q43</f>
        <v>0</v>
      </c>
      <c r="T43" s="74">
        <f>T_ii!BF29</f>
        <v>0</v>
      </c>
      <c r="U43" s="75">
        <f>T43-T_ii!BG29</f>
        <v>0</v>
      </c>
      <c r="V43" s="75">
        <f>T_ii!BH29-T43</f>
        <v>0</v>
      </c>
      <c r="W43" s="74">
        <f>T_iv_strat2!BF29</f>
        <v>0</v>
      </c>
      <c r="X43" s="75">
        <f>W43-T_iv_strat2!BG29</f>
        <v>0</v>
      </c>
      <c r="Y43" s="75">
        <f>T_iv_strat2!BH29-W43</f>
        <v>0</v>
      </c>
      <c r="Z43" s="74">
        <f>T_iv_strat3!BF29</f>
        <v>0</v>
      </c>
      <c r="AA43" s="75">
        <f>Z43-T_iv_strat3!BG29</f>
        <v>0</v>
      </c>
      <c r="AB43" s="75">
        <f>T_iv_strat3!BH29-Z43</f>
        <v>0</v>
      </c>
    </row>
    <row r="44" spans="1:98" s="76" customFormat="1" x14ac:dyDescent="0.25">
      <c r="A44" s="64"/>
      <c r="H44" s="64"/>
      <c r="I44" s="73"/>
      <c r="J44" s="96">
        <f>T_ii!A31</f>
        <v>0</v>
      </c>
      <c r="K44" s="74">
        <f>T_ii!Z31</f>
        <v>0</v>
      </c>
      <c r="L44" s="75">
        <f>K44-T_ii!AA31</f>
        <v>0</v>
      </c>
      <c r="M44" s="75">
        <f>T_ii!AB31-K44</f>
        <v>0</v>
      </c>
      <c r="N44" s="74">
        <f>T_iv_strat2!Z30</f>
        <v>0</v>
      </c>
      <c r="O44" s="75">
        <f>N44-T_iv_strat2!AA30</f>
        <v>0</v>
      </c>
      <c r="P44" s="75">
        <f>T_iv_strat2!AB30-N44</f>
        <v>0</v>
      </c>
      <c r="Q44" s="74">
        <f>T_iv_strat3!Z30</f>
        <v>0</v>
      </c>
      <c r="R44" s="75">
        <f>Q44-T_iv_strat3!AA30</f>
        <v>0</v>
      </c>
      <c r="S44" s="75">
        <f>T_iv_strat3!AB30-Q44</f>
        <v>0</v>
      </c>
      <c r="T44" s="74">
        <f>T_ii!BF30</f>
        <v>0</v>
      </c>
      <c r="U44" s="75">
        <f>T44-T_ii!BG30</f>
        <v>0</v>
      </c>
      <c r="V44" s="75">
        <f>T_ii!BH30-T44</f>
        <v>0</v>
      </c>
      <c r="W44" s="74">
        <f>T_iv_strat2!BF30</f>
        <v>0</v>
      </c>
      <c r="X44" s="75">
        <f>W44-T_iv_strat2!BG30</f>
        <v>0</v>
      </c>
      <c r="Y44" s="75">
        <f>T_iv_strat2!BH30-W44</f>
        <v>0</v>
      </c>
      <c r="Z44" s="74">
        <f>T_iv_strat3!BF30</f>
        <v>0</v>
      </c>
      <c r="AA44" s="75">
        <f>Z44-T_iv_strat3!BG30</f>
        <v>0</v>
      </c>
      <c r="AB44" s="75">
        <f>T_iv_strat3!BH30-Z44</f>
        <v>0</v>
      </c>
    </row>
    <row r="45" spans="1:98" s="76" customFormat="1" x14ac:dyDescent="0.25">
      <c r="A45" s="64"/>
      <c r="H45" s="64"/>
      <c r="I45" s="73"/>
      <c r="J45" s="94"/>
      <c r="N45" s="74">
        <f>T_iv_strat2!Z31</f>
        <v>0</v>
      </c>
      <c r="O45" s="75">
        <f>N44-T_iv_strat2!AA31</f>
        <v>0</v>
      </c>
      <c r="P45" s="75">
        <f>T_iv_strat2!AB31-N44</f>
        <v>0</v>
      </c>
      <c r="Q45" s="74">
        <f>T_iv_strat3!Z31</f>
        <v>0</v>
      </c>
      <c r="R45" s="75">
        <f>Q44-T_iv_strat3!AA31</f>
        <v>0</v>
      </c>
      <c r="S45" s="75">
        <f>T_iv_strat3!AB31-Q44</f>
        <v>0</v>
      </c>
      <c r="T45" s="74">
        <f>T_ii!BF31</f>
        <v>0</v>
      </c>
      <c r="U45" s="75">
        <f>T44-T_ii!BG31</f>
        <v>0</v>
      </c>
      <c r="V45" s="75">
        <f>T_ii!BH31-T44</f>
        <v>0</v>
      </c>
      <c r="W45" s="74">
        <f>T_iv_strat2!BF31</f>
        <v>0</v>
      </c>
      <c r="X45" s="75">
        <f>W44-T_iv_strat2!BG31</f>
        <v>0</v>
      </c>
      <c r="Y45" s="75">
        <f>T_iv_strat2!BH31-W44</f>
        <v>0</v>
      </c>
      <c r="Z45" s="74">
        <f>T_iv_strat3!BF31</f>
        <v>0</v>
      </c>
      <c r="AA45" s="75">
        <f>Z44-T_iv_strat3!BG31</f>
        <v>0</v>
      </c>
      <c r="AB45" s="75">
        <f>T_iv_strat3!BH31-Z44</f>
        <v>0</v>
      </c>
    </row>
    <row r="46" spans="1:98" s="76" customFormat="1" x14ac:dyDescent="0.25">
      <c r="A46" s="64"/>
      <c r="H46" s="64"/>
      <c r="I46" s="73"/>
      <c r="J46" s="93"/>
      <c r="K46" s="75"/>
      <c r="L46" s="75"/>
      <c r="M46" s="74"/>
      <c r="N46" s="74"/>
      <c r="O46" s="75"/>
      <c r="P46" s="75"/>
      <c r="Q46" s="74"/>
      <c r="R46" s="75"/>
      <c r="S46" s="75"/>
      <c r="T46" s="74"/>
      <c r="U46" s="75"/>
      <c r="V46" s="75"/>
      <c r="W46" s="74"/>
      <c r="X46" s="75"/>
      <c r="Y46" s="75"/>
      <c r="Z46" s="74"/>
      <c r="AA46" s="75"/>
      <c r="AB46" s="75"/>
    </row>
    <row r="47" spans="1:98" s="76" customFormat="1" x14ac:dyDescent="0.25">
      <c r="A47" s="64"/>
      <c r="H47" s="64"/>
      <c r="I47" s="73"/>
      <c r="J47" s="93"/>
      <c r="K47" s="75"/>
      <c r="L47" s="75"/>
      <c r="M47" s="74"/>
      <c r="N47" s="74"/>
      <c r="O47" s="75"/>
      <c r="P47" s="75"/>
      <c r="Q47" s="74"/>
      <c r="R47" s="75"/>
      <c r="S47" s="75"/>
      <c r="T47" s="74"/>
      <c r="U47" s="75"/>
      <c r="V47" s="75"/>
      <c r="W47" s="74"/>
      <c r="X47" s="75"/>
      <c r="Y47" s="75"/>
      <c r="Z47" s="74"/>
      <c r="AA47" s="75"/>
      <c r="AB47" s="75"/>
    </row>
    <row r="48" spans="1:98" s="75" customFormat="1" x14ac:dyDescent="0.25">
      <c r="A48" s="64"/>
      <c r="B48" s="76"/>
      <c r="C48" s="76"/>
      <c r="D48" s="76"/>
      <c r="E48" s="76"/>
      <c r="F48" s="76"/>
      <c r="G48" s="76"/>
      <c r="H48" s="64"/>
      <c r="I48" s="73"/>
      <c r="J48" s="89"/>
      <c r="K48" s="17"/>
      <c r="L48" s="17"/>
      <c r="M48" s="17"/>
      <c r="N48" s="17"/>
      <c r="O48" s="17"/>
      <c r="P48" s="17"/>
      <c r="Q48" s="17"/>
      <c r="R48" s="17"/>
      <c r="T48" s="74"/>
      <c r="W48" s="74"/>
      <c r="Z48" s="74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</row>
  </sheetData>
  <mergeCells count="5">
    <mergeCell ref="B30:G30"/>
    <mergeCell ref="B31:G31"/>
    <mergeCell ref="B32:G32"/>
    <mergeCell ref="B14:G14"/>
    <mergeCell ref="B15:G29"/>
  </mergeCells>
  <conditionalFormatting sqref="J12 J13:Q13">
    <cfRule type="cellIs" dxfId="46" priority="11" operator="equal">
      <formula>-100</formula>
    </cfRule>
  </conditionalFormatting>
  <conditionalFormatting sqref="J3:M10">
    <cfRule type="cellIs" dxfId="45" priority="1" operator="equal">
      <formula>-100</formula>
    </cfRule>
  </conditionalFormatting>
  <conditionalFormatting sqref="J11:Q11 J46:Q1048576">
    <cfRule type="cellIs" dxfId="44" priority="9" operator="equal">
      <formula>-100</formula>
    </cfRule>
  </conditionalFormatting>
  <conditionalFormatting sqref="J14:AB15 J16:M44">
    <cfRule type="cellIs" dxfId="43" priority="4" operator="equal">
      <formula>-100</formula>
    </cfRule>
  </conditionalFormatting>
  <conditionalFormatting sqref="R16:AB16 N16:Q45 S46:AB47">
    <cfRule type="cellIs" dxfId="42" priority="5" operator="equal">
      <formula>-100</formula>
    </cfRule>
  </conditionalFormatting>
  <conditionalFormatting sqref="T11:Z11">
    <cfRule type="cellIs" dxfId="41" priority="6" operator="equal">
      <formula>-100</formula>
    </cfRule>
  </conditionalFormatting>
  <conditionalFormatting sqref="T13:Z13">
    <cfRule type="cellIs" dxfId="40" priority="10" operator="equal">
      <formula>-100</formula>
    </cfRule>
  </conditionalFormatting>
  <conditionalFormatting sqref="T17:Z45 T48:Z48">
    <cfRule type="cellIs" dxfId="39" priority="3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1EF4-077A-46D0-A012-269CCE67731A}">
  <sheetPr>
    <tabColor rgb="FFFFFF00"/>
  </sheetPr>
  <dimension ref="A1:DC209"/>
  <sheetViews>
    <sheetView topLeftCell="A167" zoomScale="61" zoomScaleNormal="60" workbookViewId="0">
      <selection activeCell="J60" sqref="J60"/>
    </sheetView>
  </sheetViews>
  <sheetFormatPr defaultColWidth="15.140625" defaultRowHeight="15" x14ac:dyDescent="0.25"/>
  <cols>
    <col min="1" max="1" width="16.28515625" style="8" customWidth="1"/>
    <col min="2" max="7" width="15.140625" style="8"/>
    <col min="8" max="8" width="11.140625" style="8" customWidth="1"/>
    <col min="9" max="9" width="11.140625" style="127" customWidth="1"/>
    <col min="10" max="10" width="39.85546875" style="8" customWidth="1"/>
    <col min="11" max="11" width="11.85546875" style="119" customWidth="1"/>
    <col min="12" max="13" width="11.85546875" style="120" customWidth="1"/>
    <col min="14" max="16384" width="15.140625" style="8"/>
  </cols>
  <sheetData>
    <row r="1" spans="1:10" x14ac:dyDescent="0.25">
      <c r="A1" s="8" t="s">
        <v>100</v>
      </c>
    </row>
    <row r="3" spans="1:10" x14ac:dyDescent="0.25">
      <c r="A3" s="67" t="str">
        <f>'[1]Quantitative Indicators '!$B$10</f>
        <v>Availability of malaria blood testing in all antimalarial-stocking outlets</v>
      </c>
    </row>
    <row r="4" spans="1:10" x14ac:dyDescent="0.25">
      <c r="A4" s="151" t="str">
        <f>'[1]Quantitative Indicators '!$C$10</f>
        <v>Proportion of antimalarial-stocking outlets that had malaria blood testing available on the day of the survey visit, among all outlets surveyed with one or more antimalarials in stock</v>
      </c>
    </row>
    <row r="6" spans="1:10" x14ac:dyDescent="0.25">
      <c r="A6" s="121"/>
    </row>
    <row r="7" spans="1:10" x14ac:dyDescent="0.25">
      <c r="A7" s="134" t="s">
        <v>82</v>
      </c>
    </row>
    <row r="8" spans="1:10" x14ac:dyDescent="0.25">
      <c r="A8" s="134" t="s">
        <v>80</v>
      </c>
    </row>
    <row r="9" spans="1:10" x14ac:dyDescent="0.25">
      <c r="A9" s="134" t="s">
        <v>81</v>
      </c>
      <c r="B9" s="135" t="s">
        <v>71</v>
      </c>
    </row>
    <row r="10" spans="1:10" x14ac:dyDescent="0.25">
      <c r="B10" s="135" t="s">
        <v>72</v>
      </c>
    </row>
    <row r="11" spans="1:10" x14ac:dyDescent="0.25">
      <c r="B11" s="135" t="s">
        <v>73</v>
      </c>
    </row>
    <row r="12" spans="1:10" x14ac:dyDescent="0.25">
      <c r="B12" s="135" t="s">
        <v>74</v>
      </c>
    </row>
    <row r="13" spans="1:10" x14ac:dyDescent="0.25">
      <c r="B13" s="135" t="s">
        <v>75</v>
      </c>
    </row>
    <row r="14" spans="1:10" x14ac:dyDescent="0.25">
      <c r="B14" s="135" t="s">
        <v>76</v>
      </c>
      <c r="J14" s="122"/>
    </row>
    <row r="15" spans="1:10" x14ac:dyDescent="0.25">
      <c r="B15" s="135"/>
      <c r="J15" s="122"/>
    </row>
    <row r="16" spans="1:10" x14ac:dyDescent="0.25">
      <c r="B16" s="135"/>
      <c r="J16" s="122"/>
    </row>
    <row r="17" spans="1:92" s="146" customFormat="1" x14ac:dyDescent="0.25">
      <c r="A17" s="145" t="str">
        <f>UPPER(RIGHT(T_iii_strat1!A1,LEN(T_iii_strat1!A1)-6))</f>
        <v>STRAT1</v>
      </c>
      <c r="I17" s="147"/>
      <c r="J17" s="148"/>
      <c r="K17" s="149"/>
      <c r="L17" s="150"/>
      <c r="M17" s="150"/>
    </row>
    <row r="18" spans="1:92" x14ac:dyDescent="0.25">
      <c r="A18" s="8" t="s">
        <v>7</v>
      </c>
      <c r="J18" s="122"/>
    </row>
    <row r="19" spans="1:92" x14ac:dyDescent="0.25">
      <c r="J19" s="122"/>
    </row>
    <row r="20" spans="1:92" s="129" customFormat="1" ht="37.5" customHeight="1" thickBot="1" x14ac:dyDescent="0.25">
      <c r="A20" s="128"/>
      <c r="B20" s="158" t="s">
        <v>95</v>
      </c>
      <c r="C20" s="158"/>
      <c r="D20" s="158"/>
      <c r="E20" s="158"/>
      <c r="F20" s="158"/>
      <c r="G20" s="158"/>
      <c r="I20" s="130"/>
      <c r="J20" s="131" t="s">
        <v>97</v>
      </c>
      <c r="K20" s="132"/>
      <c r="L20" s="133"/>
      <c r="M20" s="133"/>
      <c r="N20" s="131"/>
      <c r="O20" s="131" t="s">
        <v>98</v>
      </c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</row>
    <row r="21" spans="1:92" ht="15.75" thickTop="1" x14ac:dyDescent="0.25">
      <c r="B21" s="159"/>
      <c r="C21" s="159"/>
      <c r="D21" s="159"/>
      <c r="E21" s="159"/>
      <c r="F21" s="159"/>
      <c r="G21" s="159"/>
    </row>
    <row r="22" spans="1:92" x14ac:dyDescent="0.25">
      <c r="B22" s="159"/>
      <c r="C22" s="159"/>
      <c r="D22" s="159"/>
      <c r="E22" s="159"/>
      <c r="F22" s="159"/>
      <c r="G22" s="159"/>
      <c r="J22" s="123" t="s">
        <v>78</v>
      </c>
      <c r="K22" s="124" t="s">
        <v>25</v>
      </c>
      <c r="L22" s="125" t="s">
        <v>15</v>
      </c>
      <c r="M22" s="125" t="s">
        <v>16</v>
      </c>
    </row>
    <row r="23" spans="1:92" x14ac:dyDescent="0.25">
      <c r="B23" s="159"/>
      <c r="C23" s="159"/>
      <c r="D23" s="159"/>
      <c r="E23" s="159"/>
      <c r="F23" s="159"/>
      <c r="G23" s="159"/>
      <c r="J23" s="126" t="str">
        <f>T_iii_strat1!A4</f>
        <v>Stocks any diagnostic test</v>
      </c>
      <c r="K23" s="119">
        <f>T_iii_strat1!Z4</f>
        <v>2.2744836642585757</v>
      </c>
      <c r="L23" s="120">
        <f>K23-T_iii_strat1!AA4</f>
        <v>0.90011891498768315</v>
      </c>
      <c r="M23" s="120">
        <f>T_iii_strat1!AB4-K23</f>
        <v>1.4672721167107259</v>
      </c>
    </row>
    <row r="24" spans="1:92" x14ac:dyDescent="0.25">
      <c r="B24" s="159"/>
      <c r="C24" s="159"/>
      <c r="D24" s="159"/>
      <c r="E24" s="159"/>
      <c r="F24" s="159"/>
      <c r="G24" s="159"/>
      <c r="J24" s="126" t="str">
        <f>T_iii_strat1!A5</f>
        <v>Stocks malaria microscopy?</v>
      </c>
      <c r="K24" s="119">
        <f>T_iii_strat1!Z5</f>
        <v>1.4375910873670403</v>
      </c>
      <c r="L24" s="120">
        <f>K24-T_iii_strat1!AA5</f>
        <v>0.55487985641498139</v>
      </c>
      <c r="M24" s="120">
        <f>T_iii_strat1!AB5-K24</f>
        <v>0.89547184831961757</v>
      </c>
    </row>
    <row r="25" spans="1:92" x14ac:dyDescent="0.25">
      <c r="B25" s="159"/>
      <c r="C25" s="159"/>
      <c r="D25" s="159"/>
      <c r="E25" s="159"/>
      <c r="F25" s="159"/>
      <c r="G25" s="159"/>
      <c r="J25" s="126" t="str">
        <f>T_iii_strat1!A6</f>
        <v>Stocks malaria RDT</v>
      </c>
      <c r="K25" s="119">
        <f>T_iii_strat1!Z6</f>
        <v>1.2078055238682037</v>
      </c>
      <c r="L25" s="120">
        <f>K25-T_iii_strat1!AA6</f>
        <v>0.50383764991843949</v>
      </c>
      <c r="M25" s="120">
        <f>T_iii_strat1!AB6-K25</f>
        <v>0.8569415594631693</v>
      </c>
    </row>
    <row r="26" spans="1:92" x14ac:dyDescent="0.25">
      <c r="B26" s="159"/>
      <c r="C26" s="159"/>
      <c r="D26" s="159"/>
      <c r="E26" s="159"/>
      <c r="F26" s="159"/>
      <c r="G26" s="159"/>
      <c r="J26" s="126" t="str">
        <f>T_iii_strat1!A7</f>
        <v>Stocks QARDT</v>
      </c>
      <c r="K26" s="119">
        <f>T_iii_strat1!Z7</f>
        <v>0.99442523544652095</v>
      </c>
      <c r="L26" s="120">
        <f>K26-T_iii_strat1!AA7</f>
        <v>0.39709183665149572</v>
      </c>
      <c r="M26" s="120">
        <f>T_iii_strat1!AB7-K26</f>
        <v>0.65668351848909168</v>
      </c>
    </row>
    <row r="27" spans="1:92" x14ac:dyDescent="0.25">
      <c r="B27" s="159"/>
      <c r="C27" s="159"/>
      <c r="D27" s="159"/>
      <c r="E27" s="159"/>
      <c r="F27" s="159"/>
      <c r="G27" s="159"/>
      <c r="J27" s="126">
        <f>T_iii_strat1!A8</f>
        <v>0</v>
      </c>
      <c r="K27" s="119">
        <f>T_iii_strat1!Z8</f>
        <v>0</v>
      </c>
      <c r="L27" s="120">
        <f>K27-T_iii_strat1!AA8</f>
        <v>0</v>
      </c>
      <c r="M27" s="120">
        <f>T_iii_strat1!AB8-K27</f>
        <v>0</v>
      </c>
    </row>
    <row r="28" spans="1:92" x14ac:dyDescent="0.25">
      <c r="B28" s="159"/>
      <c r="C28" s="159"/>
      <c r="D28" s="159"/>
      <c r="E28" s="159"/>
      <c r="F28" s="159"/>
      <c r="G28" s="159"/>
      <c r="J28" s="126">
        <f>T_iii_strat1!A9</f>
        <v>0</v>
      </c>
      <c r="K28" s="119">
        <f>T_iii_strat1!Z9</f>
        <v>0</v>
      </c>
      <c r="L28" s="120">
        <f>K28-T_iii_strat1!AA9</f>
        <v>0</v>
      </c>
      <c r="M28" s="120">
        <f>T_iii_strat1!AB9-K28</f>
        <v>0</v>
      </c>
    </row>
    <row r="29" spans="1:92" x14ac:dyDescent="0.25">
      <c r="B29" s="159"/>
      <c r="C29" s="159"/>
      <c r="D29" s="159"/>
      <c r="E29" s="159"/>
      <c r="F29" s="159"/>
      <c r="G29" s="159"/>
      <c r="J29" s="126">
        <f>T_iii_strat1!A10</f>
        <v>0</v>
      </c>
      <c r="K29" s="119">
        <f>T_iii_strat1!Z10</f>
        <v>0</v>
      </c>
      <c r="L29" s="120">
        <f>K29-T_iii_strat1!AA10</f>
        <v>0</v>
      </c>
      <c r="M29" s="120">
        <f>T_iii_strat1!AB10-K29</f>
        <v>0</v>
      </c>
    </row>
    <row r="30" spans="1:92" x14ac:dyDescent="0.25">
      <c r="B30" s="159"/>
      <c r="C30" s="159"/>
      <c r="D30" s="159"/>
      <c r="E30" s="159"/>
      <c r="F30" s="159"/>
      <c r="G30" s="159"/>
      <c r="J30" s="126">
        <f>T_iii_strat1!A11</f>
        <v>0</v>
      </c>
      <c r="K30" s="119">
        <f>T_iii_strat1!Z11</f>
        <v>0</v>
      </c>
      <c r="L30" s="120">
        <f>K30-T_iii_strat1!AA11</f>
        <v>0</v>
      </c>
      <c r="M30" s="120">
        <f>T_iii_strat1!AB11-K30</f>
        <v>0</v>
      </c>
    </row>
    <row r="31" spans="1:92" x14ac:dyDescent="0.25">
      <c r="B31" s="159"/>
      <c r="C31" s="159"/>
      <c r="D31" s="159"/>
      <c r="E31" s="159"/>
      <c r="F31" s="159"/>
      <c r="G31" s="159"/>
      <c r="J31" s="126">
        <f>T_iii_strat1!A12</f>
        <v>0</v>
      </c>
      <c r="K31" s="119">
        <f>T_iii_strat1!Z12</f>
        <v>0</v>
      </c>
      <c r="L31" s="120">
        <f>K31-T_iii_strat1!AA12</f>
        <v>0</v>
      </c>
      <c r="M31" s="120">
        <f>T_iii_strat1!AB12-K31</f>
        <v>0</v>
      </c>
    </row>
    <row r="32" spans="1:92" x14ac:dyDescent="0.25">
      <c r="B32" s="159"/>
      <c r="C32" s="159"/>
      <c r="D32" s="159"/>
      <c r="E32" s="159"/>
      <c r="F32" s="159"/>
      <c r="G32" s="159"/>
      <c r="J32" s="126">
        <f>T_iii_strat1!A13</f>
        <v>0</v>
      </c>
      <c r="K32" s="119">
        <f>T_iii_strat1!Z13</f>
        <v>0</v>
      </c>
      <c r="L32" s="120">
        <f>K32-T_iii_strat1!AA13</f>
        <v>0</v>
      </c>
      <c r="M32" s="120">
        <f>T_iii_strat1!AB13-K32</f>
        <v>0</v>
      </c>
    </row>
    <row r="33" spans="2:13" x14ac:dyDescent="0.25">
      <c r="B33" s="159"/>
      <c r="C33" s="159"/>
      <c r="D33" s="159"/>
      <c r="E33" s="159"/>
      <c r="F33" s="159"/>
      <c r="G33" s="159"/>
      <c r="J33" s="126">
        <f>T_iii_strat1!A14</f>
        <v>0</v>
      </c>
      <c r="K33" s="119">
        <f>T_iii_strat1!Z14</f>
        <v>0</v>
      </c>
      <c r="L33" s="120">
        <f>K33-T_iii_strat1!AA14</f>
        <v>0</v>
      </c>
      <c r="M33" s="120">
        <f>T_iii_strat1!AB14-K33</f>
        <v>0</v>
      </c>
    </row>
    <row r="34" spans="2:13" x14ac:dyDescent="0.25">
      <c r="B34" s="159"/>
      <c r="C34" s="159"/>
      <c r="D34" s="159"/>
      <c r="E34" s="159"/>
      <c r="F34" s="159"/>
      <c r="G34" s="159"/>
      <c r="J34" s="126">
        <f>T_iii_strat1!A15</f>
        <v>0</v>
      </c>
      <c r="K34" s="119">
        <f>T_iii_strat1!Z15</f>
        <v>0</v>
      </c>
      <c r="L34" s="120">
        <f>K34-T_iii_strat1!AA15</f>
        <v>0</v>
      </c>
      <c r="M34" s="120">
        <f>T_iii_strat1!AB15-K34</f>
        <v>0</v>
      </c>
    </row>
    <row r="35" spans="2:13" x14ac:dyDescent="0.25">
      <c r="B35" s="159"/>
      <c r="C35" s="159"/>
      <c r="D35" s="159"/>
      <c r="E35" s="159"/>
      <c r="F35" s="159"/>
      <c r="G35" s="159"/>
      <c r="J35" s="126">
        <f>T_iii_strat1!A16</f>
        <v>0</v>
      </c>
      <c r="K35" s="119">
        <f>T_iii_strat1!Z16</f>
        <v>0</v>
      </c>
      <c r="L35" s="120">
        <f>K35-T_iii_strat1!AA16</f>
        <v>0</v>
      </c>
      <c r="M35" s="120">
        <f>T_iii_strat1!AB16-K35</f>
        <v>0</v>
      </c>
    </row>
    <row r="36" spans="2:13" x14ac:dyDescent="0.25">
      <c r="B36" s="159"/>
      <c r="C36" s="159"/>
      <c r="D36" s="159"/>
      <c r="E36" s="159"/>
      <c r="F36" s="159"/>
      <c r="G36" s="159"/>
      <c r="J36" s="126">
        <f>T_iii_strat1!A17</f>
        <v>0</v>
      </c>
      <c r="K36" s="119">
        <f>T_iii_strat1!Z17</f>
        <v>0</v>
      </c>
      <c r="L36" s="120">
        <f>K36-T_iii_strat1!AA17</f>
        <v>0</v>
      </c>
      <c r="M36" s="120">
        <f>T_iii_strat1!AB17-K36</f>
        <v>0</v>
      </c>
    </row>
    <row r="37" spans="2:13" x14ac:dyDescent="0.25">
      <c r="B37" s="159"/>
      <c r="C37" s="159"/>
      <c r="D37" s="159"/>
      <c r="E37" s="159"/>
      <c r="F37" s="159"/>
      <c r="G37" s="159"/>
      <c r="J37" s="126">
        <f>T_iii_strat1!A18</f>
        <v>0</v>
      </c>
      <c r="K37" s="119">
        <f>T_iii_strat1!Z18</f>
        <v>0</v>
      </c>
      <c r="L37" s="120">
        <f>K37-T_iii_strat1!AA18</f>
        <v>0</v>
      </c>
      <c r="M37" s="120">
        <f>T_iii_strat1!AB18-K37</f>
        <v>0</v>
      </c>
    </row>
    <row r="38" spans="2:13" ht="20.25" customHeight="1" x14ac:dyDescent="0.25">
      <c r="B38" s="160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C38" s="160"/>
      <c r="D38" s="160"/>
      <c r="E38" s="160"/>
      <c r="F38" s="160"/>
      <c r="G38" s="160"/>
      <c r="J38" s="126">
        <f>T_iii_strat1!A19</f>
        <v>0</v>
      </c>
      <c r="K38" s="119">
        <f>T_iii_strat1!Z19</f>
        <v>0</v>
      </c>
      <c r="L38" s="120">
        <f>K38-T_iii_strat1!AA19</f>
        <v>0</v>
      </c>
      <c r="M38" s="120">
        <f>T_iii_strat1!AB19-K38</f>
        <v>0</v>
      </c>
    </row>
    <row r="39" spans="2:13" ht="15.75" thickBot="1" x14ac:dyDescent="0.3">
      <c r="B39" s="161" t="s">
        <v>77</v>
      </c>
      <c r="C39" s="161"/>
      <c r="D39" s="161"/>
      <c r="E39" s="161"/>
      <c r="F39" s="161"/>
      <c r="G39" s="161"/>
      <c r="J39" s="126">
        <f>T_iii_strat1!A20</f>
        <v>0</v>
      </c>
      <c r="K39" s="119">
        <f>T_iii_strat1!Z20</f>
        <v>0</v>
      </c>
      <c r="L39" s="120">
        <f>K39-T_iii_strat1!AA20</f>
        <v>0</v>
      </c>
      <c r="M39" s="120">
        <f>T_iii_strat1!AB20-K39</f>
        <v>0</v>
      </c>
    </row>
    <row r="40" spans="2:13" ht="15.75" thickTop="1" x14ac:dyDescent="0.25">
      <c r="J40" s="126">
        <f>T_iii_strat1!A21</f>
        <v>0</v>
      </c>
      <c r="K40" s="119">
        <f>T_iii_strat1!Z21</f>
        <v>0</v>
      </c>
      <c r="L40" s="120">
        <f>K40-T_iii_strat1!AA21</f>
        <v>0</v>
      </c>
      <c r="M40" s="120">
        <f>T_iii_strat1!AB21-K40</f>
        <v>0</v>
      </c>
    </row>
    <row r="41" spans="2:13" x14ac:dyDescent="0.25">
      <c r="J41" s="126">
        <f>T_iii_strat1!A22</f>
        <v>0</v>
      </c>
      <c r="K41" s="119">
        <f>T_iii_strat1!Z22</f>
        <v>0</v>
      </c>
      <c r="L41" s="120">
        <f>K41-T_iii_strat1!AA22</f>
        <v>0</v>
      </c>
      <c r="M41" s="120">
        <f>T_iii_strat1!AB22-K41</f>
        <v>0</v>
      </c>
    </row>
    <row r="42" spans="2:13" x14ac:dyDescent="0.25">
      <c r="J42" s="126">
        <f>T_iii_strat1!A23</f>
        <v>0</v>
      </c>
      <c r="K42" s="119">
        <f>T_iii_strat1!Z23</f>
        <v>0</v>
      </c>
      <c r="L42" s="120">
        <f>K42-T_iii_strat1!AA23</f>
        <v>0</v>
      </c>
      <c r="M42" s="120">
        <f>T_iii_strat1!AB23-K42</f>
        <v>0</v>
      </c>
    </row>
    <row r="43" spans="2:13" x14ac:dyDescent="0.25">
      <c r="J43" s="126">
        <f>T_iii_strat1!A24</f>
        <v>0</v>
      </c>
      <c r="K43" s="119">
        <f>T_iii_strat1!Z24</f>
        <v>0</v>
      </c>
      <c r="L43" s="120">
        <f>K43-T_iii_strat1!AA24</f>
        <v>0</v>
      </c>
      <c r="M43" s="120">
        <f>T_iii_strat1!AB24-K43</f>
        <v>0</v>
      </c>
    </row>
    <row r="44" spans="2:13" x14ac:dyDescent="0.25">
      <c r="J44" s="126">
        <f>T_iii_strat1!A25</f>
        <v>0</v>
      </c>
      <c r="K44" s="119">
        <f>T_iii_strat1!Z25</f>
        <v>0</v>
      </c>
      <c r="L44" s="120">
        <f>K44-T_iii_strat1!AA25</f>
        <v>0</v>
      </c>
      <c r="M44" s="120">
        <f>T_iii_strat1!AB25-K44</f>
        <v>0</v>
      </c>
    </row>
    <row r="45" spans="2:13" x14ac:dyDescent="0.25">
      <c r="J45" s="126">
        <f>T_iii_strat1!A26</f>
        <v>0</v>
      </c>
      <c r="K45" s="119">
        <f>T_iii_strat1!Z26</f>
        <v>0</v>
      </c>
      <c r="L45" s="120">
        <f>K45-T_iii_strat1!AA26</f>
        <v>0</v>
      </c>
      <c r="M45" s="120">
        <f>T_iii_strat1!AB26-K45</f>
        <v>0</v>
      </c>
    </row>
    <row r="46" spans="2:13" x14ac:dyDescent="0.25">
      <c r="J46" s="126">
        <f>T_iii_strat1!A27</f>
        <v>0</v>
      </c>
      <c r="K46" s="119">
        <f>T_iii_strat1!Z27</f>
        <v>0</v>
      </c>
      <c r="L46" s="120">
        <f>K46-T_iii_strat1!AA27</f>
        <v>0</v>
      </c>
      <c r="M46" s="120">
        <f>T_iii_strat1!AB27-K46</f>
        <v>0</v>
      </c>
    </row>
    <row r="47" spans="2:13" x14ac:dyDescent="0.25">
      <c r="J47" s="126">
        <f>T_iii_strat1!A28</f>
        <v>0</v>
      </c>
      <c r="K47" s="119">
        <f>T_iii_strat1!Z28</f>
        <v>0</v>
      </c>
      <c r="L47" s="120">
        <f>K47-T_iii_strat1!AA28</f>
        <v>0</v>
      </c>
      <c r="M47" s="120">
        <f>T_iii_strat1!AB28-K47</f>
        <v>0</v>
      </c>
    </row>
    <row r="48" spans="2:13" x14ac:dyDescent="0.25">
      <c r="J48" s="126">
        <f>T_iii_strat1!A29</f>
        <v>0</v>
      </c>
      <c r="K48" s="119">
        <f>T_iii_strat1!Z29</f>
        <v>0</v>
      </c>
      <c r="L48" s="120">
        <f>K48-T_iii_strat1!AA29</f>
        <v>0</v>
      </c>
      <c r="M48" s="120">
        <f>T_iii_strat1!AB29-K48</f>
        <v>0</v>
      </c>
    </row>
    <row r="49" spans="1:107" x14ac:dyDescent="0.25">
      <c r="J49" s="126">
        <f>T_iii_strat1!A30</f>
        <v>0</v>
      </c>
      <c r="K49" s="119">
        <f>T_iii_strat1!Z30</f>
        <v>0</v>
      </c>
      <c r="L49" s="120">
        <f>K49-T_iii_strat1!AA30</f>
        <v>0</v>
      </c>
      <c r="M49" s="120">
        <f>T_iii_strat1!AB30-K49</f>
        <v>0</v>
      </c>
    </row>
    <row r="50" spans="1:107" x14ac:dyDescent="0.25">
      <c r="J50" s="126">
        <f>T_iii_strat1!A31</f>
        <v>0</v>
      </c>
      <c r="K50" s="119">
        <f>T_iii_strat1!Z31</f>
        <v>0</v>
      </c>
      <c r="L50" s="120">
        <f>K50-T_iii_strat1!AA31</f>
        <v>0</v>
      </c>
      <c r="M50" s="120">
        <f>T_iii_strat1!AB31-K50</f>
        <v>0</v>
      </c>
    </row>
    <row r="54" spans="1:107" x14ac:dyDescent="0.25">
      <c r="A54" s="8" t="s">
        <v>4</v>
      </c>
    </row>
    <row r="56" spans="1:107" x14ac:dyDescent="0.25">
      <c r="B56" s="157" t="str">
        <f>$A$3</f>
        <v>Availability of malaria blood testing in all antimalarial-stocking outlets</v>
      </c>
      <c r="C56" s="157"/>
      <c r="D56" s="157"/>
      <c r="E56" s="157"/>
      <c r="F56" s="157"/>
      <c r="G56" s="157"/>
    </row>
    <row r="57" spans="1:107" ht="15.75" thickBot="1" x14ac:dyDescent="0.3">
      <c r="B57" s="158" t="s">
        <v>4</v>
      </c>
      <c r="C57" s="158"/>
      <c r="D57" s="158"/>
      <c r="E57" s="158"/>
      <c r="F57" s="158"/>
      <c r="G57" s="158"/>
      <c r="I57" s="136"/>
      <c r="J57" s="115"/>
      <c r="K57" s="115"/>
      <c r="L57" s="137"/>
      <c r="M57" s="137"/>
      <c r="N57" s="137"/>
      <c r="O57" s="138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X57" s="162" t="s">
        <v>85</v>
      </c>
      <c r="CY57" s="163"/>
      <c r="CZ57" s="163"/>
      <c r="DA57" s="163"/>
      <c r="DB57" s="163"/>
      <c r="DC57" s="163"/>
    </row>
    <row r="58" spans="1:107" ht="16.5" thickTop="1" thickBot="1" x14ac:dyDescent="0.3">
      <c r="A58" s="115"/>
      <c r="B58" s="164"/>
      <c r="C58" s="164"/>
      <c r="D58" s="164"/>
      <c r="E58" s="164"/>
      <c r="F58" s="164"/>
      <c r="G58" s="164"/>
      <c r="I58" s="136"/>
      <c r="J58" s="115"/>
      <c r="K58" s="115"/>
      <c r="L58" s="137"/>
      <c r="M58" s="137"/>
      <c r="N58" s="137"/>
      <c r="O58" s="137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X58" s="152">
        <f>$K$48</f>
        <v>0</v>
      </c>
      <c r="CY58" s="139"/>
      <c r="CZ58" s="139"/>
      <c r="DA58" s="139"/>
      <c r="DB58" s="139"/>
      <c r="DC58" s="139"/>
    </row>
    <row r="59" spans="1:107" s="140" customFormat="1" ht="45.75" thickBot="1" x14ac:dyDescent="0.3">
      <c r="B59" s="165"/>
      <c r="C59" s="165"/>
      <c r="D59" s="165"/>
      <c r="E59" s="165"/>
      <c r="F59" s="165"/>
      <c r="G59" s="165"/>
      <c r="I59" s="141"/>
      <c r="J59" s="8" t="s">
        <v>96</v>
      </c>
      <c r="K59" s="142" t="s">
        <v>13</v>
      </c>
      <c r="L59" s="143" t="str">
        <f>T_i!$A4</f>
        <v>Stocks any diagnostic test</v>
      </c>
      <c r="M59" s="144" t="s">
        <v>15</v>
      </c>
      <c r="N59" s="144" t="s">
        <v>16</v>
      </c>
      <c r="O59" s="143" t="str">
        <f>T_i!$A4</f>
        <v>Stocks any diagnostic test</v>
      </c>
      <c r="P59" s="144" t="s">
        <v>15</v>
      </c>
      <c r="Q59" s="144" t="s">
        <v>16</v>
      </c>
      <c r="R59" s="143" t="str">
        <f>T_i!$A6</f>
        <v>Stocks malaria RDT</v>
      </c>
      <c r="S59" s="144" t="s">
        <v>15</v>
      </c>
      <c r="T59" s="144" t="s">
        <v>16</v>
      </c>
      <c r="U59" s="143" t="str">
        <f>T_i!$A7</f>
        <v>Stocks QARDT</v>
      </c>
      <c r="V59" s="144" t="s">
        <v>15</v>
      </c>
      <c r="W59" s="144" t="s">
        <v>16</v>
      </c>
      <c r="X59" s="143">
        <f>T_i!$A8</f>
        <v>0</v>
      </c>
      <c r="Y59" s="144" t="s">
        <v>15</v>
      </c>
      <c r="Z59" s="144" t="s">
        <v>16</v>
      </c>
      <c r="AA59" s="143">
        <f>T_i!$A9</f>
        <v>0</v>
      </c>
      <c r="AB59" s="144" t="s">
        <v>15</v>
      </c>
      <c r="AC59" s="144" t="s">
        <v>16</v>
      </c>
      <c r="AD59" s="143">
        <f>T_i!$A10</f>
        <v>0</v>
      </c>
      <c r="AE59" s="144" t="s">
        <v>15</v>
      </c>
      <c r="AF59" s="144" t="s">
        <v>16</v>
      </c>
      <c r="AG59" s="143">
        <f>T_i!$A11</f>
        <v>0</v>
      </c>
      <c r="AH59" s="144" t="s">
        <v>15</v>
      </c>
      <c r="AI59" s="144" t="s">
        <v>16</v>
      </c>
      <c r="AJ59" s="143">
        <f>T_i!$A12</f>
        <v>0</v>
      </c>
      <c r="AK59" s="144" t="s">
        <v>15</v>
      </c>
      <c r="AL59" s="144" t="s">
        <v>16</v>
      </c>
      <c r="AM59" s="143">
        <f>T_i!$A13</f>
        <v>0</v>
      </c>
      <c r="AN59" s="144" t="s">
        <v>15</v>
      </c>
      <c r="AO59" s="144" t="s">
        <v>16</v>
      </c>
      <c r="AP59" s="143">
        <f>T_i!$A14</f>
        <v>0</v>
      </c>
      <c r="AQ59" s="144" t="s">
        <v>15</v>
      </c>
      <c r="AR59" s="144" t="s">
        <v>16</v>
      </c>
      <c r="AS59" s="143">
        <f>T_i!$A14</f>
        <v>0</v>
      </c>
      <c r="AT59" s="144" t="s">
        <v>15</v>
      </c>
      <c r="AU59" s="144" t="s">
        <v>16</v>
      </c>
      <c r="AV59" s="143">
        <f>T_i!$A16</f>
        <v>0</v>
      </c>
      <c r="AW59" s="144" t="s">
        <v>15</v>
      </c>
      <c r="AX59" s="144" t="s">
        <v>16</v>
      </c>
      <c r="AY59" s="143">
        <f>T_i!$A17</f>
        <v>0</v>
      </c>
      <c r="AZ59" s="144" t="s">
        <v>15</v>
      </c>
      <c r="BA59" s="144" t="s">
        <v>16</v>
      </c>
      <c r="BB59" s="143">
        <f>T_i!$A18</f>
        <v>0</v>
      </c>
      <c r="BC59" s="144" t="s">
        <v>15</v>
      </c>
      <c r="BD59" s="144" t="s">
        <v>16</v>
      </c>
      <c r="BE59" s="143">
        <f>T_i!$A19</f>
        <v>0</v>
      </c>
      <c r="BF59" s="144" t="s">
        <v>15</v>
      </c>
      <c r="BG59" s="144" t="s">
        <v>16</v>
      </c>
      <c r="BH59" s="143">
        <f>T_i!$A20</f>
        <v>0</v>
      </c>
      <c r="BI59" s="144" t="s">
        <v>15</v>
      </c>
      <c r="BJ59" s="144" t="s">
        <v>16</v>
      </c>
      <c r="BK59" s="143">
        <f>T_i!$A21</f>
        <v>0</v>
      </c>
      <c r="BL59" s="144" t="s">
        <v>15</v>
      </c>
      <c r="BM59" s="144" t="s">
        <v>16</v>
      </c>
      <c r="BN59" s="143">
        <f>T_i!$A22</f>
        <v>0</v>
      </c>
      <c r="BO59" s="144" t="s">
        <v>15</v>
      </c>
      <c r="BP59" s="144" t="s">
        <v>16</v>
      </c>
      <c r="BQ59" s="143">
        <f>T_i!$A23</f>
        <v>0</v>
      </c>
      <c r="BR59" s="144" t="s">
        <v>15</v>
      </c>
      <c r="BS59" s="144" t="s">
        <v>16</v>
      </c>
      <c r="BT59" s="143">
        <f>T_i!$A24</f>
        <v>0</v>
      </c>
      <c r="BU59" s="144" t="s">
        <v>15</v>
      </c>
      <c r="BV59" s="144" t="s">
        <v>16</v>
      </c>
      <c r="BW59" s="143">
        <f>T_i!$A24</f>
        <v>0</v>
      </c>
      <c r="BX59" s="144" t="s">
        <v>15</v>
      </c>
      <c r="BY59" s="144" t="s">
        <v>16</v>
      </c>
      <c r="BZ59" s="143">
        <f>T_i!$A26</f>
        <v>0</v>
      </c>
      <c r="CA59" s="144" t="s">
        <v>15</v>
      </c>
      <c r="CB59" s="144" t="s">
        <v>16</v>
      </c>
      <c r="CC59" s="143">
        <f>T_i!$A27</f>
        <v>0</v>
      </c>
      <c r="CD59" s="144" t="s">
        <v>15</v>
      </c>
      <c r="CE59" s="144" t="s">
        <v>16</v>
      </c>
      <c r="CF59" s="143">
        <f>T_i!$A28</f>
        <v>0</v>
      </c>
      <c r="CG59" s="144" t="s">
        <v>15</v>
      </c>
      <c r="CH59" s="144" t="s">
        <v>16</v>
      </c>
      <c r="CI59" s="143">
        <f>T_i!$A29</f>
        <v>0</v>
      </c>
      <c r="CJ59" s="144" t="s">
        <v>15</v>
      </c>
      <c r="CK59" s="144" t="s">
        <v>16</v>
      </c>
      <c r="CL59" s="143">
        <f>T_i!$A30</f>
        <v>0</v>
      </c>
      <c r="CM59" s="144" t="s">
        <v>15</v>
      </c>
      <c r="CN59" s="144" t="s">
        <v>16</v>
      </c>
      <c r="CO59" s="143">
        <f>T_i!$A31</f>
        <v>0</v>
      </c>
      <c r="CP59" s="144" t="s">
        <v>15</v>
      </c>
      <c r="CQ59" s="144" t="s">
        <v>16</v>
      </c>
      <c r="CR59" s="143">
        <f>T_i!$A32</f>
        <v>0</v>
      </c>
      <c r="CS59" s="144" t="s">
        <v>15</v>
      </c>
      <c r="CT59" s="144" t="s">
        <v>16</v>
      </c>
      <c r="CX59" s="159"/>
      <c r="CY59" s="159"/>
      <c r="CZ59" s="159"/>
      <c r="DA59" s="159"/>
      <c r="DB59" s="159"/>
      <c r="DC59" s="159"/>
    </row>
    <row r="60" spans="1:107" x14ac:dyDescent="0.25">
      <c r="B60" s="165"/>
      <c r="C60" s="165"/>
      <c r="D60" s="165"/>
      <c r="E60" s="165"/>
      <c r="F60" s="165"/>
      <c r="G60" s="165"/>
      <c r="I60" s="136"/>
      <c r="J60" s="115"/>
      <c r="K60" s="64" t="str">
        <f>T_i!B$2</f>
        <v>Private Not For-Profit Facility</v>
      </c>
      <c r="L60" s="137">
        <f>T_i!B$4</f>
        <v>82.988195650369221</v>
      </c>
      <c r="M60" s="137">
        <f>L60-T_i!C$4</f>
        <v>17.23583651783683</v>
      </c>
      <c r="N60" s="137">
        <f>T_i!D$4-L60</f>
        <v>9.5464065334017505</v>
      </c>
      <c r="O60" s="137">
        <f>T_i!B$4</f>
        <v>82.988195650369221</v>
      </c>
      <c r="P60" s="119">
        <f>O60-T_i!C$4</f>
        <v>17.23583651783683</v>
      </c>
      <c r="Q60" s="119">
        <f>T_i!D$4-O60</f>
        <v>9.5464065334017505</v>
      </c>
      <c r="R60" s="119">
        <f>T_i!B$6</f>
        <v>12.918086081045377</v>
      </c>
      <c r="S60" s="119">
        <f>R60-T_i!C$6</f>
        <v>7.4389351610007814</v>
      </c>
      <c r="T60" s="119">
        <f>T_i!D$6-R60</f>
        <v>14.598447536394922</v>
      </c>
      <c r="U60" s="119">
        <f>T_i!B$7</f>
        <v>56.081810888905814</v>
      </c>
      <c r="V60" s="119">
        <f>U60-T_i!C$7</f>
        <v>31.654615307817991</v>
      </c>
      <c r="W60" s="119">
        <f>T_i!D$7-U60</f>
        <v>27.375145807969709</v>
      </c>
      <c r="X60" s="119">
        <f>T_i!B$8</f>
        <v>0</v>
      </c>
      <c r="Y60" s="119">
        <f>X60-T_i!C$8</f>
        <v>0</v>
      </c>
      <c r="Z60" s="119">
        <f>T_i!D$8-X60</f>
        <v>0</v>
      </c>
      <c r="AA60" s="119">
        <f>T_i!B$9</f>
        <v>0</v>
      </c>
      <c r="AB60" s="119">
        <f>AA60-T_i!C$9</f>
        <v>0</v>
      </c>
      <c r="AC60" s="119">
        <f>T_i!D$9-AA60</f>
        <v>0</v>
      </c>
      <c r="AD60" s="119">
        <f>T_i!B$10</f>
        <v>0</v>
      </c>
      <c r="AE60" s="119">
        <f>AD60-T_i!C$10</f>
        <v>0</v>
      </c>
      <c r="AF60" s="119">
        <f>T_i!D$10-AD60</f>
        <v>0</v>
      </c>
      <c r="AG60" s="119">
        <f>T_i!B$11</f>
        <v>0</v>
      </c>
      <c r="AH60" s="119">
        <f>AG60-T_i!C$11</f>
        <v>0</v>
      </c>
      <c r="AI60" s="119">
        <f>T_i!D$11-AG60</f>
        <v>0</v>
      </c>
      <c r="AJ60" s="119">
        <f>T_i!B$12</f>
        <v>0</v>
      </c>
      <c r="AK60" s="119">
        <f>AJ60-T_i!C$12</f>
        <v>0</v>
      </c>
      <c r="AL60" s="119">
        <f>T_i!D$12-AJ60</f>
        <v>0</v>
      </c>
      <c r="AM60" s="119">
        <f>T_i!B$13</f>
        <v>0</v>
      </c>
      <c r="AN60" s="119">
        <f>AM60-T_i!C$13</f>
        <v>0</v>
      </c>
      <c r="AO60" s="119">
        <f>T_i!D$13-AM60</f>
        <v>0</v>
      </c>
      <c r="AP60" s="119">
        <f>T_i!B$14</f>
        <v>0</v>
      </c>
      <c r="AQ60" s="119">
        <f>AP60-T_i!C$14</f>
        <v>0</v>
      </c>
      <c r="AR60" s="119">
        <f>T_i!D$14-AP60</f>
        <v>0</v>
      </c>
      <c r="AS60" s="119">
        <f>T_i!B$14</f>
        <v>0</v>
      </c>
      <c r="AT60" s="119">
        <f>AS60-T_i!C$14</f>
        <v>0</v>
      </c>
      <c r="AU60" s="119">
        <f>T_i!D$14-AS60</f>
        <v>0</v>
      </c>
      <c r="AV60" s="119">
        <f>T_i!B$16</f>
        <v>0</v>
      </c>
      <c r="AW60" s="119">
        <f>AV60-T_i!C$16</f>
        <v>0</v>
      </c>
      <c r="AX60" s="119">
        <f>T_i!D$16-AV60</f>
        <v>0</v>
      </c>
      <c r="AY60" s="119">
        <f>T_i!B$17</f>
        <v>0</v>
      </c>
      <c r="AZ60" s="119">
        <f>AY60-T_i!C$17</f>
        <v>0</v>
      </c>
      <c r="BA60" s="119">
        <f>T_i!D$17-AY60</f>
        <v>0</v>
      </c>
      <c r="BB60" s="119">
        <f>T_i!B$18</f>
        <v>0</v>
      </c>
      <c r="BC60" s="119">
        <f>BB60-T_i!C$18</f>
        <v>0</v>
      </c>
      <c r="BD60" s="119">
        <f>T_i!D$18-BB60</f>
        <v>0</v>
      </c>
      <c r="BE60" s="119">
        <f>T_i!B$19</f>
        <v>0</v>
      </c>
      <c r="BF60" s="119">
        <f>BE60-T_i!C$19</f>
        <v>0</v>
      </c>
      <c r="BG60" s="119">
        <f>T_i!D$19-BE60</f>
        <v>0</v>
      </c>
      <c r="BH60" s="119">
        <f>T_i!B$20</f>
        <v>0</v>
      </c>
      <c r="BI60" s="119">
        <f>BH60-T_i!C$20</f>
        <v>0</v>
      </c>
      <c r="BJ60" s="119">
        <f>T_i!D$20-BH60</f>
        <v>0</v>
      </c>
      <c r="BK60" s="119">
        <f>T_i!B$21</f>
        <v>0</v>
      </c>
      <c r="BL60" s="119">
        <f>BK60-T_i!C$21</f>
        <v>0</v>
      </c>
      <c r="BM60" s="119">
        <f>T_i!D$21-BK60</f>
        <v>0</v>
      </c>
      <c r="BN60" s="119">
        <f>T_i!B$22</f>
        <v>0</v>
      </c>
      <c r="BO60" s="119">
        <f>BN60-T_i!C$22</f>
        <v>0</v>
      </c>
      <c r="BP60" s="119">
        <f>T_i!D$22-BN60</f>
        <v>0</v>
      </c>
      <c r="BQ60" s="119">
        <f>T_i!B$23</f>
        <v>0</v>
      </c>
      <c r="BR60" s="119">
        <f>BQ60-T_i!C$23</f>
        <v>0</v>
      </c>
      <c r="BS60" s="119">
        <f>T_i!D$23-BQ60</f>
        <v>0</v>
      </c>
      <c r="BT60" s="119">
        <f>T_i!B$24</f>
        <v>0</v>
      </c>
      <c r="BU60" s="119">
        <f>BT60-T_i!C$24</f>
        <v>0</v>
      </c>
      <c r="BV60" s="119">
        <f>T_i!D$24-BT60</f>
        <v>0</v>
      </c>
      <c r="BW60" s="119">
        <f>T_i!B$24</f>
        <v>0</v>
      </c>
      <c r="BX60" s="119">
        <f>BW60-T_i!C$24</f>
        <v>0</v>
      </c>
      <c r="BY60" s="119">
        <f>T_i!D$24-BW60</f>
        <v>0</v>
      </c>
      <c r="BZ60" s="119">
        <f>T_i!B$26</f>
        <v>0</v>
      </c>
      <c r="CA60" s="119">
        <f>BZ60-T_i!C$26</f>
        <v>0</v>
      </c>
      <c r="CB60" s="119">
        <f>T_i!D$26-BZ60</f>
        <v>0</v>
      </c>
      <c r="CC60" s="119">
        <f>T_i!B$27</f>
        <v>0</v>
      </c>
      <c r="CD60" s="119">
        <f>CC60-T_i!C$27</f>
        <v>0</v>
      </c>
      <c r="CE60" s="119">
        <f>T_i!D$27-CC60</f>
        <v>0</v>
      </c>
      <c r="CF60" s="119">
        <f>T_i!B$28</f>
        <v>0</v>
      </c>
      <c r="CG60" s="119">
        <f>CF60-T_i!C$28</f>
        <v>0</v>
      </c>
      <c r="CH60" s="119">
        <f>T_i!D$28-CF60</f>
        <v>0</v>
      </c>
      <c r="CI60" s="119">
        <f>T_i!B$29</f>
        <v>0</v>
      </c>
      <c r="CJ60" s="119">
        <f>CI60-T_i!C$29</f>
        <v>0</v>
      </c>
      <c r="CK60" s="119">
        <f>T_i!D$29-CI60</f>
        <v>0</v>
      </c>
      <c r="CL60" s="119">
        <f>T_i!B$30</f>
        <v>0</v>
      </c>
      <c r="CM60" s="119">
        <f>CL60-T_i!C$30</f>
        <v>0</v>
      </c>
      <c r="CN60" s="119">
        <f>T_i!D$30-CL60</f>
        <v>0</v>
      </c>
      <c r="CO60" s="119">
        <f>T_i!B$31</f>
        <v>0</v>
      </c>
      <c r="CP60" s="119">
        <f>CO60-T_i!C$31</f>
        <v>0</v>
      </c>
      <c r="CQ60" s="119">
        <f>T_i!D$31-CO60</f>
        <v>0</v>
      </c>
      <c r="CR60" s="119">
        <f>T_i!B$32</f>
        <v>0</v>
      </c>
      <c r="CS60" s="119">
        <f>CR60-T_i!C$32</f>
        <v>0</v>
      </c>
      <c r="CT60" s="119">
        <f>T_i!D$32-CR60</f>
        <v>0</v>
      </c>
      <c r="CX60" s="159"/>
      <c r="CY60" s="159"/>
      <c r="CZ60" s="159"/>
      <c r="DA60" s="159"/>
      <c r="DB60" s="159"/>
      <c r="DC60" s="159"/>
    </row>
    <row r="61" spans="1:107" x14ac:dyDescent="0.25">
      <c r="B61" s="165"/>
      <c r="C61" s="165"/>
      <c r="D61" s="165"/>
      <c r="E61" s="165"/>
      <c r="F61" s="165"/>
      <c r="G61" s="165"/>
      <c r="I61" s="136"/>
      <c r="J61" s="115"/>
      <c r="K61" s="64" t="str">
        <f>T_i!F$2</f>
        <v>Private For-Profit Facility</v>
      </c>
      <c r="L61" s="137">
        <f>T_i!F$4</f>
        <v>44.208360085694167</v>
      </c>
      <c r="M61" s="137">
        <f>L61-T_i!G$4</f>
        <v>8.2191142842831013</v>
      </c>
      <c r="N61" s="137">
        <f>T_i!H$4-L61</f>
        <v>8.549106553213079</v>
      </c>
      <c r="O61" s="137">
        <f>T_i!F$4</f>
        <v>44.208360085694167</v>
      </c>
      <c r="P61" s="119">
        <f>O61-T_i!G$4</f>
        <v>8.2191142842831013</v>
      </c>
      <c r="Q61" s="119">
        <f>T_i!H$4-O61</f>
        <v>8.549106553213079</v>
      </c>
      <c r="R61" s="119">
        <f>T_i!F$6</f>
        <v>22.81322004057947</v>
      </c>
      <c r="S61" s="119">
        <f>R61-T_i!G$6</f>
        <v>7.7775051600340923</v>
      </c>
      <c r="T61" s="119">
        <f>T_i!H$6-R61</f>
        <v>10.235698574358945</v>
      </c>
      <c r="U61" s="119">
        <f>T_i!F$7</f>
        <v>49.422565309437381</v>
      </c>
      <c r="V61" s="119">
        <f>U61-T_i!G$7</f>
        <v>18.832862532861114</v>
      </c>
      <c r="W61" s="119">
        <f>T_i!H$7-U61</f>
        <v>18.998164785476781</v>
      </c>
      <c r="X61" s="119">
        <f>T_i!F$8</f>
        <v>0</v>
      </c>
      <c r="Y61" s="119">
        <f>X61-T_i!G$8</f>
        <v>0</v>
      </c>
      <c r="Z61" s="119">
        <f>T_i!H$8-X61</f>
        <v>0</v>
      </c>
      <c r="AA61" s="119">
        <f>T_i!F$9</f>
        <v>0</v>
      </c>
      <c r="AB61" s="119">
        <f>AA61-T_i!G$9</f>
        <v>0</v>
      </c>
      <c r="AC61" s="119">
        <f>T_i!H$9-AA61</f>
        <v>0</v>
      </c>
      <c r="AD61" s="119">
        <f>T_i!F$10</f>
        <v>0</v>
      </c>
      <c r="AE61" s="119">
        <f>AD61-T_i!G$10</f>
        <v>0</v>
      </c>
      <c r="AF61" s="119">
        <f>T_i!H$10-AD61</f>
        <v>0</v>
      </c>
      <c r="AG61" s="119">
        <f>T_i!F$11</f>
        <v>0</v>
      </c>
      <c r="AH61" s="119">
        <f>AG61-T_i!G$11</f>
        <v>0</v>
      </c>
      <c r="AI61" s="119">
        <f>T_i!H$11-AG61</f>
        <v>0</v>
      </c>
      <c r="AJ61" s="119">
        <f>T_i!F$12</f>
        <v>0</v>
      </c>
      <c r="AK61" s="119">
        <f>AJ61-T_i!G$12</f>
        <v>0</v>
      </c>
      <c r="AL61" s="119">
        <f>T_i!H$12-AJ61</f>
        <v>0</v>
      </c>
      <c r="AM61" s="119">
        <f>T_i!F$13</f>
        <v>0</v>
      </c>
      <c r="AN61" s="119">
        <f>AM61-T_i!G$13</f>
        <v>0</v>
      </c>
      <c r="AO61" s="119">
        <f>T_i!H$13-AM61</f>
        <v>0</v>
      </c>
      <c r="AP61" s="119">
        <f>T_i!F$14</f>
        <v>0</v>
      </c>
      <c r="AQ61" s="119">
        <f>AP61-T_i!G$14</f>
        <v>0</v>
      </c>
      <c r="AR61" s="119">
        <f>T_i!H$14-AP61</f>
        <v>0</v>
      </c>
      <c r="AS61" s="119">
        <f>T_i!F$14</f>
        <v>0</v>
      </c>
      <c r="AT61" s="119">
        <f>AS61-T_i!G$14</f>
        <v>0</v>
      </c>
      <c r="AU61" s="119">
        <f>T_i!H$14-AS61</f>
        <v>0</v>
      </c>
      <c r="AV61" s="119">
        <f>T_i!F$16</f>
        <v>0</v>
      </c>
      <c r="AW61" s="119">
        <f>AV61-T_i!G$16</f>
        <v>0</v>
      </c>
      <c r="AX61" s="119">
        <f>T_i!H$16-AV61</f>
        <v>0</v>
      </c>
      <c r="AY61" s="119">
        <f>T_i!F$17</f>
        <v>0</v>
      </c>
      <c r="AZ61" s="119">
        <f>AY61-T_i!G$17</f>
        <v>0</v>
      </c>
      <c r="BA61" s="119">
        <f>T_i!H$17-AY61</f>
        <v>0</v>
      </c>
      <c r="BB61" s="119">
        <f>T_i!F$18</f>
        <v>0</v>
      </c>
      <c r="BC61" s="119">
        <f>BB61-T_i!G$18</f>
        <v>0</v>
      </c>
      <c r="BD61" s="119">
        <f>T_i!H$18-BB61</f>
        <v>0</v>
      </c>
      <c r="BE61" s="119">
        <f>T_i!F$19</f>
        <v>0</v>
      </c>
      <c r="BF61" s="119">
        <f>BE61-T_i!G$19</f>
        <v>0</v>
      </c>
      <c r="BG61" s="119">
        <f>T_i!H$19-BE61</f>
        <v>0</v>
      </c>
      <c r="BH61" s="119">
        <f>T_i!F$20</f>
        <v>0</v>
      </c>
      <c r="BI61" s="119">
        <f>BH61-T_i!G$20</f>
        <v>0</v>
      </c>
      <c r="BJ61" s="119">
        <f>T_i!H$20-BH61</f>
        <v>0</v>
      </c>
      <c r="BK61" s="119">
        <f>T_i!F$21</f>
        <v>0</v>
      </c>
      <c r="BL61" s="119">
        <f>BK61-T_i!G$21</f>
        <v>0</v>
      </c>
      <c r="BM61" s="119">
        <f>T_i!H$21-BK61</f>
        <v>0</v>
      </c>
      <c r="BN61" s="119">
        <f>T_i!F$22</f>
        <v>0</v>
      </c>
      <c r="BO61" s="119">
        <f>BN61-T_i!G$22</f>
        <v>0</v>
      </c>
      <c r="BP61" s="119">
        <f>T_i!H$22-BN61</f>
        <v>0</v>
      </c>
      <c r="BQ61" s="119">
        <f>T_i!F$23</f>
        <v>0</v>
      </c>
      <c r="BR61" s="119">
        <f>BQ61-T_i!G$23</f>
        <v>0</v>
      </c>
      <c r="BS61" s="119">
        <f>T_i!H$23-BQ61</f>
        <v>0</v>
      </c>
      <c r="BT61" s="119">
        <f>T_i!F$24</f>
        <v>0</v>
      </c>
      <c r="BU61" s="119">
        <f>BT61-T_i!G$24</f>
        <v>0</v>
      </c>
      <c r="BV61" s="119">
        <f>T_i!H$24-BT61</f>
        <v>0</v>
      </c>
      <c r="BW61" s="119">
        <f>T_i!F$24</f>
        <v>0</v>
      </c>
      <c r="BX61" s="119">
        <f>BW61-T_i!G$24</f>
        <v>0</v>
      </c>
      <c r="BY61" s="119">
        <f>T_i!H$24-BW61</f>
        <v>0</v>
      </c>
      <c r="BZ61" s="119">
        <f>T_i!F$26</f>
        <v>0</v>
      </c>
      <c r="CA61" s="119">
        <f>BZ61-T_i!G$26</f>
        <v>0</v>
      </c>
      <c r="CB61" s="119">
        <f>T_i!H$26-BZ61</f>
        <v>0</v>
      </c>
      <c r="CC61" s="119">
        <f>T_i!F$27</f>
        <v>0</v>
      </c>
      <c r="CD61" s="119">
        <f>CC61-T_i!G$27</f>
        <v>0</v>
      </c>
      <c r="CE61" s="119">
        <f>T_i!H$27-CC61</f>
        <v>0</v>
      </c>
      <c r="CF61" s="119">
        <f>T_i!F$28</f>
        <v>0</v>
      </c>
      <c r="CG61" s="119">
        <f>CF61-T_i!G$28</f>
        <v>0</v>
      </c>
      <c r="CH61" s="119">
        <f>T_i!H$28-CF61</f>
        <v>0</v>
      </c>
      <c r="CI61" s="119">
        <f>T_i!F$29</f>
        <v>0</v>
      </c>
      <c r="CJ61" s="119">
        <f>CI61-T_i!G$29</f>
        <v>0</v>
      </c>
      <c r="CK61" s="119">
        <f>T_i!H$29-CI61</f>
        <v>0</v>
      </c>
      <c r="CL61" s="119">
        <f>T_i!F$30</f>
        <v>0</v>
      </c>
      <c r="CM61" s="119">
        <f>CL61-T_i!G$30</f>
        <v>0</v>
      </c>
      <c r="CN61" s="119">
        <f>T_i!H$30-CL61</f>
        <v>0</v>
      </c>
      <c r="CO61" s="119">
        <f>T_i!F$31</f>
        <v>0</v>
      </c>
      <c r="CP61" s="119">
        <f>CO61-T_i!G$31</f>
        <v>0</v>
      </c>
      <c r="CQ61" s="119">
        <f>T_i!H$31-CO61</f>
        <v>0</v>
      </c>
      <c r="CR61" s="119">
        <f>T_i!F$32</f>
        <v>0</v>
      </c>
      <c r="CS61" s="119">
        <f>CR61-T_i!G$32</f>
        <v>0</v>
      </c>
      <c r="CT61" s="119">
        <f>T_i!H$32-CR61</f>
        <v>0</v>
      </c>
      <c r="CX61" s="159"/>
      <c r="CY61" s="159"/>
      <c r="CZ61" s="159"/>
      <c r="DA61" s="159"/>
      <c r="DB61" s="159"/>
      <c r="DC61" s="159"/>
    </row>
    <row r="62" spans="1:107" x14ac:dyDescent="0.25">
      <c r="B62" s="165"/>
      <c r="C62" s="165"/>
      <c r="D62" s="165"/>
      <c r="E62" s="165"/>
      <c r="F62" s="165"/>
      <c r="G62" s="165"/>
      <c r="I62" s="136"/>
      <c r="J62" s="115"/>
      <c r="K62" s="64" t="str">
        <f>T_i!J$2</f>
        <v>Pharmacy</v>
      </c>
      <c r="L62" s="137">
        <f>T_i!J$4</f>
        <v>7.1174007337837599</v>
      </c>
      <c r="M62" s="137">
        <f>L62-T_i!K$4</f>
        <v>2.2564021243401209</v>
      </c>
      <c r="N62" s="137">
        <f>T_i!L$4-L62</f>
        <v>3.1903120231004012</v>
      </c>
      <c r="O62" s="137">
        <f>T_i!J$4</f>
        <v>7.1174007337837599</v>
      </c>
      <c r="P62" s="119">
        <f>O62-T_i!K$4</f>
        <v>2.2564021243401209</v>
      </c>
      <c r="Q62" s="119">
        <f>T_i!L$4-O62</f>
        <v>3.1903120231004012</v>
      </c>
      <c r="R62" s="119">
        <f>T_i!J$6</f>
        <v>7.0474604836446435</v>
      </c>
      <c r="S62" s="119">
        <f>R62-T_i!K$6</f>
        <v>2.2457791988943665</v>
      </c>
      <c r="T62" s="119">
        <f>T_i!L$6-R62</f>
        <v>3.1832652548863756</v>
      </c>
      <c r="U62" s="119">
        <f>T_i!J$7</f>
        <v>45.720851381222971</v>
      </c>
      <c r="V62" s="119">
        <f>U62-T_i!K$7</f>
        <v>13.13058060099749</v>
      </c>
      <c r="W62" s="119">
        <f>T_i!L$7-U62</f>
        <v>13.753357796169041</v>
      </c>
      <c r="X62" s="119">
        <f>T_i!J$8</f>
        <v>0</v>
      </c>
      <c r="Y62" s="119">
        <f>X62-T_i!K$8</f>
        <v>0</v>
      </c>
      <c r="Z62" s="119">
        <f>T_i!L$8-X62</f>
        <v>0</v>
      </c>
      <c r="AA62" s="119">
        <f>T_i!J$9</f>
        <v>0</v>
      </c>
      <c r="AB62" s="119">
        <f>AA62-T_i!K$9</f>
        <v>0</v>
      </c>
      <c r="AC62" s="119">
        <f>T_i!L$9-AA62</f>
        <v>0</v>
      </c>
      <c r="AD62" s="119">
        <f>T_i!J$10</f>
        <v>0</v>
      </c>
      <c r="AE62" s="119">
        <f>AD62-T_i!K$10</f>
        <v>0</v>
      </c>
      <c r="AF62" s="119">
        <f>T_i!L$10-AD62</f>
        <v>0</v>
      </c>
      <c r="AG62" s="119">
        <f>T_i!J$11</f>
        <v>0</v>
      </c>
      <c r="AH62" s="119">
        <f>AG62-T_i!K$11</f>
        <v>0</v>
      </c>
      <c r="AI62" s="119">
        <f>T_i!L$11-AG62</f>
        <v>0</v>
      </c>
      <c r="AJ62" s="119">
        <f>T_i!J$12</f>
        <v>0</v>
      </c>
      <c r="AK62" s="119">
        <f>AJ62-T_i!K$12</f>
        <v>0</v>
      </c>
      <c r="AL62" s="119">
        <f>T_i!L$12-AJ62</f>
        <v>0</v>
      </c>
      <c r="AM62" s="119">
        <f>T_i!J$13</f>
        <v>0</v>
      </c>
      <c r="AN62" s="119">
        <f>AM62-T_i!K$13</f>
        <v>0</v>
      </c>
      <c r="AO62" s="119">
        <f>T_i!L$13-AM62</f>
        <v>0</v>
      </c>
      <c r="AP62" s="119">
        <f>T_i!J$14</f>
        <v>0</v>
      </c>
      <c r="AQ62" s="119">
        <f>AP62-T_i!K$14</f>
        <v>0</v>
      </c>
      <c r="AR62" s="119">
        <f>T_i!L$14-AP62</f>
        <v>0</v>
      </c>
      <c r="AS62" s="119">
        <f>T_i!J$14</f>
        <v>0</v>
      </c>
      <c r="AT62" s="119">
        <f>AS62-T_i!K$14</f>
        <v>0</v>
      </c>
      <c r="AU62" s="119">
        <f>T_i!L$14-AS62</f>
        <v>0</v>
      </c>
      <c r="AV62" s="119">
        <f>T_i!J$16</f>
        <v>0</v>
      </c>
      <c r="AW62" s="119">
        <f>AV62-T_i!K$16</f>
        <v>0</v>
      </c>
      <c r="AX62" s="119">
        <f>T_i!L$16-AV62</f>
        <v>0</v>
      </c>
      <c r="AY62" s="119">
        <f>T_i!J$17</f>
        <v>0</v>
      </c>
      <c r="AZ62" s="119">
        <f>AY62-T_i!K$17</f>
        <v>0</v>
      </c>
      <c r="BA62" s="119">
        <f>T_i!L$17-AY62</f>
        <v>0</v>
      </c>
      <c r="BB62" s="119">
        <f>T_i!J$18</f>
        <v>0</v>
      </c>
      <c r="BC62" s="119">
        <f>BB62-T_i!K$18</f>
        <v>0</v>
      </c>
      <c r="BD62" s="119">
        <f>T_i!L$18-BB62</f>
        <v>0</v>
      </c>
      <c r="BE62" s="119">
        <f>T_i!J$19</f>
        <v>0</v>
      </c>
      <c r="BF62" s="119">
        <f>BE62-T_i!K$19</f>
        <v>0</v>
      </c>
      <c r="BG62" s="119">
        <f>T_i!L$19-BE62</f>
        <v>0</v>
      </c>
      <c r="BH62" s="119">
        <f>T_i!J$20</f>
        <v>0</v>
      </c>
      <c r="BI62" s="119">
        <f>BH62-T_i!K$20</f>
        <v>0</v>
      </c>
      <c r="BJ62" s="119">
        <f>T_i!L$20-BH62</f>
        <v>0</v>
      </c>
      <c r="BK62" s="119">
        <f>T_i!J$21</f>
        <v>0</v>
      </c>
      <c r="BL62" s="119">
        <f>BK62-T_i!K$21</f>
        <v>0</v>
      </c>
      <c r="BM62" s="119">
        <f>T_i!L$21-BK62</f>
        <v>0</v>
      </c>
      <c r="BN62" s="119">
        <f>T_i!J$22</f>
        <v>0</v>
      </c>
      <c r="BO62" s="119">
        <f>BN62-T_i!K$22</f>
        <v>0</v>
      </c>
      <c r="BP62" s="119">
        <f>T_i!L$22-BN62</f>
        <v>0</v>
      </c>
      <c r="BQ62" s="119">
        <f>T_i!J$23</f>
        <v>0</v>
      </c>
      <c r="BR62" s="119">
        <f>BQ62-T_i!K$23</f>
        <v>0</v>
      </c>
      <c r="BS62" s="119">
        <f>T_i!L$23-BQ62</f>
        <v>0</v>
      </c>
      <c r="BT62" s="119">
        <f>T_i!J$24</f>
        <v>0</v>
      </c>
      <c r="BU62" s="119">
        <f>BT62-T_i!K$24</f>
        <v>0</v>
      </c>
      <c r="BV62" s="119">
        <f>T_i!L$24-BT62</f>
        <v>0</v>
      </c>
      <c r="BW62" s="119">
        <f>T_i!J$24</f>
        <v>0</v>
      </c>
      <c r="BX62" s="119">
        <f>BW62-T_i!K$24</f>
        <v>0</v>
      </c>
      <c r="BY62" s="119">
        <f>T_i!L$24-BW62</f>
        <v>0</v>
      </c>
      <c r="BZ62" s="119">
        <f>T_i!J$26</f>
        <v>0</v>
      </c>
      <c r="CA62" s="119">
        <f>BZ62-T_i!K$26</f>
        <v>0</v>
      </c>
      <c r="CB62" s="119">
        <f>T_i!L$26-BZ62</f>
        <v>0</v>
      </c>
      <c r="CC62" s="119">
        <f>T_i!J$27</f>
        <v>0</v>
      </c>
      <c r="CD62" s="119">
        <f>CC62-T_i!K$27</f>
        <v>0</v>
      </c>
      <c r="CE62" s="119">
        <f>T_i!L$27-CC62</f>
        <v>0</v>
      </c>
      <c r="CF62" s="119">
        <f>T_i!J$28</f>
        <v>0</v>
      </c>
      <c r="CG62" s="119">
        <f>CF62-T_i!K$28</f>
        <v>0</v>
      </c>
      <c r="CH62" s="119">
        <f>T_i!L$28-CF62</f>
        <v>0</v>
      </c>
      <c r="CI62" s="119">
        <f>T_i!J$29</f>
        <v>0</v>
      </c>
      <c r="CJ62" s="119">
        <f>CI62-T_i!K$29</f>
        <v>0</v>
      </c>
      <c r="CK62" s="119">
        <f>T_i!L$29-CI62</f>
        <v>0</v>
      </c>
      <c r="CL62" s="119">
        <f>T_i!J$30</f>
        <v>0</v>
      </c>
      <c r="CM62" s="119">
        <f>CL62-T_i!K$30</f>
        <v>0</v>
      </c>
      <c r="CN62" s="119">
        <f>T_i!L$30-CL62</f>
        <v>0</v>
      </c>
      <c r="CO62" s="119">
        <f>T_i!J$31</f>
        <v>0</v>
      </c>
      <c r="CP62" s="119">
        <f>CO62-T_i!K$31</f>
        <v>0</v>
      </c>
      <c r="CQ62" s="119">
        <f>T_i!L$31-CO62</f>
        <v>0</v>
      </c>
      <c r="CR62" s="119">
        <f>T_i!J$32</f>
        <v>0</v>
      </c>
      <c r="CS62" s="119">
        <f>CR62-T_i!K$32</f>
        <v>0</v>
      </c>
      <c r="CT62" s="119">
        <f>T_i!L$32-CR62</f>
        <v>0</v>
      </c>
      <c r="CX62" s="159"/>
      <c r="CY62" s="159"/>
      <c r="CZ62" s="159"/>
      <c r="DA62" s="159"/>
      <c r="DB62" s="159"/>
      <c r="DC62" s="159"/>
    </row>
    <row r="63" spans="1:107" x14ac:dyDescent="0.25">
      <c r="B63" s="165"/>
      <c r="C63" s="165"/>
      <c r="D63" s="165"/>
      <c r="E63" s="165"/>
      <c r="F63" s="165"/>
      <c r="G63" s="165"/>
      <c r="I63" s="136"/>
      <c r="J63" s="115"/>
      <c r="K63" s="64" t="str">
        <f>T_i!N$2</f>
        <v>Laboratory</v>
      </c>
      <c r="L63" s="137">
        <f>T_i!N$4</f>
        <v>73.272036766086586</v>
      </c>
      <c r="M63" s="137">
        <f>L63-T_i!O$4</f>
        <v>40.440383024445552</v>
      </c>
      <c r="N63" s="137">
        <f>T_i!P$4-L63</f>
        <v>20.621113731261261</v>
      </c>
      <c r="O63" s="137">
        <f>T_i!N$4</f>
        <v>73.272036766086586</v>
      </c>
      <c r="P63" s="119">
        <f>O63-T_i!O$4</f>
        <v>40.440383024445552</v>
      </c>
      <c r="Q63" s="119">
        <f>T_i!P$4-O63</f>
        <v>20.621113731261261</v>
      </c>
      <c r="R63" s="119">
        <f>T_i!N$6</f>
        <v>28.083018576590735</v>
      </c>
      <c r="S63" s="119">
        <f>R63-T_i!O$6</f>
        <v>21.990485312509385</v>
      </c>
      <c r="T63" s="119">
        <f>T_i!P$6-R63</f>
        <v>42.069081160911722</v>
      </c>
      <c r="U63" s="119">
        <f>T_i!N$7</f>
        <v>100</v>
      </c>
      <c r="V63" s="119">
        <f>U63-T_i!O$7</f>
        <v>100</v>
      </c>
      <c r="W63" s="119">
        <f>T_i!P$7-U63</f>
        <v>-100</v>
      </c>
      <c r="X63" s="119">
        <f>T_i!N$8</f>
        <v>0</v>
      </c>
      <c r="Y63" s="119">
        <f>X63-T_i!O$8</f>
        <v>0</v>
      </c>
      <c r="Z63" s="119">
        <f>T_i!P$8-X63</f>
        <v>0</v>
      </c>
      <c r="AA63" s="119">
        <f>T_i!N$9</f>
        <v>0</v>
      </c>
      <c r="AB63" s="119">
        <f>AA63-T_i!O$9</f>
        <v>0</v>
      </c>
      <c r="AC63" s="119">
        <f>T_i!P$9-AA63</f>
        <v>0</v>
      </c>
      <c r="AD63" s="119">
        <f>T_i!N$10</f>
        <v>0</v>
      </c>
      <c r="AE63" s="119">
        <f>AD63-T_i!O$10</f>
        <v>0</v>
      </c>
      <c r="AF63" s="119">
        <f>T_i!P$10-AD63</f>
        <v>0</v>
      </c>
      <c r="AG63" s="119">
        <f>T_i!N$11</f>
        <v>0</v>
      </c>
      <c r="AH63" s="119">
        <f>AG63-T_i!O$11</f>
        <v>0</v>
      </c>
      <c r="AI63" s="119">
        <f>T_i!P$11-AG63</f>
        <v>0</v>
      </c>
      <c r="AJ63" s="119">
        <f>T_i!N$12</f>
        <v>0</v>
      </c>
      <c r="AK63" s="119">
        <f>AJ63-T_i!O$12</f>
        <v>0</v>
      </c>
      <c r="AL63" s="119">
        <f>T_i!P$12-AJ63</f>
        <v>0</v>
      </c>
      <c r="AM63" s="119">
        <f>T_i!N$13</f>
        <v>0</v>
      </c>
      <c r="AN63" s="119">
        <f>AM63-T_i!O$13</f>
        <v>0</v>
      </c>
      <c r="AO63" s="119">
        <f>T_i!P$13-AM63</f>
        <v>0</v>
      </c>
      <c r="AP63" s="119">
        <f>T_i!N$14</f>
        <v>0</v>
      </c>
      <c r="AQ63" s="119">
        <f>AP63-T_i!O$14</f>
        <v>0</v>
      </c>
      <c r="AR63" s="119">
        <f>T_i!P$14-AP63</f>
        <v>0</v>
      </c>
      <c r="AS63" s="119">
        <f>T_i!N$14</f>
        <v>0</v>
      </c>
      <c r="AT63" s="119">
        <f>AS63-T_i!O$14</f>
        <v>0</v>
      </c>
      <c r="AU63" s="119">
        <f>T_i!P$14-AS63</f>
        <v>0</v>
      </c>
      <c r="AV63" s="119">
        <f>T_i!N$16</f>
        <v>0</v>
      </c>
      <c r="AW63" s="119">
        <f>AV63-T_i!O$16</f>
        <v>0</v>
      </c>
      <c r="AX63" s="119">
        <f>T_i!P$16-AV63</f>
        <v>0</v>
      </c>
      <c r="AY63" s="119">
        <f>T_i!N$17</f>
        <v>0</v>
      </c>
      <c r="AZ63" s="119">
        <f>AY63-T_i!O$17</f>
        <v>0</v>
      </c>
      <c r="BA63" s="119">
        <f>T_i!P$17-AY63</f>
        <v>0</v>
      </c>
      <c r="BB63" s="119">
        <f>T_i!N$18</f>
        <v>0</v>
      </c>
      <c r="BC63" s="119">
        <f>BB63-T_i!O$18</f>
        <v>0</v>
      </c>
      <c r="BD63" s="119">
        <f>T_i!P$18-BB63</f>
        <v>0</v>
      </c>
      <c r="BE63" s="119">
        <f>T_i!N$19</f>
        <v>0</v>
      </c>
      <c r="BF63" s="119">
        <f>BE63-T_i!O$19</f>
        <v>0</v>
      </c>
      <c r="BG63" s="119">
        <f>T_i!P$19-BE63</f>
        <v>0</v>
      </c>
      <c r="BH63" s="119">
        <f>T_i!N$20</f>
        <v>0</v>
      </c>
      <c r="BI63" s="119">
        <f>BH63-T_i!O$20</f>
        <v>0</v>
      </c>
      <c r="BJ63" s="119">
        <f>T_i!P$20-BH63</f>
        <v>0</v>
      </c>
      <c r="BK63" s="119">
        <f>T_i!N$21</f>
        <v>0</v>
      </c>
      <c r="BL63" s="119">
        <f>BK63-T_i!O$21</f>
        <v>0</v>
      </c>
      <c r="BM63" s="119">
        <f>T_i!P$21-BK63</f>
        <v>0</v>
      </c>
      <c r="BN63" s="119">
        <f>T_i!N$22</f>
        <v>0</v>
      </c>
      <c r="BO63" s="119">
        <f>BN63-T_i!O$22</f>
        <v>0</v>
      </c>
      <c r="BP63" s="119">
        <f>T_i!P$22-BN63</f>
        <v>0</v>
      </c>
      <c r="BQ63" s="119">
        <f>T_i!N$23</f>
        <v>0</v>
      </c>
      <c r="BR63" s="119">
        <f>BQ63-T_i!O$23</f>
        <v>0</v>
      </c>
      <c r="BS63" s="119">
        <f>T_i!P$23-BQ63</f>
        <v>0</v>
      </c>
      <c r="BT63" s="119">
        <f>T_i!N$24</f>
        <v>0</v>
      </c>
      <c r="BU63" s="119">
        <f>BT63-T_i!O$24</f>
        <v>0</v>
      </c>
      <c r="BV63" s="119">
        <f>T_i!P$24-BT63</f>
        <v>0</v>
      </c>
      <c r="BW63" s="119">
        <f>T_i!N$24</f>
        <v>0</v>
      </c>
      <c r="BX63" s="119">
        <f>BW63-T_i!O$24</f>
        <v>0</v>
      </c>
      <c r="BY63" s="119">
        <f>T_i!P$24-BW63</f>
        <v>0</v>
      </c>
      <c r="BZ63" s="119">
        <f>T_i!N$26</f>
        <v>0</v>
      </c>
      <c r="CA63" s="119">
        <f>BZ63-T_i!O$26</f>
        <v>0</v>
      </c>
      <c r="CB63" s="119">
        <f>T_i!P$26-BZ63</f>
        <v>0</v>
      </c>
      <c r="CC63" s="119">
        <f>T_i!N$27</f>
        <v>0</v>
      </c>
      <c r="CD63" s="119">
        <f>CC63-T_i!O$27</f>
        <v>0</v>
      </c>
      <c r="CE63" s="119">
        <f>T_i!P$27-CC63</f>
        <v>0</v>
      </c>
      <c r="CF63" s="119">
        <f>T_i!N$28</f>
        <v>0</v>
      </c>
      <c r="CG63" s="119">
        <f>CF63-T_i!O$28</f>
        <v>0</v>
      </c>
      <c r="CH63" s="119">
        <f>T_i!P$28-CF63</f>
        <v>0</v>
      </c>
      <c r="CI63" s="119">
        <f>T_i!N$29</f>
        <v>0</v>
      </c>
      <c r="CJ63" s="119">
        <f>CI63-T_i!O$29</f>
        <v>0</v>
      </c>
      <c r="CK63" s="119">
        <f>T_i!P$29-CI63</f>
        <v>0</v>
      </c>
      <c r="CL63" s="119">
        <f>T_i!N$30</f>
        <v>0</v>
      </c>
      <c r="CM63" s="119">
        <f>CL63-T_i!O$30</f>
        <v>0</v>
      </c>
      <c r="CN63" s="119">
        <f>T_i!P$30-CL63</f>
        <v>0</v>
      </c>
      <c r="CO63" s="119">
        <f>T_i!N$31</f>
        <v>0</v>
      </c>
      <c r="CP63" s="119">
        <f>CO63-T_i!O$31</f>
        <v>0</v>
      </c>
      <c r="CQ63" s="119">
        <f>T_i!P$31-CO63</f>
        <v>0</v>
      </c>
      <c r="CR63" s="119">
        <f>T_i!N$32</f>
        <v>0</v>
      </c>
      <c r="CS63" s="119">
        <f>CR63-T_i!O$32</f>
        <v>0</v>
      </c>
      <c r="CT63" s="119">
        <f>T_i!P$32-CR63</f>
        <v>0</v>
      </c>
      <c r="CX63" s="159"/>
      <c r="CY63" s="159"/>
      <c r="CZ63" s="159"/>
      <c r="DA63" s="159"/>
      <c r="DB63" s="159"/>
      <c r="DC63" s="159"/>
    </row>
    <row r="64" spans="1:107" x14ac:dyDescent="0.25">
      <c r="B64" s="165"/>
      <c r="C64" s="165"/>
      <c r="D64" s="165"/>
      <c r="E64" s="165"/>
      <c r="F64" s="165"/>
      <c r="G64" s="165"/>
      <c r="I64" s="136"/>
      <c r="J64" s="115"/>
      <c r="K64" s="64" t="str">
        <f>T_i!R$2</f>
        <v>Drug store</v>
      </c>
      <c r="L64" s="137">
        <f>T_i!R$4</f>
        <v>9.5503377827048794</v>
      </c>
      <c r="M64" s="137">
        <f>L64-T_i!S$4</f>
        <v>2.3892519863443304</v>
      </c>
      <c r="N64" s="137">
        <f>T_i!T$4-L64</f>
        <v>3.0779783954606224</v>
      </c>
      <c r="O64" s="137">
        <f>T_i!R$4</f>
        <v>9.5503377827048794</v>
      </c>
      <c r="P64" s="119">
        <f>O64-T_i!S$4</f>
        <v>2.3892519863443304</v>
      </c>
      <c r="Q64" s="119">
        <f>T_i!T$4-O64</f>
        <v>3.0779783954606224</v>
      </c>
      <c r="R64" s="119">
        <f>T_i!R$6</f>
        <v>9.5503377827048794</v>
      </c>
      <c r="S64" s="119">
        <f>R64-T_i!S$6</f>
        <v>2.3892519863443304</v>
      </c>
      <c r="T64" s="119">
        <f>T_i!T$6-R64</f>
        <v>3.0779783954606224</v>
      </c>
      <c r="U64" s="119">
        <f>T_i!R$7</f>
        <v>49.527172477589268</v>
      </c>
      <c r="V64" s="119">
        <f>U64-T_i!S$7</f>
        <v>11.107013153321695</v>
      </c>
      <c r="W64" s="119">
        <f>T_i!T$7-U64</f>
        <v>11.153878818138097</v>
      </c>
      <c r="X64" s="119">
        <f>T_i!R$8</f>
        <v>0</v>
      </c>
      <c r="Y64" s="119">
        <f>X64-T_i!S$8</f>
        <v>0</v>
      </c>
      <c r="Z64" s="119">
        <f>T_i!T$8-X64</f>
        <v>0</v>
      </c>
      <c r="AA64" s="119">
        <f>T_i!R$9</f>
        <v>0</v>
      </c>
      <c r="AB64" s="119">
        <f>AA64-T_i!S$9</f>
        <v>0</v>
      </c>
      <c r="AC64" s="119">
        <f>T_i!T$9-AA64</f>
        <v>0</v>
      </c>
      <c r="AD64" s="119">
        <f>T_i!R$10</f>
        <v>0</v>
      </c>
      <c r="AE64" s="119">
        <f>AD64-T_i!S$10</f>
        <v>0</v>
      </c>
      <c r="AF64" s="119">
        <f>T_i!T$10-AD64</f>
        <v>0</v>
      </c>
      <c r="AG64" s="119">
        <f>T_i!R$11</f>
        <v>0</v>
      </c>
      <c r="AH64" s="119">
        <f>AG64-T_i!S$11</f>
        <v>0</v>
      </c>
      <c r="AI64" s="119">
        <f>T_i!T$11-AG64</f>
        <v>0</v>
      </c>
      <c r="AJ64" s="119">
        <f>T_i!R$12</f>
        <v>0</v>
      </c>
      <c r="AK64" s="119">
        <f>AJ64-T_i!S$12</f>
        <v>0</v>
      </c>
      <c r="AL64" s="119">
        <f>T_i!T$12-AJ64</f>
        <v>0</v>
      </c>
      <c r="AM64" s="119">
        <f>T_i!R$13</f>
        <v>0</v>
      </c>
      <c r="AN64" s="119">
        <f>AM64-T_i!S$13</f>
        <v>0</v>
      </c>
      <c r="AO64" s="119">
        <f>T_i!T$13-AM64</f>
        <v>0</v>
      </c>
      <c r="AP64" s="119">
        <f>T_i!R$14</f>
        <v>0</v>
      </c>
      <c r="AQ64" s="119">
        <f>AP64-T_i!S$14</f>
        <v>0</v>
      </c>
      <c r="AR64" s="119">
        <f>T_i!T$14-AP64</f>
        <v>0</v>
      </c>
      <c r="AS64" s="119">
        <f>T_i!R$14</f>
        <v>0</v>
      </c>
      <c r="AT64" s="119">
        <f>AS64-T_i!S$14</f>
        <v>0</v>
      </c>
      <c r="AU64" s="119">
        <f>T_i!T$14-AS64</f>
        <v>0</v>
      </c>
      <c r="AV64" s="119">
        <f>T_i!R$16</f>
        <v>0</v>
      </c>
      <c r="AW64" s="119">
        <f>AV64-T_i!S$16</f>
        <v>0</v>
      </c>
      <c r="AX64" s="119">
        <f>T_i!T$16-AV64</f>
        <v>0</v>
      </c>
      <c r="AY64" s="119">
        <f>T_i!R$17</f>
        <v>0</v>
      </c>
      <c r="AZ64" s="119">
        <f>AY64-T_i!S$17</f>
        <v>0</v>
      </c>
      <c r="BA64" s="119">
        <f>T_i!T$17-AY64</f>
        <v>0</v>
      </c>
      <c r="BB64" s="119">
        <f>T_i!R$18</f>
        <v>0</v>
      </c>
      <c r="BC64" s="119">
        <f>BB64-T_i!S$18</f>
        <v>0</v>
      </c>
      <c r="BD64" s="119">
        <f>T_i!T$18-BB64</f>
        <v>0</v>
      </c>
      <c r="BE64" s="119">
        <f>T_i!R$19</f>
        <v>0</v>
      </c>
      <c r="BF64" s="119">
        <f>BE64-T_i!S$19</f>
        <v>0</v>
      </c>
      <c r="BG64" s="119">
        <f>T_i!T$19-BE64</f>
        <v>0</v>
      </c>
      <c r="BH64" s="119">
        <f>T_i!R$20</f>
        <v>0</v>
      </c>
      <c r="BI64" s="119">
        <f>BH64-T_i!S$20</f>
        <v>0</v>
      </c>
      <c r="BJ64" s="119">
        <f>T_i!T$20-BH64</f>
        <v>0</v>
      </c>
      <c r="BK64" s="119">
        <f>T_i!R$21</f>
        <v>0</v>
      </c>
      <c r="BL64" s="119">
        <f>BK64-T_i!S$21</f>
        <v>0</v>
      </c>
      <c r="BM64" s="119">
        <f>T_i!T$21-BK64</f>
        <v>0</v>
      </c>
      <c r="BN64" s="119">
        <f>T_i!R$22</f>
        <v>0</v>
      </c>
      <c r="BO64" s="119">
        <f>BN64-T_i!S$22</f>
        <v>0</v>
      </c>
      <c r="BP64" s="119">
        <f>T_i!T$22-BN64</f>
        <v>0</v>
      </c>
      <c r="BQ64" s="119">
        <f>T_i!R$23</f>
        <v>0</v>
      </c>
      <c r="BR64" s="119">
        <f>BQ64-T_i!S$23</f>
        <v>0</v>
      </c>
      <c r="BS64" s="119">
        <f>T_i!T$23-BQ64</f>
        <v>0</v>
      </c>
      <c r="BT64" s="119">
        <f>T_i!R$24</f>
        <v>0</v>
      </c>
      <c r="BU64" s="119">
        <f>BT64-T_i!S$24</f>
        <v>0</v>
      </c>
      <c r="BV64" s="119">
        <f>T_i!T$24-BT64</f>
        <v>0</v>
      </c>
      <c r="BW64" s="119">
        <f>T_i!R$24</f>
        <v>0</v>
      </c>
      <c r="BX64" s="119">
        <f>BW64-T_i!S$24</f>
        <v>0</v>
      </c>
      <c r="BY64" s="119">
        <f>T_i!T$24-BW64</f>
        <v>0</v>
      </c>
      <c r="BZ64" s="119">
        <f>T_i!R$26</f>
        <v>0</v>
      </c>
      <c r="CA64" s="119">
        <f>BZ64-T_i!S$26</f>
        <v>0</v>
      </c>
      <c r="CB64" s="119">
        <f>T_i!T$26-BZ64</f>
        <v>0</v>
      </c>
      <c r="CC64" s="119">
        <f>T_i!R$27</f>
        <v>0</v>
      </c>
      <c r="CD64" s="119">
        <f>CC64-T_i!S$27</f>
        <v>0</v>
      </c>
      <c r="CE64" s="119">
        <f>T_i!T$27-CC64</f>
        <v>0</v>
      </c>
      <c r="CF64" s="119">
        <f>T_i!R$28</f>
        <v>0</v>
      </c>
      <c r="CG64" s="119">
        <f>CF64-T_i!S$28</f>
        <v>0</v>
      </c>
      <c r="CH64" s="119">
        <f>T_i!T$28-CF64</f>
        <v>0</v>
      </c>
      <c r="CI64" s="119">
        <f>T_i!R$29</f>
        <v>0</v>
      </c>
      <c r="CJ64" s="119">
        <f>CI64-T_i!S$29</f>
        <v>0</v>
      </c>
      <c r="CK64" s="119">
        <f>T_i!T$29-CI64</f>
        <v>0</v>
      </c>
      <c r="CL64" s="119">
        <f>T_i!R$30</f>
        <v>0</v>
      </c>
      <c r="CM64" s="119">
        <f>CL64-T_i!S$30</f>
        <v>0</v>
      </c>
      <c r="CN64" s="119">
        <f>T_i!T$30-CL64</f>
        <v>0</v>
      </c>
      <c r="CO64" s="119">
        <f>T_i!R$31</f>
        <v>0</v>
      </c>
      <c r="CP64" s="119">
        <f>CO64-T_i!S$31</f>
        <v>0</v>
      </c>
      <c r="CQ64" s="119">
        <f>T_i!T$31-CO64</f>
        <v>0</v>
      </c>
      <c r="CR64" s="119">
        <f>T_i!R$32</f>
        <v>0</v>
      </c>
      <c r="CS64" s="119">
        <f>CR64-T_i!S$32</f>
        <v>0</v>
      </c>
      <c r="CT64" s="119">
        <f>T_i!T$32-CR64</f>
        <v>0</v>
      </c>
      <c r="CX64" s="159"/>
      <c r="CY64" s="159"/>
      <c r="CZ64" s="159"/>
      <c r="DA64" s="159"/>
      <c r="DB64" s="159"/>
      <c r="DC64" s="159"/>
    </row>
    <row r="65" spans="2:107" x14ac:dyDescent="0.25">
      <c r="B65" s="165"/>
      <c r="C65" s="165"/>
      <c r="D65" s="165"/>
      <c r="E65" s="165"/>
      <c r="F65" s="165"/>
      <c r="G65" s="165"/>
      <c r="I65" s="136"/>
      <c r="J65" s="115"/>
      <c r="K65" s="64" t="str">
        <f>T_i!V$2</f>
        <v>Informal</v>
      </c>
      <c r="L65" s="137">
        <f>T_i!V$4</f>
        <v>6.7158359929837781</v>
      </c>
      <c r="M65" s="137">
        <f>L64-T_i!W$4</f>
        <v>7.4943495425948035</v>
      </c>
      <c r="N65" s="137">
        <f>T_i!X$4-L64</f>
        <v>10.251518138402705</v>
      </c>
      <c r="O65" s="137">
        <f>T_i!V$4</f>
        <v>6.7158359929837781</v>
      </c>
      <c r="P65" s="119">
        <f>O64-T_i!W$4</f>
        <v>7.4943495425948035</v>
      </c>
      <c r="Q65" s="119">
        <f>T_i!X$4-O64</f>
        <v>10.251518138402705</v>
      </c>
      <c r="R65" s="119">
        <f>T_i!V$6</f>
        <v>6.7158359929837781</v>
      </c>
      <c r="S65" s="119">
        <f>R64-T_i!W$6</f>
        <v>7.4943495425948035</v>
      </c>
      <c r="T65" s="119">
        <f>T_i!X$6-R64</f>
        <v>10.251518138402705</v>
      </c>
      <c r="U65" s="119">
        <f>T_i!V$7</f>
        <v>84.307138815106114</v>
      </c>
      <c r="V65" s="119">
        <f>U64-T_i!W$7</f>
        <v>-5.252012530121597</v>
      </c>
      <c r="W65" s="119">
        <f>T_i!X$7-U64</f>
        <v>46.444757826181153</v>
      </c>
      <c r="X65" s="119">
        <f>T_i!V$8</f>
        <v>0</v>
      </c>
      <c r="Y65" s="119">
        <f>X64-T_i!W$8</f>
        <v>0</v>
      </c>
      <c r="Z65" s="119">
        <f>T_i!X$8-X64</f>
        <v>0</v>
      </c>
      <c r="AA65" s="119">
        <f>T_i!V$9</f>
        <v>0</v>
      </c>
      <c r="AB65" s="119">
        <f>AA64-T_i!W$9</f>
        <v>0</v>
      </c>
      <c r="AC65" s="119">
        <f>T_i!X$9-AA64</f>
        <v>0</v>
      </c>
      <c r="AD65" s="119">
        <f>T_i!V$10</f>
        <v>0</v>
      </c>
      <c r="AE65" s="119">
        <f>AD64-T_i!W$10</f>
        <v>0</v>
      </c>
      <c r="AF65" s="119">
        <f>T_i!X$10-AD64</f>
        <v>0</v>
      </c>
      <c r="AG65" s="119">
        <f>T_i!V$11</f>
        <v>0</v>
      </c>
      <c r="AH65" s="119">
        <f>AG64-T_i!W$11</f>
        <v>0</v>
      </c>
      <c r="AI65" s="119">
        <f>T_i!X$11-AG64</f>
        <v>0</v>
      </c>
      <c r="AJ65" s="119">
        <f>T_i!V$12</f>
        <v>0</v>
      </c>
      <c r="AK65" s="119">
        <f>AJ64-T_i!W$12</f>
        <v>0</v>
      </c>
      <c r="AL65" s="119">
        <f>T_i!X$12-AJ64</f>
        <v>0</v>
      </c>
      <c r="AM65" s="119">
        <f>T_i!V$13</f>
        <v>0</v>
      </c>
      <c r="AN65" s="119">
        <f>AM64-T_i!W$13</f>
        <v>0</v>
      </c>
      <c r="AO65" s="119">
        <f>T_i!X$13-AM64</f>
        <v>0</v>
      </c>
      <c r="AP65" s="119">
        <f>T_i!V$14</f>
        <v>0</v>
      </c>
      <c r="AQ65" s="119">
        <f>AP64-T_i!W$14</f>
        <v>0</v>
      </c>
      <c r="AR65" s="119">
        <f>T_i!X$14-AP64</f>
        <v>0</v>
      </c>
      <c r="AS65" s="119">
        <f>T_i!V$14</f>
        <v>0</v>
      </c>
      <c r="AT65" s="119">
        <f>AS64-T_i!W$14</f>
        <v>0</v>
      </c>
      <c r="AU65" s="119">
        <f>T_i!X$14-AS64</f>
        <v>0</v>
      </c>
      <c r="AV65" s="119">
        <f>T_i!V$16</f>
        <v>0</v>
      </c>
      <c r="AW65" s="119">
        <f>AV64-T_i!W$16</f>
        <v>0</v>
      </c>
      <c r="AX65" s="119">
        <f>T_i!X$16-AV64</f>
        <v>0</v>
      </c>
      <c r="AY65" s="119">
        <f>T_i!V$17</f>
        <v>0</v>
      </c>
      <c r="AZ65" s="119">
        <f>AY64-T_i!W$17</f>
        <v>0</v>
      </c>
      <c r="BA65" s="119">
        <f>T_i!X$17-AY64</f>
        <v>0</v>
      </c>
      <c r="BB65" s="119">
        <f>T_i!V$18</f>
        <v>0</v>
      </c>
      <c r="BC65" s="119">
        <f>BB64-T_i!W$18</f>
        <v>0</v>
      </c>
      <c r="BD65" s="119">
        <f>T_i!X$18-BB64</f>
        <v>0</v>
      </c>
      <c r="BE65" s="119">
        <f>T_i!V$19</f>
        <v>0</v>
      </c>
      <c r="BF65" s="119">
        <f>BE64-T_i!W$19</f>
        <v>0</v>
      </c>
      <c r="BG65" s="119">
        <f>T_i!X$19-BE64</f>
        <v>0</v>
      </c>
      <c r="BH65" s="119">
        <f>T_i!V$20</f>
        <v>0</v>
      </c>
      <c r="BI65" s="119">
        <f>BH64-T_i!W$20</f>
        <v>0</v>
      </c>
      <c r="BJ65" s="119">
        <f>T_i!X$20-BH64</f>
        <v>0</v>
      </c>
      <c r="BK65" s="119">
        <f>T_i!V$21</f>
        <v>0</v>
      </c>
      <c r="BL65" s="119">
        <f>BK64-T_i!W$21</f>
        <v>0</v>
      </c>
      <c r="BM65" s="119">
        <f>T_i!X$21-BK64</f>
        <v>0</v>
      </c>
      <c r="BN65" s="119">
        <f>T_i!V$22</f>
        <v>0</v>
      </c>
      <c r="BO65" s="119">
        <f>BN64-T_i!W$22</f>
        <v>0</v>
      </c>
      <c r="BP65" s="119">
        <f>T_i!X$22-BN64</f>
        <v>0</v>
      </c>
      <c r="BQ65" s="119">
        <f>T_i!V$23</f>
        <v>0</v>
      </c>
      <c r="BR65" s="119">
        <f>BQ64-T_i!W$23</f>
        <v>0</v>
      </c>
      <c r="BS65" s="119">
        <f>T_i!X$23-BQ64</f>
        <v>0</v>
      </c>
      <c r="BT65" s="119">
        <f>T_i!V$24</f>
        <v>0</v>
      </c>
      <c r="BU65" s="119">
        <f>BT64-T_i!W$24</f>
        <v>0</v>
      </c>
      <c r="BV65" s="119">
        <f>T_i!X$24-BT64</f>
        <v>0</v>
      </c>
      <c r="BW65" s="119">
        <f>T_i!V$24</f>
        <v>0</v>
      </c>
      <c r="BX65" s="119">
        <f>BW64-T_i!W$24</f>
        <v>0</v>
      </c>
      <c r="BY65" s="119">
        <f>T_i!X$24-BW64</f>
        <v>0</v>
      </c>
      <c r="BZ65" s="119">
        <f>T_i!V$26</f>
        <v>0</v>
      </c>
      <c r="CA65" s="119">
        <f>BZ64-T_i!W$26</f>
        <v>0</v>
      </c>
      <c r="CB65" s="119">
        <f>T_i!X$26-BZ64</f>
        <v>0</v>
      </c>
      <c r="CC65" s="119">
        <f>T_i!V$27</f>
        <v>0</v>
      </c>
      <c r="CD65" s="119">
        <f>CC64-T_i!W$27</f>
        <v>0</v>
      </c>
      <c r="CE65" s="119">
        <f>T_i!X$27-CC64</f>
        <v>0</v>
      </c>
      <c r="CF65" s="119">
        <f>T_i!V$28</f>
        <v>0</v>
      </c>
      <c r="CG65" s="119">
        <f>CF64-T_i!W$28</f>
        <v>0</v>
      </c>
      <c r="CH65" s="119">
        <f>T_i!X$28-CF64</f>
        <v>0</v>
      </c>
      <c r="CI65" s="119">
        <f>T_i!V$29</f>
        <v>0</v>
      </c>
      <c r="CJ65" s="119">
        <f>CI64-T_i!W$29</f>
        <v>0</v>
      </c>
      <c r="CK65" s="119">
        <f>T_i!X$29-CI64</f>
        <v>0</v>
      </c>
      <c r="CL65" s="119">
        <f>T_i!V$30</f>
        <v>0</v>
      </c>
      <c r="CM65" s="119">
        <f>CL64-T_i!W$30</f>
        <v>0</v>
      </c>
      <c r="CN65" s="119">
        <f>T_i!X$30-CL64</f>
        <v>0</v>
      </c>
      <c r="CO65" s="119">
        <f>T_i!V$31</f>
        <v>0</v>
      </c>
      <c r="CP65" s="119">
        <f>CO64-T_i!W$31</f>
        <v>0</v>
      </c>
      <c r="CQ65" s="119">
        <f>T_i!X$31-CO64</f>
        <v>0</v>
      </c>
      <c r="CR65" s="119">
        <f>T_i!V$32</f>
        <v>0</v>
      </c>
      <c r="CS65" s="119">
        <f>CR64-T_i!W$32</f>
        <v>0</v>
      </c>
      <c r="CT65" s="119">
        <f>T_i!X$32-CR64</f>
        <v>0</v>
      </c>
      <c r="CX65" s="159"/>
      <c r="CY65" s="159"/>
      <c r="CZ65" s="159"/>
      <c r="DA65" s="159"/>
      <c r="DB65" s="159"/>
      <c r="DC65" s="159"/>
    </row>
    <row r="66" spans="2:107" x14ac:dyDescent="0.25">
      <c r="B66" s="165"/>
      <c r="C66" s="165"/>
      <c r="D66" s="165"/>
      <c r="E66" s="165"/>
      <c r="F66" s="165"/>
      <c r="G66" s="165"/>
      <c r="I66" s="136"/>
      <c r="J66" s="115"/>
      <c r="K66" s="64" t="str">
        <f>T_i!Z$2</f>
        <v>Retail total</v>
      </c>
      <c r="L66" s="137">
        <f>T_i!Z$4</f>
        <v>10.471854070117406</v>
      </c>
      <c r="M66" s="137">
        <f>L66-T_i!AA$4</f>
        <v>2.0849117496285956</v>
      </c>
      <c r="N66" s="137">
        <f>T_i!AB$4-L66</f>
        <v>2.5296461459920661</v>
      </c>
      <c r="O66" s="137">
        <f>T_i!Z$4</f>
        <v>10.471854070117406</v>
      </c>
      <c r="P66" s="119">
        <f>O66-T_i!AA$4</f>
        <v>2.0849117496285956</v>
      </c>
      <c r="Q66" s="119">
        <f>T_i!AB$4-O66</f>
        <v>2.5296461459920661</v>
      </c>
      <c r="R66" s="119">
        <f>T_i!Z$6</f>
        <v>9.4203963502825072</v>
      </c>
      <c r="S66" s="119">
        <f>R66-T_i!AA$6</f>
        <v>2.0797195755484816</v>
      </c>
      <c r="T66" s="119">
        <f>T_i!AB$6-R66</f>
        <v>2.5925446171337629</v>
      </c>
      <c r="U66" s="119">
        <f>T_i!Z$7</f>
        <v>49.975587586748063</v>
      </c>
      <c r="V66" s="119">
        <f>U66-T_i!AA$7</f>
        <v>9.2591879747638544</v>
      </c>
      <c r="W66" s="119">
        <f>T_i!AB$7-U66</f>
        <v>9.2608626289781739</v>
      </c>
      <c r="X66" s="119">
        <f>T_i!Z$8</f>
        <v>0</v>
      </c>
      <c r="Y66" s="119">
        <f>X66-T_i!AA$8</f>
        <v>0</v>
      </c>
      <c r="Z66" s="119">
        <f>T_i!AB$8-X66</f>
        <v>0</v>
      </c>
      <c r="AA66" s="119">
        <f>T_i!Z$9</f>
        <v>0</v>
      </c>
      <c r="AB66" s="119">
        <f>AA66-T_i!AA$9</f>
        <v>0</v>
      </c>
      <c r="AC66" s="119">
        <f>T_i!AB$9-AA66</f>
        <v>0</v>
      </c>
      <c r="AD66" s="119">
        <f>T_i!Z$10</f>
        <v>0</v>
      </c>
      <c r="AE66" s="119">
        <f>AD66-T_i!AA$10</f>
        <v>0</v>
      </c>
      <c r="AF66" s="119">
        <f>T_i!AB$10-AD66</f>
        <v>0</v>
      </c>
      <c r="AG66" s="119">
        <f>T_i!Z$11</f>
        <v>0</v>
      </c>
      <c r="AH66" s="119">
        <f>AG66-T_i!AA$11</f>
        <v>0</v>
      </c>
      <c r="AI66" s="119">
        <f>T_i!AB$11-AG66</f>
        <v>0</v>
      </c>
      <c r="AJ66" s="119">
        <f>T_i!Z$12</f>
        <v>0</v>
      </c>
      <c r="AK66" s="119">
        <f>AJ66-T_i!AA$12</f>
        <v>0</v>
      </c>
      <c r="AL66" s="119">
        <f>T_i!AB$12-AJ66</f>
        <v>0</v>
      </c>
      <c r="AM66" s="119">
        <f>T_i!Z$13</f>
        <v>0</v>
      </c>
      <c r="AN66" s="119">
        <f>AM66-T_i!AA$13</f>
        <v>0</v>
      </c>
      <c r="AO66" s="119">
        <f>T_i!AB$13-AM66</f>
        <v>0</v>
      </c>
      <c r="AP66" s="119">
        <f>T_i!Z$14</f>
        <v>0</v>
      </c>
      <c r="AQ66" s="119">
        <f>AP66-T_i!AA$14</f>
        <v>0</v>
      </c>
      <c r="AR66" s="119">
        <f>T_i!AB$14-AP66</f>
        <v>0</v>
      </c>
      <c r="AS66" s="119">
        <f>T_i!Z$14</f>
        <v>0</v>
      </c>
      <c r="AT66" s="119">
        <f>AS66-T_i!AA$14</f>
        <v>0</v>
      </c>
      <c r="AU66" s="119">
        <f>T_i!AB$14-AS66</f>
        <v>0</v>
      </c>
      <c r="AV66" s="119">
        <f>T_i!Z$16</f>
        <v>0</v>
      </c>
      <c r="AW66" s="119">
        <f>AV66-T_i!AA$16</f>
        <v>0</v>
      </c>
      <c r="AX66" s="119">
        <f>T_i!AB$16-AV66</f>
        <v>0</v>
      </c>
      <c r="AY66" s="119">
        <f>T_i!Z$17</f>
        <v>0</v>
      </c>
      <c r="AZ66" s="119">
        <f>AY66-T_i!AA$17</f>
        <v>0</v>
      </c>
      <c r="BA66" s="119">
        <f>T_i!AB$17-AY66</f>
        <v>0</v>
      </c>
      <c r="BB66" s="119">
        <f>T_i!Z$18</f>
        <v>0</v>
      </c>
      <c r="BC66" s="119">
        <f>BB66-T_i!AA$18</f>
        <v>0</v>
      </c>
      <c r="BD66" s="119">
        <f>T_i!AB$18-BB66</f>
        <v>0</v>
      </c>
      <c r="BE66" s="119">
        <f>T_i!Z$19</f>
        <v>0</v>
      </c>
      <c r="BF66" s="119">
        <f>BE66-T_i!AA$19</f>
        <v>0</v>
      </c>
      <c r="BG66" s="119">
        <f>T_i!AB$19-BE66</f>
        <v>0</v>
      </c>
      <c r="BH66" s="119">
        <f>T_i!Z$20</f>
        <v>0</v>
      </c>
      <c r="BI66" s="119">
        <f>BH66-T_i!AA$20</f>
        <v>0</v>
      </c>
      <c r="BJ66" s="119">
        <f>T_i!AB$20-BH66</f>
        <v>0</v>
      </c>
      <c r="BK66" s="119">
        <f>T_i!Z$21</f>
        <v>0</v>
      </c>
      <c r="BL66" s="119">
        <f>BK66-T_i!AA$21</f>
        <v>0</v>
      </c>
      <c r="BM66" s="119">
        <f>T_i!AB$21-BK66</f>
        <v>0</v>
      </c>
      <c r="BN66" s="119">
        <f>T_i!Z$22</f>
        <v>0</v>
      </c>
      <c r="BO66" s="119">
        <f>BN66-T_i!AA$22</f>
        <v>0</v>
      </c>
      <c r="BP66" s="119">
        <f>T_i!AB$22-BN66</f>
        <v>0</v>
      </c>
      <c r="BQ66" s="119">
        <f>T_i!Z$23</f>
        <v>0</v>
      </c>
      <c r="BR66" s="119">
        <f>BQ66-T_i!AA$23</f>
        <v>0</v>
      </c>
      <c r="BS66" s="119">
        <f>T_i!AB$23-BQ66</f>
        <v>0</v>
      </c>
      <c r="BT66" s="119">
        <f>T_i!Z$24</f>
        <v>0</v>
      </c>
      <c r="BU66" s="119">
        <f>BT66-T_i!AA$24</f>
        <v>0</v>
      </c>
      <c r="BV66" s="119">
        <f>T_i!AB$24-BT66</f>
        <v>0</v>
      </c>
      <c r="BW66" s="119">
        <f>T_i!Z$24</f>
        <v>0</v>
      </c>
      <c r="BX66" s="119">
        <f>BW66-T_i!AA$24</f>
        <v>0</v>
      </c>
      <c r="BY66" s="119">
        <f>T_i!AB$24-BW66</f>
        <v>0</v>
      </c>
      <c r="BZ66" s="119">
        <f>T_i!Z$26</f>
        <v>0</v>
      </c>
      <c r="CA66" s="119">
        <f>BZ66-T_i!AA$26</f>
        <v>0</v>
      </c>
      <c r="CB66" s="119">
        <f>T_i!AB$26-BZ66</f>
        <v>0</v>
      </c>
      <c r="CC66" s="119">
        <f>T_i!Z$27</f>
        <v>0</v>
      </c>
      <c r="CD66" s="119">
        <f>CC66-T_i!AA$27</f>
        <v>0</v>
      </c>
      <c r="CE66" s="119">
        <f>T_i!AB$27-CC66</f>
        <v>0</v>
      </c>
      <c r="CF66" s="119">
        <f>T_i!Z$28</f>
        <v>0</v>
      </c>
      <c r="CG66" s="119">
        <f>CF66-T_i!AA$28</f>
        <v>0</v>
      </c>
      <c r="CH66" s="119">
        <f>T_i!AB$28-CF66</f>
        <v>0</v>
      </c>
      <c r="CI66" s="119">
        <f>T_i!Z$29</f>
        <v>0</v>
      </c>
      <c r="CJ66" s="119">
        <f>CI66-T_i!AA$29</f>
        <v>0</v>
      </c>
      <c r="CK66" s="119">
        <f>T_i!AB$29-CI66</f>
        <v>0</v>
      </c>
      <c r="CL66" s="119">
        <f>T_i!Z$30</f>
        <v>0</v>
      </c>
      <c r="CM66" s="119">
        <f>CL66-T_i!AA$30</f>
        <v>0</v>
      </c>
      <c r="CN66" s="119">
        <f>T_i!AB$30-CL66</f>
        <v>0</v>
      </c>
      <c r="CO66" s="119">
        <f>T_i!Z$31</f>
        <v>0</v>
      </c>
      <c r="CP66" s="119">
        <f>CO66-T_i!AA$31</f>
        <v>0</v>
      </c>
      <c r="CQ66" s="119">
        <f>T_i!AB$31-CO66</f>
        <v>0</v>
      </c>
      <c r="CR66" s="119">
        <f>T_i!Z$32</f>
        <v>0</v>
      </c>
      <c r="CS66" s="119">
        <f>CR66-T_i!AA$32</f>
        <v>0</v>
      </c>
      <c r="CT66" s="119">
        <f>T_i!AB$32-CR66</f>
        <v>0</v>
      </c>
      <c r="CX66" s="159"/>
      <c r="CY66" s="159"/>
      <c r="CZ66" s="159"/>
      <c r="DA66" s="159"/>
      <c r="DB66" s="159"/>
      <c r="DC66" s="159"/>
    </row>
    <row r="67" spans="2:107" x14ac:dyDescent="0.25">
      <c r="B67" s="165"/>
      <c r="C67" s="165"/>
      <c r="D67" s="165"/>
      <c r="E67" s="165"/>
      <c r="F67" s="165"/>
      <c r="G67" s="165"/>
      <c r="I67" s="136"/>
      <c r="J67" s="115"/>
      <c r="K67" s="64" t="str">
        <f>T_i!AD$2</f>
        <v>Wholesale</v>
      </c>
      <c r="L67" s="137">
        <f>T_i!AD$4</f>
        <v>12.984567648531639</v>
      </c>
      <c r="M67" s="137">
        <f>L67-T_i!AE$4</f>
        <v>6.9127247662741542</v>
      </c>
      <c r="N67" s="137">
        <f>T_i!AF$4-L67</f>
        <v>12.636079432389844</v>
      </c>
      <c r="O67" s="137">
        <f>T_i!AD$4</f>
        <v>12.984567648531639</v>
      </c>
      <c r="P67" s="119">
        <f>O67-T_i!AE$4</f>
        <v>6.9127247662741542</v>
      </c>
      <c r="Q67" s="119">
        <f>T_i!AF$4-O67</f>
        <v>12.636079432389844</v>
      </c>
      <c r="R67" s="119">
        <f>T_i!AD$6</f>
        <v>12.984567648531639</v>
      </c>
      <c r="S67" s="119">
        <f>R67-T_i!AE$6</f>
        <v>6.9127247662741542</v>
      </c>
      <c r="T67" s="119">
        <f>T_i!AF$6-R67</f>
        <v>12.636079432389844</v>
      </c>
      <c r="U67" s="119">
        <f>T_i!AD$7</f>
        <v>61.274118857746465</v>
      </c>
      <c r="V67" s="119">
        <f>U67-T_i!AE$7</f>
        <v>32.388263729999579</v>
      </c>
      <c r="W67" s="119">
        <f>T_i!AF$7-U67</f>
        <v>24.766083392102807</v>
      </c>
      <c r="X67" s="119">
        <f>T_i!AD$8</f>
        <v>0</v>
      </c>
      <c r="Y67" s="119">
        <f>X67-T_i!AE$8</f>
        <v>0</v>
      </c>
      <c r="Z67" s="119">
        <f>T_i!AF$8-X67</f>
        <v>0</v>
      </c>
      <c r="AA67" s="119">
        <f>T_i!AD$9</f>
        <v>0</v>
      </c>
      <c r="AB67" s="119">
        <f>AA67-T_i!AE$9</f>
        <v>0</v>
      </c>
      <c r="AC67" s="119">
        <f>T_i!AF$9-AA67</f>
        <v>0</v>
      </c>
      <c r="AD67" s="119">
        <f>T_i!AD$10</f>
        <v>0</v>
      </c>
      <c r="AE67" s="119">
        <f>AD67-T_i!AE$10</f>
        <v>0</v>
      </c>
      <c r="AF67" s="119">
        <f>T_i!AF$10-AD67</f>
        <v>0</v>
      </c>
      <c r="AG67" s="119">
        <f>T_i!AD$11</f>
        <v>0</v>
      </c>
      <c r="AH67" s="119">
        <f>AG67-T_i!AE$11</f>
        <v>0</v>
      </c>
      <c r="AI67" s="119">
        <f>T_i!AF$11-AG67</f>
        <v>0</v>
      </c>
      <c r="AJ67" s="119">
        <f>T_i!AD$12</f>
        <v>0</v>
      </c>
      <c r="AK67" s="119">
        <f>AJ67-T_i!AE$12</f>
        <v>0</v>
      </c>
      <c r="AL67" s="119">
        <f>T_i!AF$12-AJ67</f>
        <v>0</v>
      </c>
      <c r="AM67" s="119">
        <f>T_i!AD$13</f>
        <v>0</v>
      </c>
      <c r="AN67" s="119">
        <f>AM67-T_i!AE$13</f>
        <v>0</v>
      </c>
      <c r="AO67" s="119">
        <f>T_i!AF$13-AM67</f>
        <v>0</v>
      </c>
      <c r="AP67" s="119">
        <f>T_i!AD$14</f>
        <v>0</v>
      </c>
      <c r="AQ67" s="119">
        <f>AP67-T_i!AE$14</f>
        <v>0</v>
      </c>
      <c r="AR67" s="119">
        <f>T_i!AF$14-AP67</f>
        <v>0</v>
      </c>
      <c r="AS67" s="119">
        <f>T_i!AD$14</f>
        <v>0</v>
      </c>
      <c r="AT67" s="119">
        <f>AS67-T_i!AE$14</f>
        <v>0</v>
      </c>
      <c r="AU67" s="119">
        <f>T_i!AF$14-AS67</f>
        <v>0</v>
      </c>
      <c r="AV67" s="119">
        <f>T_i!AD$16</f>
        <v>0</v>
      </c>
      <c r="AW67" s="119">
        <f>AV67-T_i!AE$16</f>
        <v>0</v>
      </c>
      <c r="AX67" s="119">
        <f>T_i!AF$16-AV67</f>
        <v>0</v>
      </c>
      <c r="AY67" s="119">
        <f>T_i!AD$17</f>
        <v>0</v>
      </c>
      <c r="AZ67" s="119">
        <f>AY67-T_i!AE$17</f>
        <v>0</v>
      </c>
      <c r="BA67" s="119">
        <f>T_i!AF$17-AY67</f>
        <v>0</v>
      </c>
      <c r="BB67" s="119">
        <f>T_i!AD$18</f>
        <v>0</v>
      </c>
      <c r="BC67" s="119">
        <f>BB67-T_i!AE$18</f>
        <v>0</v>
      </c>
      <c r="BD67" s="119">
        <f>T_i!AF$18-BB67</f>
        <v>0</v>
      </c>
      <c r="BE67" s="119">
        <f>T_i!AD$19</f>
        <v>0</v>
      </c>
      <c r="BF67" s="119">
        <f>BE67-T_i!AE$19</f>
        <v>0</v>
      </c>
      <c r="BG67" s="119">
        <f>T_i!AF$19-BE67</f>
        <v>0</v>
      </c>
      <c r="BH67" s="119">
        <f>T_i!AD$20</f>
        <v>0</v>
      </c>
      <c r="BI67" s="119">
        <f>BH67-T_i!AE$20</f>
        <v>0</v>
      </c>
      <c r="BJ67" s="119">
        <f>T_i!AF$20-BH67</f>
        <v>0</v>
      </c>
      <c r="BK67" s="119">
        <f>T_i!AD$21</f>
        <v>0</v>
      </c>
      <c r="BL67" s="119">
        <f>BK67-T_i!AE$21</f>
        <v>0</v>
      </c>
      <c r="BM67" s="119">
        <f>T_i!AF$21-BK67</f>
        <v>0</v>
      </c>
      <c r="BN67" s="119">
        <f>T_i!AD$22</f>
        <v>0</v>
      </c>
      <c r="BO67" s="119">
        <f>BN67-T_i!AE$22</f>
        <v>0</v>
      </c>
      <c r="BP67" s="119">
        <f>T_i!AF$22-BN67</f>
        <v>0</v>
      </c>
      <c r="BQ67" s="119">
        <f>T_i!AD$23</f>
        <v>0</v>
      </c>
      <c r="BR67" s="119">
        <f>BQ67-T_i!AE$23</f>
        <v>0</v>
      </c>
      <c r="BS67" s="119">
        <f>T_i!AF$23-BQ67</f>
        <v>0</v>
      </c>
      <c r="BT67" s="119">
        <f>T_i!AD$24</f>
        <v>0</v>
      </c>
      <c r="BU67" s="119">
        <f>BT67-T_i!AE$24</f>
        <v>0</v>
      </c>
      <c r="BV67" s="119">
        <f>T_i!AF$24-BT67</f>
        <v>0</v>
      </c>
      <c r="BW67" s="119">
        <f>T_i!AD$24</f>
        <v>0</v>
      </c>
      <c r="BX67" s="119">
        <f>BW67-T_i!AE$24</f>
        <v>0</v>
      </c>
      <c r="BY67" s="119">
        <f>T_i!AF$24-BW67</f>
        <v>0</v>
      </c>
      <c r="BZ67" s="119">
        <f>T_i!AD$26</f>
        <v>0</v>
      </c>
      <c r="CA67" s="119">
        <f>BZ67-T_i!AE$26</f>
        <v>0</v>
      </c>
      <c r="CB67" s="119">
        <f>T_i!AF$26-BZ67</f>
        <v>0</v>
      </c>
      <c r="CC67" s="119">
        <f>T_i!AD$27</f>
        <v>0</v>
      </c>
      <c r="CD67" s="119">
        <f>CC67-T_i!AE$27</f>
        <v>0</v>
      </c>
      <c r="CE67" s="119">
        <f>T_i!AF$27-CC67</f>
        <v>0</v>
      </c>
      <c r="CF67" s="119">
        <f>T_i!AD$28</f>
        <v>0</v>
      </c>
      <c r="CG67" s="119">
        <f>CF67-T_i!AE$28</f>
        <v>0</v>
      </c>
      <c r="CH67" s="119">
        <f>T_i!AF$28-CF67</f>
        <v>0</v>
      </c>
      <c r="CI67" s="119">
        <f>T_i!AD$29</f>
        <v>0</v>
      </c>
      <c r="CJ67" s="119">
        <f>CI67-T_i!AE$29</f>
        <v>0</v>
      </c>
      <c r="CK67" s="119">
        <f>T_i!AF$29-CI67</f>
        <v>0</v>
      </c>
      <c r="CL67" s="119">
        <f>T_i!AD$30</f>
        <v>0</v>
      </c>
      <c r="CM67" s="119">
        <f>CL67-T_i!AE$30</f>
        <v>0</v>
      </c>
      <c r="CN67" s="119">
        <f>T_i!AF$30-CL67</f>
        <v>0</v>
      </c>
      <c r="CO67" s="119">
        <f>T_i!AD$31</f>
        <v>0</v>
      </c>
      <c r="CP67" s="119">
        <f>CO67-T_i!AE$31</f>
        <v>0</v>
      </c>
      <c r="CQ67" s="119">
        <f>T_i!AF$31-CO67</f>
        <v>0</v>
      </c>
      <c r="CR67" s="119">
        <f>T_i!AD$32</f>
        <v>0</v>
      </c>
      <c r="CS67" s="119">
        <f>CR67-T_i!AE$32</f>
        <v>0</v>
      </c>
      <c r="CT67" s="119">
        <f>T_i!AF$32-CR67</f>
        <v>0</v>
      </c>
      <c r="CX67" s="159"/>
      <c r="CY67" s="159"/>
      <c r="CZ67" s="159"/>
      <c r="DA67" s="159"/>
      <c r="DB67" s="159"/>
      <c r="DC67" s="159"/>
    </row>
    <row r="68" spans="2:107" x14ac:dyDescent="0.25">
      <c r="B68" s="165"/>
      <c r="C68" s="165"/>
      <c r="D68" s="165"/>
      <c r="E68" s="165"/>
      <c r="F68" s="165"/>
      <c r="G68" s="165"/>
      <c r="I68" s="136"/>
      <c r="J68" s="115"/>
      <c r="K68" s="115"/>
      <c r="L68" s="137"/>
      <c r="M68" s="137"/>
      <c r="N68" s="137"/>
      <c r="O68" s="137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X68" s="159"/>
      <c r="CY68" s="159"/>
      <c r="CZ68" s="159"/>
      <c r="DA68" s="159"/>
      <c r="DB68" s="159"/>
      <c r="DC68" s="159"/>
    </row>
    <row r="69" spans="2:107" x14ac:dyDescent="0.25">
      <c r="B69" s="165"/>
      <c r="C69" s="165"/>
      <c r="D69" s="165"/>
      <c r="E69" s="165"/>
      <c r="F69" s="165"/>
      <c r="G69" s="165"/>
      <c r="I69" s="136"/>
      <c r="J69" s="115"/>
      <c r="K69" s="115"/>
      <c r="L69" s="137"/>
      <c r="M69" s="137"/>
      <c r="N69" s="137"/>
      <c r="O69" s="137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X69" s="159"/>
      <c r="CY69" s="159"/>
      <c r="CZ69" s="159"/>
      <c r="DA69" s="159"/>
      <c r="DB69" s="159"/>
      <c r="DC69" s="159"/>
    </row>
    <row r="70" spans="2:107" x14ac:dyDescent="0.25">
      <c r="B70" s="165"/>
      <c r="C70" s="165"/>
      <c r="D70" s="165"/>
      <c r="E70" s="165"/>
      <c r="F70" s="165"/>
      <c r="G70" s="165"/>
      <c r="I70" s="136"/>
      <c r="J70" s="115"/>
      <c r="K70" s="115"/>
      <c r="L70" s="137"/>
      <c r="M70" s="137"/>
      <c r="N70" s="137"/>
      <c r="O70" s="137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X70" s="159"/>
      <c r="CY70" s="159"/>
      <c r="CZ70" s="159"/>
      <c r="DA70" s="159"/>
      <c r="DB70" s="159"/>
      <c r="DC70" s="159"/>
    </row>
    <row r="71" spans="2:107" x14ac:dyDescent="0.25">
      <c r="B71" s="165"/>
      <c r="C71" s="165"/>
      <c r="D71" s="165"/>
      <c r="E71" s="165"/>
      <c r="F71" s="165"/>
      <c r="G71" s="165"/>
      <c r="I71" s="136"/>
      <c r="J71" s="115"/>
      <c r="K71" s="115"/>
      <c r="L71" s="137"/>
      <c r="M71" s="137"/>
      <c r="N71" s="137"/>
      <c r="O71" s="137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X71" s="159"/>
      <c r="CY71" s="159"/>
      <c r="CZ71" s="159"/>
      <c r="DA71" s="159"/>
      <c r="DB71" s="159"/>
      <c r="DC71" s="159"/>
    </row>
    <row r="72" spans="2:107" x14ac:dyDescent="0.25">
      <c r="B72" s="165"/>
      <c r="C72" s="165"/>
      <c r="D72" s="165"/>
      <c r="E72" s="165"/>
      <c r="F72" s="165"/>
      <c r="G72" s="165"/>
      <c r="I72" s="136"/>
      <c r="J72" s="115"/>
      <c r="K72" s="8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X72" s="159"/>
      <c r="CY72" s="159"/>
      <c r="CZ72" s="159"/>
      <c r="DA72" s="159"/>
      <c r="DB72" s="159"/>
      <c r="DC72" s="159"/>
    </row>
    <row r="73" spans="2:107" x14ac:dyDescent="0.25">
      <c r="B73" s="165"/>
      <c r="C73" s="165"/>
      <c r="D73" s="165"/>
      <c r="E73" s="165"/>
      <c r="F73" s="165"/>
      <c r="G73" s="165"/>
      <c r="I73" s="136"/>
      <c r="K73" s="8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X73" s="159"/>
      <c r="CY73" s="159"/>
      <c r="CZ73" s="159"/>
      <c r="DA73" s="159"/>
      <c r="DB73" s="159"/>
      <c r="DC73" s="159"/>
    </row>
    <row r="74" spans="2:107" x14ac:dyDescent="0.25">
      <c r="B74" s="165"/>
      <c r="C74" s="165"/>
      <c r="D74" s="165"/>
      <c r="E74" s="165"/>
      <c r="F74" s="165"/>
      <c r="G74" s="165"/>
      <c r="I74" s="136"/>
      <c r="K74" s="8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X74" s="159"/>
      <c r="CY74" s="159"/>
      <c r="CZ74" s="159"/>
      <c r="DA74" s="159"/>
      <c r="DB74" s="159"/>
      <c r="DC74" s="159"/>
    </row>
    <row r="75" spans="2:107" x14ac:dyDescent="0.25">
      <c r="B75" s="160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C75" s="160"/>
      <c r="D75" s="160"/>
      <c r="E75" s="160"/>
      <c r="F75" s="160"/>
      <c r="G75" s="160"/>
      <c r="I75" s="136"/>
      <c r="K75" s="8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X75" s="159"/>
      <c r="CY75" s="159"/>
      <c r="CZ75" s="159"/>
      <c r="DA75" s="159"/>
      <c r="DB75" s="159"/>
      <c r="DC75" s="159"/>
    </row>
    <row r="76" spans="2:107" ht="77.25" customHeight="1" thickBot="1" x14ac:dyDescent="0.3">
      <c r="B76" s="161" t="s">
        <v>77</v>
      </c>
      <c r="C76" s="161"/>
      <c r="D76" s="161"/>
      <c r="E76" s="161"/>
      <c r="F76" s="161"/>
      <c r="G76" s="161"/>
      <c r="I76" s="136"/>
      <c r="K76" s="8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X76" s="159"/>
      <c r="CY76" s="159"/>
      <c r="CZ76" s="159"/>
      <c r="DA76" s="159"/>
      <c r="DB76" s="159"/>
      <c r="DC76" s="159"/>
    </row>
    <row r="77" spans="2:107" ht="15.75" thickTop="1" x14ac:dyDescent="0.25">
      <c r="I77" s="136"/>
      <c r="K77" s="8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</row>
    <row r="83" spans="1:92" s="146" customFormat="1" x14ac:dyDescent="0.25">
      <c r="A83" s="145" t="str">
        <f>UPPER(RIGHT(T_iii_strat2!A1,LEN(T_iii_strat2!A1)-6))</f>
        <v>STRAT2</v>
      </c>
      <c r="I83" s="147"/>
      <c r="J83" s="148"/>
      <c r="K83" s="149"/>
      <c r="L83" s="150"/>
      <c r="M83" s="150"/>
    </row>
    <row r="84" spans="1:92" x14ac:dyDescent="0.25">
      <c r="A84" s="8" t="s">
        <v>7</v>
      </c>
      <c r="J84" s="122"/>
    </row>
    <row r="85" spans="1:92" x14ac:dyDescent="0.25">
      <c r="B85" s="157"/>
      <c r="C85" s="157"/>
      <c r="D85" s="157"/>
      <c r="E85" s="157"/>
      <c r="F85" s="157"/>
      <c r="G85" s="157"/>
      <c r="J85" s="122"/>
    </row>
    <row r="86" spans="1:92" s="129" customFormat="1" ht="13.5" thickBot="1" x14ac:dyDescent="0.25">
      <c r="A86" s="128"/>
      <c r="B86" s="158" t="str">
        <f>A3</f>
        <v>Availability of malaria blood testing in all antimalarial-stocking outlets</v>
      </c>
      <c r="C86" s="158"/>
      <c r="D86" s="158"/>
      <c r="E86" s="158"/>
      <c r="F86" s="158"/>
      <c r="G86" s="158"/>
      <c r="I86" s="130"/>
      <c r="J86" s="131"/>
      <c r="K86" s="132"/>
      <c r="L86" s="133"/>
      <c r="M86" s="133"/>
      <c r="N86" s="131"/>
      <c r="O86" s="131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</row>
    <row r="87" spans="1:92" ht="15.75" thickTop="1" x14ac:dyDescent="0.25">
      <c r="B87" s="159"/>
      <c r="C87" s="159"/>
      <c r="D87" s="159"/>
      <c r="E87" s="159"/>
      <c r="F87" s="159"/>
      <c r="G87" s="159"/>
    </row>
    <row r="88" spans="1:92" x14ac:dyDescent="0.25">
      <c r="B88" s="159"/>
      <c r="C88" s="159"/>
      <c r="D88" s="159"/>
      <c r="E88" s="159"/>
      <c r="F88" s="159"/>
      <c r="G88" s="159"/>
      <c r="J88" s="123" t="s">
        <v>78</v>
      </c>
      <c r="K88" s="124" t="s">
        <v>25</v>
      </c>
      <c r="L88" s="125" t="s">
        <v>15</v>
      </c>
      <c r="M88" s="125" t="s">
        <v>16</v>
      </c>
    </row>
    <row r="89" spans="1:92" x14ac:dyDescent="0.25">
      <c r="B89" s="159"/>
      <c r="C89" s="159"/>
      <c r="D89" s="159"/>
      <c r="E89" s="159"/>
      <c r="F89" s="159"/>
      <c r="G89" s="159"/>
      <c r="J89" s="126" t="str">
        <f>T_iii_strat2!A4</f>
        <v>Stocks any diagnostic test</v>
      </c>
      <c r="K89" s="119">
        <f>T_iii_strat2!Z4</f>
        <v>28.395471270845196</v>
      </c>
      <c r="L89" s="120">
        <f>K89-T_iii_strat2!AA4</f>
        <v>4.4997836064889896</v>
      </c>
      <c r="M89" s="120">
        <f>T_iii_strat2!AB4-K89</f>
        <v>4.9755792950274405</v>
      </c>
    </row>
    <row r="90" spans="1:92" x14ac:dyDescent="0.25">
      <c r="B90" s="159"/>
      <c r="C90" s="159"/>
      <c r="D90" s="159"/>
      <c r="E90" s="159"/>
      <c r="F90" s="159"/>
      <c r="G90" s="159"/>
      <c r="J90" s="126" t="str">
        <f>T_iii_strat2!A5</f>
        <v>Stocks malaria microscopy?</v>
      </c>
      <c r="K90" s="119">
        <f>T_iii_strat2!Z5</f>
        <v>1.8086796849604858</v>
      </c>
      <c r="L90" s="120">
        <f>K90-T_iii_strat2!AA5</f>
        <v>0.87021157593244669</v>
      </c>
      <c r="M90" s="120">
        <f>T_iii_strat2!AB5-K90</f>
        <v>1.6489663078235299</v>
      </c>
    </row>
    <row r="91" spans="1:92" x14ac:dyDescent="0.25">
      <c r="B91" s="159"/>
      <c r="C91" s="159"/>
      <c r="D91" s="159"/>
      <c r="E91" s="159"/>
      <c r="F91" s="159"/>
      <c r="G91" s="159"/>
      <c r="J91" s="126" t="str">
        <f>T_iii_strat2!A6</f>
        <v>Stocks malaria RDT</v>
      </c>
      <c r="K91" s="119">
        <f>T_iii_strat2!Z6</f>
        <v>27.498365094572168</v>
      </c>
      <c r="L91" s="120">
        <f>K91-T_iii_strat2!AA6</f>
        <v>4.3573723013648973</v>
      </c>
      <c r="M91" s="120">
        <f>T_iii_strat2!AB6-K91</f>
        <v>4.8327130831574543</v>
      </c>
    </row>
    <row r="92" spans="1:92" x14ac:dyDescent="0.25">
      <c r="B92" s="159"/>
      <c r="C92" s="159"/>
      <c r="D92" s="159"/>
      <c r="E92" s="159"/>
      <c r="F92" s="159"/>
      <c r="G92" s="159"/>
      <c r="J92" s="126" t="str">
        <f>T_iii_strat2!A7</f>
        <v>Stocks QARDT</v>
      </c>
      <c r="K92" s="119">
        <f>T_iii_strat2!Z7</f>
        <v>25.984695036496181</v>
      </c>
      <c r="L92" s="120">
        <f>K92-T_iii_strat2!AA7</f>
        <v>4.5120436256691043</v>
      </c>
      <c r="M92" s="120">
        <f>T_iii_strat2!AB7-K92</f>
        <v>5.0850321702357597</v>
      </c>
    </row>
    <row r="93" spans="1:92" x14ac:dyDescent="0.25">
      <c r="B93" s="159"/>
      <c r="C93" s="159"/>
      <c r="D93" s="159"/>
      <c r="E93" s="159"/>
      <c r="F93" s="159"/>
      <c r="G93" s="159"/>
      <c r="J93" s="126">
        <f>T_iii_strat2!A8</f>
        <v>0</v>
      </c>
      <c r="K93" s="119">
        <f>T_iii_strat2!Z8</f>
        <v>0</v>
      </c>
      <c r="L93" s="120">
        <f>K93-T_iii_strat2!AA8</f>
        <v>0</v>
      </c>
      <c r="M93" s="120">
        <f>T_iii_strat2!AB8-K93</f>
        <v>0</v>
      </c>
    </row>
    <row r="94" spans="1:92" x14ac:dyDescent="0.25">
      <c r="B94" s="159"/>
      <c r="C94" s="159"/>
      <c r="D94" s="159"/>
      <c r="E94" s="159"/>
      <c r="F94" s="159"/>
      <c r="G94" s="159"/>
      <c r="J94" s="126">
        <f>T_iii_strat2!A9</f>
        <v>0</v>
      </c>
      <c r="K94" s="119">
        <f>T_iii_strat2!Z9</f>
        <v>0</v>
      </c>
      <c r="L94" s="120">
        <f>K94-T_iii_strat2!AA9</f>
        <v>0</v>
      </c>
      <c r="M94" s="120">
        <f>T_iii_strat2!AB9-K94</f>
        <v>0</v>
      </c>
    </row>
    <row r="95" spans="1:92" x14ac:dyDescent="0.25">
      <c r="B95" s="159"/>
      <c r="C95" s="159"/>
      <c r="D95" s="159"/>
      <c r="E95" s="159"/>
      <c r="F95" s="159"/>
      <c r="G95" s="159"/>
      <c r="J95" s="126">
        <f>T_iii_strat2!A10</f>
        <v>0</v>
      </c>
      <c r="K95" s="119">
        <f>T_iii_strat2!Z10</f>
        <v>0</v>
      </c>
      <c r="L95" s="120">
        <f>K95-T_iii_strat2!AA10</f>
        <v>0</v>
      </c>
      <c r="M95" s="120">
        <f>T_iii_strat2!AB10-K95</f>
        <v>0</v>
      </c>
    </row>
    <row r="96" spans="1:92" x14ac:dyDescent="0.25">
      <c r="B96" s="159"/>
      <c r="C96" s="159"/>
      <c r="D96" s="159"/>
      <c r="E96" s="159"/>
      <c r="F96" s="159"/>
      <c r="G96" s="159"/>
      <c r="J96" s="126">
        <f>T_iii_strat2!A11</f>
        <v>0</v>
      </c>
      <c r="K96" s="119">
        <f>T_iii_strat2!Z11</f>
        <v>0</v>
      </c>
      <c r="L96" s="120">
        <f>K96-T_iii_strat2!AA11</f>
        <v>0</v>
      </c>
      <c r="M96" s="120">
        <f>T_iii_strat2!AB11-K96</f>
        <v>0</v>
      </c>
    </row>
    <row r="97" spans="2:13" x14ac:dyDescent="0.25">
      <c r="B97" s="159"/>
      <c r="C97" s="159"/>
      <c r="D97" s="159"/>
      <c r="E97" s="159"/>
      <c r="F97" s="159"/>
      <c r="G97" s="159"/>
      <c r="J97" s="126">
        <f>T_iii_strat2!A12</f>
        <v>0</v>
      </c>
      <c r="K97" s="119">
        <f>T_iii_strat2!Z12</f>
        <v>0</v>
      </c>
      <c r="L97" s="120">
        <f>K97-T_iii_strat2!AA12</f>
        <v>0</v>
      </c>
      <c r="M97" s="120">
        <f>T_iii_strat2!AB12-K97</f>
        <v>0</v>
      </c>
    </row>
    <row r="98" spans="2:13" x14ac:dyDescent="0.25">
      <c r="B98" s="159"/>
      <c r="C98" s="159"/>
      <c r="D98" s="159"/>
      <c r="E98" s="159"/>
      <c r="F98" s="159"/>
      <c r="G98" s="159"/>
      <c r="J98" s="126">
        <f>T_iii_strat2!A13</f>
        <v>0</v>
      </c>
      <c r="K98" s="119">
        <f>T_iii_strat2!Z13</f>
        <v>0</v>
      </c>
      <c r="L98" s="120">
        <f>K98-T_iii_strat2!AA13</f>
        <v>0</v>
      </c>
      <c r="M98" s="120">
        <f>T_iii_strat2!AB13-K98</f>
        <v>0</v>
      </c>
    </row>
    <row r="99" spans="2:13" x14ac:dyDescent="0.25">
      <c r="B99" s="159"/>
      <c r="C99" s="159"/>
      <c r="D99" s="159"/>
      <c r="E99" s="159"/>
      <c r="F99" s="159"/>
      <c r="G99" s="159"/>
      <c r="J99" s="126">
        <f>T_iii_strat2!A14</f>
        <v>0</v>
      </c>
      <c r="K99" s="119">
        <f>T_iii_strat2!Z14</f>
        <v>0</v>
      </c>
      <c r="L99" s="120">
        <f>K99-T_iii_strat2!AA14</f>
        <v>0</v>
      </c>
      <c r="M99" s="120">
        <f>T_iii_strat2!AB14-K99</f>
        <v>0</v>
      </c>
    </row>
    <row r="100" spans="2:13" x14ac:dyDescent="0.25">
      <c r="B100" s="159"/>
      <c r="C100" s="159"/>
      <c r="D100" s="159"/>
      <c r="E100" s="159"/>
      <c r="F100" s="159"/>
      <c r="G100" s="159"/>
      <c r="J100" s="126">
        <f>T_iii_strat2!A15</f>
        <v>0</v>
      </c>
      <c r="K100" s="119">
        <f>T_iii_strat2!Z15</f>
        <v>0</v>
      </c>
      <c r="L100" s="120">
        <f>K100-T_iii_strat2!AA15</f>
        <v>0</v>
      </c>
      <c r="M100" s="120">
        <f>T_iii_strat2!AB15-K100</f>
        <v>0</v>
      </c>
    </row>
    <row r="101" spans="2:13" x14ac:dyDescent="0.25">
      <c r="B101" s="159"/>
      <c r="C101" s="159"/>
      <c r="D101" s="159"/>
      <c r="E101" s="159"/>
      <c r="F101" s="159"/>
      <c r="G101" s="159"/>
      <c r="J101" s="126">
        <f>T_iii_strat2!A16</f>
        <v>0</v>
      </c>
      <c r="K101" s="119">
        <f>T_iii_strat2!Z16</f>
        <v>0</v>
      </c>
      <c r="L101" s="120">
        <f>K101-T_iii_strat2!AA16</f>
        <v>0</v>
      </c>
      <c r="M101" s="120">
        <f>T_iii_strat2!AB16-K101</f>
        <v>0</v>
      </c>
    </row>
    <row r="102" spans="2:13" x14ac:dyDescent="0.25">
      <c r="B102" s="159"/>
      <c r="C102" s="159"/>
      <c r="D102" s="159"/>
      <c r="E102" s="159"/>
      <c r="F102" s="159"/>
      <c r="G102" s="159"/>
      <c r="J102" s="126">
        <f>T_iii_strat2!A17</f>
        <v>0</v>
      </c>
      <c r="K102" s="119">
        <f>T_iii_strat2!Z17</f>
        <v>0</v>
      </c>
      <c r="L102" s="120">
        <f>K102-T_iii_strat2!AA17</f>
        <v>0</v>
      </c>
      <c r="M102" s="120">
        <f>T_iii_strat2!AB17-K102</f>
        <v>0</v>
      </c>
    </row>
    <row r="103" spans="2:13" x14ac:dyDescent="0.25">
      <c r="B103" s="159"/>
      <c r="C103" s="159"/>
      <c r="D103" s="159"/>
      <c r="E103" s="159"/>
      <c r="F103" s="159"/>
      <c r="G103" s="159"/>
      <c r="J103" s="126">
        <f>T_iii_strat2!A18</f>
        <v>0</v>
      </c>
      <c r="K103" s="119">
        <f>T_iii_strat2!Z18</f>
        <v>0</v>
      </c>
      <c r="L103" s="120">
        <f>K103-T_iii_strat2!AA18</f>
        <v>0</v>
      </c>
      <c r="M103" s="120">
        <f>T_iii_strat2!AB18-K103</f>
        <v>0</v>
      </c>
    </row>
    <row r="104" spans="2:13" ht="20.25" customHeight="1" x14ac:dyDescent="0.25">
      <c r="B104" s="160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C104" s="160"/>
      <c r="D104" s="160"/>
      <c r="E104" s="160"/>
      <c r="F104" s="160"/>
      <c r="G104" s="160"/>
      <c r="J104" s="126">
        <f>T_iii_strat2!A19</f>
        <v>0</v>
      </c>
      <c r="K104" s="119">
        <f>T_iii_strat2!Z19</f>
        <v>0</v>
      </c>
      <c r="L104" s="120">
        <f>K104-T_iii_strat2!AA19</f>
        <v>0</v>
      </c>
      <c r="M104" s="120">
        <f>T_iii_strat2!AB19-K104</f>
        <v>0</v>
      </c>
    </row>
    <row r="105" spans="2:13" ht="15.75" thickBot="1" x14ac:dyDescent="0.3">
      <c r="B105" s="161" t="s">
        <v>77</v>
      </c>
      <c r="C105" s="161"/>
      <c r="D105" s="161"/>
      <c r="E105" s="161"/>
      <c r="F105" s="161"/>
      <c r="G105" s="161"/>
      <c r="J105" s="126">
        <f>T_iii_strat2!A20</f>
        <v>0</v>
      </c>
      <c r="K105" s="119">
        <f>T_iii_strat2!Z20</f>
        <v>0</v>
      </c>
      <c r="L105" s="120">
        <f>K105-T_iii_strat2!AA20</f>
        <v>0</v>
      </c>
      <c r="M105" s="120">
        <f>T_iii_strat2!AB20-K105</f>
        <v>0</v>
      </c>
    </row>
    <row r="106" spans="2:13" ht="15.75" thickTop="1" x14ac:dyDescent="0.25">
      <c r="J106" s="126">
        <f>T_iii_strat2!A21</f>
        <v>0</v>
      </c>
      <c r="K106" s="119">
        <f>T_iii_strat2!Z21</f>
        <v>0</v>
      </c>
      <c r="L106" s="120">
        <f>K106-T_iii_strat2!AA21</f>
        <v>0</v>
      </c>
      <c r="M106" s="120">
        <f>T_iii_strat2!AB21-K106</f>
        <v>0</v>
      </c>
    </row>
    <row r="107" spans="2:13" x14ac:dyDescent="0.25">
      <c r="J107" s="126">
        <f>T_iii_strat2!A22</f>
        <v>0</v>
      </c>
      <c r="K107" s="119">
        <f>T_iii_strat2!Z22</f>
        <v>0</v>
      </c>
      <c r="L107" s="120">
        <f>K107-T_iii_strat2!AA22</f>
        <v>0</v>
      </c>
      <c r="M107" s="120">
        <f>T_iii_strat2!AB22-K107</f>
        <v>0</v>
      </c>
    </row>
    <row r="108" spans="2:13" x14ac:dyDescent="0.25">
      <c r="J108" s="126">
        <f>T_iii_strat2!A23</f>
        <v>0</v>
      </c>
      <c r="K108" s="119">
        <f>T_iii_strat2!Z23</f>
        <v>0</v>
      </c>
      <c r="L108" s="120">
        <f>K108-T_iii_strat2!AA23</f>
        <v>0</v>
      </c>
      <c r="M108" s="120">
        <f>T_iii_strat2!AB23-K108</f>
        <v>0</v>
      </c>
    </row>
    <row r="109" spans="2:13" x14ac:dyDescent="0.25">
      <c r="J109" s="126">
        <f>T_iii_strat2!A24</f>
        <v>0</v>
      </c>
      <c r="K109" s="119">
        <f>T_iii_strat2!Z24</f>
        <v>0</v>
      </c>
      <c r="L109" s="120">
        <f>K109-T_iii_strat2!AA24</f>
        <v>0</v>
      </c>
      <c r="M109" s="120">
        <f>T_iii_strat2!AB24-K109</f>
        <v>0</v>
      </c>
    </row>
    <row r="110" spans="2:13" x14ac:dyDescent="0.25">
      <c r="J110" s="126">
        <f>T_iii_strat2!A25</f>
        <v>0</v>
      </c>
      <c r="K110" s="119">
        <f>T_iii_strat2!Z25</f>
        <v>0</v>
      </c>
      <c r="L110" s="120">
        <f>K110-T_iii_strat2!AA25</f>
        <v>0</v>
      </c>
      <c r="M110" s="120">
        <f>T_iii_strat2!AB25-K110</f>
        <v>0</v>
      </c>
    </row>
    <row r="111" spans="2:13" x14ac:dyDescent="0.25">
      <c r="J111" s="126">
        <f>T_iii_strat2!A26</f>
        <v>0</v>
      </c>
      <c r="K111" s="119">
        <f>T_iii_strat2!Z26</f>
        <v>0</v>
      </c>
      <c r="L111" s="120">
        <f>K111-T_iii_strat2!AA26</f>
        <v>0</v>
      </c>
      <c r="M111" s="120">
        <f>T_iii_strat2!AB26-K111</f>
        <v>0</v>
      </c>
    </row>
    <row r="112" spans="2:13" x14ac:dyDescent="0.25">
      <c r="J112" s="126">
        <f>T_iii_strat2!A27</f>
        <v>0</v>
      </c>
      <c r="K112" s="119">
        <f>T_iii_strat2!Z27</f>
        <v>0</v>
      </c>
      <c r="L112" s="120">
        <f>K112-T_iii_strat2!AA27</f>
        <v>0</v>
      </c>
      <c r="M112" s="120">
        <f>T_iii_strat2!AB27-K112</f>
        <v>0</v>
      </c>
    </row>
    <row r="113" spans="1:107" x14ac:dyDescent="0.25">
      <c r="J113" s="126">
        <f>T_iii_strat2!A28</f>
        <v>0</v>
      </c>
      <c r="K113" s="119">
        <f>T_iii_strat2!Z28</f>
        <v>0</v>
      </c>
      <c r="L113" s="120">
        <f>K113-T_iii_strat2!AA28</f>
        <v>0</v>
      </c>
      <c r="M113" s="120">
        <f>T_iii_strat2!AB28-K113</f>
        <v>0</v>
      </c>
    </row>
    <row r="114" spans="1:107" x14ac:dyDescent="0.25">
      <c r="J114" s="126">
        <f>T_iii_strat2!A29</f>
        <v>0</v>
      </c>
      <c r="K114" s="119">
        <f>T_iii_strat2!Z29</f>
        <v>0</v>
      </c>
      <c r="L114" s="120">
        <f>K114-T_iii_strat2!AA29</f>
        <v>0</v>
      </c>
      <c r="M114" s="120">
        <f>T_iii_strat2!AB29-K114</f>
        <v>0</v>
      </c>
    </row>
    <row r="115" spans="1:107" x14ac:dyDescent="0.25">
      <c r="J115" s="126">
        <f>T_iii_strat2!A30</f>
        <v>0</v>
      </c>
      <c r="K115" s="119">
        <f>T_iii_strat2!Z30</f>
        <v>0</v>
      </c>
      <c r="L115" s="120">
        <f>K115-T_iii_strat2!AA30</f>
        <v>0</v>
      </c>
      <c r="M115" s="120">
        <f>T_iii_strat2!AB30-K115</f>
        <v>0</v>
      </c>
    </row>
    <row r="116" spans="1:107" x14ac:dyDescent="0.25">
      <c r="J116" s="126">
        <f>T_iii_strat2!A31</f>
        <v>0</v>
      </c>
      <c r="K116" s="119">
        <f>T_iii_strat2!Z31</f>
        <v>0</v>
      </c>
      <c r="L116" s="120">
        <f>K116-T_iii_strat2!AA31</f>
        <v>0</v>
      </c>
      <c r="M116" s="120">
        <f>T_iii_strat2!AB31-K116</f>
        <v>0</v>
      </c>
    </row>
    <row r="120" spans="1:107" x14ac:dyDescent="0.25">
      <c r="A120" s="8" t="s">
        <v>4</v>
      </c>
    </row>
    <row r="122" spans="1:107" x14ac:dyDescent="0.25">
      <c r="B122" s="157" t="str">
        <f>$A$3</f>
        <v>Availability of malaria blood testing in all antimalarial-stocking outlets</v>
      </c>
      <c r="C122" s="157"/>
      <c r="D122" s="157"/>
      <c r="E122" s="157"/>
      <c r="F122" s="157"/>
      <c r="G122" s="157"/>
    </row>
    <row r="123" spans="1:107" ht="15.75" thickBot="1" x14ac:dyDescent="0.3">
      <c r="B123" s="158" t="s">
        <v>4</v>
      </c>
      <c r="C123" s="158"/>
      <c r="D123" s="158"/>
      <c r="E123" s="158"/>
      <c r="F123" s="158"/>
      <c r="G123" s="158"/>
      <c r="I123" s="136"/>
      <c r="J123" s="115"/>
      <c r="K123" s="115"/>
      <c r="L123" s="137"/>
      <c r="M123" s="137"/>
      <c r="N123" s="137"/>
      <c r="O123" s="138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X123" s="162" t="s">
        <v>85</v>
      </c>
      <c r="CY123" s="163"/>
      <c r="CZ123" s="163"/>
      <c r="DA123" s="163"/>
      <c r="DB123" s="163"/>
      <c r="DC123" s="163"/>
    </row>
    <row r="124" spans="1:107" ht="16.5" thickTop="1" thickBot="1" x14ac:dyDescent="0.3">
      <c r="A124" s="115"/>
      <c r="B124" s="164"/>
      <c r="C124" s="164"/>
      <c r="D124" s="164"/>
      <c r="E124" s="164"/>
      <c r="F124" s="164"/>
      <c r="G124" s="164"/>
      <c r="I124" s="136"/>
      <c r="J124" s="115"/>
      <c r="K124" s="115"/>
      <c r="L124" s="137"/>
      <c r="M124" s="137"/>
      <c r="N124" s="137"/>
      <c r="O124" s="137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X124" s="139">
        <f>$K$124</f>
        <v>0</v>
      </c>
      <c r="CY124" s="139"/>
      <c r="CZ124" s="139"/>
      <c r="DA124" s="139"/>
      <c r="DB124" s="139"/>
      <c r="DC124" s="139"/>
    </row>
    <row r="125" spans="1:107" s="140" customFormat="1" ht="45.75" thickBot="1" x14ac:dyDescent="0.3">
      <c r="B125" s="165"/>
      <c r="C125" s="165"/>
      <c r="D125" s="165"/>
      <c r="E125" s="165"/>
      <c r="F125" s="165"/>
      <c r="G125" s="165"/>
      <c r="I125" s="141"/>
      <c r="J125" s="8" t="s">
        <v>96</v>
      </c>
      <c r="K125" s="142" t="s">
        <v>13</v>
      </c>
      <c r="L125" s="143" t="str">
        <f>T_i!$A4</f>
        <v>Stocks any diagnostic test</v>
      </c>
      <c r="M125" s="144" t="s">
        <v>15</v>
      </c>
      <c r="N125" s="144" t="s">
        <v>16</v>
      </c>
      <c r="O125" s="143" t="str">
        <f>T_i!$A4</f>
        <v>Stocks any diagnostic test</v>
      </c>
      <c r="P125" s="144" t="s">
        <v>15</v>
      </c>
      <c r="Q125" s="144" t="s">
        <v>16</v>
      </c>
      <c r="R125" s="143" t="str">
        <f>T_i!$A6</f>
        <v>Stocks malaria RDT</v>
      </c>
      <c r="S125" s="144" t="s">
        <v>15</v>
      </c>
      <c r="T125" s="144" t="s">
        <v>16</v>
      </c>
      <c r="U125" s="143" t="str">
        <f>T_i!$A7</f>
        <v>Stocks QARDT</v>
      </c>
      <c r="V125" s="144" t="s">
        <v>15</v>
      </c>
      <c r="W125" s="144" t="s">
        <v>16</v>
      </c>
      <c r="X125" s="143">
        <f>T_i!$A8</f>
        <v>0</v>
      </c>
      <c r="Y125" s="144" t="s">
        <v>15</v>
      </c>
      <c r="Z125" s="144" t="s">
        <v>16</v>
      </c>
      <c r="AA125" s="143">
        <f>T_i!$A9</f>
        <v>0</v>
      </c>
      <c r="AB125" s="144" t="s">
        <v>15</v>
      </c>
      <c r="AC125" s="144" t="s">
        <v>16</v>
      </c>
      <c r="AD125" s="143">
        <f>T_i!$A10</f>
        <v>0</v>
      </c>
      <c r="AE125" s="144" t="s">
        <v>15</v>
      </c>
      <c r="AF125" s="144" t="s">
        <v>16</v>
      </c>
      <c r="AG125" s="143">
        <f>T_i!$A11</f>
        <v>0</v>
      </c>
      <c r="AH125" s="144" t="s">
        <v>15</v>
      </c>
      <c r="AI125" s="144" t="s">
        <v>16</v>
      </c>
      <c r="AJ125" s="143">
        <f>T_i!$A12</f>
        <v>0</v>
      </c>
      <c r="AK125" s="144" t="s">
        <v>15</v>
      </c>
      <c r="AL125" s="144" t="s">
        <v>16</v>
      </c>
      <c r="AM125" s="143">
        <f>T_i!$A13</f>
        <v>0</v>
      </c>
      <c r="AN125" s="144" t="s">
        <v>15</v>
      </c>
      <c r="AO125" s="144" t="s">
        <v>16</v>
      </c>
      <c r="AP125" s="143">
        <f>T_i!$A14</f>
        <v>0</v>
      </c>
      <c r="AQ125" s="144" t="s">
        <v>15</v>
      </c>
      <c r="AR125" s="144" t="s">
        <v>16</v>
      </c>
      <c r="AS125" s="143">
        <f>T_i!$A14</f>
        <v>0</v>
      </c>
      <c r="AT125" s="144" t="s">
        <v>15</v>
      </c>
      <c r="AU125" s="144" t="s">
        <v>16</v>
      </c>
      <c r="AV125" s="143">
        <f>T_i!$A16</f>
        <v>0</v>
      </c>
      <c r="AW125" s="144" t="s">
        <v>15</v>
      </c>
      <c r="AX125" s="144" t="s">
        <v>16</v>
      </c>
      <c r="AY125" s="143">
        <f>T_i!$A17</f>
        <v>0</v>
      </c>
      <c r="AZ125" s="144" t="s">
        <v>15</v>
      </c>
      <c r="BA125" s="144" t="s">
        <v>16</v>
      </c>
      <c r="BB125" s="143">
        <f>T_i!$A18</f>
        <v>0</v>
      </c>
      <c r="BC125" s="144" t="s">
        <v>15</v>
      </c>
      <c r="BD125" s="144" t="s">
        <v>16</v>
      </c>
      <c r="BE125" s="143">
        <f>T_i!$A19</f>
        <v>0</v>
      </c>
      <c r="BF125" s="144" t="s">
        <v>15</v>
      </c>
      <c r="BG125" s="144" t="s">
        <v>16</v>
      </c>
      <c r="BH125" s="143">
        <f>T_i!$A20</f>
        <v>0</v>
      </c>
      <c r="BI125" s="144" t="s">
        <v>15</v>
      </c>
      <c r="BJ125" s="144" t="s">
        <v>16</v>
      </c>
      <c r="BK125" s="143">
        <f>T_i!$A21</f>
        <v>0</v>
      </c>
      <c r="BL125" s="144" t="s">
        <v>15</v>
      </c>
      <c r="BM125" s="144" t="s">
        <v>16</v>
      </c>
      <c r="BN125" s="143">
        <f>T_i!$A22</f>
        <v>0</v>
      </c>
      <c r="BO125" s="144" t="s">
        <v>15</v>
      </c>
      <c r="BP125" s="144" t="s">
        <v>16</v>
      </c>
      <c r="BQ125" s="143">
        <f>T_i!$A23</f>
        <v>0</v>
      </c>
      <c r="BR125" s="144" t="s">
        <v>15</v>
      </c>
      <c r="BS125" s="144" t="s">
        <v>16</v>
      </c>
      <c r="BT125" s="143">
        <f>T_i!$A24</f>
        <v>0</v>
      </c>
      <c r="BU125" s="144" t="s">
        <v>15</v>
      </c>
      <c r="BV125" s="144" t="s">
        <v>16</v>
      </c>
      <c r="BW125" s="143">
        <f>T_i!$A24</f>
        <v>0</v>
      </c>
      <c r="BX125" s="144" t="s">
        <v>15</v>
      </c>
      <c r="BY125" s="144" t="s">
        <v>16</v>
      </c>
      <c r="BZ125" s="143">
        <f>T_i!$A26</f>
        <v>0</v>
      </c>
      <c r="CA125" s="144" t="s">
        <v>15</v>
      </c>
      <c r="CB125" s="144" t="s">
        <v>16</v>
      </c>
      <c r="CC125" s="143">
        <f>T_i!$A27</f>
        <v>0</v>
      </c>
      <c r="CD125" s="144" t="s">
        <v>15</v>
      </c>
      <c r="CE125" s="144" t="s">
        <v>16</v>
      </c>
      <c r="CF125" s="143">
        <f>T_i!$A28</f>
        <v>0</v>
      </c>
      <c r="CG125" s="144" t="s">
        <v>15</v>
      </c>
      <c r="CH125" s="144" t="s">
        <v>16</v>
      </c>
      <c r="CI125" s="143">
        <f>T_i!$A29</f>
        <v>0</v>
      </c>
      <c r="CJ125" s="144" t="s">
        <v>15</v>
      </c>
      <c r="CK125" s="144" t="s">
        <v>16</v>
      </c>
      <c r="CL125" s="143">
        <f>T_i!$A30</f>
        <v>0</v>
      </c>
      <c r="CM125" s="144" t="s">
        <v>15</v>
      </c>
      <c r="CN125" s="144" t="s">
        <v>16</v>
      </c>
      <c r="CO125" s="143">
        <f>T_i!$A31</f>
        <v>0</v>
      </c>
      <c r="CP125" s="144" t="s">
        <v>15</v>
      </c>
      <c r="CQ125" s="144" t="s">
        <v>16</v>
      </c>
      <c r="CR125" s="143">
        <f>T_i!$A32</f>
        <v>0</v>
      </c>
      <c r="CS125" s="144" t="s">
        <v>15</v>
      </c>
      <c r="CT125" s="144" t="s">
        <v>16</v>
      </c>
      <c r="CX125" s="159"/>
      <c r="CY125" s="159"/>
      <c r="CZ125" s="159"/>
      <c r="DA125" s="159"/>
      <c r="DB125" s="159"/>
      <c r="DC125" s="159"/>
    </row>
    <row r="126" spans="1:107" x14ac:dyDescent="0.25">
      <c r="B126" s="165"/>
      <c r="C126" s="165"/>
      <c r="D126" s="165"/>
      <c r="E126" s="165"/>
      <c r="F126" s="165"/>
      <c r="G126" s="165"/>
      <c r="I126" s="136"/>
      <c r="J126" s="115"/>
      <c r="K126" s="64" t="str">
        <f>T_i!B$2</f>
        <v>Private Not For-Profit Facility</v>
      </c>
      <c r="L126" s="137">
        <f>T_i!B$4</f>
        <v>82.988195650369221</v>
      </c>
      <c r="M126" s="137">
        <f>L126-T_i!C$4</f>
        <v>17.23583651783683</v>
      </c>
      <c r="N126" s="137">
        <f>T_i!D$4-L126</f>
        <v>9.5464065334017505</v>
      </c>
      <c r="O126" s="137">
        <f>T_i!B$4</f>
        <v>82.988195650369221</v>
      </c>
      <c r="P126" s="119">
        <f>O126-T_i!C$4</f>
        <v>17.23583651783683</v>
      </c>
      <c r="Q126" s="119">
        <f>T_i!D$4-O126</f>
        <v>9.5464065334017505</v>
      </c>
      <c r="R126" s="119">
        <f>T_i!B$6</f>
        <v>12.918086081045377</v>
      </c>
      <c r="S126" s="119">
        <f>R126-T_i!C$6</f>
        <v>7.4389351610007814</v>
      </c>
      <c r="T126" s="119">
        <f>T_i!D$6-R126</f>
        <v>14.598447536394922</v>
      </c>
      <c r="U126" s="119">
        <f>T_i!B$7</f>
        <v>56.081810888905814</v>
      </c>
      <c r="V126" s="119">
        <f>U126-T_i!C$7</f>
        <v>31.654615307817991</v>
      </c>
      <c r="W126" s="119">
        <f>T_i!D$7-U126</f>
        <v>27.375145807969709</v>
      </c>
      <c r="X126" s="119">
        <f>T_i!B$8</f>
        <v>0</v>
      </c>
      <c r="Y126" s="119">
        <f>X126-T_i!C$8</f>
        <v>0</v>
      </c>
      <c r="Z126" s="119">
        <f>T_i!D$8-X126</f>
        <v>0</v>
      </c>
      <c r="AA126" s="119">
        <f>T_i!B$9</f>
        <v>0</v>
      </c>
      <c r="AB126" s="119">
        <f>AA126-T_i!C$9</f>
        <v>0</v>
      </c>
      <c r="AC126" s="119">
        <f>T_i!D$9-AA126</f>
        <v>0</v>
      </c>
      <c r="AD126" s="119">
        <f>T_i!B$10</f>
        <v>0</v>
      </c>
      <c r="AE126" s="119">
        <f>AD126-T_i!C$10</f>
        <v>0</v>
      </c>
      <c r="AF126" s="119">
        <f>T_i!D$10-AD126</f>
        <v>0</v>
      </c>
      <c r="AG126" s="119">
        <f>T_i!B$11</f>
        <v>0</v>
      </c>
      <c r="AH126" s="119">
        <f>AG126-T_i!C$11</f>
        <v>0</v>
      </c>
      <c r="AI126" s="119">
        <f>T_i!D$11-AG126</f>
        <v>0</v>
      </c>
      <c r="AJ126" s="119">
        <f>T_i!B$12</f>
        <v>0</v>
      </c>
      <c r="AK126" s="119">
        <f>AJ126-T_i!C$12</f>
        <v>0</v>
      </c>
      <c r="AL126" s="119">
        <f>T_i!D$12-AJ126</f>
        <v>0</v>
      </c>
      <c r="AM126" s="119">
        <f>T_i!B$13</f>
        <v>0</v>
      </c>
      <c r="AN126" s="119">
        <f>AM126-T_i!C$13</f>
        <v>0</v>
      </c>
      <c r="AO126" s="119">
        <f>T_i!D$13-AM126</f>
        <v>0</v>
      </c>
      <c r="AP126" s="119">
        <f>T_i!B$14</f>
        <v>0</v>
      </c>
      <c r="AQ126" s="119">
        <f>AP126-T_i!C$14</f>
        <v>0</v>
      </c>
      <c r="AR126" s="119">
        <f>T_i!D$14-AP126</f>
        <v>0</v>
      </c>
      <c r="AS126" s="119">
        <f>T_i!B$14</f>
        <v>0</v>
      </c>
      <c r="AT126" s="119">
        <f>AS126-T_i!C$14</f>
        <v>0</v>
      </c>
      <c r="AU126" s="119">
        <f>T_i!D$14-AS126</f>
        <v>0</v>
      </c>
      <c r="AV126" s="119">
        <f>T_i!B$16</f>
        <v>0</v>
      </c>
      <c r="AW126" s="119">
        <f>AV126-T_i!C$16</f>
        <v>0</v>
      </c>
      <c r="AX126" s="119">
        <f>T_i!D$16-AV126</f>
        <v>0</v>
      </c>
      <c r="AY126" s="119">
        <f>T_i!B$17</f>
        <v>0</v>
      </c>
      <c r="AZ126" s="119">
        <f>AY126-T_i!C$17</f>
        <v>0</v>
      </c>
      <c r="BA126" s="119">
        <f>T_i!D$17-AY126</f>
        <v>0</v>
      </c>
      <c r="BB126" s="119">
        <f>T_i!B$18</f>
        <v>0</v>
      </c>
      <c r="BC126" s="119">
        <f>BB126-T_i!C$18</f>
        <v>0</v>
      </c>
      <c r="BD126" s="119">
        <f>T_i!D$18-BB126</f>
        <v>0</v>
      </c>
      <c r="BE126" s="119">
        <f>T_i!B$19</f>
        <v>0</v>
      </c>
      <c r="BF126" s="119">
        <f>BE126-T_i!C$19</f>
        <v>0</v>
      </c>
      <c r="BG126" s="119">
        <f>T_i!D$19-BE126</f>
        <v>0</v>
      </c>
      <c r="BH126" s="119">
        <f>T_i!B$20</f>
        <v>0</v>
      </c>
      <c r="BI126" s="119">
        <f>BH126-T_i!C$20</f>
        <v>0</v>
      </c>
      <c r="BJ126" s="119">
        <f>T_i!D$20-BH126</f>
        <v>0</v>
      </c>
      <c r="BK126" s="119">
        <f>T_i!B$21</f>
        <v>0</v>
      </c>
      <c r="BL126" s="119">
        <f>BK126-T_i!C$21</f>
        <v>0</v>
      </c>
      <c r="BM126" s="119">
        <f>T_i!D$21-BK126</f>
        <v>0</v>
      </c>
      <c r="BN126" s="119">
        <f>T_i!B$22</f>
        <v>0</v>
      </c>
      <c r="BO126" s="119">
        <f>BN126-T_i!C$22</f>
        <v>0</v>
      </c>
      <c r="BP126" s="119">
        <f>T_i!D$22-BN126</f>
        <v>0</v>
      </c>
      <c r="BQ126" s="119">
        <f>T_i!B$23</f>
        <v>0</v>
      </c>
      <c r="BR126" s="119">
        <f>BQ126-T_i!C$23</f>
        <v>0</v>
      </c>
      <c r="BS126" s="119">
        <f>T_i!D$23-BQ126</f>
        <v>0</v>
      </c>
      <c r="BT126" s="119">
        <f>T_i!B$24</f>
        <v>0</v>
      </c>
      <c r="BU126" s="119">
        <f>BT126-T_i!C$24</f>
        <v>0</v>
      </c>
      <c r="BV126" s="119">
        <f>T_i!D$24-BT126</f>
        <v>0</v>
      </c>
      <c r="BW126" s="119">
        <f>T_i!B$24</f>
        <v>0</v>
      </c>
      <c r="BX126" s="119">
        <f>BW126-T_i!C$24</f>
        <v>0</v>
      </c>
      <c r="BY126" s="119">
        <f>T_i!D$24-BW126</f>
        <v>0</v>
      </c>
      <c r="BZ126" s="119">
        <f>T_i!B$26</f>
        <v>0</v>
      </c>
      <c r="CA126" s="119">
        <f>BZ126-T_i!C$26</f>
        <v>0</v>
      </c>
      <c r="CB126" s="119">
        <f>T_i!D$26-BZ126</f>
        <v>0</v>
      </c>
      <c r="CC126" s="119">
        <f>T_i!B$27</f>
        <v>0</v>
      </c>
      <c r="CD126" s="119">
        <f>CC126-T_i!C$27</f>
        <v>0</v>
      </c>
      <c r="CE126" s="119">
        <f>T_i!D$27-CC126</f>
        <v>0</v>
      </c>
      <c r="CF126" s="119">
        <f>T_i!B$28</f>
        <v>0</v>
      </c>
      <c r="CG126" s="119">
        <f>CF126-T_i!C$28</f>
        <v>0</v>
      </c>
      <c r="CH126" s="119">
        <f>T_i!D$28-CF126</f>
        <v>0</v>
      </c>
      <c r="CI126" s="119">
        <f>T_i!B$29</f>
        <v>0</v>
      </c>
      <c r="CJ126" s="119">
        <f>CI126-T_i!C$29</f>
        <v>0</v>
      </c>
      <c r="CK126" s="119">
        <f>T_i!D$29-CI126</f>
        <v>0</v>
      </c>
      <c r="CL126" s="119">
        <f>T_i!B$30</f>
        <v>0</v>
      </c>
      <c r="CM126" s="119">
        <f>CL126-T_i!C$30</f>
        <v>0</v>
      </c>
      <c r="CN126" s="119">
        <f>T_i!D$30-CL126</f>
        <v>0</v>
      </c>
      <c r="CO126" s="119">
        <f>T_i!B$31</f>
        <v>0</v>
      </c>
      <c r="CP126" s="119">
        <f>CO126-T_i!C$31</f>
        <v>0</v>
      </c>
      <c r="CQ126" s="119">
        <f>T_i!D$31-CO126</f>
        <v>0</v>
      </c>
      <c r="CR126" s="119">
        <f>T_i!B$32</f>
        <v>0</v>
      </c>
      <c r="CS126" s="119">
        <f>CR126-T_i!C$32</f>
        <v>0</v>
      </c>
      <c r="CT126" s="119">
        <f>T_i!D$32-CR126</f>
        <v>0</v>
      </c>
      <c r="CX126" s="159"/>
      <c r="CY126" s="159"/>
      <c r="CZ126" s="159"/>
      <c r="DA126" s="159"/>
      <c r="DB126" s="159"/>
      <c r="DC126" s="159"/>
    </row>
    <row r="127" spans="1:107" x14ac:dyDescent="0.25">
      <c r="B127" s="165"/>
      <c r="C127" s="165"/>
      <c r="D127" s="165"/>
      <c r="E127" s="165"/>
      <c r="F127" s="165"/>
      <c r="G127" s="165"/>
      <c r="I127" s="136"/>
      <c r="J127" s="115"/>
      <c r="K127" s="64" t="str">
        <f>T_i!F$2</f>
        <v>Private For-Profit Facility</v>
      </c>
      <c r="L127" s="137">
        <f>T_i!F$4</f>
        <v>44.208360085694167</v>
      </c>
      <c r="M127" s="137">
        <f>L127-T_i!G$4</f>
        <v>8.2191142842831013</v>
      </c>
      <c r="N127" s="137">
        <f>T_i!H$4-L127</f>
        <v>8.549106553213079</v>
      </c>
      <c r="O127" s="137">
        <f>T_i!F$4</f>
        <v>44.208360085694167</v>
      </c>
      <c r="P127" s="119">
        <f>O127-T_i!G$4</f>
        <v>8.2191142842831013</v>
      </c>
      <c r="Q127" s="119">
        <f>T_i!H$4-O127</f>
        <v>8.549106553213079</v>
      </c>
      <c r="R127" s="119">
        <f>T_i!F$6</f>
        <v>22.81322004057947</v>
      </c>
      <c r="S127" s="119">
        <f>R127-T_i!G$6</f>
        <v>7.7775051600340923</v>
      </c>
      <c r="T127" s="119">
        <f>T_i!H$6-R127</f>
        <v>10.235698574358945</v>
      </c>
      <c r="U127" s="119">
        <f>T_i!F$7</f>
        <v>49.422565309437381</v>
      </c>
      <c r="V127" s="119">
        <f>U127-T_i!G$7</f>
        <v>18.832862532861114</v>
      </c>
      <c r="W127" s="119">
        <f>T_i!H$7-U127</f>
        <v>18.998164785476781</v>
      </c>
      <c r="X127" s="119">
        <f>T_i!F$8</f>
        <v>0</v>
      </c>
      <c r="Y127" s="119">
        <f>X127-T_i!G$8</f>
        <v>0</v>
      </c>
      <c r="Z127" s="119">
        <f>T_i!H$8-X127</f>
        <v>0</v>
      </c>
      <c r="AA127" s="119">
        <f>T_i!F$9</f>
        <v>0</v>
      </c>
      <c r="AB127" s="119">
        <f>AA127-T_i!G$9</f>
        <v>0</v>
      </c>
      <c r="AC127" s="119">
        <f>T_i!H$9-AA127</f>
        <v>0</v>
      </c>
      <c r="AD127" s="119">
        <f>T_i!F$10</f>
        <v>0</v>
      </c>
      <c r="AE127" s="119">
        <f>AD127-T_i!G$10</f>
        <v>0</v>
      </c>
      <c r="AF127" s="119">
        <f>T_i!H$10-AD127</f>
        <v>0</v>
      </c>
      <c r="AG127" s="119">
        <f>T_i!F$11</f>
        <v>0</v>
      </c>
      <c r="AH127" s="119">
        <f>AG127-T_i!G$11</f>
        <v>0</v>
      </c>
      <c r="AI127" s="119">
        <f>T_i!H$11-AG127</f>
        <v>0</v>
      </c>
      <c r="AJ127" s="119">
        <f>T_i!F$12</f>
        <v>0</v>
      </c>
      <c r="AK127" s="119">
        <f>AJ127-T_i!G$12</f>
        <v>0</v>
      </c>
      <c r="AL127" s="119">
        <f>T_i!H$12-AJ127</f>
        <v>0</v>
      </c>
      <c r="AM127" s="119">
        <f>T_i!F$13</f>
        <v>0</v>
      </c>
      <c r="AN127" s="119">
        <f>AM127-T_i!G$13</f>
        <v>0</v>
      </c>
      <c r="AO127" s="119">
        <f>T_i!H$13-AM127</f>
        <v>0</v>
      </c>
      <c r="AP127" s="119">
        <f>T_i!F$14</f>
        <v>0</v>
      </c>
      <c r="AQ127" s="119">
        <f>AP127-T_i!G$14</f>
        <v>0</v>
      </c>
      <c r="AR127" s="119">
        <f>T_i!H$14-AP127</f>
        <v>0</v>
      </c>
      <c r="AS127" s="119">
        <f>T_i!F$14</f>
        <v>0</v>
      </c>
      <c r="AT127" s="119">
        <f>AS127-T_i!G$14</f>
        <v>0</v>
      </c>
      <c r="AU127" s="119">
        <f>T_i!H$14-AS127</f>
        <v>0</v>
      </c>
      <c r="AV127" s="119">
        <f>T_i!F$16</f>
        <v>0</v>
      </c>
      <c r="AW127" s="119">
        <f>AV127-T_i!G$16</f>
        <v>0</v>
      </c>
      <c r="AX127" s="119">
        <f>T_i!H$16-AV127</f>
        <v>0</v>
      </c>
      <c r="AY127" s="119">
        <f>T_i!F$17</f>
        <v>0</v>
      </c>
      <c r="AZ127" s="119">
        <f>AY127-T_i!G$17</f>
        <v>0</v>
      </c>
      <c r="BA127" s="119">
        <f>T_i!H$17-AY127</f>
        <v>0</v>
      </c>
      <c r="BB127" s="119">
        <f>T_i!F$18</f>
        <v>0</v>
      </c>
      <c r="BC127" s="119">
        <f>BB127-T_i!G$18</f>
        <v>0</v>
      </c>
      <c r="BD127" s="119">
        <f>T_i!H$18-BB127</f>
        <v>0</v>
      </c>
      <c r="BE127" s="119">
        <f>T_i!F$19</f>
        <v>0</v>
      </c>
      <c r="BF127" s="119">
        <f>BE127-T_i!G$19</f>
        <v>0</v>
      </c>
      <c r="BG127" s="119">
        <f>T_i!H$19-BE127</f>
        <v>0</v>
      </c>
      <c r="BH127" s="119">
        <f>T_i!F$20</f>
        <v>0</v>
      </c>
      <c r="BI127" s="119">
        <f>BH127-T_i!G$20</f>
        <v>0</v>
      </c>
      <c r="BJ127" s="119">
        <f>T_i!H$20-BH127</f>
        <v>0</v>
      </c>
      <c r="BK127" s="119">
        <f>T_i!F$21</f>
        <v>0</v>
      </c>
      <c r="BL127" s="119">
        <f>BK127-T_i!G$21</f>
        <v>0</v>
      </c>
      <c r="BM127" s="119">
        <f>T_i!H$21-BK127</f>
        <v>0</v>
      </c>
      <c r="BN127" s="119">
        <f>T_i!F$22</f>
        <v>0</v>
      </c>
      <c r="BO127" s="119">
        <f>BN127-T_i!G$22</f>
        <v>0</v>
      </c>
      <c r="BP127" s="119">
        <f>T_i!H$22-BN127</f>
        <v>0</v>
      </c>
      <c r="BQ127" s="119">
        <f>T_i!F$23</f>
        <v>0</v>
      </c>
      <c r="BR127" s="119">
        <f>BQ127-T_i!G$23</f>
        <v>0</v>
      </c>
      <c r="BS127" s="119">
        <f>T_i!H$23-BQ127</f>
        <v>0</v>
      </c>
      <c r="BT127" s="119">
        <f>T_i!F$24</f>
        <v>0</v>
      </c>
      <c r="BU127" s="119">
        <f>BT127-T_i!G$24</f>
        <v>0</v>
      </c>
      <c r="BV127" s="119">
        <f>T_i!H$24-BT127</f>
        <v>0</v>
      </c>
      <c r="BW127" s="119">
        <f>T_i!F$24</f>
        <v>0</v>
      </c>
      <c r="BX127" s="119">
        <f>BW127-T_i!G$24</f>
        <v>0</v>
      </c>
      <c r="BY127" s="119">
        <f>T_i!H$24-BW127</f>
        <v>0</v>
      </c>
      <c r="BZ127" s="119">
        <f>T_i!F$26</f>
        <v>0</v>
      </c>
      <c r="CA127" s="119">
        <f>BZ127-T_i!G$26</f>
        <v>0</v>
      </c>
      <c r="CB127" s="119">
        <f>T_i!H$26-BZ127</f>
        <v>0</v>
      </c>
      <c r="CC127" s="119">
        <f>T_i!F$27</f>
        <v>0</v>
      </c>
      <c r="CD127" s="119">
        <f>CC127-T_i!G$27</f>
        <v>0</v>
      </c>
      <c r="CE127" s="119">
        <f>T_i!H$27-CC127</f>
        <v>0</v>
      </c>
      <c r="CF127" s="119">
        <f>T_i!F$28</f>
        <v>0</v>
      </c>
      <c r="CG127" s="119">
        <f>CF127-T_i!G$28</f>
        <v>0</v>
      </c>
      <c r="CH127" s="119">
        <f>T_i!H$28-CF127</f>
        <v>0</v>
      </c>
      <c r="CI127" s="119">
        <f>T_i!F$29</f>
        <v>0</v>
      </c>
      <c r="CJ127" s="119">
        <f>CI127-T_i!G$29</f>
        <v>0</v>
      </c>
      <c r="CK127" s="119">
        <f>T_i!H$29-CI127</f>
        <v>0</v>
      </c>
      <c r="CL127" s="119">
        <f>T_i!F$30</f>
        <v>0</v>
      </c>
      <c r="CM127" s="119">
        <f>CL127-T_i!G$30</f>
        <v>0</v>
      </c>
      <c r="CN127" s="119">
        <f>T_i!H$30-CL127</f>
        <v>0</v>
      </c>
      <c r="CO127" s="119">
        <f>T_i!F$31</f>
        <v>0</v>
      </c>
      <c r="CP127" s="119">
        <f>CO127-T_i!G$31</f>
        <v>0</v>
      </c>
      <c r="CQ127" s="119">
        <f>T_i!H$31-CO127</f>
        <v>0</v>
      </c>
      <c r="CR127" s="119">
        <f>T_i!F$32</f>
        <v>0</v>
      </c>
      <c r="CS127" s="119">
        <f>CR127-T_i!G$32</f>
        <v>0</v>
      </c>
      <c r="CT127" s="119">
        <f>T_i!H$32-CR127</f>
        <v>0</v>
      </c>
      <c r="CX127" s="159"/>
      <c r="CY127" s="159"/>
      <c r="CZ127" s="159"/>
      <c r="DA127" s="159"/>
      <c r="DB127" s="159"/>
      <c r="DC127" s="159"/>
    </row>
    <row r="128" spans="1:107" x14ac:dyDescent="0.25">
      <c r="B128" s="165"/>
      <c r="C128" s="165"/>
      <c r="D128" s="165"/>
      <c r="E128" s="165"/>
      <c r="F128" s="165"/>
      <c r="G128" s="165"/>
      <c r="I128" s="136"/>
      <c r="J128" s="115"/>
      <c r="K128" s="64" t="str">
        <f>T_i!J$2</f>
        <v>Pharmacy</v>
      </c>
      <c r="L128" s="137">
        <f>T_i!J$4</f>
        <v>7.1174007337837599</v>
      </c>
      <c r="M128" s="137">
        <f>L128-T_i!K$4</f>
        <v>2.2564021243401209</v>
      </c>
      <c r="N128" s="137">
        <f>T_i!L$4-L128</f>
        <v>3.1903120231004012</v>
      </c>
      <c r="O128" s="137">
        <f>T_i!J$4</f>
        <v>7.1174007337837599</v>
      </c>
      <c r="P128" s="119">
        <f>O128-T_i!K$4</f>
        <v>2.2564021243401209</v>
      </c>
      <c r="Q128" s="119">
        <f>T_i!L$4-O128</f>
        <v>3.1903120231004012</v>
      </c>
      <c r="R128" s="119">
        <f>T_i!J$6</f>
        <v>7.0474604836446435</v>
      </c>
      <c r="S128" s="119">
        <f>R128-T_i!K$6</f>
        <v>2.2457791988943665</v>
      </c>
      <c r="T128" s="119">
        <f>T_i!L$6-R128</f>
        <v>3.1832652548863756</v>
      </c>
      <c r="U128" s="119">
        <f>T_i!J$7</f>
        <v>45.720851381222971</v>
      </c>
      <c r="V128" s="119">
        <f>U128-T_i!K$7</f>
        <v>13.13058060099749</v>
      </c>
      <c r="W128" s="119">
        <f>T_i!L$7-U128</f>
        <v>13.753357796169041</v>
      </c>
      <c r="X128" s="119">
        <f>T_i!J$8</f>
        <v>0</v>
      </c>
      <c r="Y128" s="119">
        <f>X128-T_i!K$8</f>
        <v>0</v>
      </c>
      <c r="Z128" s="119">
        <f>T_i!L$8-X128</f>
        <v>0</v>
      </c>
      <c r="AA128" s="119">
        <f>T_i!J$9</f>
        <v>0</v>
      </c>
      <c r="AB128" s="119">
        <f>AA128-T_i!K$9</f>
        <v>0</v>
      </c>
      <c r="AC128" s="119">
        <f>T_i!L$9-AA128</f>
        <v>0</v>
      </c>
      <c r="AD128" s="119">
        <f>T_i!J$10</f>
        <v>0</v>
      </c>
      <c r="AE128" s="119">
        <f>AD128-T_i!K$10</f>
        <v>0</v>
      </c>
      <c r="AF128" s="119">
        <f>T_i!L$10-AD128</f>
        <v>0</v>
      </c>
      <c r="AG128" s="119">
        <f>T_i!J$11</f>
        <v>0</v>
      </c>
      <c r="AH128" s="119">
        <f>AG128-T_i!K$11</f>
        <v>0</v>
      </c>
      <c r="AI128" s="119">
        <f>T_i!L$11-AG128</f>
        <v>0</v>
      </c>
      <c r="AJ128" s="119">
        <f>T_i!J$12</f>
        <v>0</v>
      </c>
      <c r="AK128" s="119">
        <f>AJ128-T_i!K$12</f>
        <v>0</v>
      </c>
      <c r="AL128" s="119">
        <f>T_i!L$12-AJ128</f>
        <v>0</v>
      </c>
      <c r="AM128" s="119">
        <f>T_i!J$13</f>
        <v>0</v>
      </c>
      <c r="AN128" s="119">
        <f>AM128-T_i!K$13</f>
        <v>0</v>
      </c>
      <c r="AO128" s="119">
        <f>T_i!L$13-AM128</f>
        <v>0</v>
      </c>
      <c r="AP128" s="119">
        <f>T_i!J$14</f>
        <v>0</v>
      </c>
      <c r="AQ128" s="119">
        <f>AP128-T_i!K$14</f>
        <v>0</v>
      </c>
      <c r="AR128" s="119">
        <f>T_i!L$14-AP128</f>
        <v>0</v>
      </c>
      <c r="AS128" s="119">
        <f>T_i!J$14</f>
        <v>0</v>
      </c>
      <c r="AT128" s="119">
        <f>AS128-T_i!K$14</f>
        <v>0</v>
      </c>
      <c r="AU128" s="119">
        <f>T_i!L$14-AS128</f>
        <v>0</v>
      </c>
      <c r="AV128" s="119">
        <f>T_i!J$16</f>
        <v>0</v>
      </c>
      <c r="AW128" s="119">
        <f>AV128-T_i!K$16</f>
        <v>0</v>
      </c>
      <c r="AX128" s="119">
        <f>T_i!L$16-AV128</f>
        <v>0</v>
      </c>
      <c r="AY128" s="119">
        <f>T_i!J$17</f>
        <v>0</v>
      </c>
      <c r="AZ128" s="119">
        <f>AY128-T_i!K$17</f>
        <v>0</v>
      </c>
      <c r="BA128" s="119">
        <f>T_i!L$17-AY128</f>
        <v>0</v>
      </c>
      <c r="BB128" s="119">
        <f>T_i!J$18</f>
        <v>0</v>
      </c>
      <c r="BC128" s="119">
        <f>BB128-T_i!K$18</f>
        <v>0</v>
      </c>
      <c r="BD128" s="119">
        <f>T_i!L$18-BB128</f>
        <v>0</v>
      </c>
      <c r="BE128" s="119">
        <f>T_i!J$19</f>
        <v>0</v>
      </c>
      <c r="BF128" s="119">
        <f>BE128-T_i!K$19</f>
        <v>0</v>
      </c>
      <c r="BG128" s="119">
        <f>T_i!L$19-BE128</f>
        <v>0</v>
      </c>
      <c r="BH128" s="119">
        <f>T_i!J$20</f>
        <v>0</v>
      </c>
      <c r="BI128" s="119">
        <f>BH128-T_i!K$20</f>
        <v>0</v>
      </c>
      <c r="BJ128" s="119">
        <f>T_i!L$20-BH128</f>
        <v>0</v>
      </c>
      <c r="BK128" s="119">
        <f>T_i!J$21</f>
        <v>0</v>
      </c>
      <c r="BL128" s="119">
        <f>BK128-T_i!K$21</f>
        <v>0</v>
      </c>
      <c r="BM128" s="119">
        <f>T_i!L$21-BK128</f>
        <v>0</v>
      </c>
      <c r="BN128" s="119">
        <f>T_i!J$22</f>
        <v>0</v>
      </c>
      <c r="BO128" s="119">
        <f>BN128-T_i!K$22</f>
        <v>0</v>
      </c>
      <c r="BP128" s="119">
        <f>T_i!L$22-BN128</f>
        <v>0</v>
      </c>
      <c r="BQ128" s="119">
        <f>T_i!J$23</f>
        <v>0</v>
      </c>
      <c r="BR128" s="119">
        <f>BQ128-T_i!K$23</f>
        <v>0</v>
      </c>
      <c r="BS128" s="119">
        <f>T_i!L$23-BQ128</f>
        <v>0</v>
      </c>
      <c r="BT128" s="119">
        <f>T_i!J$24</f>
        <v>0</v>
      </c>
      <c r="BU128" s="119">
        <f>BT128-T_i!K$24</f>
        <v>0</v>
      </c>
      <c r="BV128" s="119">
        <f>T_i!L$24-BT128</f>
        <v>0</v>
      </c>
      <c r="BW128" s="119">
        <f>T_i!J$24</f>
        <v>0</v>
      </c>
      <c r="BX128" s="119">
        <f>BW128-T_i!K$24</f>
        <v>0</v>
      </c>
      <c r="BY128" s="119">
        <f>T_i!L$24-BW128</f>
        <v>0</v>
      </c>
      <c r="BZ128" s="119">
        <f>T_i!J$26</f>
        <v>0</v>
      </c>
      <c r="CA128" s="119">
        <f>BZ128-T_i!K$26</f>
        <v>0</v>
      </c>
      <c r="CB128" s="119">
        <f>T_i!L$26-BZ128</f>
        <v>0</v>
      </c>
      <c r="CC128" s="119">
        <f>T_i!J$27</f>
        <v>0</v>
      </c>
      <c r="CD128" s="119">
        <f>CC128-T_i!K$27</f>
        <v>0</v>
      </c>
      <c r="CE128" s="119">
        <f>T_i!L$27-CC128</f>
        <v>0</v>
      </c>
      <c r="CF128" s="119">
        <f>T_i!J$28</f>
        <v>0</v>
      </c>
      <c r="CG128" s="119">
        <f>CF128-T_i!K$28</f>
        <v>0</v>
      </c>
      <c r="CH128" s="119">
        <f>T_i!L$28-CF128</f>
        <v>0</v>
      </c>
      <c r="CI128" s="119">
        <f>T_i!J$29</f>
        <v>0</v>
      </c>
      <c r="CJ128" s="119">
        <f>CI128-T_i!K$29</f>
        <v>0</v>
      </c>
      <c r="CK128" s="119">
        <f>T_i!L$29-CI128</f>
        <v>0</v>
      </c>
      <c r="CL128" s="119">
        <f>T_i!J$30</f>
        <v>0</v>
      </c>
      <c r="CM128" s="119">
        <f>CL128-T_i!K$30</f>
        <v>0</v>
      </c>
      <c r="CN128" s="119">
        <f>T_i!L$30-CL128</f>
        <v>0</v>
      </c>
      <c r="CO128" s="119">
        <f>T_i!J$31</f>
        <v>0</v>
      </c>
      <c r="CP128" s="119">
        <f>CO128-T_i!K$31</f>
        <v>0</v>
      </c>
      <c r="CQ128" s="119">
        <f>T_i!L$31-CO128</f>
        <v>0</v>
      </c>
      <c r="CR128" s="119">
        <f>T_i!J$32</f>
        <v>0</v>
      </c>
      <c r="CS128" s="119">
        <f>CR128-T_i!K$32</f>
        <v>0</v>
      </c>
      <c r="CT128" s="119">
        <f>T_i!L$32-CR128</f>
        <v>0</v>
      </c>
      <c r="CX128" s="159"/>
      <c r="CY128" s="159"/>
      <c r="CZ128" s="159"/>
      <c r="DA128" s="159"/>
      <c r="DB128" s="159"/>
      <c r="DC128" s="159"/>
    </row>
    <row r="129" spans="2:107" x14ac:dyDescent="0.25">
      <c r="B129" s="165"/>
      <c r="C129" s="165"/>
      <c r="D129" s="165"/>
      <c r="E129" s="165"/>
      <c r="F129" s="165"/>
      <c r="G129" s="165"/>
      <c r="I129" s="136"/>
      <c r="J129" s="115"/>
      <c r="K129" s="64" t="str">
        <f>T_i!N$2</f>
        <v>Laboratory</v>
      </c>
      <c r="L129" s="137">
        <f>T_i!N$4</f>
        <v>73.272036766086586</v>
      </c>
      <c r="M129" s="137">
        <f>L129-T_i!O$4</f>
        <v>40.440383024445552</v>
      </c>
      <c r="N129" s="137">
        <f>T_i!P$4-L129</f>
        <v>20.621113731261261</v>
      </c>
      <c r="O129" s="137">
        <f>T_i!N$4</f>
        <v>73.272036766086586</v>
      </c>
      <c r="P129" s="119">
        <f>O129-T_i!O$4</f>
        <v>40.440383024445552</v>
      </c>
      <c r="Q129" s="119">
        <f>T_i!P$4-O129</f>
        <v>20.621113731261261</v>
      </c>
      <c r="R129" s="119">
        <f>T_i!N$6</f>
        <v>28.083018576590735</v>
      </c>
      <c r="S129" s="119">
        <f>R129-T_i!O$6</f>
        <v>21.990485312509385</v>
      </c>
      <c r="T129" s="119">
        <f>T_i!P$6-R129</f>
        <v>42.069081160911722</v>
      </c>
      <c r="U129" s="119">
        <f>T_i!N$7</f>
        <v>100</v>
      </c>
      <c r="V129" s="119">
        <f>U129-T_i!O$7</f>
        <v>100</v>
      </c>
      <c r="W129" s="119">
        <f>T_i!P$7-U129</f>
        <v>-100</v>
      </c>
      <c r="X129" s="119">
        <f>T_i!N$8</f>
        <v>0</v>
      </c>
      <c r="Y129" s="119">
        <f>X129-T_i!O$8</f>
        <v>0</v>
      </c>
      <c r="Z129" s="119">
        <f>T_i!P$8-X129</f>
        <v>0</v>
      </c>
      <c r="AA129" s="119">
        <f>T_i!N$9</f>
        <v>0</v>
      </c>
      <c r="AB129" s="119">
        <f>AA129-T_i!O$9</f>
        <v>0</v>
      </c>
      <c r="AC129" s="119">
        <f>T_i!P$9-AA129</f>
        <v>0</v>
      </c>
      <c r="AD129" s="119">
        <f>T_i!N$10</f>
        <v>0</v>
      </c>
      <c r="AE129" s="119">
        <f>AD129-T_i!O$10</f>
        <v>0</v>
      </c>
      <c r="AF129" s="119">
        <f>T_i!P$10-AD129</f>
        <v>0</v>
      </c>
      <c r="AG129" s="119">
        <f>T_i!N$11</f>
        <v>0</v>
      </c>
      <c r="AH129" s="119">
        <f>AG129-T_i!O$11</f>
        <v>0</v>
      </c>
      <c r="AI129" s="119">
        <f>T_i!P$11-AG129</f>
        <v>0</v>
      </c>
      <c r="AJ129" s="119">
        <f>T_i!N$12</f>
        <v>0</v>
      </c>
      <c r="AK129" s="119">
        <f>AJ129-T_i!O$12</f>
        <v>0</v>
      </c>
      <c r="AL129" s="119">
        <f>T_i!P$12-AJ129</f>
        <v>0</v>
      </c>
      <c r="AM129" s="119">
        <f>T_i!N$13</f>
        <v>0</v>
      </c>
      <c r="AN129" s="119">
        <f>AM129-T_i!O$13</f>
        <v>0</v>
      </c>
      <c r="AO129" s="119">
        <f>T_i!P$13-AM129</f>
        <v>0</v>
      </c>
      <c r="AP129" s="119">
        <f>T_i!N$14</f>
        <v>0</v>
      </c>
      <c r="AQ129" s="119">
        <f>AP129-T_i!O$14</f>
        <v>0</v>
      </c>
      <c r="AR129" s="119">
        <f>T_i!P$14-AP129</f>
        <v>0</v>
      </c>
      <c r="AS129" s="119">
        <f>T_i!N$14</f>
        <v>0</v>
      </c>
      <c r="AT129" s="119">
        <f>AS129-T_i!O$14</f>
        <v>0</v>
      </c>
      <c r="AU129" s="119">
        <f>T_i!P$14-AS129</f>
        <v>0</v>
      </c>
      <c r="AV129" s="119">
        <f>T_i!N$16</f>
        <v>0</v>
      </c>
      <c r="AW129" s="119">
        <f>AV129-T_i!O$16</f>
        <v>0</v>
      </c>
      <c r="AX129" s="119">
        <f>T_i!P$16-AV129</f>
        <v>0</v>
      </c>
      <c r="AY129" s="119">
        <f>T_i!N$17</f>
        <v>0</v>
      </c>
      <c r="AZ129" s="119">
        <f>AY129-T_i!O$17</f>
        <v>0</v>
      </c>
      <c r="BA129" s="119">
        <f>T_i!P$17-AY129</f>
        <v>0</v>
      </c>
      <c r="BB129" s="119">
        <f>T_i!N$18</f>
        <v>0</v>
      </c>
      <c r="BC129" s="119">
        <f>BB129-T_i!O$18</f>
        <v>0</v>
      </c>
      <c r="BD129" s="119">
        <f>T_i!P$18-BB129</f>
        <v>0</v>
      </c>
      <c r="BE129" s="119">
        <f>T_i!N$19</f>
        <v>0</v>
      </c>
      <c r="BF129" s="119">
        <f>BE129-T_i!O$19</f>
        <v>0</v>
      </c>
      <c r="BG129" s="119">
        <f>T_i!P$19-BE129</f>
        <v>0</v>
      </c>
      <c r="BH129" s="119">
        <f>T_i!N$20</f>
        <v>0</v>
      </c>
      <c r="BI129" s="119">
        <f>BH129-T_i!O$20</f>
        <v>0</v>
      </c>
      <c r="BJ129" s="119">
        <f>T_i!P$20-BH129</f>
        <v>0</v>
      </c>
      <c r="BK129" s="119">
        <f>T_i!N$21</f>
        <v>0</v>
      </c>
      <c r="BL129" s="119">
        <f>BK129-T_i!O$21</f>
        <v>0</v>
      </c>
      <c r="BM129" s="119">
        <f>T_i!P$21-BK129</f>
        <v>0</v>
      </c>
      <c r="BN129" s="119">
        <f>T_i!N$22</f>
        <v>0</v>
      </c>
      <c r="BO129" s="119">
        <f>BN129-T_i!O$22</f>
        <v>0</v>
      </c>
      <c r="BP129" s="119">
        <f>T_i!P$22-BN129</f>
        <v>0</v>
      </c>
      <c r="BQ129" s="119">
        <f>T_i!N$23</f>
        <v>0</v>
      </c>
      <c r="BR129" s="119">
        <f>BQ129-T_i!O$23</f>
        <v>0</v>
      </c>
      <c r="BS129" s="119">
        <f>T_i!P$23-BQ129</f>
        <v>0</v>
      </c>
      <c r="BT129" s="119">
        <f>T_i!N$24</f>
        <v>0</v>
      </c>
      <c r="BU129" s="119">
        <f>BT129-T_i!O$24</f>
        <v>0</v>
      </c>
      <c r="BV129" s="119">
        <f>T_i!P$24-BT129</f>
        <v>0</v>
      </c>
      <c r="BW129" s="119">
        <f>T_i!N$24</f>
        <v>0</v>
      </c>
      <c r="BX129" s="119">
        <f>BW129-T_i!O$24</f>
        <v>0</v>
      </c>
      <c r="BY129" s="119">
        <f>T_i!P$24-BW129</f>
        <v>0</v>
      </c>
      <c r="BZ129" s="119">
        <f>T_i!N$26</f>
        <v>0</v>
      </c>
      <c r="CA129" s="119">
        <f>BZ129-T_i!O$26</f>
        <v>0</v>
      </c>
      <c r="CB129" s="119">
        <f>T_i!P$26-BZ129</f>
        <v>0</v>
      </c>
      <c r="CC129" s="119">
        <f>T_i!N$27</f>
        <v>0</v>
      </c>
      <c r="CD129" s="119">
        <f>CC129-T_i!O$27</f>
        <v>0</v>
      </c>
      <c r="CE129" s="119">
        <f>T_i!P$27-CC129</f>
        <v>0</v>
      </c>
      <c r="CF129" s="119">
        <f>T_i!N$28</f>
        <v>0</v>
      </c>
      <c r="CG129" s="119">
        <f>CF129-T_i!O$28</f>
        <v>0</v>
      </c>
      <c r="CH129" s="119">
        <f>T_i!P$28-CF129</f>
        <v>0</v>
      </c>
      <c r="CI129" s="119">
        <f>T_i!N$29</f>
        <v>0</v>
      </c>
      <c r="CJ129" s="119">
        <f>CI129-T_i!O$29</f>
        <v>0</v>
      </c>
      <c r="CK129" s="119">
        <f>T_i!P$29-CI129</f>
        <v>0</v>
      </c>
      <c r="CL129" s="119">
        <f>T_i!N$30</f>
        <v>0</v>
      </c>
      <c r="CM129" s="119">
        <f>CL129-T_i!O$30</f>
        <v>0</v>
      </c>
      <c r="CN129" s="119">
        <f>T_i!P$30-CL129</f>
        <v>0</v>
      </c>
      <c r="CO129" s="119">
        <f>T_i!N$31</f>
        <v>0</v>
      </c>
      <c r="CP129" s="119">
        <f>CO129-T_i!O$31</f>
        <v>0</v>
      </c>
      <c r="CQ129" s="119">
        <f>T_i!P$31-CO129</f>
        <v>0</v>
      </c>
      <c r="CR129" s="119">
        <f>T_i!N$32</f>
        <v>0</v>
      </c>
      <c r="CS129" s="119">
        <f>CR129-T_i!O$32</f>
        <v>0</v>
      </c>
      <c r="CT129" s="119">
        <f>T_i!P$32-CR129</f>
        <v>0</v>
      </c>
      <c r="CX129" s="159"/>
      <c r="CY129" s="159"/>
      <c r="CZ129" s="159"/>
      <c r="DA129" s="159"/>
      <c r="DB129" s="159"/>
      <c r="DC129" s="159"/>
    </row>
    <row r="130" spans="2:107" x14ac:dyDescent="0.25">
      <c r="B130" s="165"/>
      <c r="C130" s="165"/>
      <c r="D130" s="165"/>
      <c r="E130" s="165"/>
      <c r="F130" s="165"/>
      <c r="G130" s="165"/>
      <c r="I130" s="136"/>
      <c r="J130" s="115"/>
      <c r="K130" s="64" t="str">
        <f>T_i!R$2</f>
        <v>Drug store</v>
      </c>
      <c r="L130" s="137">
        <f>T_i!R$4</f>
        <v>9.5503377827048794</v>
      </c>
      <c r="M130" s="137">
        <f>L130-T_i!S$4</f>
        <v>2.3892519863443304</v>
      </c>
      <c r="N130" s="137">
        <f>T_i!T$4-L130</f>
        <v>3.0779783954606224</v>
      </c>
      <c r="O130" s="137">
        <f>T_i!R$4</f>
        <v>9.5503377827048794</v>
      </c>
      <c r="P130" s="119">
        <f>O130-T_i!S$4</f>
        <v>2.3892519863443304</v>
      </c>
      <c r="Q130" s="119">
        <f>T_i!T$4-O130</f>
        <v>3.0779783954606224</v>
      </c>
      <c r="R130" s="119">
        <f>T_i!R$6</f>
        <v>9.5503377827048794</v>
      </c>
      <c r="S130" s="119">
        <f>R130-T_i!S$6</f>
        <v>2.3892519863443304</v>
      </c>
      <c r="T130" s="119">
        <f>T_i!T$6-R130</f>
        <v>3.0779783954606224</v>
      </c>
      <c r="U130" s="119">
        <f>T_i!R$7</f>
        <v>49.527172477589268</v>
      </c>
      <c r="V130" s="119">
        <f>U130-T_i!S$7</f>
        <v>11.107013153321695</v>
      </c>
      <c r="W130" s="119">
        <f>T_i!T$7-U130</f>
        <v>11.153878818138097</v>
      </c>
      <c r="X130" s="119">
        <f>T_i!R$8</f>
        <v>0</v>
      </c>
      <c r="Y130" s="119">
        <f>X130-T_i!S$8</f>
        <v>0</v>
      </c>
      <c r="Z130" s="119">
        <f>T_i!T$8-X130</f>
        <v>0</v>
      </c>
      <c r="AA130" s="119">
        <f>T_i!R$9</f>
        <v>0</v>
      </c>
      <c r="AB130" s="119">
        <f>AA130-T_i!S$9</f>
        <v>0</v>
      </c>
      <c r="AC130" s="119">
        <f>T_i!T$9-AA130</f>
        <v>0</v>
      </c>
      <c r="AD130" s="119">
        <f>T_i!R$10</f>
        <v>0</v>
      </c>
      <c r="AE130" s="119">
        <f>AD130-T_i!S$10</f>
        <v>0</v>
      </c>
      <c r="AF130" s="119">
        <f>T_i!T$10-AD130</f>
        <v>0</v>
      </c>
      <c r="AG130" s="119">
        <f>T_i!R$11</f>
        <v>0</v>
      </c>
      <c r="AH130" s="119">
        <f>AG130-T_i!S$11</f>
        <v>0</v>
      </c>
      <c r="AI130" s="119">
        <f>T_i!T$11-AG130</f>
        <v>0</v>
      </c>
      <c r="AJ130" s="119">
        <f>T_i!R$12</f>
        <v>0</v>
      </c>
      <c r="AK130" s="119">
        <f>AJ130-T_i!S$12</f>
        <v>0</v>
      </c>
      <c r="AL130" s="119">
        <f>T_i!T$12-AJ130</f>
        <v>0</v>
      </c>
      <c r="AM130" s="119">
        <f>T_i!R$13</f>
        <v>0</v>
      </c>
      <c r="AN130" s="119">
        <f>AM130-T_i!S$13</f>
        <v>0</v>
      </c>
      <c r="AO130" s="119">
        <f>T_i!T$13-AM130</f>
        <v>0</v>
      </c>
      <c r="AP130" s="119">
        <f>T_i!R$14</f>
        <v>0</v>
      </c>
      <c r="AQ130" s="119">
        <f>AP130-T_i!S$14</f>
        <v>0</v>
      </c>
      <c r="AR130" s="119">
        <f>T_i!T$14-AP130</f>
        <v>0</v>
      </c>
      <c r="AS130" s="119">
        <f>T_i!R$14</f>
        <v>0</v>
      </c>
      <c r="AT130" s="119">
        <f>AS130-T_i!S$14</f>
        <v>0</v>
      </c>
      <c r="AU130" s="119">
        <f>T_i!T$14-AS130</f>
        <v>0</v>
      </c>
      <c r="AV130" s="119">
        <f>T_i!R$16</f>
        <v>0</v>
      </c>
      <c r="AW130" s="119">
        <f>AV130-T_i!S$16</f>
        <v>0</v>
      </c>
      <c r="AX130" s="119">
        <f>T_i!T$16-AV130</f>
        <v>0</v>
      </c>
      <c r="AY130" s="119">
        <f>T_i!R$17</f>
        <v>0</v>
      </c>
      <c r="AZ130" s="119">
        <f>AY130-T_i!S$17</f>
        <v>0</v>
      </c>
      <c r="BA130" s="119">
        <f>T_i!T$17-AY130</f>
        <v>0</v>
      </c>
      <c r="BB130" s="119">
        <f>T_i!R$18</f>
        <v>0</v>
      </c>
      <c r="BC130" s="119">
        <f>BB130-T_i!S$18</f>
        <v>0</v>
      </c>
      <c r="BD130" s="119">
        <f>T_i!T$18-BB130</f>
        <v>0</v>
      </c>
      <c r="BE130" s="119">
        <f>T_i!R$19</f>
        <v>0</v>
      </c>
      <c r="BF130" s="119">
        <f>BE130-T_i!S$19</f>
        <v>0</v>
      </c>
      <c r="BG130" s="119">
        <f>T_i!T$19-BE130</f>
        <v>0</v>
      </c>
      <c r="BH130" s="119">
        <f>T_i!R$20</f>
        <v>0</v>
      </c>
      <c r="BI130" s="119">
        <f>BH130-T_i!S$20</f>
        <v>0</v>
      </c>
      <c r="BJ130" s="119">
        <f>T_i!T$20-BH130</f>
        <v>0</v>
      </c>
      <c r="BK130" s="119">
        <f>T_i!R$21</f>
        <v>0</v>
      </c>
      <c r="BL130" s="119">
        <f>BK130-T_i!S$21</f>
        <v>0</v>
      </c>
      <c r="BM130" s="119">
        <f>T_i!T$21-BK130</f>
        <v>0</v>
      </c>
      <c r="BN130" s="119">
        <f>T_i!R$22</f>
        <v>0</v>
      </c>
      <c r="BO130" s="119">
        <f>BN130-T_i!S$22</f>
        <v>0</v>
      </c>
      <c r="BP130" s="119">
        <f>T_i!T$22-BN130</f>
        <v>0</v>
      </c>
      <c r="BQ130" s="119">
        <f>T_i!R$23</f>
        <v>0</v>
      </c>
      <c r="BR130" s="119">
        <f>BQ130-T_i!S$23</f>
        <v>0</v>
      </c>
      <c r="BS130" s="119">
        <f>T_i!T$23-BQ130</f>
        <v>0</v>
      </c>
      <c r="BT130" s="119">
        <f>T_i!R$24</f>
        <v>0</v>
      </c>
      <c r="BU130" s="119">
        <f>BT130-T_i!S$24</f>
        <v>0</v>
      </c>
      <c r="BV130" s="119">
        <f>T_i!T$24-BT130</f>
        <v>0</v>
      </c>
      <c r="BW130" s="119">
        <f>T_i!R$24</f>
        <v>0</v>
      </c>
      <c r="BX130" s="119">
        <f>BW130-T_i!S$24</f>
        <v>0</v>
      </c>
      <c r="BY130" s="119">
        <f>T_i!T$24-BW130</f>
        <v>0</v>
      </c>
      <c r="BZ130" s="119">
        <f>T_i!R$26</f>
        <v>0</v>
      </c>
      <c r="CA130" s="119">
        <f>BZ130-T_i!S$26</f>
        <v>0</v>
      </c>
      <c r="CB130" s="119">
        <f>T_i!T$26-BZ130</f>
        <v>0</v>
      </c>
      <c r="CC130" s="119">
        <f>T_i!R$27</f>
        <v>0</v>
      </c>
      <c r="CD130" s="119">
        <f>CC130-T_i!S$27</f>
        <v>0</v>
      </c>
      <c r="CE130" s="119">
        <f>T_i!T$27-CC130</f>
        <v>0</v>
      </c>
      <c r="CF130" s="119">
        <f>T_i!R$28</f>
        <v>0</v>
      </c>
      <c r="CG130" s="119">
        <f>CF130-T_i!S$28</f>
        <v>0</v>
      </c>
      <c r="CH130" s="119">
        <f>T_i!T$28-CF130</f>
        <v>0</v>
      </c>
      <c r="CI130" s="119">
        <f>T_i!R$29</f>
        <v>0</v>
      </c>
      <c r="CJ130" s="119">
        <f>CI130-T_i!S$29</f>
        <v>0</v>
      </c>
      <c r="CK130" s="119">
        <f>T_i!T$29-CI130</f>
        <v>0</v>
      </c>
      <c r="CL130" s="119">
        <f>T_i!R$30</f>
        <v>0</v>
      </c>
      <c r="CM130" s="119">
        <f>CL130-T_i!S$30</f>
        <v>0</v>
      </c>
      <c r="CN130" s="119">
        <f>T_i!T$30-CL130</f>
        <v>0</v>
      </c>
      <c r="CO130" s="119">
        <f>T_i!R$31</f>
        <v>0</v>
      </c>
      <c r="CP130" s="119">
        <f>CO130-T_i!S$31</f>
        <v>0</v>
      </c>
      <c r="CQ130" s="119">
        <f>T_i!T$31-CO130</f>
        <v>0</v>
      </c>
      <c r="CR130" s="119">
        <f>T_i!R$32</f>
        <v>0</v>
      </c>
      <c r="CS130" s="119">
        <f>CR130-T_i!S$32</f>
        <v>0</v>
      </c>
      <c r="CT130" s="119">
        <f>T_i!T$32-CR130</f>
        <v>0</v>
      </c>
      <c r="CX130" s="159"/>
      <c r="CY130" s="159"/>
      <c r="CZ130" s="159"/>
      <c r="DA130" s="159"/>
      <c r="DB130" s="159"/>
      <c r="DC130" s="159"/>
    </row>
    <row r="131" spans="2:107" x14ac:dyDescent="0.25">
      <c r="B131" s="165"/>
      <c r="C131" s="165"/>
      <c r="D131" s="165"/>
      <c r="E131" s="165"/>
      <c r="F131" s="165"/>
      <c r="G131" s="165"/>
      <c r="I131" s="136"/>
      <c r="J131" s="115"/>
      <c r="K131" s="64" t="str">
        <f>T_i!V$2</f>
        <v>Informal</v>
      </c>
      <c r="L131" s="137">
        <f>T_i!V$4</f>
        <v>6.7158359929837781</v>
      </c>
      <c r="M131" s="137">
        <f>L131-T_i!W$4</f>
        <v>4.6598477528737021</v>
      </c>
      <c r="N131" s="137">
        <f>T_i!X$4-L131</f>
        <v>13.086019928123807</v>
      </c>
      <c r="O131" s="137">
        <f>T_i!V$4</f>
        <v>6.7158359929837781</v>
      </c>
      <c r="P131" s="119">
        <f>O131-T_i!W$4</f>
        <v>4.6598477528737021</v>
      </c>
      <c r="Q131" s="119">
        <f>T_i!X$4-O131</f>
        <v>13.086019928123807</v>
      </c>
      <c r="R131" s="119">
        <f>T_i!V$6</f>
        <v>6.7158359929837781</v>
      </c>
      <c r="S131" s="119">
        <f>R131-T_i!W$6</f>
        <v>4.6598477528737021</v>
      </c>
      <c r="T131" s="119">
        <f>T_i!X$6-R131</f>
        <v>13.086019928123807</v>
      </c>
      <c r="U131" s="119">
        <f>T_i!V$7</f>
        <v>84.307138815106114</v>
      </c>
      <c r="V131" s="119">
        <f>U131-T_i!W$7</f>
        <v>29.527953807395249</v>
      </c>
      <c r="W131" s="119">
        <f>T_i!X$7-U131</f>
        <v>11.664791488664306</v>
      </c>
      <c r="X131" s="119">
        <f>T_i!V$8</f>
        <v>0</v>
      </c>
      <c r="Y131" s="119">
        <f>X131-T_i!W$8</f>
        <v>0</v>
      </c>
      <c r="Z131" s="119">
        <f>T_i!X$8-X131</f>
        <v>0</v>
      </c>
      <c r="AA131" s="119">
        <f>T_i!V$9</f>
        <v>0</v>
      </c>
      <c r="AB131" s="119">
        <f>AA131-T_i!W$9</f>
        <v>0</v>
      </c>
      <c r="AC131" s="119">
        <f>T_i!X$9-AA131</f>
        <v>0</v>
      </c>
      <c r="AD131" s="119">
        <f>T_i!V$10</f>
        <v>0</v>
      </c>
      <c r="AE131" s="119">
        <f>AD131-T_i!W$10</f>
        <v>0</v>
      </c>
      <c r="AF131" s="119">
        <f>T_i!X$10-AD131</f>
        <v>0</v>
      </c>
      <c r="AG131" s="119">
        <f>T_i!V$11</f>
        <v>0</v>
      </c>
      <c r="AH131" s="119">
        <f>AG131-T_i!W$11</f>
        <v>0</v>
      </c>
      <c r="AI131" s="119">
        <f>T_i!X$11-AG131</f>
        <v>0</v>
      </c>
      <c r="AJ131" s="119">
        <f>T_i!V$12</f>
        <v>0</v>
      </c>
      <c r="AK131" s="119">
        <f>AJ131-T_i!W$12</f>
        <v>0</v>
      </c>
      <c r="AL131" s="119">
        <f>T_i!X$12-AJ131</f>
        <v>0</v>
      </c>
      <c r="AM131" s="119">
        <f>T_i!V$13</f>
        <v>0</v>
      </c>
      <c r="AN131" s="119">
        <f>AM131-T_i!W$13</f>
        <v>0</v>
      </c>
      <c r="AO131" s="119">
        <f>T_i!X$13-AM131</f>
        <v>0</v>
      </c>
      <c r="AP131" s="119">
        <f>T_i!V$14</f>
        <v>0</v>
      </c>
      <c r="AQ131" s="119">
        <f>AP131-T_i!W$14</f>
        <v>0</v>
      </c>
      <c r="AR131" s="119">
        <f>T_i!X$14-AP131</f>
        <v>0</v>
      </c>
      <c r="AS131" s="119">
        <f>T_i!V$14</f>
        <v>0</v>
      </c>
      <c r="AT131" s="119">
        <f>AS131-T_i!W$14</f>
        <v>0</v>
      </c>
      <c r="AU131" s="119">
        <f>T_i!X$14-AS131</f>
        <v>0</v>
      </c>
      <c r="AV131" s="119">
        <f>T_i!V$16</f>
        <v>0</v>
      </c>
      <c r="AW131" s="119">
        <f>AV131-T_i!W$16</f>
        <v>0</v>
      </c>
      <c r="AX131" s="119">
        <f>T_i!X$16-AV131</f>
        <v>0</v>
      </c>
      <c r="AY131" s="119">
        <f>T_i!V$17</f>
        <v>0</v>
      </c>
      <c r="AZ131" s="119">
        <f>AY131-T_i!W$17</f>
        <v>0</v>
      </c>
      <c r="BA131" s="119">
        <f>T_i!X$17-AY131</f>
        <v>0</v>
      </c>
      <c r="BB131" s="119">
        <f>T_i!V$18</f>
        <v>0</v>
      </c>
      <c r="BC131" s="119">
        <f>BB131-T_i!W$18</f>
        <v>0</v>
      </c>
      <c r="BD131" s="119">
        <f>T_i!X$18-BB131</f>
        <v>0</v>
      </c>
      <c r="BE131" s="119">
        <f>T_i!V$19</f>
        <v>0</v>
      </c>
      <c r="BF131" s="119">
        <f>BE131-T_i!W$19</f>
        <v>0</v>
      </c>
      <c r="BG131" s="119">
        <f>T_i!X$19-BE131</f>
        <v>0</v>
      </c>
      <c r="BH131" s="119">
        <f>T_i!V$20</f>
        <v>0</v>
      </c>
      <c r="BI131" s="119">
        <f>BH131-T_i!W$20</f>
        <v>0</v>
      </c>
      <c r="BJ131" s="119">
        <f>T_i!X$20-BH131</f>
        <v>0</v>
      </c>
      <c r="BK131" s="119">
        <f>T_i!V$21</f>
        <v>0</v>
      </c>
      <c r="BL131" s="119">
        <f>BK131-T_i!W$21</f>
        <v>0</v>
      </c>
      <c r="BM131" s="119">
        <f>T_i!X$21-BK131</f>
        <v>0</v>
      </c>
      <c r="BN131" s="119">
        <f>T_i!V$22</f>
        <v>0</v>
      </c>
      <c r="BO131" s="119">
        <f>BN131-T_i!W$22</f>
        <v>0</v>
      </c>
      <c r="BP131" s="119">
        <f>T_i!X$22-BN131</f>
        <v>0</v>
      </c>
      <c r="BQ131" s="119">
        <f>T_i!V$23</f>
        <v>0</v>
      </c>
      <c r="BR131" s="119">
        <f>BQ131-T_i!W$23</f>
        <v>0</v>
      </c>
      <c r="BS131" s="119">
        <f>T_i!X$23-BQ131</f>
        <v>0</v>
      </c>
      <c r="BT131" s="119">
        <f>T_i!V$24</f>
        <v>0</v>
      </c>
      <c r="BU131" s="119">
        <f>BT131-T_i!W$24</f>
        <v>0</v>
      </c>
      <c r="BV131" s="119">
        <f>T_i!X$24-BT131</f>
        <v>0</v>
      </c>
      <c r="BW131" s="119">
        <f>T_i!V$24</f>
        <v>0</v>
      </c>
      <c r="BX131" s="119">
        <f>BW131-T_i!W$24</f>
        <v>0</v>
      </c>
      <c r="BY131" s="119">
        <f>T_i!X$24-BW131</f>
        <v>0</v>
      </c>
      <c r="BZ131" s="119">
        <f>T_i!V$26</f>
        <v>0</v>
      </c>
      <c r="CA131" s="119">
        <f>BZ131-T_i!W$26</f>
        <v>0</v>
      </c>
      <c r="CB131" s="119">
        <f>T_i!X$26-BZ131</f>
        <v>0</v>
      </c>
      <c r="CC131" s="119">
        <f>T_i!V$27</f>
        <v>0</v>
      </c>
      <c r="CD131" s="119">
        <f>CC131-T_i!W$27</f>
        <v>0</v>
      </c>
      <c r="CE131" s="119">
        <f>T_i!X$27-CC131</f>
        <v>0</v>
      </c>
      <c r="CF131" s="119">
        <f>T_i!V$28</f>
        <v>0</v>
      </c>
      <c r="CG131" s="119">
        <f>CF131-T_i!W$28</f>
        <v>0</v>
      </c>
      <c r="CH131" s="119">
        <f>T_i!X$28-CF131</f>
        <v>0</v>
      </c>
      <c r="CI131" s="119">
        <f>T_i!V$29</f>
        <v>0</v>
      </c>
      <c r="CJ131" s="119">
        <f>CI131-T_i!W$29</f>
        <v>0</v>
      </c>
      <c r="CK131" s="119">
        <f>T_i!X$29-CI131</f>
        <v>0</v>
      </c>
      <c r="CL131" s="119">
        <f>T_i!V$30</f>
        <v>0</v>
      </c>
      <c r="CM131" s="119">
        <f>CL131-T_i!W$30</f>
        <v>0</v>
      </c>
      <c r="CN131" s="119">
        <f>T_i!X$30-CL131</f>
        <v>0</v>
      </c>
      <c r="CO131" s="119">
        <f>T_i!V$31</f>
        <v>0</v>
      </c>
      <c r="CP131" s="119">
        <f>CO131-T_i!W$31</f>
        <v>0</v>
      </c>
      <c r="CQ131" s="119">
        <f>T_i!X$31-CO131</f>
        <v>0</v>
      </c>
      <c r="CR131" s="119">
        <f>T_i!V$32</f>
        <v>0</v>
      </c>
      <c r="CS131" s="119">
        <f>CR131-T_i!W$32</f>
        <v>0</v>
      </c>
      <c r="CT131" s="119">
        <f>T_i!X$32-CR131</f>
        <v>0</v>
      </c>
      <c r="CX131" s="159"/>
      <c r="CY131" s="159"/>
      <c r="CZ131" s="159"/>
      <c r="DA131" s="159"/>
      <c r="DB131" s="159"/>
      <c r="DC131" s="159"/>
    </row>
    <row r="132" spans="2:107" x14ac:dyDescent="0.25">
      <c r="B132" s="165"/>
      <c r="C132" s="165"/>
      <c r="D132" s="165"/>
      <c r="E132" s="165"/>
      <c r="F132" s="165"/>
      <c r="G132" s="165"/>
      <c r="I132" s="136"/>
      <c r="J132" s="115"/>
      <c r="K132" s="64" t="str">
        <f>T_i!Z$2</f>
        <v>Retail total</v>
      </c>
      <c r="L132" s="137">
        <f>T_i!Z$4</f>
        <v>10.471854070117406</v>
      </c>
      <c r="M132" s="137">
        <f>L132-T_i!AA$4</f>
        <v>2.0849117496285956</v>
      </c>
      <c r="N132" s="137">
        <f>T_i!AB$4-L132</f>
        <v>2.5296461459920661</v>
      </c>
      <c r="O132" s="137">
        <f>T_i!Z$4</f>
        <v>10.471854070117406</v>
      </c>
      <c r="P132" s="119">
        <f>O132-T_i!AA$4</f>
        <v>2.0849117496285956</v>
      </c>
      <c r="Q132" s="119">
        <f>T_i!AB$4-O132</f>
        <v>2.5296461459920661</v>
      </c>
      <c r="R132" s="119">
        <f>T_i!Z$6</f>
        <v>9.4203963502825072</v>
      </c>
      <c r="S132" s="119">
        <f>R132-T_i!AA$6</f>
        <v>2.0797195755484816</v>
      </c>
      <c r="T132" s="119">
        <f>T_i!AB$6-R132</f>
        <v>2.5925446171337629</v>
      </c>
      <c r="U132" s="119">
        <f>T_i!Z$7</f>
        <v>49.975587586748063</v>
      </c>
      <c r="V132" s="119">
        <f>U132-T_i!AA$7</f>
        <v>9.2591879747638544</v>
      </c>
      <c r="W132" s="119">
        <f>T_i!AB$7-U132</f>
        <v>9.2608626289781739</v>
      </c>
      <c r="X132" s="119">
        <f>T_i!Z$8</f>
        <v>0</v>
      </c>
      <c r="Y132" s="119">
        <f>X132-T_i!AA$8</f>
        <v>0</v>
      </c>
      <c r="Z132" s="119">
        <f>T_i!AB$8-X132</f>
        <v>0</v>
      </c>
      <c r="AA132" s="119">
        <f>T_i!Z$9</f>
        <v>0</v>
      </c>
      <c r="AB132" s="119">
        <f>AA132-T_i!AA$9</f>
        <v>0</v>
      </c>
      <c r="AC132" s="119">
        <f>T_i!AB$9-AA132</f>
        <v>0</v>
      </c>
      <c r="AD132" s="119">
        <f>T_i!Z$10</f>
        <v>0</v>
      </c>
      <c r="AE132" s="119">
        <f>AD132-T_i!AA$10</f>
        <v>0</v>
      </c>
      <c r="AF132" s="119">
        <f>T_i!AB$10-AD132</f>
        <v>0</v>
      </c>
      <c r="AG132" s="119">
        <f>T_i!Z$11</f>
        <v>0</v>
      </c>
      <c r="AH132" s="119">
        <f>AG132-T_i!AA$11</f>
        <v>0</v>
      </c>
      <c r="AI132" s="119">
        <f>T_i!AB$11-AG132</f>
        <v>0</v>
      </c>
      <c r="AJ132" s="119">
        <f>T_i!Z$12</f>
        <v>0</v>
      </c>
      <c r="AK132" s="119">
        <f>AJ132-T_i!AA$12</f>
        <v>0</v>
      </c>
      <c r="AL132" s="119">
        <f>T_i!AB$12-AJ132</f>
        <v>0</v>
      </c>
      <c r="AM132" s="119">
        <f>T_i!Z$13</f>
        <v>0</v>
      </c>
      <c r="AN132" s="119">
        <f>AM132-T_i!AA$13</f>
        <v>0</v>
      </c>
      <c r="AO132" s="119">
        <f>T_i!AB$13-AM132</f>
        <v>0</v>
      </c>
      <c r="AP132" s="119">
        <f>T_i!Z$14</f>
        <v>0</v>
      </c>
      <c r="AQ132" s="119">
        <f>AP132-T_i!AA$14</f>
        <v>0</v>
      </c>
      <c r="AR132" s="119">
        <f>T_i!AB$14-AP132</f>
        <v>0</v>
      </c>
      <c r="AS132" s="119">
        <f>T_i!Z$14</f>
        <v>0</v>
      </c>
      <c r="AT132" s="119">
        <f>AS132-T_i!AA$14</f>
        <v>0</v>
      </c>
      <c r="AU132" s="119">
        <f>T_i!AB$14-AS132</f>
        <v>0</v>
      </c>
      <c r="AV132" s="119">
        <f>T_i!Z$16</f>
        <v>0</v>
      </c>
      <c r="AW132" s="119">
        <f>AV132-T_i!AA$16</f>
        <v>0</v>
      </c>
      <c r="AX132" s="119">
        <f>T_i!AB$16-AV132</f>
        <v>0</v>
      </c>
      <c r="AY132" s="119">
        <f>T_i!Z$17</f>
        <v>0</v>
      </c>
      <c r="AZ132" s="119">
        <f>AY132-T_i!AA$17</f>
        <v>0</v>
      </c>
      <c r="BA132" s="119">
        <f>T_i!AB$17-AY132</f>
        <v>0</v>
      </c>
      <c r="BB132" s="119">
        <f>T_i!Z$18</f>
        <v>0</v>
      </c>
      <c r="BC132" s="119">
        <f>BB132-T_i!AA$18</f>
        <v>0</v>
      </c>
      <c r="BD132" s="119">
        <f>T_i!AB$18-BB132</f>
        <v>0</v>
      </c>
      <c r="BE132" s="119">
        <f>T_i!Z$19</f>
        <v>0</v>
      </c>
      <c r="BF132" s="119">
        <f>BE132-T_i!AA$19</f>
        <v>0</v>
      </c>
      <c r="BG132" s="119">
        <f>T_i!AB$19-BE132</f>
        <v>0</v>
      </c>
      <c r="BH132" s="119">
        <f>T_i!Z$20</f>
        <v>0</v>
      </c>
      <c r="BI132" s="119">
        <f>BH132-T_i!AA$20</f>
        <v>0</v>
      </c>
      <c r="BJ132" s="119">
        <f>T_i!AB$20-BH132</f>
        <v>0</v>
      </c>
      <c r="BK132" s="119">
        <f>T_i!Z$21</f>
        <v>0</v>
      </c>
      <c r="BL132" s="119">
        <f>BK132-T_i!AA$21</f>
        <v>0</v>
      </c>
      <c r="BM132" s="119">
        <f>T_i!AB$21-BK132</f>
        <v>0</v>
      </c>
      <c r="BN132" s="119">
        <f>T_i!Z$22</f>
        <v>0</v>
      </c>
      <c r="BO132" s="119">
        <f>BN132-T_i!AA$22</f>
        <v>0</v>
      </c>
      <c r="BP132" s="119">
        <f>T_i!AB$22-BN132</f>
        <v>0</v>
      </c>
      <c r="BQ132" s="119">
        <f>T_i!Z$23</f>
        <v>0</v>
      </c>
      <c r="BR132" s="119">
        <f>BQ132-T_i!AA$23</f>
        <v>0</v>
      </c>
      <c r="BS132" s="119">
        <f>T_i!AB$23-BQ132</f>
        <v>0</v>
      </c>
      <c r="BT132" s="119">
        <f>T_i!Z$24</f>
        <v>0</v>
      </c>
      <c r="BU132" s="119">
        <f>BT132-T_i!AA$24</f>
        <v>0</v>
      </c>
      <c r="BV132" s="119">
        <f>T_i!AB$24-BT132</f>
        <v>0</v>
      </c>
      <c r="BW132" s="119">
        <f>T_i!Z$24</f>
        <v>0</v>
      </c>
      <c r="BX132" s="119">
        <f>BW132-T_i!AA$24</f>
        <v>0</v>
      </c>
      <c r="BY132" s="119">
        <f>T_i!AB$24-BW132</f>
        <v>0</v>
      </c>
      <c r="BZ132" s="119">
        <f>T_i!Z$26</f>
        <v>0</v>
      </c>
      <c r="CA132" s="119">
        <f>BZ132-T_i!AA$26</f>
        <v>0</v>
      </c>
      <c r="CB132" s="119">
        <f>T_i!AB$26-BZ132</f>
        <v>0</v>
      </c>
      <c r="CC132" s="119">
        <f>T_i!Z$27</f>
        <v>0</v>
      </c>
      <c r="CD132" s="119">
        <f>CC132-T_i!AA$27</f>
        <v>0</v>
      </c>
      <c r="CE132" s="119">
        <f>T_i!AB$27-CC132</f>
        <v>0</v>
      </c>
      <c r="CF132" s="119">
        <f>T_i!Z$28</f>
        <v>0</v>
      </c>
      <c r="CG132" s="119">
        <f>CF132-T_i!AA$28</f>
        <v>0</v>
      </c>
      <c r="CH132" s="119">
        <f>T_i!AB$28-CF132</f>
        <v>0</v>
      </c>
      <c r="CI132" s="119">
        <f>T_i!Z$29</f>
        <v>0</v>
      </c>
      <c r="CJ132" s="119">
        <f>CI132-T_i!AA$29</f>
        <v>0</v>
      </c>
      <c r="CK132" s="119">
        <f>T_i!AB$29-CI132</f>
        <v>0</v>
      </c>
      <c r="CL132" s="119">
        <f>T_i!Z$30</f>
        <v>0</v>
      </c>
      <c r="CM132" s="119">
        <f>CL132-T_i!AA$30</f>
        <v>0</v>
      </c>
      <c r="CN132" s="119">
        <f>T_i!AB$30-CL132</f>
        <v>0</v>
      </c>
      <c r="CO132" s="119">
        <f>T_i!Z$31</f>
        <v>0</v>
      </c>
      <c r="CP132" s="119">
        <f>CO132-T_i!AA$31</f>
        <v>0</v>
      </c>
      <c r="CQ132" s="119">
        <f>T_i!AB$31-CO132</f>
        <v>0</v>
      </c>
      <c r="CR132" s="119">
        <f>T_i!Z$32</f>
        <v>0</v>
      </c>
      <c r="CS132" s="119">
        <f>CR132-T_i!AA$32</f>
        <v>0</v>
      </c>
      <c r="CT132" s="119">
        <f>T_i!AB$32-CR132</f>
        <v>0</v>
      </c>
      <c r="CX132" s="159"/>
      <c r="CY132" s="159"/>
      <c r="CZ132" s="159"/>
      <c r="DA132" s="159"/>
      <c r="DB132" s="159"/>
      <c r="DC132" s="159"/>
    </row>
    <row r="133" spans="2:107" x14ac:dyDescent="0.25">
      <c r="B133" s="165"/>
      <c r="C133" s="165"/>
      <c r="D133" s="165"/>
      <c r="E133" s="165"/>
      <c r="F133" s="165"/>
      <c r="G133" s="165"/>
      <c r="I133" s="136"/>
      <c r="J133" s="115"/>
      <c r="K133" s="64" t="str">
        <f>T_i!AD$2</f>
        <v>Wholesale</v>
      </c>
      <c r="L133" s="137">
        <f>T_i!AD$4</f>
        <v>12.984567648531639</v>
      </c>
      <c r="M133" s="137">
        <f>L133-T_i!AE$4</f>
        <v>6.9127247662741542</v>
      </c>
      <c r="N133" s="137">
        <f>T_i!AF$4-L133</f>
        <v>12.636079432389844</v>
      </c>
      <c r="O133" s="137">
        <f>T_i!AD$4</f>
        <v>12.984567648531639</v>
      </c>
      <c r="P133" s="119">
        <f>O133-T_i!AE$4</f>
        <v>6.9127247662741542</v>
      </c>
      <c r="Q133" s="119">
        <f>T_i!AF$4-O133</f>
        <v>12.636079432389844</v>
      </c>
      <c r="R133" s="119">
        <f>T_i!AD$6</f>
        <v>12.984567648531639</v>
      </c>
      <c r="S133" s="119">
        <f>R133-T_i!AE$6</f>
        <v>6.9127247662741542</v>
      </c>
      <c r="T133" s="119">
        <f>T_i!AF$6-R133</f>
        <v>12.636079432389844</v>
      </c>
      <c r="U133" s="119">
        <f>T_i!AD$7</f>
        <v>61.274118857746465</v>
      </c>
      <c r="V133" s="119">
        <f>U133-T_i!AE$7</f>
        <v>32.388263729999579</v>
      </c>
      <c r="W133" s="119">
        <f>T_i!AF$7-U133</f>
        <v>24.766083392102807</v>
      </c>
      <c r="X133" s="119">
        <f>T_i!AD$8</f>
        <v>0</v>
      </c>
      <c r="Y133" s="119">
        <f>X133-T_i!AE$8</f>
        <v>0</v>
      </c>
      <c r="Z133" s="119">
        <f>T_i!AF$8-X133</f>
        <v>0</v>
      </c>
      <c r="AA133" s="119">
        <f>T_i!AD$9</f>
        <v>0</v>
      </c>
      <c r="AB133" s="119">
        <f>AA133-T_i!AE$9</f>
        <v>0</v>
      </c>
      <c r="AC133" s="119">
        <f>T_i!AF$9-AA133</f>
        <v>0</v>
      </c>
      <c r="AD133" s="119">
        <f>T_i!AD$10</f>
        <v>0</v>
      </c>
      <c r="AE133" s="119">
        <f>AD133-T_i!AE$10</f>
        <v>0</v>
      </c>
      <c r="AF133" s="119">
        <f>T_i!AF$10-AD133</f>
        <v>0</v>
      </c>
      <c r="AG133" s="119">
        <f>T_i!AD$11</f>
        <v>0</v>
      </c>
      <c r="AH133" s="119">
        <f>AG133-T_i!AE$11</f>
        <v>0</v>
      </c>
      <c r="AI133" s="119">
        <f>T_i!AF$11-AG133</f>
        <v>0</v>
      </c>
      <c r="AJ133" s="119">
        <f>T_i!AD$12</f>
        <v>0</v>
      </c>
      <c r="AK133" s="119">
        <f>AJ133-T_i!AE$12</f>
        <v>0</v>
      </c>
      <c r="AL133" s="119">
        <f>T_i!AF$12-AJ133</f>
        <v>0</v>
      </c>
      <c r="AM133" s="119">
        <f>T_i!AD$13</f>
        <v>0</v>
      </c>
      <c r="AN133" s="119">
        <f>AM133-T_i!AE$13</f>
        <v>0</v>
      </c>
      <c r="AO133" s="119">
        <f>T_i!AF$13-AM133</f>
        <v>0</v>
      </c>
      <c r="AP133" s="119">
        <f>T_i!AD$14</f>
        <v>0</v>
      </c>
      <c r="AQ133" s="119">
        <f>AP133-T_i!AE$14</f>
        <v>0</v>
      </c>
      <c r="AR133" s="119">
        <f>T_i!AF$14-AP133</f>
        <v>0</v>
      </c>
      <c r="AS133" s="119">
        <f>T_i!AD$14</f>
        <v>0</v>
      </c>
      <c r="AT133" s="119">
        <f>AS133-T_i!AE$14</f>
        <v>0</v>
      </c>
      <c r="AU133" s="119">
        <f>T_i!AF$14-AS133</f>
        <v>0</v>
      </c>
      <c r="AV133" s="119">
        <f>T_i!AD$16</f>
        <v>0</v>
      </c>
      <c r="AW133" s="119">
        <f>AV133-T_i!AE$16</f>
        <v>0</v>
      </c>
      <c r="AX133" s="119">
        <f>T_i!AF$16-AV133</f>
        <v>0</v>
      </c>
      <c r="AY133" s="119">
        <f>T_i!AD$17</f>
        <v>0</v>
      </c>
      <c r="AZ133" s="119">
        <f>AY133-T_i!AE$17</f>
        <v>0</v>
      </c>
      <c r="BA133" s="119">
        <f>T_i!AF$17-AY133</f>
        <v>0</v>
      </c>
      <c r="BB133" s="119">
        <f>T_i!AD$18</f>
        <v>0</v>
      </c>
      <c r="BC133" s="119">
        <f>BB133-T_i!AE$18</f>
        <v>0</v>
      </c>
      <c r="BD133" s="119">
        <f>T_i!AF$18-BB133</f>
        <v>0</v>
      </c>
      <c r="BE133" s="119">
        <f>T_i!AD$19</f>
        <v>0</v>
      </c>
      <c r="BF133" s="119">
        <f>BE133-T_i!AE$19</f>
        <v>0</v>
      </c>
      <c r="BG133" s="119">
        <f>T_i!AF$19-BE133</f>
        <v>0</v>
      </c>
      <c r="BH133" s="119">
        <f>T_i!AD$20</f>
        <v>0</v>
      </c>
      <c r="BI133" s="119">
        <f>BH133-T_i!AE$20</f>
        <v>0</v>
      </c>
      <c r="BJ133" s="119">
        <f>T_i!AF$20-BH133</f>
        <v>0</v>
      </c>
      <c r="BK133" s="119">
        <f>T_i!AD$21</f>
        <v>0</v>
      </c>
      <c r="BL133" s="119">
        <f>BK133-T_i!AE$21</f>
        <v>0</v>
      </c>
      <c r="BM133" s="119">
        <f>T_i!AF$21-BK133</f>
        <v>0</v>
      </c>
      <c r="BN133" s="119">
        <f>T_i!AD$22</f>
        <v>0</v>
      </c>
      <c r="BO133" s="119">
        <f>BN133-T_i!AE$22</f>
        <v>0</v>
      </c>
      <c r="BP133" s="119">
        <f>T_i!AF$22-BN133</f>
        <v>0</v>
      </c>
      <c r="BQ133" s="119">
        <f>T_i!AD$23</f>
        <v>0</v>
      </c>
      <c r="BR133" s="119">
        <f>BQ133-T_i!AE$23</f>
        <v>0</v>
      </c>
      <c r="BS133" s="119">
        <f>T_i!AF$23-BQ133</f>
        <v>0</v>
      </c>
      <c r="BT133" s="119">
        <f>T_i!AD$24</f>
        <v>0</v>
      </c>
      <c r="BU133" s="119">
        <f>BT133-T_i!AE$24</f>
        <v>0</v>
      </c>
      <c r="BV133" s="119">
        <f>T_i!AF$24-BT133</f>
        <v>0</v>
      </c>
      <c r="BW133" s="119">
        <f>T_i!AD$24</f>
        <v>0</v>
      </c>
      <c r="BX133" s="119">
        <f>BW133-T_i!AE$24</f>
        <v>0</v>
      </c>
      <c r="BY133" s="119">
        <f>T_i!AF$24-BW133</f>
        <v>0</v>
      </c>
      <c r="BZ133" s="119">
        <f>T_i!AD$26</f>
        <v>0</v>
      </c>
      <c r="CA133" s="119">
        <f>BZ133-T_i!AE$26</f>
        <v>0</v>
      </c>
      <c r="CB133" s="119">
        <f>T_i!AF$26-BZ133</f>
        <v>0</v>
      </c>
      <c r="CC133" s="119">
        <f>T_i!AD$27</f>
        <v>0</v>
      </c>
      <c r="CD133" s="119">
        <f>CC133-T_i!AE$27</f>
        <v>0</v>
      </c>
      <c r="CE133" s="119">
        <f>T_i!AF$27-CC133</f>
        <v>0</v>
      </c>
      <c r="CF133" s="119">
        <f>T_i!AD$28</f>
        <v>0</v>
      </c>
      <c r="CG133" s="119">
        <f>CF133-T_i!AE$28</f>
        <v>0</v>
      </c>
      <c r="CH133" s="119">
        <f>T_i!AF$28-CF133</f>
        <v>0</v>
      </c>
      <c r="CI133" s="119">
        <f>T_i!AD$29</f>
        <v>0</v>
      </c>
      <c r="CJ133" s="119">
        <f>CI133-T_i!AE$29</f>
        <v>0</v>
      </c>
      <c r="CK133" s="119">
        <f>T_i!AF$29-CI133</f>
        <v>0</v>
      </c>
      <c r="CL133" s="119">
        <f>T_i!AD$30</f>
        <v>0</v>
      </c>
      <c r="CM133" s="119">
        <f>CL133-T_i!AE$30</f>
        <v>0</v>
      </c>
      <c r="CN133" s="119">
        <f>T_i!AF$30-CL133</f>
        <v>0</v>
      </c>
      <c r="CO133" s="119">
        <f>T_i!AD$31</f>
        <v>0</v>
      </c>
      <c r="CP133" s="119">
        <f>CO133-T_i!AE$31</f>
        <v>0</v>
      </c>
      <c r="CQ133" s="119">
        <f>T_i!AF$31-CO133</f>
        <v>0</v>
      </c>
      <c r="CR133" s="119">
        <f>T_i!AD$32</f>
        <v>0</v>
      </c>
      <c r="CS133" s="119">
        <f>CR133-T_i!AE$32</f>
        <v>0</v>
      </c>
      <c r="CT133" s="119">
        <f>T_i!AF$32-CR133</f>
        <v>0</v>
      </c>
      <c r="CX133" s="159"/>
      <c r="CY133" s="159"/>
      <c r="CZ133" s="159"/>
      <c r="DA133" s="159"/>
      <c r="DB133" s="159"/>
      <c r="DC133" s="159"/>
    </row>
    <row r="134" spans="2:107" x14ac:dyDescent="0.25">
      <c r="B134" s="165"/>
      <c r="C134" s="165"/>
      <c r="D134" s="165"/>
      <c r="E134" s="165"/>
      <c r="F134" s="165"/>
      <c r="G134" s="165"/>
      <c r="I134" s="136"/>
      <c r="J134" s="115"/>
      <c r="K134" s="115"/>
      <c r="L134" s="137"/>
      <c r="M134" s="137"/>
      <c r="N134" s="137"/>
      <c r="O134" s="137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X134" s="159"/>
      <c r="CY134" s="159"/>
      <c r="CZ134" s="159"/>
      <c r="DA134" s="159"/>
      <c r="DB134" s="159"/>
      <c r="DC134" s="159"/>
    </row>
    <row r="135" spans="2:107" x14ac:dyDescent="0.25">
      <c r="B135" s="165"/>
      <c r="C135" s="165"/>
      <c r="D135" s="165"/>
      <c r="E135" s="165"/>
      <c r="F135" s="165"/>
      <c r="G135" s="165"/>
      <c r="I135" s="136"/>
      <c r="J135" s="115"/>
      <c r="K135" s="115"/>
      <c r="L135" s="137"/>
      <c r="M135" s="137"/>
      <c r="N135" s="137"/>
      <c r="O135" s="137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X135" s="159"/>
      <c r="CY135" s="159"/>
      <c r="CZ135" s="159"/>
      <c r="DA135" s="159"/>
      <c r="DB135" s="159"/>
      <c r="DC135" s="159"/>
    </row>
    <row r="136" spans="2:107" x14ac:dyDescent="0.25">
      <c r="B136" s="165"/>
      <c r="C136" s="165"/>
      <c r="D136" s="165"/>
      <c r="E136" s="165"/>
      <c r="F136" s="165"/>
      <c r="G136" s="165"/>
      <c r="I136" s="136"/>
      <c r="J136" s="115"/>
      <c r="K136" s="115"/>
      <c r="L136" s="137"/>
      <c r="M136" s="137"/>
      <c r="N136" s="137"/>
      <c r="O136" s="137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X136" s="159"/>
      <c r="CY136" s="159"/>
      <c r="CZ136" s="159"/>
      <c r="DA136" s="159"/>
      <c r="DB136" s="159"/>
      <c r="DC136" s="159"/>
    </row>
    <row r="137" spans="2:107" x14ac:dyDescent="0.25">
      <c r="B137" s="165"/>
      <c r="C137" s="165"/>
      <c r="D137" s="165"/>
      <c r="E137" s="165"/>
      <c r="F137" s="165"/>
      <c r="G137" s="165"/>
      <c r="I137" s="136"/>
      <c r="J137" s="115"/>
      <c r="K137" s="115"/>
      <c r="L137" s="137"/>
      <c r="M137" s="137"/>
      <c r="N137" s="137"/>
      <c r="O137" s="137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X137" s="159"/>
      <c r="CY137" s="159"/>
      <c r="CZ137" s="159"/>
      <c r="DA137" s="159"/>
      <c r="DB137" s="159"/>
      <c r="DC137" s="159"/>
    </row>
    <row r="138" spans="2:107" x14ac:dyDescent="0.25">
      <c r="B138" s="165"/>
      <c r="C138" s="165"/>
      <c r="D138" s="165"/>
      <c r="E138" s="165"/>
      <c r="F138" s="165"/>
      <c r="G138" s="165"/>
      <c r="I138" s="136"/>
      <c r="J138" s="115"/>
      <c r="K138" s="8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X138" s="159"/>
      <c r="CY138" s="159"/>
      <c r="CZ138" s="159"/>
      <c r="DA138" s="159"/>
      <c r="DB138" s="159"/>
      <c r="DC138" s="159"/>
    </row>
    <row r="139" spans="2:107" x14ac:dyDescent="0.25">
      <c r="B139" s="165"/>
      <c r="C139" s="165"/>
      <c r="D139" s="165"/>
      <c r="E139" s="165"/>
      <c r="F139" s="165"/>
      <c r="G139" s="165"/>
      <c r="I139" s="136"/>
      <c r="K139" s="8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X139" s="159"/>
      <c r="CY139" s="159"/>
      <c r="CZ139" s="159"/>
      <c r="DA139" s="159"/>
      <c r="DB139" s="159"/>
      <c r="DC139" s="159"/>
    </row>
    <row r="140" spans="2:107" x14ac:dyDescent="0.25">
      <c r="B140" s="165"/>
      <c r="C140" s="165"/>
      <c r="D140" s="165"/>
      <c r="E140" s="165"/>
      <c r="F140" s="165"/>
      <c r="G140" s="165"/>
      <c r="I140" s="136"/>
      <c r="K140" s="8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X140" s="159"/>
      <c r="CY140" s="159"/>
      <c r="CZ140" s="159"/>
      <c r="DA140" s="159"/>
      <c r="DB140" s="159"/>
      <c r="DC140" s="159"/>
    </row>
    <row r="141" spans="2:107" x14ac:dyDescent="0.25">
      <c r="B141" s="160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C141" s="160"/>
      <c r="D141" s="160"/>
      <c r="E141" s="160"/>
      <c r="F141" s="160"/>
      <c r="G141" s="160"/>
      <c r="I141" s="136"/>
      <c r="K141" s="8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X141" s="159"/>
      <c r="CY141" s="159"/>
      <c r="CZ141" s="159"/>
      <c r="DA141" s="159"/>
      <c r="DB141" s="159"/>
      <c r="DC141" s="159"/>
    </row>
    <row r="142" spans="2:107" ht="15.75" thickBot="1" x14ac:dyDescent="0.3">
      <c r="B142" s="161" t="s">
        <v>77</v>
      </c>
      <c r="C142" s="161"/>
      <c r="D142" s="161"/>
      <c r="E142" s="161"/>
      <c r="F142" s="161"/>
      <c r="G142" s="161"/>
      <c r="I142" s="136"/>
      <c r="K142" s="8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X142" s="159"/>
      <c r="CY142" s="159"/>
      <c r="CZ142" s="159"/>
      <c r="DA142" s="159"/>
      <c r="DB142" s="159"/>
      <c r="DC142" s="159"/>
    </row>
    <row r="143" spans="2:107" ht="15.75" thickTop="1" x14ac:dyDescent="0.25"/>
    <row r="149" spans="1:92" s="146" customFormat="1" x14ac:dyDescent="0.25">
      <c r="A149" s="145" t="str">
        <f>UPPER(RIGHT(T_iii_strat3!A1,LEN(T_iii_strat3!A1)-6))</f>
        <v>STRAT3</v>
      </c>
      <c r="I149" s="147"/>
      <c r="J149" s="148"/>
      <c r="K149" s="149"/>
      <c r="L149" s="150"/>
      <c r="M149" s="150"/>
    </row>
    <row r="150" spans="1:92" x14ac:dyDescent="0.25">
      <c r="A150" s="8" t="s">
        <v>7</v>
      </c>
      <c r="J150" s="122"/>
    </row>
    <row r="151" spans="1:92" x14ac:dyDescent="0.25">
      <c r="J151" s="122"/>
    </row>
    <row r="152" spans="1:92" s="129" customFormat="1" ht="37.5" customHeight="1" thickBot="1" x14ac:dyDescent="0.25">
      <c r="A152" s="128"/>
      <c r="B152" s="158" t="str">
        <f>A3</f>
        <v>Availability of malaria blood testing in all antimalarial-stocking outlets</v>
      </c>
      <c r="C152" s="158"/>
      <c r="D152" s="158"/>
      <c r="E152" s="158"/>
      <c r="F152" s="158"/>
      <c r="G152" s="158"/>
      <c r="I152" s="130"/>
      <c r="J152" s="131"/>
      <c r="K152" s="132"/>
      <c r="L152" s="133"/>
      <c r="M152" s="133"/>
      <c r="N152" s="131"/>
      <c r="O152" s="131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28"/>
      <c r="BF152" s="128"/>
      <c r="BG152" s="128"/>
      <c r="BH152" s="128"/>
      <c r="BI152" s="128"/>
      <c r="BJ152" s="128"/>
      <c r="BK152" s="128"/>
      <c r="BL152" s="128"/>
      <c r="BM152" s="128"/>
      <c r="BN152" s="128"/>
      <c r="BO152" s="128"/>
      <c r="BP152" s="128"/>
      <c r="BQ152" s="128"/>
      <c r="BR152" s="128"/>
      <c r="BS152" s="128"/>
      <c r="BT152" s="128"/>
      <c r="BU152" s="128"/>
      <c r="BV152" s="128"/>
      <c r="BW152" s="128"/>
      <c r="BX152" s="128"/>
      <c r="BY152" s="128"/>
      <c r="BZ152" s="128"/>
      <c r="CA152" s="128"/>
      <c r="CB152" s="128"/>
      <c r="CC152" s="128"/>
      <c r="CD152" s="128"/>
      <c r="CE152" s="128"/>
      <c r="CF152" s="128"/>
      <c r="CG152" s="128"/>
      <c r="CH152" s="128"/>
      <c r="CI152" s="128"/>
      <c r="CJ152" s="128"/>
      <c r="CK152" s="128"/>
      <c r="CL152" s="128"/>
      <c r="CM152" s="128"/>
      <c r="CN152" s="128"/>
    </row>
    <row r="153" spans="1:92" ht="15.75" thickTop="1" x14ac:dyDescent="0.25">
      <c r="B153" s="159"/>
      <c r="C153" s="159"/>
      <c r="D153" s="159"/>
      <c r="E153" s="159"/>
      <c r="F153" s="159"/>
      <c r="G153" s="159"/>
    </row>
    <row r="154" spans="1:92" x14ac:dyDescent="0.25">
      <c r="B154" s="159"/>
      <c r="C154" s="159"/>
      <c r="D154" s="159"/>
      <c r="E154" s="159"/>
      <c r="F154" s="159"/>
      <c r="G154" s="159"/>
      <c r="J154" s="123" t="s">
        <v>78</v>
      </c>
      <c r="K154" s="124" t="s">
        <v>25</v>
      </c>
      <c r="L154" s="125" t="s">
        <v>15</v>
      </c>
      <c r="M154" s="125" t="s">
        <v>16</v>
      </c>
    </row>
    <row r="155" spans="1:92" x14ac:dyDescent="0.25">
      <c r="B155" s="159"/>
      <c r="C155" s="159"/>
      <c r="D155" s="159"/>
      <c r="E155" s="159"/>
      <c r="F155" s="159"/>
      <c r="G155" s="159"/>
      <c r="J155" s="126" t="str">
        <f>T_iii_strat3!A4</f>
        <v>Stocks any diagnostic test</v>
      </c>
      <c r="K155" s="119">
        <f>T_iii_strat3!Z4</f>
        <v>10.662763190328588</v>
      </c>
      <c r="L155" s="120">
        <f>K144-T_iii_strat3!AA4</f>
        <v>-7.2980244383164603</v>
      </c>
      <c r="M155" s="120">
        <f>T_iii_strat3!AB4-K144</f>
        <v>14.3223973478914</v>
      </c>
    </row>
    <row r="156" spans="1:92" x14ac:dyDescent="0.25">
      <c r="B156" s="159"/>
      <c r="C156" s="159"/>
      <c r="D156" s="159"/>
      <c r="E156" s="159"/>
      <c r="F156" s="159"/>
      <c r="G156" s="159"/>
      <c r="J156" s="126" t="str">
        <f>T_iii_strat3!A5</f>
        <v>Stocks malaria microscopy?</v>
      </c>
      <c r="K156" s="119">
        <f>T_iii_strat3!Z5</f>
        <v>7.4800443440401603</v>
      </c>
      <c r="L156" s="120">
        <f>K145-T_iii_strat3!AA5</f>
        <v>-4.2362107612070403</v>
      </c>
      <c r="M156" s="120">
        <f>T_iii_strat3!AB5-K145</f>
        <v>10.842898634081299</v>
      </c>
    </row>
    <row r="157" spans="1:92" x14ac:dyDescent="0.25">
      <c r="B157" s="159"/>
      <c r="C157" s="159"/>
      <c r="D157" s="159"/>
      <c r="E157" s="159"/>
      <c r="F157" s="159"/>
      <c r="G157" s="159"/>
      <c r="J157" s="126" t="str">
        <f>T_iii_strat3!A6</f>
        <v>Stocks malaria RDT</v>
      </c>
      <c r="K157" s="119">
        <f>T_iii_strat3!Z6</f>
        <v>4.2194412383614397</v>
      </c>
      <c r="L157" s="120">
        <f>K146-T_iii_strat3!AA6</f>
        <v>-2.42193686428396</v>
      </c>
      <c r="M157" s="120">
        <f>T_iii_strat3!AB6-K146</f>
        <v>6.9777390810712339</v>
      </c>
    </row>
    <row r="158" spans="1:92" x14ac:dyDescent="0.25">
      <c r="B158" s="159"/>
      <c r="C158" s="159"/>
      <c r="D158" s="159"/>
      <c r="E158" s="159"/>
      <c r="F158" s="159"/>
      <c r="G158" s="159"/>
      <c r="J158" s="126" t="str">
        <f>T_iii_strat3!A7</f>
        <v>Stocks QARDT</v>
      </c>
      <c r="K158" s="119">
        <f>T_iii_strat3!Z7</f>
        <v>2.629001700627621</v>
      </c>
      <c r="L158" s="120">
        <f>K147-T_iii_strat3!AA7</f>
        <v>-1.6428206477397</v>
      </c>
      <c r="M158" s="120">
        <f>T_iii_strat3!AB7-K147</f>
        <v>4.1473481641007099</v>
      </c>
    </row>
    <row r="159" spans="1:92" x14ac:dyDescent="0.25">
      <c r="B159" s="159"/>
      <c r="C159" s="159"/>
      <c r="D159" s="159"/>
      <c r="E159" s="159"/>
      <c r="F159" s="159"/>
      <c r="G159" s="159"/>
      <c r="J159" s="126">
        <f>T_iii_strat3!A8</f>
        <v>0</v>
      </c>
      <c r="K159" s="119">
        <f>T_iii_strat3!Z8</f>
        <v>0</v>
      </c>
      <c r="L159" s="120">
        <f>K148-T_iii_strat3!AA8</f>
        <v>0</v>
      </c>
      <c r="M159" s="120">
        <f>T_iii_strat3!AB8-K148</f>
        <v>0</v>
      </c>
    </row>
    <row r="160" spans="1:92" x14ac:dyDescent="0.25">
      <c r="B160" s="159"/>
      <c r="C160" s="159"/>
      <c r="D160" s="159"/>
      <c r="E160" s="159"/>
      <c r="F160" s="159"/>
      <c r="G160" s="159"/>
      <c r="J160" s="126">
        <f>T_iii_strat3!A9</f>
        <v>0</v>
      </c>
      <c r="K160" s="119">
        <f>T_iii_strat3!Z9</f>
        <v>0</v>
      </c>
      <c r="L160" s="120">
        <f>K149-T_iii_strat3!AA9</f>
        <v>0</v>
      </c>
      <c r="M160" s="120">
        <f>T_iii_strat3!AB9-K149</f>
        <v>0</v>
      </c>
    </row>
    <row r="161" spans="2:13" x14ac:dyDescent="0.25">
      <c r="B161" s="159"/>
      <c r="C161" s="159"/>
      <c r="D161" s="159"/>
      <c r="E161" s="159"/>
      <c r="F161" s="159"/>
      <c r="G161" s="159"/>
      <c r="J161" s="126">
        <f>T_iii_strat3!A10</f>
        <v>0</v>
      </c>
      <c r="K161" s="119">
        <f>T_iii_strat3!Z10</f>
        <v>0</v>
      </c>
      <c r="L161" s="120">
        <f>K150-T_iii_strat3!AA10</f>
        <v>0</v>
      </c>
      <c r="M161" s="120">
        <f>T_iii_strat3!AB10-K150</f>
        <v>0</v>
      </c>
    </row>
    <row r="162" spans="2:13" x14ac:dyDescent="0.25">
      <c r="B162" s="159"/>
      <c r="C162" s="159"/>
      <c r="D162" s="159"/>
      <c r="E162" s="159"/>
      <c r="F162" s="159"/>
      <c r="G162" s="159"/>
      <c r="J162" s="126">
        <f>T_iii_strat3!A11</f>
        <v>0</v>
      </c>
      <c r="K162" s="119">
        <f>T_iii_strat3!Z11</f>
        <v>0</v>
      </c>
      <c r="L162" s="120">
        <f>K151-T_iii_strat3!AA11</f>
        <v>0</v>
      </c>
      <c r="M162" s="120">
        <f>T_iii_strat3!AB11-K151</f>
        <v>0</v>
      </c>
    </row>
    <row r="163" spans="2:13" x14ac:dyDescent="0.25">
      <c r="B163" s="159"/>
      <c r="C163" s="159"/>
      <c r="D163" s="159"/>
      <c r="E163" s="159"/>
      <c r="F163" s="159"/>
      <c r="G163" s="159"/>
      <c r="J163" s="126">
        <f>T_iii_strat3!A12</f>
        <v>0</v>
      </c>
      <c r="K163" s="119">
        <f>T_iii_strat3!Z12</f>
        <v>0</v>
      </c>
      <c r="L163" s="120">
        <f>K152-T_iii_strat3!AA12</f>
        <v>0</v>
      </c>
      <c r="M163" s="120">
        <f>T_iii_strat3!AB12-K152</f>
        <v>0</v>
      </c>
    </row>
    <row r="164" spans="2:13" x14ac:dyDescent="0.25">
      <c r="B164" s="159"/>
      <c r="C164" s="159"/>
      <c r="D164" s="159"/>
      <c r="E164" s="159"/>
      <c r="F164" s="159"/>
      <c r="G164" s="159"/>
      <c r="J164" s="126">
        <f>T_iii_strat3!A13</f>
        <v>0</v>
      </c>
      <c r="K164" s="119">
        <f>T_iii_strat3!Z13</f>
        <v>0</v>
      </c>
      <c r="L164" s="120">
        <f>K153-T_iii_strat3!AA13</f>
        <v>0</v>
      </c>
      <c r="M164" s="120">
        <f>T_iii_strat3!AB13-K153</f>
        <v>0</v>
      </c>
    </row>
    <row r="165" spans="2:13" x14ac:dyDescent="0.25">
      <c r="B165" s="159"/>
      <c r="C165" s="159"/>
      <c r="D165" s="159"/>
      <c r="E165" s="159"/>
      <c r="F165" s="159"/>
      <c r="G165" s="159"/>
      <c r="J165" s="126">
        <f>T_iii_strat3!A14</f>
        <v>0</v>
      </c>
      <c r="K165" s="119">
        <f>T_iii_strat3!Z14</f>
        <v>0</v>
      </c>
      <c r="L165" s="120" t="e">
        <f>K154-T_iii_strat3!AA14</f>
        <v>#VALUE!</v>
      </c>
      <c r="M165" s="120" t="e">
        <f>T_iii_strat3!AB14-K154</f>
        <v>#VALUE!</v>
      </c>
    </row>
    <row r="166" spans="2:13" x14ac:dyDescent="0.25">
      <c r="B166" s="159"/>
      <c r="C166" s="159"/>
      <c r="D166" s="159"/>
      <c r="E166" s="159"/>
      <c r="F166" s="159"/>
      <c r="G166" s="159"/>
      <c r="J166" s="126">
        <f>T_iii_strat3!A15</f>
        <v>0</v>
      </c>
      <c r="K166" s="119">
        <f>T_iii_strat3!Z15</f>
        <v>0</v>
      </c>
      <c r="L166" s="120">
        <f>K155-T_iii_strat3!AA15</f>
        <v>10.662763190328588</v>
      </c>
      <c r="M166" s="120">
        <f>T_iii_strat3!AB15-K155</f>
        <v>-10.662763190328588</v>
      </c>
    </row>
    <row r="167" spans="2:13" x14ac:dyDescent="0.25">
      <c r="B167" s="159"/>
      <c r="C167" s="159"/>
      <c r="D167" s="159"/>
      <c r="E167" s="159"/>
      <c r="F167" s="159"/>
      <c r="G167" s="159"/>
      <c r="J167" s="126">
        <f>T_iii_strat3!A16</f>
        <v>0</v>
      </c>
      <c r="K167" s="119">
        <f>T_iii_strat3!Z16</f>
        <v>0</v>
      </c>
      <c r="L167" s="120">
        <f>K156-T_iii_strat3!AA16</f>
        <v>7.4800443440401603</v>
      </c>
      <c r="M167" s="120">
        <f>T_iii_strat3!AB16-K156</f>
        <v>-7.4800443440401603</v>
      </c>
    </row>
    <row r="168" spans="2:13" x14ac:dyDescent="0.25">
      <c r="B168" s="159"/>
      <c r="C168" s="159"/>
      <c r="D168" s="159"/>
      <c r="E168" s="159"/>
      <c r="F168" s="159"/>
      <c r="G168" s="159"/>
      <c r="J168" s="126">
        <f>T_iii_strat3!A17</f>
        <v>0</v>
      </c>
      <c r="K168" s="119">
        <f>T_iii_strat3!Z17</f>
        <v>0</v>
      </c>
      <c r="L168" s="120">
        <f>K157-T_iii_strat3!AA17</f>
        <v>4.2194412383614397</v>
      </c>
      <c r="M168" s="120">
        <f>T_iii_strat3!AB17-K157</f>
        <v>-4.2194412383614397</v>
      </c>
    </row>
    <row r="169" spans="2:13" x14ac:dyDescent="0.25">
      <c r="B169" s="159"/>
      <c r="C169" s="159"/>
      <c r="D169" s="159"/>
      <c r="E169" s="159"/>
      <c r="F169" s="159"/>
      <c r="G169" s="159"/>
      <c r="J169" s="126">
        <f>T_iii_strat3!A18</f>
        <v>0</v>
      </c>
      <c r="K169" s="119">
        <f>T_iii_strat3!Z18</f>
        <v>0</v>
      </c>
      <c r="L169" s="120">
        <f>K158-T_iii_strat3!AA18</f>
        <v>2.629001700627621</v>
      </c>
      <c r="M169" s="120">
        <f>T_iii_strat3!AB18-K158</f>
        <v>-2.629001700627621</v>
      </c>
    </row>
    <row r="170" spans="2:13" ht="20.25" customHeight="1" x14ac:dyDescent="0.25">
      <c r="B170" s="160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C170" s="160"/>
      <c r="D170" s="160"/>
      <c r="E170" s="160"/>
      <c r="F170" s="160"/>
      <c r="G170" s="160"/>
      <c r="J170" s="126">
        <f>T_iii_strat3!A19</f>
        <v>0</v>
      </c>
      <c r="K170" s="119">
        <f>T_iii_strat3!Z19</f>
        <v>0</v>
      </c>
      <c r="L170" s="120">
        <f>K159-T_iii_strat3!AA19</f>
        <v>0</v>
      </c>
      <c r="M170" s="120">
        <f>T_iii_strat3!AB19-K159</f>
        <v>0</v>
      </c>
    </row>
    <row r="171" spans="2:13" ht="15.75" thickBot="1" x14ac:dyDescent="0.3">
      <c r="B171" s="161" t="s">
        <v>77</v>
      </c>
      <c r="C171" s="161"/>
      <c r="D171" s="161"/>
      <c r="E171" s="161"/>
      <c r="F171" s="161"/>
      <c r="G171" s="161"/>
      <c r="J171" s="126">
        <f>T_iii_strat3!A20</f>
        <v>0</v>
      </c>
      <c r="K171" s="119">
        <f>T_iii_strat3!Z20</f>
        <v>0</v>
      </c>
      <c r="L171" s="120">
        <f>K160-T_iii_strat3!AA20</f>
        <v>0</v>
      </c>
      <c r="M171" s="120">
        <f>T_iii_strat3!AB20-K160</f>
        <v>0</v>
      </c>
    </row>
    <row r="172" spans="2:13" ht="15.75" thickTop="1" x14ac:dyDescent="0.25">
      <c r="J172" s="126">
        <f>T_iii_strat3!A21</f>
        <v>0</v>
      </c>
      <c r="K172" s="119">
        <f>T_iii_strat3!Z21</f>
        <v>0</v>
      </c>
      <c r="L172" s="120">
        <f>K161-T_iii_strat3!AA21</f>
        <v>0</v>
      </c>
      <c r="M172" s="120">
        <f>T_iii_strat3!AB21-K161</f>
        <v>0</v>
      </c>
    </row>
    <row r="173" spans="2:13" x14ac:dyDescent="0.25">
      <c r="J173" s="126">
        <f>T_iii_strat3!A22</f>
        <v>0</v>
      </c>
      <c r="K173" s="119">
        <f>T_iii_strat3!Z22</f>
        <v>0</v>
      </c>
      <c r="L173" s="120">
        <f>K162-T_iii_strat3!AA22</f>
        <v>0</v>
      </c>
      <c r="M173" s="120">
        <f>T_iii_strat3!AB22-K162</f>
        <v>0</v>
      </c>
    </row>
    <row r="174" spans="2:13" x14ac:dyDescent="0.25">
      <c r="J174" s="126">
        <f>T_iii_strat3!A23</f>
        <v>0</v>
      </c>
      <c r="K174" s="119">
        <f>T_iii_strat3!Z23</f>
        <v>0</v>
      </c>
      <c r="L174" s="120">
        <f>K163-T_iii_strat3!AA23</f>
        <v>0</v>
      </c>
      <c r="M174" s="120">
        <f>T_iii_strat3!AB23-K163</f>
        <v>0</v>
      </c>
    </row>
    <row r="175" spans="2:13" x14ac:dyDescent="0.25">
      <c r="J175" s="126">
        <f>T_iii_strat3!A24</f>
        <v>0</v>
      </c>
      <c r="K175" s="119">
        <f>T_iii_strat3!Z24</f>
        <v>0</v>
      </c>
      <c r="L175" s="120">
        <f>K164-T_iii_strat3!AA24</f>
        <v>0</v>
      </c>
      <c r="M175" s="120">
        <f>T_iii_strat3!AB24-K164</f>
        <v>0</v>
      </c>
    </row>
    <row r="176" spans="2:13" x14ac:dyDescent="0.25">
      <c r="J176" s="126">
        <f>T_iii_strat3!A25</f>
        <v>0</v>
      </c>
      <c r="K176" s="119">
        <f>T_iii_strat3!Z25</f>
        <v>0</v>
      </c>
      <c r="L176" s="120">
        <f>K165-T_iii_strat3!AA25</f>
        <v>0</v>
      </c>
      <c r="M176" s="120">
        <f>T_iii_strat3!AB25-K165</f>
        <v>0</v>
      </c>
    </row>
    <row r="177" spans="1:107" x14ac:dyDescent="0.25">
      <c r="J177" s="126">
        <f>T_iii_strat3!A26</f>
        <v>0</v>
      </c>
      <c r="K177" s="119">
        <f>T_iii_strat3!Z26</f>
        <v>0</v>
      </c>
      <c r="L177" s="120">
        <f>K166-T_iii_strat3!AA26</f>
        <v>0</v>
      </c>
      <c r="M177" s="120">
        <f>T_iii_strat3!AB26-K166</f>
        <v>0</v>
      </c>
    </row>
    <row r="178" spans="1:107" x14ac:dyDescent="0.25">
      <c r="J178" s="126">
        <f>T_iii_strat3!A27</f>
        <v>0</v>
      </c>
      <c r="K178" s="119">
        <f>T_iii_strat3!Z27</f>
        <v>0</v>
      </c>
      <c r="L178" s="120">
        <f>K167-T_iii_strat3!AA27</f>
        <v>0</v>
      </c>
      <c r="M178" s="120">
        <f>T_iii_strat3!AB27-K167</f>
        <v>0</v>
      </c>
    </row>
    <row r="179" spans="1:107" x14ac:dyDescent="0.25">
      <c r="J179" s="126">
        <f>T_iii_strat3!A28</f>
        <v>0</v>
      </c>
      <c r="K179" s="119">
        <f>T_iii_strat3!Z28</f>
        <v>0</v>
      </c>
      <c r="L179" s="120">
        <f>K168-T_iii_strat3!AA28</f>
        <v>0</v>
      </c>
      <c r="M179" s="120">
        <f>T_iii_strat3!AB28-K168</f>
        <v>0</v>
      </c>
    </row>
    <row r="180" spans="1:107" x14ac:dyDescent="0.25">
      <c r="J180" s="126">
        <f>T_iii_strat3!A29</f>
        <v>0</v>
      </c>
      <c r="K180" s="119">
        <f>T_iii_strat3!Z29</f>
        <v>0</v>
      </c>
      <c r="L180" s="120">
        <f>K169-T_iii_strat3!AA29</f>
        <v>0</v>
      </c>
      <c r="M180" s="120">
        <f>T_iii_strat3!AB29-K169</f>
        <v>0</v>
      </c>
    </row>
    <row r="181" spans="1:107" x14ac:dyDescent="0.25">
      <c r="J181" s="126">
        <f>T_iii_strat3!A30</f>
        <v>0</v>
      </c>
      <c r="K181" s="119">
        <f>T_iii_strat3!Z30</f>
        <v>0</v>
      </c>
      <c r="L181" s="120">
        <f>K170-T_iii_strat3!AA30</f>
        <v>0</v>
      </c>
      <c r="M181" s="120">
        <f>T_iii_strat3!AB30-K170</f>
        <v>0</v>
      </c>
    </row>
    <row r="182" spans="1:107" x14ac:dyDescent="0.25">
      <c r="J182" s="126">
        <f>T_iii_strat3!A31</f>
        <v>0</v>
      </c>
      <c r="K182" s="119">
        <f>T_iii_strat3!Z31</f>
        <v>0</v>
      </c>
      <c r="L182" s="120">
        <f>K171-T_iii_strat3!AA31</f>
        <v>0</v>
      </c>
      <c r="M182" s="120">
        <f>T_iii_strat3!AB31-K171</f>
        <v>0</v>
      </c>
    </row>
    <row r="186" spans="1:107" x14ac:dyDescent="0.25">
      <c r="A186" s="8" t="s">
        <v>4</v>
      </c>
    </row>
    <row r="188" spans="1:107" x14ac:dyDescent="0.25">
      <c r="B188" s="157" t="str">
        <f>$A$3</f>
        <v>Availability of malaria blood testing in all antimalarial-stocking outlets</v>
      </c>
      <c r="C188" s="157"/>
      <c r="D188" s="157"/>
      <c r="E188" s="157"/>
      <c r="F188" s="157"/>
      <c r="G188" s="157"/>
    </row>
    <row r="189" spans="1:107" ht="42" customHeight="1" thickBot="1" x14ac:dyDescent="0.3">
      <c r="B189" s="158" t="s">
        <v>4</v>
      </c>
      <c r="C189" s="158"/>
      <c r="D189" s="158"/>
      <c r="E189" s="158"/>
      <c r="F189" s="158"/>
      <c r="G189" s="158"/>
      <c r="I189" s="136"/>
      <c r="J189" s="115"/>
      <c r="K189" s="115"/>
      <c r="L189" s="137"/>
      <c r="M189" s="137"/>
      <c r="N189" s="137"/>
      <c r="O189" s="138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X189" s="162" t="s">
        <v>85</v>
      </c>
      <c r="CY189" s="163"/>
      <c r="CZ189" s="163"/>
      <c r="DA189" s="163"/>
      <c r="DB189" s="163"/>
      <c r="DC189" s="163"/>
    </row>
    <row r="190" spans="1:107" ht="16.5" thickTop="1" thickBot="1" x14ac:dyDescent="0.3">
      <c r="A190" s="115"/>
      <c r="B190" s="164"/>
      <c r="C190" s="164"/>
      <c r="D190" s="164"/>
      <c r="E190" s="164"/>
      <c r="F190" s="164"/>
      <c r="G190" s="164"/>
      <c r="I190" s="136"/>
      <c r="J190" s="115"/>
      <c r="K190" s="115"/>
      <c r="L190" s="137"/>
      <c r="M190" s="137"/>
      <c r="N190" s="137"/>
      <c r="O190" s="137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X190" s="139">
        <f>$K$190</f>
        <v>0</v>
      </c>
      <c r="CY190" s="139"/>
      <c r="CZ190" s="139"/>
      <c r="DA190" s="139"/>
      <c r="DB190" s="139"/>
      <c r="DC190" s="139"/>
    </row>
    <row r="191" spans="1:107" s="140" customFormat="1" ht="45.75" thickBot="1" x14ac:dyDescent="0.3">
      <c r="B191" s="165"/>
      <c r="C191" s="165"/>
      <c r="D191" s="165"/>
      <c r="E191" s="165"/>
      <c r="F191" s="165"/>
      <c r="G191" s="165"/>
      <c r="I191" s="141"/>
      <c r="J191" s="115"/>
      <c r="K191" s="142" t="s">
        <v>13</v>
      </c>
      <c r="L191" s="143" t="str">
        <f>T_i!$A4</f>
        <v>Stocks any diagnostic test</v>
      </c>
      <c r="M191" s="144" t="s">
        <v>15</v>
      </c>
      <c r="N191" s="144" t="s">
        <v>16</v>
      </c>
      <c r="O191" s="143" t="str">
        <f>T_i!$A4</f>
        <v>Stocks any diagnostic test</v>
      </c>
      <c r="P191" s="144" t="s">
        <v>15</v>
      </c>
      <c r="Q191" s="144" t="s">
        <v>16</v>
      </c>
      <c r="R191" s="143" t="str">
        <f>T_i!$A6</f>
        <v>Stocks malaria RDT</v>
      </c>
      <c r="S191" s="144" t="s">
        <v>15</v>
      </c>
      <c r="T191" s="144" t="s">
        <v>16</v>
      </c>
      <c r="U191" s="143" t="str">
        <f>T_i!$A7</f>
        <v>Stocks QARDT</v>
      </c>
      <c r="V191" s="144" t="s">
        <v>15</v>
      </c>
      <c r="W191" s="144" t="s">
        <v>16</v>
      </c>
      <c r="X191" s="143">
        <f>T_i!$A8</f>
        <v>0</v>
      </c>
      <c r="Y191" s="144" t="s">
        <v>15</v>
      </c>
      <c r="Z191" s="144" t="s">
        <v>16</v>
      </c>
      <c r="AA191" s="143">
        <f>T_i!$A9</f>
        <v>0</v>
      </c>
      <c r="AB191" s="144" t="s">
        <v>15</v>
      </c>
      <c r="AC191" s="144" t="s">
        <v>16</v>
      </c>
      <c r="AD191" s="143">
        <f>T_i!$A10</f>
        <v>0</v>
      </c>
      <c r="AE191" s="144" t="s">
        <v>15</v>
      </c>
      <c r="AF191" s="144" t="s">
        <v>16</v>
      </c>
      <c r="AG191" s="143">
        <f>T_i!$A11</f>
        <v>0</v>
      </c>
      <c r="AH191" s="144" t="s">
        <v>15</v>
      </c>
      <c r="AI191" s="144" t="s">
        <v>16</v>
      </c>
      <c r="AJ191" s="143">
        <f>T_i!$A12</f>
        <v>0</v>
      </c>
      <c r="AK191" s="144" t="s">
        <v>15</v>
      </c>
      <c r="AL191" s="144" t="s">
        <v>16</v>
      </c>
      <c r="AM191" s="143">
        <f>T_i!$A13</f>
        <v>0</v>
      </c>
      <c r="AN191" s="144" t="s">
        <v>15</v>
      </c>
      <c r="AO191" s="144" t="s">
        <v>16</v>
      </c>
      <c r="AP191" s="143">
        <f>T_i!$A14</f>
        <v>0</v>
      </c>
      <c r="AQ191" s="144" t="s">
        <v>15</v>
      </c>
      <c r="AR191" s="144" t="s">
        <v>16</v>
      </c>
      <c r="AS191" s="143">
        <f>T_i!$A14</f>
        <v>0</v>
      </c>
      <c r="AT191" s="144" t="s">
        <v>15</v>
      </c>
      <c r="AU191" s="144" t="s">
        <v>16</v>
      </c>
      <c r="AV191" s="143">
        <f>T_i!$A16</f>
        <v>0</v>
      </c>
      <c r="AW191" s="144" t="s">
        <v>15</v>
      </c>
      <c r="AX191" s="144" t="s">
        <v>16</v>
      </c>
      <c r="AY191" s="143">
        <f>T_i!$A17</f>
        <v>0</v>
      </c>
      <c r="AZ191" s="144" t="s">
        <v>15</v>
      </c>
      <c r="BA191" s="144" t="s">
        <v>16</v>
      </c>
      <c r="BB191" s="143">
        <f>T_i!$A18</f>
        <v>0</v>
      </c>
      <c r="BC191" s="144" t="s">
        <v>15</v>
      </c>
      <c r="BD191" s="144" t="s">
        <v>16</v>
      </c>
      <c r="BE191" s="143">
        <f>T_i!$A19</f>
        <v>0</v>
      </c>
      <c r="BF191" s="144" t="s">
        <v>15</v>
      </c>
      <c r="BG191" s="144" t="s">
        <v>16</v>
      </c>
      <c r="BH191" s="143">
        <f>T_i!$A20</f>
        <v>0</v>
      </c>
      <c r="BI191" s="144" t="s">
        <v>15</v>
      </c>
      <c r="BJ191" s="144" t="s">
        <v>16</v>
      </c>
      <c r="BK191" s="143">
        <f>T_i!$A21</f>
        <v>0</v>
      </c>
      <c r="BL191" s="144" t="s">
        <v>15</v>
      </c>
      <c r="BM191" s="144" t="s">
        <v>16</v>
      </c>
      <c r="BN191" s="143">
        <f>T_i!$A22</f>
        <v>0</v>
      </c>
      <c r="BO191" s="144" t="s">
        <v>15</v>
      </c>
      <c r="BP191" s="144" t="s">
        <v>16</v>
      </c>
      <c r="BQ191" s="143">
        <f>T_i!$A23</f>
        <v>0</v>
      </c>
      <c r="BR191" s="144" t="s">
        <v>15</v>
      </c>
      <c r="BS191" s="144" t="s">
        <v>16</v>
      </c>
      <c r="BT191" s="143">
        <f>T_i!$A24</f>
        <v>0</v>
      </c>
      <c r="BU191" s="144" t="s">
        <v>15</v>
      </c>
      <c r="BV191" s="144" t="s">
        <v>16</v>
      </c>
      <c r="BW191" s="143">
        <f>T_i!$A24</f>
        <v>0</v>
      </c>
      <c r="BX191" s="144" t="s">
        <v>15</v>
      </c>
      <c r="BY191" s="144" t="s">
        <v>16</v>
      </c>
      <c r="BZ191" s="143">
        <f>T_i!$A26</f>
        <v>0</v>
      </c>
      <c r="CA191" s="144" t="s">
        <v>15</v>
      </c>
      <c r="CB191" s="144" t="s">
        <v>16</v>
      </c>
      <c r="CC191" s="143">
        <f>T_i!$A27</f>
        <v>0</v>
      </c>
      <c r="CD191" s="144" t="s">
        <v>15</v>
      </c>
      <c r="CE191" s="144" t="s">
        <v>16</v>
      </c>
      <c r="CF191" s="143">
        <f>T_i!$A28</f>
        <v>0</v>
      </c>
      <c r="CG191" s="144" t="s">
        <v>15</v>
      </c>
      <c r="CH191" s="144" t="s">
        <v>16</v>
      </c>
      <c r="CI191" s="143">
        <f>T_i!$A29</f>
        <v>0</v>
      </c>
      <c r="CJ191" s="144" t="s">
        <v>15</v>
      </c>
      <c r="CK191" s="144" t="s">
        <v>16</v>
      </c>
      <c r="CL191" s="143">
        <f>T_i!$A30</f>
        <v>0</v>
      </c>
      <c r="CM191" s="144" t="s">
        <v>15</v>
      </c>
      <c r="CN191" s="144" t="s">
        <v>16</v>
      </c>
      <c r="CO191" s="143">
        <f>T_i!$A31</f>
        <v>0</v>
      </c>
      <c r="CP191" s="144" t="s">
        <v>15</v>
      </c>
      <c r="CQ191" s="144" t="s">
        <v>16</v>
      </c>
      <c r="CR191" s="143">
        <f>T_i!$A32</f>
        <v>0</v>
      </c>
      <c r="CS191" s="144" t="s">
        <v>15</v>
      </c>
      <c r="CT191" s="144" t="s">
        <v>16</v>
      </c>
      <c r="CX191" s="159"/>
      <c r="CY191" s="159"/>
      <c r="CZ191" s="159"/>
      <c r="DA191" s="159"/>
      <c r="DB191" s="159"/>
      <c r="DC191" s="159"/>
    </row>
    <row r="192" spans="1:107" x14ac:dyDescent="0.25">
      <c r="B192" s="165"/>
      <c r="C192" s="165"/>
      <c r="D192" s="165"/>
      <c r="E192" s="165"/>
      <c r="F192" s="165"/>
      <c r="G192" s="165"/>
      <c r="I192" s="136"/>
      <c r="J192" s="115"/>
      <c r="K192" s="64" t="str">
        <f>T_i!B$2</f>
        <v>Private Not For-Profit Facility</v>
      </c>
      <c r="L192" s="137">
        <f>T_i!B$4</f>
        <v>82.988195650369221</v>
      </c>
      <c r="M192" s="137">
        <f>L192-T_i!C$4</f>
        <v>17.23583651783683</v>
      </c>
      <c r="N192" s="137">
        <f>T_i!D$4-L192</f>
        <v>9.5464065334017505</v>
      </c>
      <c r="O192" s="137">
        <f>T_i!B$4</f>
        <v>82.988195650369221</v>
      </c>
      <c r="P192" s="119">
        <f>O192-T_i!C$4</f>
        <v>17.23583651783683</v>
      </c>
      <c r="Q192" s="119">
        <f>T_i!D$4-O192</f>
        <v>9.5464065334017505</v>
      </c>
      <c r="R192" s="119">
        <f>T_i!B$6</f>
        <v>12.918086081045377</v>
      </c>
      <c r="S192" s="119">
        <f>R192-T_i!C$6</f>
        <v>7.4389351610007814</v>
      </c>
      <c r="T192" s="119">
        <f>T_i!D$6-R192</f>
        <v>14.598447536394922</v>
      </c>
      <c r="U192" s="119">
        <f>T_i!B$7</f>
        <v>56.081810888905814</v>
      </c>
      <c r="V192" s="119">
        <f>U192-T_i!C$7</f>
        <v>31.654615307817991</v>
      </c>
      <c r="W192" s="119">
        <f>T_i!D$7-U192</f>
        <v>27.375145807969709</v>
      </c>
      <c r="X192" s="119">
        <f>T_i!B$8</f>
        <v>0</v>
      </c>
      <c r="Y192" s="119">
        <f>X192-T_i!C$8</f>
        <v>0</v>
      </c>
      <c r="Z192" s="119">
        <f>T_i!D$8-X192</f>
        <v>0</v>
      </c>
      <c r="AA192" s="119">
        <f>T_i!B$9</f>
        <v>0</v>
      </c>
      <c r="AB192" s="119">
        <f>AA192-T_i!C$9</f>
        <v>0</v>
      </c>
      <c r="AC192" s="119">
        <f>T_i!D$9-AA192</f>
        <v>0</v>
      </c>
      <c r="AD192" s="119">
        <f>T_i!B$10</f>
        <v>0</v>
      </c>
      <c r="AE192" s="119">
        <f>AD192-T_i!C$10</f>
        <v>0</v>
      </c>
      <c r="AF192" s="119">
        <f>T_i!D$10-AD192</f>
        <v>0</v>
      </c>
      <c r="AG192" s="119">
        <f>T_i!B$11</f>
        <v>0</v>
      </c>
      <c r="AH192" s="119">
        <f>AG192-T_i!C$11</f>
        <v>0</v>
      </c>
      <c r="AI192" s="119">
        <f>T_i!D$11-AG192</f>
        <v>0</v>
      </c>
      <c r="AJ192" s="119">
        <f>T_i!B$12</f>
        <v>0</v>
      </c>
      <c r="AK192" s="119">
        <f>AJ192-T_i!C$12</f>
        <v>0</v>
      </c>
      <c r="AL192" s="119">
        <f>T_i!D$12-AJ192</f>
        <v>0</v>
      </c>
      <c r="AM192" s="119">
        <f>T_i!B$13</f>
        <v>0</v>
      </c>
      <c r="AN192" s="119">
        <f>AM192-T_i!C$13</f>
        <v>0</v>
      </c>
      <c r="AO192" s="119">
        <f>T_i!D$13-AM192</f>
        <v>0</v>
      </c>
      <c r="AP192" s="119">
        <f>T_i!B$14</f>
        <v>0</v>
      </c>
      <c r="AQ192" s="119">
        <f>AP192-T_i!C$14</f>
        <v>0</v>
      </c>
      <c r="AR192" s="119">
        <f>T_i!D$14-AP192</f>
        <v>0</v>
      </c>
      <c r="AS192" s="119">
        <f>T_i!B$14</f>
        <v>0</v>
      </c>
      <c r="AT192" s="119">
        <f>AS192-T_i!C$14</f>
        <v>0</v>
      </c>
      <c r="AU192" s="119">
        <f>T_i!D$14-AS192</f>
        <v>0</v>
      </c>
      <c r="AV192" s="119">
        <f>T_i!B$16</f>
        <v>0</v>
      </c>
      <c r="AW192" s="119">
        <f>AV192-T_i!C$16</f>
        <v>0</v>
      </c>
      <c r="AX192" s="119">
        <f>T_i!D$16-AV192</f>
        <v>0</v>
      </c>
      <c r="AY192" s="119">
        <f>T_i!B$17</f>
        <v>0</v>
      </c>
      <c r="AZ192" s="119">
        <f>AY192-T_i!C$17</f>
        <v>0</v>
      </c>
      <c r="BA192" s="119">
        <f>T_i!D$17-AY192</f>
        <v>0</v>
      </c>
      <c r="BB192" s="119">
        <f>T_i!B$18</f>
        <v>0</v>
      </c>
      <c r="BC192" s="119">
        <f>BB192-T_i!C$18</f>
        <v>0</v>
      </c>
      <c r="BD192" s="119">
        <f>T_i!D$18-BB192</f>
        <v>0</v>
      </c>
      <c r="BE192" s="119">
        <f>T_i!B$19</f>
        <v>0</v>
      </c>
      <c r="BF192" s="119">
        <f>BE192-T_i!C$19</f>
        <v>0</v>
      </c>
      <c r="BG192" s="119">
        <f>T_i!D$19-BE192</f>
        <v>0</v>
      </c>
      <c r="BH192" s="119">
        <f>T_i!B$20</f>
        <v>0</v>
      </c>
      <c r="BI192" s="119">
        <f>BH192-T_i!C$20</f>
        <v>0</v>
      </c>
      <c r="BJ192" s="119">
        <f>T_i!D$20-BH192</f>
        <v>0</v>
      </c>
      <c r="BK192" s="119">
        <f>T_i!B$21</f>
        <v>0</v>
      </c>
      <c r="BL192" s="119">
        <f>BK192-T_i!C$21</f>
        <v>0</v>
      </c>
      <c r="BM192" s="119">
        <f>T_i!D$21-BK192</f>
        <v>0</v>
      </c>
      <c r="BN192" s="119">
        <f>T_i!B$22</f>
        <v>0</v>
      </c>
      <c r="BO192" s="119">
        <f>BN192-T_i!C$22</f>
        <v>0</v>
      </c>
      <c r="BP192" s="119">
        <f>T_i!D$22-BN192</f>
        <v>0</v>
      </c>
      <c r="BQ192" s="119">
        <f>T_i!B$23</f>
        <v>0</v>
      </c>
      <c r="BR192" s="119">
        <f>BQ192-T_i!C$23</f>
        <v>0</v>
      </c>
      <c r="BS192" s="119">
        <f>T_i!D$23-BQ192</f>
        <v>0</v>
      </c>
      <c r="BT192" s="119">
        <f>T_i!B$24</f>
        <v>0</v>
      </c>
      <c r="BU192" s="119">
        <f>BT192-T_i!C$24</f>
        <v>0</v>
      </c>
      <c r="BV192" s="119">
        <f>T_i!D$24-BT192</f>
        <v>0</v>
      </c>
      <c r="BW192" s="119">
        <f>T_i!B$24</f>
        <v>0</v>
      </c>
      <c r="BX192" s="119">
        <f>BW192-T_i!C$24</f>
        <v>0</v>
      </c>
      <c r="BY192" s="119">
        <f>T_i!D$24-BW192</f>
        <v>0</v>
      </c>
      <c r="BZ192" s="119">
        <f>T_i!B$26</f>
        <v>0</v>
      </c>
      <c r="CA192" s="119">
        <f>BZ192-T_i!C$26</f>
        <v>0</v>
      </c>
      <c r="CB192" s="119">
        <f>T_i!D$26-BZ192</f>
        <v>0</v>
      </c>
      <c r="CC192" s="119">
        <f>T_i!B$27</f>
        <v>0</v>
      </c>
      <c r="CD192" s="119">
        <f>CC192-T_i!C$27</f>
        <v>0</v>
      </c>
      <c r="CE192" s="119">
        <f>T_i!D$27-CC192</f>
        <v>0</v>
      </c>
      <c r="CF192" s="119">
        <f>T_i!B$28</f>
        <v>0</v>
      </c>
      <c r="CG192" s="119">
        <f>CF192-T_i!C$28</f>
        <v>0</v>
      </c>
      <c r="CH192" s="119">
        <f>T_i!D$28-CF192</f>
        <v>0</v>
      </c>
      <c r="CI192" s="119">
        <f>T_i!B$29</f>
        <v>0</v>
      </c>
      <c r="CJ192" s="119">
        <f>CI192-T_i!C$29</f>
        <v>0</v>
      </c>
      <c r="CK192" s="119">
        <f>T_i!D$29-CI192</f>
        <v>0</v>
      </c>
      <c r="CL192" s="119">
        <f>T_i!B$30</f>
        <v>0</v>
      </c>
      <c r="CM192" s="119">
        <f>CL192-T_i!C$30</f>
        <v>0</v>
      </c>
      <c r="CN192" s="119">
        <f>T_i!D$30-CL192</f>
        <v>0</v>
      </c>
      <c r="CO192" s="119">
        <f>T_i!B$31</f>
        <v>0</v>
      </c>
      <c r="CP192" s="119">
        <f>CO192-T_i!C$31</f>
        <v>0</v>
      </c>
      <c r="CQ192" s="119">
        <f>T_i!D$31-CO192</f>
        <v>0</v>
      </c>
      <c r="CR192" s="119">
        <f>T_i!B$32</f>
        <v>0</v>
      </c>
      <c r="CS192" s="119">
        <f>CR192-T_i!C$32</f>
        <v>0</v>
      </c>
      <c r="CT192" s="119">
        <f>T_i!D$32-CR192</f>
        <v>0</v>
      </c>
      <c r="CX192" s="159"/>
      <c r="CY192" s="159"/>
      <c r="CZ192" s="159"/>
      <c r="DA192" s="159"/>
      <c r="DB192" s="159"/>
      <c r="DC192" s="159"/>
    </row>
    <row r="193" spans="2:107" x14ac:dyDescent="0.25">
      <c r="B193" s="165"/>
      <c r="C193" s="165"/>
      <c r="D193" s="165"/>
      <c r="E193" s="165"/>
      <c r="F193" s="165"/>
      <c r="G193" s="165"/>
      <c r="I193" s="136"/>
      <c r="J193" s="115"/>
      <c r="K193" s="64" t="str">
        <f>T_i!F$2</f>
        <v>Private For-Profit Facility</v>
      </c>
      <c r="L193" s="137">
        <f>T_i!F$4</f>
        <v>44.208360085694167</v>
      </c>
      <c r="M193" s="137">
        <f>L193-T_i!G$4</f>
        <v>8.2191142842831013</v>
      </c>
      <c r="N193" s="137">
        <f>T_i!H$4-L193</f>
        <v>8.549106553213079</v>
      </c>
      <c r="O193" s="137">
        <f>T_i!F$4</f>
        <v>44.208360085694167</v>
      </c>
      <c r="P193" s="119">
        <f>O193-T_i!G$4</f>
        <v>8.2191142842831013</v>
      </c>
      <c r="Q193" s="119">
        <f>T_i!H$4-O193</f>
        <v>8.549106553213079</v>
      </c>
      <c r="R193" s="119">
        <f>T_i!F$6</f>
        <v>22.81322004057947</v>
      </c>
      <c r="S193" s="119">
        <f>R193-T_i!G$6</f>
        <v>7.7775051600340923</v>
      </c>
      <c r="T193" s="119">
        <f>T_i!H$6-R193</f>
        <v>10.235698574358945</v>
      </c>
      <c r="U193" s="119">
        <f>T_i!F$7</f>
        <v>49.422565309437381</v>
      </c>
      <c r="V193" s="119">
        <f>U193-T_i!G$7</f>
        <v>18.832862532861114</v>
      </c>
      <c r="W193" s="119">
        <f>T_i!H$7-U193</f>
        <v>18.998164785476781</v>
      </c>
      <c r="X193" s="119">
        <f>T_i!F$8</f>
        <v>0</v>
      </c>
      <c r="Y193" s="119">
        <f>X193-T_i!G$8</f>
        <v>0</v>
      </c>
      <c r="Z193" s="119">
        <f>T_i!H$8-X193</f>
        <v>0</v>
      </c>
      <c r="AA193" s="119">
        <f>T_i!F$9</f>
        <v>0</v>
      </c>
      <c r="AB193" s="119">
        <f>AA193-T_i!G$9</f>
        <v>0</v>
      </c>
      <c r="AC193" s="119">
        <f>T_i!H$9-AA193</f>
        <v>0</v>
      </c>
      <c r="AD193" s="119">
        <f>T_i!F$10</f>
        <v>0</v>
      </c>
      <c r="AE193" s="119">
        <f>AD193-T_i!G$10</f>
        <v>0</v>
      </c>
      <c r="AF193" s="119">
        <f>T_i!H$10-AD193</f>
        <v>0</v>
      </c>
      <c r="AG193" s="119">
        <f>T_i!F$11</f>
        <v>0</v>
      </c>
      <c r="AH193" s="119">
        <f>AG193-T_i!G$11</f>
        <v>0</v>
      </c>
      <c r="AI193" s="119">
        <f>T_i!H$11-AG193</f>
        <v>0</v>
      </c>
      <c r="AJ193" s="119">
        <f>T_i!F$12</f>
        <v>0</v>
      </c>
      <c r="AK193" s="119">
        <f>AJ193-T_i!G$12</f>
        <v>0</v>
      </c>
      <c r="AL193" s="119">
        <f>T_i!H$12-AJ193</f>
        <v>0</v>
      </c>
      <c r="AM193" s="119">
        <f>T_i!F$13</f>
        <v>0</v>
      </c>
      <c r="AN193" s="119">
        <f>AM193-T_i!G$13</f>
        <v>0</v>
      </c>
      <c r="AO193" s="119">
        <f>T_i!H$13-AM193</f>
        <v>0</v>
      </c>
      <c r="AP193" s="119">
        <f>T_i!F$14</f>
        <v>0</v>
      </c>
      <c r="AQ193" s="119">
        <f>AP193-T_i!G$14</f>
        <v>0</v>
      </c>
      <c r="AR193" s="119">
        <f>T_i!H$14-AP193</f>
        <v>0</v>
      </c>
      <c r="AS193" s="119">
        <f>T_i!F$14</f>
        <v>0</v>
      </c>
      <c r="AT193" s="119">
        <f>AS193-T_i!G$14</f>
        <v>0</v>
      </c>
      <c r="AU193" s="119">
        <f>T_i!H$14-AS193</f>
        <v>0</v>
      </c>
      <c r="AV193" s="119">
        <f>T_i!F$16</f>
        <v>0</v>
      </c>
      <c r="AW193" s="119">
        <f>AV193-T_i!G$16</f>
        <v>0</v>
      </c>
      <c r="AX193" s="119">
        <f>T_i!H$16-AV193</f>
        <v>0</v>
      </c>
      <c r="AY193" s="119">
        <f>T_i!F$17</f>
        <v>0</v>
      </c>
      <c r="AZ193" s="119">
        <f>AY193-T_i!G$17</f>
        <v>0</v>
      </c>
      <c r="BA193" s="119">
        <f>T_i!H$17-AY193</f>
        <v>0</v>
      </c>
      <c r="BB193" s="119">
        <f>T_i!F$18</f>
        <v>0</v>
      </c>
      <c r="BC193" s="119">
        <f>BB193-T_i!G$18</f>
        <v>0</v>
      </c>
      <c r="BD193" s="119">
        <f>T_i!H$18-BB193</f>
        <v>0</v>
      </c>
      <c r="BE193" s="119">
        <f>T_i!F$19</f>
        <v>0</v>
      </c>
      <c r="BF193" s="119">
        <f>BE193-T_i!G$19</f>
        <v>0</v>
      </c>
      <c r="BG193" s="119">
        <f>T_i!H$19-BE193</f>
        <v>0</v>
      </c>
      <c r="BH193" s="119">
        <f>T_i!F$20</f>
        <v>0</v>
      </c>
      <c r="BI193" s="119">
        <f>BH193-T_i!G$20</f>
        <v>0</v>
      </c>
      <c r="BJ193" s="119">
        <f>T_i!H$20-BH193</f>
        <v>0</v>
      </c>
      <c r="BK193" s="119">
        <f>T_i!F$21</f>
        <v>0</v>
      </c>
      <c r="BL193" s="119">
        <f>BK193-T_i!G$21</f>
        <v>0</v>
      </c>
      <c r="BM193" s="119">
        <f>T_i!H$21-BK193</f>
        <v>0</v>
      </c>
      <c r="BN193" s="119">
        <f>T_i!F$22</f>
        <v>0</v>
      </c>
      <c r="BO193" s="119">
        <f>BN193-T_i!G$22</f>
        <v>0</v>
      </c>
      <c r="BP193" s="119">
        <f>T_i!H$22-BN193</f>
        <v>0</v>
      </c>
      <c r="BQ193" s="119">
        <f>T_i!F$23</f>
        <v>0</v>
      </c>
      <c r="BR193" s="119">
        <f>BQ193-T_i!G$23</f>
        <v>0</v>
      </c>
      <c r="BS193" s="119">
        <f>T_i!H$23-BQ193</f>
        <v>0</v>
      </c>
      <c r="BT193" s="119">
        <f>T_i!F$24</f>
        <v>0</v>
      </c>
      <c r="BU193" s="119">
        <f>BT193-T_i!G$24</f>
        <v>0</v>
      </c>
      <c r="BV193" s="119">
        <f>T_i!H$24-BT193</f>
        <v>0</v>
      </c>
      <c r="BW193" s="119">
        <f>T_i!F$24</f>
        <v>0</v>
      </c>
      <c r="BX193" s="119">
        <f>BW193-T_i!G$24</f>
        <v>0</v>
      </c>
      <c r="BY193" s="119">
        <f>T_i!H$24-BW193</f>
        <v>0</v>
      </c>
      <c r="BZ193" s="119">
        <f>T_i!F$26</f>
        <v>0</v>
      </c>
      <c r="CA193" s="119">
        <f>BZ193-T_i!G$26</f>
        <v>0</v>
      </c>
      <c r="CB193" s="119">
        <f>T_i!H$26-BZ193</f>
        <v>0</v>
      </c>
      <c r="CC193" s="119">
        <f>T_i!F$27</f>
        <v>0</v>
      </c>
      <c r="CD193" s="119">
        <f>CC193-T_i!G$27</f>
        <v>0</v>
      </c>
      <c r="CE193" s="119">
        <f>T_i!H$27-CC193</f>
        <v>0</v>
      </c>
      <c r="CF193" s="119">
        <f>T_i!F$28</f>
        <v>0</v>
      </c>
      <c r="CG193" s="119">
        <f>CF193-T_i!G$28</f>
        <v>0</v>
      </c>
      <c r="CH193" s="119">
        <f>T_i!H$28-CF193</f>
        <v>0</v>
      </c>
      <c r="CI193" s="119">
        <f>T_i!F$29</f>
        <v>0</v>
      </c>
      <c r="CJ193" s="119">
        <f>CI193-T_i!G$29</f>
        <v>0</v>
      </c>
      <c r="CK193" s="119">
        <f>T_i!H$29-CI193</f>
        <v>0</v>
      </c>
      <c r="CL193" s="119">
        <f>T_i!F$30</f>
        <v>0</v>
      </c>
      <c r="CM193" s="119">
        <f>CL193-T_i!G$30</f>
        <v>0</v>
      </c>
      <c r="CN193" s="119">
        <f>T_i!H$30-CL193</f>
        <v>0</v>
      </c>
      <c r="CO193" s="119">
        <f>T_i!F$31</f>
        <v>0</v>
      </c>
      <c r="CP193" s="119">
        <f>CO193-T_i!G$31</f>
        <v>0</v>
      </c>
      <c r="CQ193" s="119">
        <f>T_i!H$31-CO193</f>
        <v>0</v>
      </c>
      <c r="CR193" s="119">
        <f>T_i!F$32</f>
        <v>0</v>
      </c>
      <c r="CS193" s="119">
        <f>CR193-T_i!G$32</f>
        <v>0</v>
      </c>
      <c r="CT193" s="119">
        <f>T_i!H$32-CR193</f>
        <v>0</v>
      </c>
      <c r="CX193" s="159"/>
      <c r="CY193" s="159"/>
      <c r="CZ193" s="159"/>
      <c r="DA193" s="159"/>
      <c r="DB193" s="159"/>
      <c r="DC193" s="159"/>
    </row>
    <row r="194" spans="2:107" x14ac:dyDescent="0.25">
      <c r="B194" s="165"/>
      <c r="C194" s="165"/>
      <c r="D194" s="165"/>
      <c r="E194" s="165"/>
      <c r="F194" s="165"/>
      <c r="G194" s="165"/>
      <c r="I194" s="136"/>
      <c r="J194" s="115"/>
      <c r="K194" s="64" t="str">
        <f>T_i!J$2</f>
        <v>Pharmacy</v>
      </c>
      <c r="L194" s="137">
        <f>T_i!J$4</f>
        <v>7.1174007337837599</v>
      </c>
      <c r="M194" s="137">
        <f>L194-T_i!K$4</f>
        <v>2.2564021243401209</v>
      </c>
      <c r="N194" s="137">
        <f>T_i!L$4-L194</f>
        <v>3.1903120231004012</v>
      </c>
      <c r="O194" s="137">
        <f>T_i!J$4</f>
        <v>7.1174007337837599</v>
      </c>
      <c r="P194" s="119">
        <f>O194-T_i!K$4</f>
        <v>2.2564021243401209</v>
      </c>
      <c r="Q194" s="119">
        <f>T_i!L$4-O194</f>
        <v>3.1903120231004012</v>
      </c>
      <c r="R194" s="119">
        <f>T_i!J$6</f>
        <v>7.0474604836446435</v>
      </c>
      <c r="S194" s="119">
        <f>R194-T_i!K$6</f>
        <v>2.2457791988943665</v>
      </c>
      <c r="T194" s="119">
        <f>T_i!L$6-R194</f>
        <v>3.1832652548863756</v>
      </c>
      <c r="U194" s="119">
        <f>T_i!J$7</f>
        <v>45.720851381222971</v>
      </c>
      <c r="V194" s="119">
        <f>U194-T_i!K$7</f>
        <v>13.13058060099749</v>
      </c>
      <c r="W194" s="119">
        <f>T_i!L$7-U194</f>
        <v>13.753357796169041</v>
      </c>
      <c r="X194" s="119">
        <f>T_i!J$8</f>
        <v>0</v>
      </c>
      <c r="Y194" s="119">
        <f>X194-T_i!K$8</f>
        <v>0</v>
      </c>
      <c r="Z194" s="119">
        <f>T_i!L$8-X194</f>
        <v>0</v>
      </c>
      <c r="AA194" s="119">
        <f>T_i!J$9</f>
        <v>0</v>
      </c>
      <c r="AB194" s="119">
        <f>AA194-T_i!K$9</f>
        <v>0</v>
      </c>
      <c r="AC194" s="119">
        <f>T_i!L$9-AA194</f>
        <v>0</v>
      </c>
      <c r="AD194" s="119">
        <f>T_i!J$10</f>
        <v>0</v>
      </c>
      <c r="AE194" s="119">
        <f>AD194-T_i!K$10</f>
        <v>0</v>
      </c>
      <c r="AF194" s="119">
        <f>T_i!L$10-AD194</f>
        <v>0</v>
      </c>
      <c r="AG194" s="119">
        <f>T_i!J$11</f>
        <v>0</v>
      </c>
      <c r="AH194" s="119">
        <f>AG194-T_i!K$11</f>
        <v>0</v>
      </c>
      <c r="AI194" s="119">
        <f>T_i!L$11-AG194</f>
        <v>0</v>
      </c>
      <c r="AJ194" s="119">
        <f>T_i!J$12</f>
        <v>0</v>
      </c>
      <c r="AK194" s="119">
        <f>AJ194-T_i!K$12</f>
        <v>0</v>
      </c>
      <c r="AL194" s="119">
        <f>T_i!L$12-AJ194</f>
        <v>0</v>
      </c>
      <c r="AM194" s="119">
        <f>T_i!J$13</f>
        <v>0</v>
      </c>
      <c r="AN194" s="119">
        <f>AM194-T_i!K$13</f>
        <v>0</v>
      </c>
      <c r="AO194" s="119">
        <f>T_i!L$13-AM194</f>
        <v>0</v>
      </c>
      <c r="AP194" s="119">
        <f>T_i!J$14</f>
        <v>0</v>
      </c>
      <c r="AQ194" s="119">
        <f>AP194-T_i!K$14</f>
        <v>0</v>
      </c>
      <c r="AR194" s="119">
        <f>T_i!L$14-AP194</f>
        <v>0</v>
      </c>
      <c r="AS194" s="119">
        <f>T_i!J$14</f>
        <v>0</v>
      </c>
      <c r="AT194" s="119">
        <f>AS194-T_i!K$14</f>
        <v>0</v>
      </c>
      <c r="AU194" s="119">
        <f>T_i!L$14-AS194</f>
        <v>0</v>
      </c>
      <c r="AV194" s="119">
        <f>T_i!J$16</f>
        <v>0</v>
      </c>
      <c r="AW194" s="119">
        <f>AV194-T_i!K$16</f>
        <v>0</v>
      </c>
      <c r="AX194" s="119">
        <f>T_i!L$16-AV194</f>
        <v>0</v>
      </c>
      <c r="AY194" s="119">
        <f>T_i!J$17</f>
        <v>0</v>
      </c>
      <c r="AZ194" s="119">
        <f>AY194-T_i!K$17</f>
        <v>0</v>
      </c>
      <c r="BA194" s="119">
        <f>T_i!L$17-AY194</f>
        <v>0</v>
      </c>
      <c r="BB194" s="119">
        <f>T_i!J$18</f>
        <v>0</v>
      </c>
      <c r="BC194" s="119">
        <f>BB194-T_i!K$18</f>
        <v>0</v>
      </c>
      <c r="BD194" s="119">
        <f>T_i!L$18-BB194</f>
        <v>0</v>
      </c>
      <c r="BE194" s="119">
        <f>T_i!J$19</f>
        <v>0</v>
      </c>
      <c r="BF194" s="119">
        <f>BE194-T_i!K$19</f>
        <v>0</v>
      </c>
      <c r="BG194" s="119">
        <f>T_i!L$19-BE194</f>
        <v>0</v>
      </c>
      <c r="BH194" s="119">
        <f>T_i!J$20</f>
        <v>0</v>
      </c>
      <c r="BI194" s="119">
        <f>BH194-T_i!K$20</f>
        <v>0</v>
      </c>
      <c r="BJ194" s="119">
        <f>T_i!L$20-BH194</f>
        <v>0</v>
      </c>
      <c r="BK194" s="119">
        <f>T_i!J$21</f>
        <v>0</v>
      </c>
      <c r="BL194" s="119">
        <f>BK194-T_i!K$21</f>
        <v>0</v>
      </c>
      <c r="BM194" s="119">
        <f>T_i!L$21-BK194</f>
        <v>0</v>
      </c>
      <c r="BN194" s="119">
        <f>T_i!J$22</f>
        <v>0</v>
      </c>
      <c r="BO194" s="119">
        <f>BN194-T_i!K$22</f>
        <v>0</v>
      </c>
      <c r="BP194" s="119">
        <f>T_i!L$22-BN194</f>
        <v>0</v>
      </c>
      <c r="BQ194" s="119">
        <f>T_i!J$23</f>
        <v>0</v>
      </c>
      <c r="BR194" s="119">
        <f>BQ194-T_i!K$23</f>
        <v>0</v>
      </c>
      <c r="BS194" s="119">
        <f>T_i!L$23-BQ194</f>
        <v>0</v>
      </c>
      <c r="BT194" s="119">
        <f>T_i!J$24</f>
        <v>0</v>
      </c>
      <c r="BU194" s="119">
        <f>BT194-T_i!K$24</f>
        <v>0</v>
      </c>
      <c r="BV194" s="119">
        <f>T_i!L$24-BT194</f>
        <v>0</v>
      </c>
      <c r="BW194" s="119">
        <f>T_i!J$24</f>
        <v>0</v>
      </c>
      <c r="BX194" s="119">
        <f>BW194-T_i!K$24</f>
        <v>0</v>
      </c>
      <c r="BY194" s="119">
        <f>T_i!L$24-BW194</f>
        <v>0</v>
      </c>
      <c r="BZ194" s="119">
        <f>T_i!J$26</f>
        <v>0</v>
      </c>
      <c r="CA194" s="119">
        <f>BZ194-T_i!K$26</f>
        <v>0</v>
      </c>
      <c r="CB194" s="119">
        <f>T_i!L$26-BZ194</f>
        <v>0</v>
      </c>
      <c r="CC194" s="119">
        <f>T_i!J$27</f>
        <v>0</v>
      </c>
      <c r="CD194" s="119">
        <f>CC194-T_i!K$27</f>
        <v>0</v>
      </c>
      <c r="CE194" s="119">
        <f>T_i!L$27-CC194</f>
        <v>0</v>
      </c>
      <c r="CF194" s="119">
        <f>T_i!J$28</f>
        <v>0</v>
      </c>
      <c r="CG194" s="119">
        <f>CF194-T_i!K$28</f>
        <v>0</v>
      </c>
      <c r="CH194" s="119">
        <f>T_i!L$28-CF194</f>
        <v>0</v>
      </c>
      <c r="CI194" s="119">
        <f>T_i!J$29</f>
        <v>0</v>
      </c>
      <c r="CJ194" s="119">
        <f>CI194-T_i!K$29</f>
        <v>0</v>
      </c>
      <c r="CK194" s="119">
        <f>T_i!L$29-CI194</f>
        <v>0</v>
      </c>
      <c r="CL194" s="119">
        <f>T_i!J$30</f>
        <v>0</v>
      </c>
      <c r="CM194" s="119">
        <f>CL194-T_i!K$30</f>
        <v>0</v>
      </c>
      <c r="CN194" s="119">
        <f>T_i!L$30-CL194</f>
        <v>0</v>
      </c>
      <c r="CO194" s="119">
        <f>T_i!J$31</f>
        <v>0</v>
      </c>
      <c r="CP194" s="119">
        <f>CO194-T_i!K$31</f>
        <v>0</v>
      </c>
      <c r="CQ194" s="119">
        <f>T_i!L$31-CO194</f>
        <v>0</v>
      </c>
      <c r="CR194" s="119">
        <f>T_i!J$32</f>
        <v>0</v>
      </c>
      <c r="CS194" s="119">
        <f>CR194-T_i!K$32</f>
        <v>0</v>
      </c>
      <c r="CT194" s="119">
        <f>T_i!L$32-CR194</f>
        <v>0</v>
      </c>
      <c r="CX194" s="159"/>
      <c r="CY194" s="159"/>
      <c r="CZ194" s="159"/>
      <c r="DA194" s="159"/>
      <c r="DB194" s="159"/>
      <c r="DC194" s="159"/>
    </row>
    <row r="195" spans="2:107" x14ac:dyDescent="0.25">
      <c r="B195" s="165"/>
      <c r="C195" s="165"/>
      <c r="D195" s="165"/>
      <c r="E195" s="165"/>
      <c r="F195" s="165"/>
      <c r="G195" s="165"/>
      <c r="I195" s="136"/>
      <c r="J195" s="115"/>
      <c r="K195" s="64" t="str">
        <f>T_i!N$2</f>
        <v>Laboratory</v>
      </c>
      <c r="L195" s="137">
        <f>T_i!N$4</f>
        <v>73.272036766086586</v>
      </c>
      <c r="M195" s="137">
        <f>L194-T_i!O$4</f>
        <v>-25.714253007857273</v>
      </c>
      <c r="N195" s="137">
        <f>T_i!P$4-L194</f>
        <v>86.775749763564093</v>
      </c>
      <c r="O195" s="137">
        <f>T_i!N$4</f>
        <v>73.272036766086586</v>
      </c>
      <c r="P195" s="119">
        <f>O194-T_i!O$4</f>
        <v>-25.714253007857273</v>
      </c>
      <c r="Q195" s="119">
        <f>T_i!P$4-O194</f>
        <v>86.775749763564093</v>
      </c>
      <c r="R195" s="119">
        <f>T_i!N$6</f>
        <v>28.083018576590735</v>
      </c>
      <c r="S195" s="119">
        <f>R194-T_i!O$6</f>
        <v>0.95492721956329429</v>
      </c>
      <c r="T195" s="119">
        <f>T_i!P$6-R194</f>
        <v>63.104639253857812</v>
      </c>
      <c r="U195" s="119">
        <f>T_i!N$7</f>
        <v>100</v>
      </c>
      <c r="V195" s="119">
        <f>U194-T_i!O$7</f>
        <v>45.720851381222971</v>
      </c>
      <c r="W195" s="119">
        <f>T_i!P$7-U194</f>
        <v>-45.720851381222971</v>
      </c>
      <c r="X195" s="119">
        <f>T_i!N$8</f>
        <v>0</v>
      </c>
      <c r="Y195" s="119">
        <f>X194-T_i!O$8</f>
        <v>0</v>
      </c>
      <c r="Z195" s="119">
        <f>T_i!P$8-X194</f>
        <v>0</v>
      </c>
      <c r="AA195" s="119">
        <f>T_i!N$9</f>
        <v>0</v>
      </c>
      <c r="AB195" s="119">
        <f>AA194-T_i!O$9</f>
        <v>0</v>
      </c>
      <c r="AC195" s="119">
        <f>T_i!P$9-AA194</f>
        <v>0</v>
      </c>
      <c r="AD195" s="119">
        <f>T_i!N$10</f>
        <v>0</v>
      </c>
      <c r="AE195" s="119">
        <f>AD194-T_i!O$10</f>
        <v>0</v>
      </c>
      <c r="AF195" s="119">
        <f>T_i!P$10-AD194</f>
        <v>0</v>
      </c>
      <c r="AG195" s="119">
        <f>T_i!N$11</f>
        <v>0</v>
      </c>
      <c r="AH195" s="119">
        <f>AG194-T_i!O$11</f>
        <v>0</v>
      </c>
      <c r="AI195" s="119">
        <f>T_i!P$11-AG194</f>
        <v>0</v>
      </c>
      <c r="AJ195" s="119">
        <f>T_i!N$12</f>
        <v>0</v>
      </c>
      <c r="AK195" s="119">
        <f>AJ194-T_i!O$12</f>
        <v>0</v>
      </c>
      <c r="AL195" s="119">
        <f>T_i!P$12-AJ194</f>
        <v>0</v>
      </c>
      <c r="AM195" s="119">
        <f>T_i!N$13</f>
        <v>0</v>
      </c>
      <c r="AN195" s="119">
        <f>AM194-T_i!O$13</f>
        <v>0</v>
      </c>
      <c r="AO195" s="119">
        <f>T_i!P$13-AM194</f>
        <v>0</v>
      </c>
      <c r="AP195" s="119">
        <f>T_i!N$14</f>
        <v>0</v>
      </c>
      <c r="AQ195" s="119">
        <f>AP194-T_i!O$14</f>
        <v>0</v>
      </c>
      <c r="AR195" s="119">
        <f>T_i!P$14-AP194</f>
        <v>0</v>
      </c>
      <c r="AS195" s="119">
        <f>T_i!N$14</f>
        <v>0</v>
      </c>
      <c r="AT195" s="119">
        <f>AS194-T_i!O$14</f>
        <v>0</v>
      </c>
      <c r="AU195" s="119">
        <f>T_i!P$14-AS194</f>
        <v>0</v>
      </c>
      <c r="AV195" s="119">
        <f>T_i!N$16</f>
        <v>0</v>
      </c>
      <c r="AW195" s="119">
        <f>AV194-T_i!O$16</f>
        <v>0</v>
      </c>
      <c r="AX195" s="119">
        <f>T_i!P$16-AV194</f>
        <v>0</v>
      </c>
      <c r="AY195" s="119">
        <f>T_i!N$17</f>
        <v>0</v>
      </c>
      <c r="AZ195" s="119">
        <f>AY194-T_i!O$17</f>
        <v>0</v>
      </c>
      <c r="BA195" s="119">
        <f>T_i!P$17-AY194</f>
        <v>0</v>
      </c>
      <c r="BB195" s="119">
        <f>T_i!N$18</f>
        <v>0</v>
      </c>
      <c r="BC195" s="119">
        <f>BB194-T_i!O$18</f>
        <v>0</v>
      </c>
      <c r="BD195" s="119">
        <f>T_i!P$18-BB194</f>
        <v>0</v>
      </c>
      <c r="BE195" s="119">
        <f>T_i!N$19</f>
        <v>0</v>
      </c>
      <c r="BF195" s="119">
        <f>BE194-T_i!O$19</f>
        <v>0</v>
      </c>
      <c r="BG195" s="119">
        <f>T_i!P$19-BE194</f>
        <v>0</v>
      </c>
      <c r="BH195" s="119">
        <f>T_i!N$20</f>
        <v>0</v>
      </c>
      <c r="BI195" s="119">
        <f>BH194-T_i!O$20</f>
        <v>0</v>
      </c>
      <c r="BJ195" s="119">
        <f>T_i!P$20-BH194</f>
        <v>0</v>
      </c>
      <c r="BK195" s="119">
        <f>T_i!N$21</f>
        <v>0</v>
      </c>
      <c r="BL195" s="119">
        <f>BK194-T_i!O$21</f>
        <v>0</v>
      </c>
      <c r="BM195" s="119">
        <f>T_i!P$21-BK194</f>
        <v>0</v>
      </c>
      <c r="BN195" s="119">
        <f>T_i!N$22</f>
        <v>0</v>
      </c>
      <c r="BO195" s="119">
        <f>BN194-T_i!O$22</f>
        <v>0</v>
      </c>
      <c r="BP195" s="119">
        <f>T_i!P$22-BN194</f>
        <v>0</v>
      </c>
      <c r="BQ195" s="119">
        <f>T_i!N$23</f>
        <v>0</v>
      </c>
      <c r="BR195" s="119">
        <f>BQ194-T_i!O$23</f>
        <v>0</v>
      </c>
      <c r="BS195" s="119">
        <f>T_i!P$23-BQ194</f>
        <v>0</v>
      </c>
      <c r="BT195" s="119">
        <f>T_i!N$24</f>
        <v>0</v>
      </c>
      <c r="BU195" s="119">
        <f>BT194-T_i!O$24</f>
        <v>0</v>
      </c>
      <c r="BV195" s="119">
        <f>T_i!P$24-BT194</f>
        <v>0</v>
      </c>
      <c r="BW195" s="119">
        <f>T_i!N$24</f>
        <v>0</v>
      </c>
      <c r="BX195" s="119">
        <f>BW194-T_i!O$24</f>
        <v>0</v>
      </c>
      <c r="BY195" s="119">
        <f>T_i!P$24-BW194</f>
        <v>0</v>
      </c>
      <c r="BZ195" s="119">
        <f>T_i!N$26</f>
        <v>0</v>
      </c>
      <c r="CA195" s="119">
        <f>BZ194-T_i!O$26</f>
        <v>0</v>
      </c>
      <c r="CB195" s="119">
        <f>T_i!P$26-BZ194</f>
        <v>0</v>
      </c>
      <c r="CC195" s="119">
        <f>T_i!N$27</f>
        <v>0</v>
      </c>
      <c r="CD195" s="119">
        <f>CC194-T_i!O$27</f>
        <v>0</v>
      </c>
      <c r="CE195" s="119">
        <f>T_i!P$27-CC194</f>
        <v>0</v>
      </c>
      <c r="CF195" s="119">
        <f>T_i!N$28</f>
        <v>0</v>
      </c>
      <c r="CG195" s="119">
        <f>CF194-T_i!O$28</f>
        <v>0</v>
      </c>
      <c r="CH195" s="119">
        <f>T_i!P$28-CF194</f>
        <v>0</v>
      </c>
      <c r="CI195" s="119">
        <f>T_i!N$29</f>
        <v>0</v>
      </c>
      <c r="CJ195" s="119">
        <f>CI194-T_i!O$29</f>
        <v>0</v>
      </c>
      <c r="CK195" s="119">
        <f>T_i!P$29-CI194</f>
        <v>0</v>
      </c>
      <c r="CL195" s="119">
        <f>T_i!N$30</f>
        <v>0</v>
      </c>
      <c r="CM195" s="119">
        <f>CL194-T_i!O$30</f>
        <v>0</v>
      </c>
      <c r="CN195" s="119">
        <f>T_i!P$30-CL194</f>
        <v>0</v>
      </c>
      <c r="CO195" s="119">
        <f>T_i!N$31</f>
        <v>0</v>
      </c>
      <c r="CP195" s="119">
        <f>CO194-T_i!O$31</f>
        <v>0</v>
      </c>
      <c r="CQ195" s="119">
        <f>T_i!P$31-CO194</f>
        <v>0</v>
      </c>
      <c r="CR195" s="119">
        <f>T_i!N$32</f>
        <v>0</v>
      </c>
      <c r="CS195" s="119">
        <f>CR194-T_i!O$32</f>
        <v>0</v>
      </c>
      <c r="CT195" s="119">
        <f>T_i!P$32-CR194</f>
        <v>0</v>
      </c>
      <c r="CX195" s="159"/>
      <c r="CY195" s="159"/>
      <c r="CZ195" s="159"/>
      <c r="DA195" s="159"/>
      <c r="DB195" s="159"/>
      <c r="DC195" s="159"/>
    </row>
    <row r="196" spans="2:107" x14ac:dyDescent="0.25">
      <c r="B196" s="165"/>
      <c r="C196" s="165"/>
      <c r="D196" s="165"/>
      <c r="E196" s="165"/>
      <c r="F196" s="165"/>
      <c r="G196" s="165"/>
      <c r="I196" s="136"/>
      <c r="J196" s="115"/>
      <c r="K196" s="64" t="str">
        <f>T_i!R$2</f>
        <v>Drug store</v>
      </c>
      <c r="L196" s="137">
        <f>T_i!R$4</f>
        <v>9.5503377827048794</v>
      </c>
      <c r="M196" s="137">
        <f>L196-T_i!S$4</f>
        <v>2.3892519863443304</v>
      </c>
      <c r="N196" s="137">
        <f>T_i!T$4-L196</f>
        <v>3.0779783954606224</v>
      </c>
      <c r="O196" s="137">
        <f>T_i!R$4</f>
        <v>9.5503377827048794</v>
      </c>
      <c r="P196" s="119">
        <f>O196-T_i!S$4</f>
        <v>2.3892519863443304</v>
      </c>
      <c r="Q196" s="119">
        <f>T_i!T$4-O196</f>
        <v>3.0779783954606224</v>
      </c>
      <c r="R196" s="119">
        <f>T_i!R$6</f>
        <v>9.5503377827048794</v>
      </c>
      <c r="S196" s="119">
        <f>R196-T_i!S$6</f>
        <v>2.3892519863443304</v>
      </c>
      <c r="T196" s="119">
        <f>T_i!T$6-R196</f>
        <v>3.0779783954606224</v>
      </c>
      <c r="U196" s="119">
        <f>T_i!R$7</f>
        <v>49.527172477589268</v>
      </c>
      <c r="V196" s="119">
        <f>U196-T_i!S$7</f>
        <v>11.107013153321695</v>
      </c>
      <c r="W196" s="119">
        <f>T_i!T$7-U196</f>
        <v>11.153878818138097</v>
      </c>
      <c r="X196" s="119">
        <f>T_i!R$8</f>
        <v>0</v>
      </c>
      <c r="Y196" s="119">
        <f>X196-T_i!S$8</f>
        <v>0</v>
      </c>
      <c r="Z196" s="119">
        <f>T_i!T$8-X196</f>
        <v>0</v>
      </c>
      <c r="AA196" s="119">
        <f>T_i!R$9</f>
        <v>0</v>
      </c>
      <c r="AB196" s="119">
        <f>AA196-T_i!S$9</f>
        <v>0</v>
      </c>
      <c r="AC196" s="119">
        <f>T_i!T$9-AA196</f>
        <v>0</v>
      </c>
      <c r="AD196" s="119">
        <f>T_i!R$10</f>
        <v>0</v>
      </c>
      <c r="AE196" s="119">
        <f>AD196-T_i!S$10</f>
        <v>0</v>
      </c>
      <c r="AF196" s="119">
        <f>T_i!T$10-AD196</f>
        <v>0</v>
      </c>
      <c r="AG196" s="119">
        <f>T_i!R$11</f>
        <v>0</v>
      </c>
      <c r="AH196" s="119">
        <f>AG196-T_i!S$11</f>
        <v>0</v>
      </c>
      <c r="AI196" s="119">
        <f>T_i!T$11-AG196</f>
        <v>0</v>
      </c>
      <c r="AJ196" s="119">
        <f>T_i!R$12</f>
        <v>0</v>
      </c>
      <c r="AK196" s="119">
        <f>AJ196-T_i!S$12</f>
        <v>0</v>
      </c>
      <c r="AL196" s="119">
        <f>T_i!T$12-AJ196</f>
        <v>0</v>
      </c>
      <c r="AM196" s="119">
        <f>T_i!R$13</f>
        <v>0</v>
      </c>
      <c r="AN196" s="119">
        <f>AM196-T_i!S$13</f>
        <v>0</v>
      </c>
      <c r="AO196" s="119">
        <f>T_i!T$13-AM196</f>
        <v>0</v>
      </c>
      <c r="AP196" s="119">
        <f>T_i!R$14</f>
        <v>0</v>
      </c>
      <c r="AQ196" s="119">
        <f>AP196-T_i!S$14</f>
        <v>0</v>
      </c>
      <c r="AR196" s="119">
        <f>T_i!T$14-AP196</f>
        <v>0</v>
      </c>
      <c r="AS196" s="119">
        <f>T_i!R$14</f>
        <v>0</v>
      </c>
      <c r="AT196" s="119">
        <f>AS196-T_i!S$14</f>
        <v>0</v>
      </c>
      <c r="AU196" s="119">
        <f>T_i!T$14-AS196</f>
        <v>0</v>
      </c>
      <c r="AV196" s="119">
        <f>T_i!R$16</f>
        <v>0</v>
      </c>
      <c r="AW196" s="119">
        <f>AV196-T_i!S$16</f>
        <v>0</v>
      </c>
      <c r="AX196" s="119">
        <f>T_i!T$16-AV196</f>
        <v>0</v>
      </c>
      <c r="AY196" s="119">
        <f>T_i!R$17</f>
        <v>0</v>
      </c>
      <c r="AZ196" s="119">
        <f>AY196-T_i!S$17</f>
        <v>0</v>
      </c>
      <c r="BA196" s="119">
        <f>T_i!T$17-AY196</f>
        <v>0</v>
      </c>
      <c r="BB196" s="119">
        <f>T_i!R$18</f>
        <v>0</v>
      </c>
      <c r="BC196" s="119">
        <f>BB196-T_i!S$18</f>
        <v>0</v>
      </c>
      <c r="BD196" s="119">
        <f>T_i!T$18-BB196</f>
        <v>0</v>
      </c>
      <c r="BE196" s="119">
        <f>T_i!R$19</f>
        <v>0</v>
      </c>
      <c r="BF196" s="119">
        <f>BE196-T_i!S$19</f>
        <v>0</v>
      </c>
      <c r="BG196" s="119">
        <f>T_i!T$19-BE196</f>
        <v>0</v>
      </c>
      <c r="BH196" s="119">
        <f>T_i!R$20</f>
        <v>0</v>
      </c>
      <c r="BI196" s="119">
        <f>BH196-T_i!S$20</f>
        <v>0</v>
      </c>
      <c r="BJ196" s="119">
        <f>T_i!T$20-BH196</f>
        <v>0</v>
      </c>
      <c r="BK196" s="119">
        <f>T_i!R$21</f>
        <v>0</v>
      </c>
      <c r="BL196" s="119">
        <f>BK196-T_i!S$21</f>
        <v>0</v>
      </c>
      <c r="BM196" s="119">
        <f>T_i!T$21-BK196</f>
        <v>0</v>
      </c>
      <c r="BN196" s="119">
        <f>T_i!R$22</f>
        <v>0</v>
      </c>
      <c r="BO196" s="119">
        <f>BN196-T_i!S$22</f>
        <v>0</v>
      </c>
      <c r="BP196" s="119">
        <f>T_i!T$22-BN196</f>
        <v>0</v>
      </c>
      <c r="BQ196" s="119">
        <f>T_i!R$23</f>
        <v>0</v>
      </c>
      <c r="BR196" s="119">
        <f>BQ196-T_i!S$23</f>
        <v>0</v>
      </c>
      <c r="BS196" s="119">
        <f>T_i!T$23-BQ196</f>
        <v>0</v>
      </c>
      <c r="BT196" s="119">
        <f>T_i!R$24</f>
        <v>0</v>
      </c>
      <c r="BU196" s="119">
        <f>BT196-T_i!S$24</f>
        <v>0</v>
      </c>
      <c r="BV196" s="119">
        <f>T_i!T$24-BT196</f>
        <v>0</v>
      </c>
      <c r="BW196" s="119">
        <f>T_i!R$24</f>
        <v>0</v>
      </c>
      <c r="BX196" s="119">
        <f>BW196-T_i!S$24</f>
        <v>0</v>
      </c>
      <c r="BY196" s="119">
        <f>T_i!T$24-BW196</f>
        <v>0</v>
      </c>
      <c r="BZ196" s="119">
        <f>T_i!R$26</f>
        <v>0</v>
      </c>
      <c r="CA196" s="119">
        <f>BZ196-T_i!S$26</f>
        <v>0</v>
      </c>
      <c r="CB196" s="119">
        <f>T_i!T$26-BZ196</f>
        <v>0</v>
      </c>
      <c r="CC196" s="119">
        <f>T_i!R$27</f>
        <v>0</v>
      </c>
      <c r="CD196" s="119">
        <f>CC196-T_i!S$27</f>
        <v>0</v>
      </c>
      <c r="CE196" s="119">
        <f>T_i!T$27-CC196</f>
        <v>0</v>
      </c>
      <c r="CF196" s="119">
        <f>T_i!R$28</f>
        <v>0</v>
      </c>
      <c r="CG196" s="119">
        <f>CF196-T_i!S$28</f>
        <v>0</v>
      </c>
      <c r="CH196" s="119">
        <f>T_i!T$28-CF196</f>
        <v>0</v>
      </c>
      <c r="CI196" s="119">
        <f>T_i!R$29</f>
        <v>0</v>
      </c>
      <c r="CJ196" s="119">
        <f>CI196-T_i!S$29</f>
        <v>0</v>
      </c>
      <c r="CK196" s="119">
        <f>T_i!T$29-CI196</f>
        <v>0</v>
      </c>
      <c r="CL196" s="119">
        <f>T_i!R$30</f>
        <v>0</v>
      </c>
      <c r="CM196" s="119">
        <f>CL196-T_i!S$30</f>
        <v>0</v>
      </c>
      <c r="CN196" s="119">
        <f>T_i!T$30-CL196</f>
        <v>0</v>
      </c>
      <c r="CO196" s="119">
        <f>T_i!R$31</f>
        <v>0</v>
      </c>
      <c r="CP196" s="119">
        <f>CO196-T_i!S$31</f>
        <v>0</v>
      </c>
      <c r="CQ196" s="119">
        <f>T_i!T$31-CO196</f>
        <v>0</v>
      </c>
      <c r="CR196" s="119">
        <f>T_i!R$32</f>
        <v>0</v>
      </c>
      <c r="CS196" s="119">
        <f>CR196-T_i!S$32</f>
        <v>0</v>
      </c>
      <c r="CT196" s="119">
        <f>T_i!T$32-CR196</f>
        <v>0</v>
      </c>
      <c r="CX196" s="159"/>
      <c r="CY196" s="159"/>
      <c r="CZ196" s="159"/>
      <c r="DA196" s="159"/>
      <c r="DB196" s="159"/>
      <c r="DC196" s="159"/>
    </row>
    <row r="197" spans="2:107" x14ac:dyDescent="0.25">
      <c r="B197" s="165"/>
      <c r="C197" s="165"/>
      <c r="D197" s="165"/>
      <c r="E197" s="165"/>
      <c r="F197" s="165"/>
      <c r="G197" s="165"/>
      <c r="I197" s="136"/>
      <c r="J197" s="115"/>
      <c r="K197" s="64" t="str">
        <f>T_i!V$2</f>
        <v>Informal</v>
      </c>
      <c r="L197" s="137">
        <f>T_i!V$4</f>
        <v>6.7158359929837781</v>
      </c>
      <c r="M197" s="137">
        <f>L197-T_i!W$4</f>
        <v>4.6598477528737021</v>
      </c>
      <c r="N197" s="137">
        <f>T_i!X$4-L197</f>
        <v>13.086019928123807</v>
      </c>
      <c r="O197" s="137">
        <f>T_i!V$4</f>
        <v>6.7158359929837781</v>
      </c>
      <c r="P197" s="119">
        <f>O197-T_i!W$4</f>
        <v>4.6598477528737021</v>
      </c>
      <c r="Q197" s="119">
        <f>T_i!X$4-O197</f>
        <v>13.086019928123807</v>
      </c>
      <c r="R197" s="119">
        <f>T_i!V$6</f>
        <v>6.7158359929837781</v>
      </c>
      <c r="S197" s="119">
        <f>R197-T_i!W$6</f>
        <v>4.6598477528737021</v>
      </c>
      <c r="T197" s="119">
        <f>T_i!X$6-R197</f>
        <v>13.086019928123807</v>
      </c>
      <c r="U197" s="119">
        <f>T_i!V$7</f>
        <v>84.307138815106114</v>
      </c>
      <c r="V197" s="119">
        <f>U197-T_i!W$7</f>
        <v>29.527953807395249</v>
      </c>
      <c r="W197" s="119">
        <f>T_i!X$7-U197</f>
        <v>11.664791488664306</v>
      </c>
      <c r="X197" s="119">
        <f>T_i!V$8</f>
        <v>0</v>
      </c>
      <c r="Y197" s="119">
        <f>X197-T_i!W$8</f>
        <v>0</v>
      </c>
      <c r="Z197" s="119">
        <f>T_i!X$8-X197</f>
        <v>0</v>
      </c>
      <c r="AA197" s="119">
        <f>T_i!V$9</f>
        <v>0</v>
      </c>
      <c r="AB197" s="119">
        <f>AA197-T_i!W$9</f>
        <v>0</v>
      </c>
      <c r="AC197" s="119">
        <f>T_i!X$9-AA197</f>
        <v>0</v>
      </c>
      <c r="AD197" s="119">
        <f>T_i!V$10</f>
        <v>0</v>
      </c>
      <c r="AE197" s="119">
        <f>AD197-T_i!W$10</f>
        <v>0</v>
      </c>
      <c r="AF197" s="119">
        <f>T_i!X$10-AD197</f>
        <v>0</v>
      </c>
      <c r="AG197" s="119">
        <f>T_i!V$11</f>
        <v>0</v>
      </c>
      <c r="AH197" s="119">
        <f>AG197-T_i!W$11</f>
        <v>0</v>
      </c>
      <c r="AI197" s="119">
        <f>T_i!X$11-AG197</f>
        <v>0</v>
      </c>
      <c r="AJ197" s="119">
        <f>T_i!V$12</f>
        <v>0</v>
      </c>
      <c r="AK197" s="119">
        <f>AJ197-T_i!W$12</f>
        <v>0</v>
      </c>
      <c r="AL197" s="119">
        <f>T_i!X$12-AJ197</f>
        <v>0</v>
      </c>
      <c r="AM197" s="119">
        <f>T_i!V$13</f>
        <v>0</v>
      </c>
      <c r="AN197" s="119">
        <f>AM197-T_i!W$13</f>
        <v>0</v>
      </c>
      <c r="AO197" s="119">
        <f>T_i!X$13-AM197</f>
        <v>0</v>
      </c>
      <c r="AP197" s="119">
        <f>T_i!V$14</f>
        <v>0</v>
      </c>
      <c r="AQ197" s="119">
        <f>AP197-T_i!W$14</f>
        <v>0</v>
      </c>
      <c r="AR197" s="119">
        <f>T_i!X$14-AP197</f>
        <v>0</v>
      </c>
      <c r="AS197" s="119">
        <f>T_i!V$14</f>
        <v>0</v>
      </c>
      <c r="AT197" s="119">
        <f>AS197-T_i!W$14</f>
        <v>0</v>
      </c>
      <c r="AU197" s="119">
        <f>T_i!X$14-AS197</f>
        <v>0</v>
      </c>
      <c r="AV197" s="119">
        <f>T_i!V$16</f>
        <v>0</v>
      </c>
      <c r="AW197" s="119">
        <f>AV197-T_i!W$16</f>
        <v>0</v>
      </c>
      <c r="AX197" s="119">
        <f>T_i!X$16-AV197</f>
        <v>0</v>
      </c>
      <c r="AY197" s="119">
        <f>T_i!V$17</f>
        <v>0</v>
      </c>
      <c r="AZ197" s="119">
        <f>AY197-T_i!W$17</f>
        <v>0</v>
      </c>
      <c r="BA197" s="119">
        <f>T_i!X$17-AY197</f>
        <v>0</v>
      </c>
      <c r="BB197" s="119">
        <f>T_i!V$18</f>
        <v>0</v>
      </c>
      <c r="BC197" s="119">
        <f>BB197-T_i!W$18</f>
        <v>0</v>
      </c>
      <c r="BD197" s="119">
        <f>T_i!X$18-BB197</f>
        <v>0</v>
      </c>
      <c r="BE197" s="119">
        <f>T_i!V$19</f>
        <v>0</v>
      </c>
      <c r="BF197" s="119">
        <f>BE197-T_i!W$19</f>
        <v>0</v>
      </c>
      <c r="BG197" s="119">
        <f>T_i!X$19-BE197</f>
        <v>0</v>
      </c>
      <c r="BH197" s="119">
        <f>T_i!V$20</f>
        <v>0</v>
      </c>
      <c r="BI197" s="119">
        <f>BH197-T_i!W$20</f>
        <v>0</v>
      </c>
      <c r="BJ197" s="119">
        <f>T_i!X$20-BH197</f>
        <v>0</v>
      </c>
      <c r="BK197" s="119">
        <f>T_i!V$21</f>
        <v>0</v>
      </c>
      <c r="BL197" s="119">
        <f>BK197-T_i!W$21</f>
        <v>0</v>
      </c>
      <c r="BM197" s="119">
        <f>T_i!X$21-BK197</f>
        <v>0</v>
      </c>
      <c r="BN197" s="119">
        <f>T_i!V$22</f>
        <v>0</v>
      </c>
      <c r="BO197" s="119">
        <f>BN197-T_i!W$22</f>
        <v>0</v>
      </c>
      <c r="BP197" s="119">
        <f>T_i!X$22-BN197</f>
        <v>0</v>
      </c>
      <c r="BQ197" s="119">
        <f>T_i!V$23</f>
        <v>0</v>
      </c>
      <c r="BR197" s="119">
        <f>BQ197-T_i!W$23</f>
        <v>0</v>
      </c>
      <c r="BS197" s="119">
        <f>T_i!X$23-BQ197</f>
        <v>0</v>
      </c>
      <c r="BT197" s="119">
        <f>T_i!V$24</f>
        <v>0</v>
      </c>
      <c r="BU197" s="119">
        <f>BT197-T_i!W$24</f>
        <v>0</v>
      </c>
      <c r="BV197" s="119">
        <f>T_i!X$24-BT197</f>
        <v>0</v>
      </c>
      <c r="BW197" s="119">
        <f>T_i!V$24</f>
        <v>0</v>
      </c>
      <c r="BX197" s="119">
        <f>BW197-T_i!W$24</f>
        <v>0</v>
      </c>
      <c r="BY197" s="119">
        <f>T_i!X$24-BW197</f>
        <v>0</v>
      </c>
      <c r="BZ197" s="119">
        <f>T_i!V$26</f>
        <v>0</v>
      </c>
      <c r="CA197" s="119">
        <f>BZ197-T_i!W$26</f>
        <v>0</v>
      </c>
      <c r="CB197" s="119">
        <f>T_i!X$26-BZ197</f>
        <v>0</v>
      </c>
      <c r="CC197" s="119">
        <f>T_i!V$27</f>
        <v>0</v>
      </c>
      <c r="CD197" s="119">
        <f>CC197-T_i!W$27</f>
        <v>0</v>
      </c>
      <c r="CE197" s="119">
        <f>T_i!X$27-CC197</f>
        <v>0</v>
      </c>
      <c r="CF197" s="119">
        <f>T_i!V$28</f>
        <v>0</v>
      </c>
      <c r="CG197" s="119">
        <f>CF197-T_i!W$28</f>
        <v>0</v>
      </c>
      <c r="CH197" s="119">
        <f>T_i!X$28-CF197</f>
        <v>0</v>
      </c>
      <c r="CI197" s="119">
        <f>T_i!V$29</f>
        <v>0</v>
      </c>
      <c r="CJ197" s="119">
        <f>CI197-T_i!W$29</f>
        <v>0</v>
      </c>
      <c r="CK197" s="119">
        <f>T_i!X$29-CI197</f>
        <v>0</v>
      </c>
      <c r="CL197" s="119">
        <f>T_i!V$30</f>
        <v>0</v>
      </c>
      <c r="CM197" s="119">
        <f>CL197-T_i!W$30</f>
        <v>0</v>
      </c>
      <c r="CN197" s="119">
        <f>T_i!X$30-CL197</f>
        <v>0</v>
      </c>
      <c r="CO197" s="119">
        <f>T_i!V$31</f>
        <v>0</v>
      </c>
      <c r="CP197" s="119">
        <f>CO197-T_i!W$31</f>
        <v>0</v>
      </c>
      <c r="CQ197" s="119">
        <f>T_i!X$31-CO197</f>
        <v>0</v>
      </c>
      <c r="CR197" s="119">
        <f>T_i!V$32</f>
        <v>0</v>
      </c>
      <c r="CS197" s="119">
        <f>CR197-T_i!W$32</f>
        <v>0</v>
      </c>
      <c r="CT197" s="119">
        <f>T_i!X$32-CR197</f>
        <v>0</v>
      </c>
      <c r="CX197" s="159"/>
      <c r="CY197" s="159"/>
      <c r="CZ197" s="159"/>
      <c r="DA197" s="159"/>
      <c r="DB197" s="159"/>
      <c r="DC197" s="159"/>
    </row>
    <row r="198" spans="2:107" x14ac:dyDescent="0.25">
      <c r="B198" s="165"/>
      <c r="C198" s="165"/>
      <c r="D198" s="165"/>
      <c r="E198" s="165"/>
      <c r="F198" s="165"/>
      <c r="G198" s="165"/>
      <c r="I198" s="136"/>
      <c r="J198" s="115"/>
      <c r="K198" s="64" t="str">
        <f>T_i!Z$2</f>
        <v>Retail total</v>
      </c>
      <c r="L198" s="137">
        <f>T_i!Z$4</f>
        <v>10.471854070117406</v>
      </c>
      <c r="M198" s="137">
        <f>L198-T_i!AA$4</f>
        <v>2.0849117496285956</v>
      </c>
      <c r="N198" s="137">
        <f>T_i!AB$4-L198</f>
        <v>2.5296461459920661</v>
      </c>
      <c r="O198" s="137">
        <f>T_i!Z$4</f>
        <v>10.471854070117406</v>
      </c>
      <c r="P198" s="119">
        <f>O198-T_i!AA$4</f>
        <v>2.0849117496285956</v>
      </c>
      <c r="Q198" s="119">
        <f>T_i!AB$4-O198</f>
        <v>2.5296461459920661</v>
      </c>
      <c r="R198" s="119">
        <f>T_i!Z$6</f>
        <v>9.4203963502825072</v>
      </c>
      <c r="S198" s="119">
        <f>R198-T_i!AA$6</f>
        <v>2.0797195755484816</v>
      </c>
      <c r="T198" s="119">
        <f>T_i!AB$6-R198</f>
        <v>2.5925446171337629</v>
      </c>
      <c r="U198" s="119">
        <f>T_i!Z$7</f>
        <v>49.975587586748063</v>
      </c>
      <c r="V198" s="119">
        <f>U198-T_i!AA$7</f>
        <v>9.2591879747638544</v>
      </c>
      <c r="W198" s="119">
        <f>T_i!AB$7-U198</f>
        <v>9.2608626289781739</v>
      </c>
      <c r="X198" s="119">
        <f>T_i!Z$8</f>
        <v>0</v>
      </c>
      <c r="Y198" s="119">
        <f>X198-T_i!AA$8</f>
        <v>0</v>
      </c>
      <c r="Z198" s="119">
        <f>T_i!AB$8-X198</f>
        <v>0</v>
      </c>
      <c r="AA198" s="119">
        <f>T_i!Z$9</f>
        <v>0</v>
      </c>
      <c r="AB198" s="119">
        <f>AA198-T_i!AA$9</f>
        <v>0</v>
      </c>
      <c r="AC198" s="119">
        <f>T_i!AB$9-AA198</f>
        <v>0</v>
      </c>
      <c r="AD198" s="119">
        <f>T_i!Z$10</f>
        <v>0</v>
      </c>
      <c r="AE198" s="119">
        <f>AD198-T_i!AA$10</f>
        <v>0</v>
      </c>
      <c r="AF198" s="119">
        <f>T_i!AB$10-AD198</f>
        <v>0</v>
      </c>
      <c r="AG198" s="119">
        <f>T_i!Z$11</f>
        <v>0</v>
      </c>
      <c r="AH198" s="119">
        <f>AG198-T_i!AA$11</f>
        <v>0</v>
      </c>
      <c r="AI198" s="119">
        <f>T_i!AB$11-AG198</f>
        <v>0</v>
      </c>
      <c r="AJ198" s="119">
        <f>T_i!Z$12</f>
        <v>0</v>
      </c>
      <c r="AK198" s="119">
        <f>AJ198-T_i!AA$12</f>
        <v>0</v>
      </c>
      <c r="AL198" s="119">
        <f>T_i!AB$12-AJ198</f>
        <v>0</v>
      </c>
      <c r="AM198" s="119">
        <f>T_i!Z$13</f>
        <v>0</v>
      </c>
      <c r="AN198" s="119">
        <f>AM198-T_i!AA$13</f>
        <v>0</v>
      </c>
      <c r="AO198" s="119">
        <f>T_i!AB$13-AM198</f>
        <v>0</v>
      </c>
      <c r="AP198" s="119">
        <f>T_i!Z$14</f>
        <v>0</v>
      </c>
      <c r="AQ198" s="119">
        <f>AP198-T_i!AA$14</f>
        <v>0</v>
      </c>
      <c r="AR198" s="119">
        <f>T_i!AB$14-AP198</f>
        <v>0</v>
      </c>
      <c r="AS198" s="119">
        <f>T_i!Z$14</f>
        <v>0</v>
      </c>
      <c r="AT198" s="119">
        <f>AS198-T_i!AA$14</f>
        <v>0</v>
      </c>
      <c r="AU198" s="119">
        <f>T_i!AB$14-AS198</f>
        <v>0</v>
      </c>
      <c r="AV198" s="119">
        <f>T_i!Z$16</f>
        <v>0</v>
      </c>
      <c r="AW198" s="119">
        <f>AV198-T_i!AA$16</f>
        <v>0</v>
      </c>
      <c r="AX198" s="119">
        <f>T_i!AB$16-AV198</f>
        <v>0</v>
      </c>
      <c r="AY198" s="119">
        <f>T_i!Z$17</f>
        <v>0</v>
      </c>
      <c r="AZ198" s="119">
        <f>AY198-T_i!AA$17</f>
        <v>0</v>
      </c>
      <c r="BA198" s="119">
        <f>T_i!AB$17-AY198</f>
        <v>0</v>
      </c>
      <c r="BB198" s="119">
        <f>T_i!Z$18</f>
        <v>0</v>
      </c>
      <c r="BC198" s="119">
        <f>BB198-T_i!AA$18</f>
        <v>0</v>
      </c>
      <c r="BD198" s="119">
        <f>T_i!AB$18-BB198</f>
        <v>0</v>
      </c>
      <c r="BE198" s="119">
        <f>T_i!Z$19</f>
        <v>0</v>
      </c>
      <c r="BF198" s="119">
        <f>BE198-T_i!AA$19</f>
        <v>0</v>
      </c>
      <c r="BG198" s="119">
        <f>T_i!AB$19-BE198</f>
        <v>0</v>
      </c>
      <c r="BH198" s="119">
        <f>T_i!Z$20</f>
        <v>0</v>
      </c>
      <c r="BI198" s="119">
        <f>BH198-T_i!AA$20</f>
        <v>0</v>
      </c>
      <c r="BJ198" s="119">
        <f>T_i!AB$20-BH198</f>
        <v>0</v>
      </c>
      <c r="BK198" s="119">
        <f>T_i!Z$21</f>
        <v>0</v>
      </c>
      <c r="BL198" s="119">
        <f>BK198-T_i!AA$21</f>
        <v>0</v>
      </c>
      <c r="BM198" s="119">
        <f>T_i!AB$21-BK198</f>
        <v>0</v>
      </c>
      <c r="BN198" s="119">
        <f>T_i!Z$22</f>
        <v>0</v>
      </c>
      <c r="BO198" s="119">
        <f>BN198-T_i!AA$22</f>
        <v>0</v>
      </c>
      <c r="BP198" s="119">
        <f>T_i!AB$22-BN198</f>
        <v>0</v>
      </c>
      <c r="BQ198" s="119">
        <f>T_i!Z$23</f>
        <v>0</v>
      </c>
      <c r="BR198" s="119">
        <f>BQ198-T_i!AA$23</f>
        <v>0</v>
      </c>
      <c r="BS198" s="119">
        <f>T_i!AB$23-BQ198</f>
        <v>0</v>
      </c>
      <c r="BT198" s="119">
        <f>T_i!Z$24</f>
        <v>0</v>
      </c>
      <c r="BU198" s="119">
        <f>BT198-T_i!AA$24</f>
        <v>0</v>
      </c>
      <c r="BV198" s="119">
        <f>T_i!AB$24-BT198</f>
        <v>0</v>
      </c>
      <c r="BW198" s="119">
        <f>T_i!Z$24</f>
        <v>0</v>
      </c>
      <c r="BX198" s="119">
        <f>BW198-T_i!AA$24</f>
        <v>0</v>
      </c>
      <c r="BY198" s="119">
        <f>T_i!AB$24-BW198</f>
        <v>0</v>
      </c>
      <c r="BZ198" s="119">
        <f>T_i!Z$26</f>
        <v>0</v>
      </c>
      <c r="CA198" s="119">
        <f>BZ198-T_i!AA$26</f>
        <v>0</v>
      </c>
      <c r="CB198" s="119">
        <f>T_i!AB$26-BZ198</f>
        <v>0</v>
      </c>
      <c r="CC198" s="119">
        <f>T_i!Z$27</f>
        <v>0</v>
      </c>
      <c r="CD198" s="119">
        <f>CC198-T_i!AA$27</f>
        <v>0</v>
      </c>
      <c r="CE198" s="119">
        <f>T_i!AB$27-CC198</f>
        <v>0</v>
      </c>
      <c r="CF198" s="119">
        <f>T_i!Z$28</f>
        <v>0</v>
      </c>
      <c r="CG198" s="119">
        <f>CF198-T_i!AA$28</f>
        <v>0</v>
      </c>
      <c r="CH198" s="119">
        <f>T_i!AB$28-CF198</f>
        <v>0</v>
      </c>
      <c r="CI198" s="119">
        <f>T_i!Z$29</f>
        <v>0</v>
      </c>
      <c r="CJ198" s="119">
        <f>CI198-T_i!AA$29</f>
        <v>0</v>
      </c>
      <c r="CK198" s="119">
        <f>T_i!AB$29-CI198</f>
        <v>0</v>
      </c>
      <c r="CL198" s="119">
        <f>T_i!Z$30</f>
        <v>0</v>
      </c>
      <c r="CM198" s="119">
        <f>CL198-T_i!AA$30</f>
        <v>0</v>
      </c>
      <c r="CN198" s="119">
        <f>T_i!AB$30-CL198</f>
        <v>0</v>
      </c>
      <c r="CO198" s="119">
        <f>T_i!Z$31</f>
        <v>0</v>
      </c>
      <c r="CP198" s="119">
        <f>CO198-T_i!AA$31</f>
        <v>0</v>
      </c>
      <c r="CQ198" s="119">
        <f>T_i!AB$31-CO198</f>
        <v>0</v>
      </c>
      <c r="CR198" s="119">
        <f>T_i!Z$32</f>
        <v>0</v>
      </c>
      <c r="CS198" s="119">
        <f>CR198-T_i!AA$32</f>
        <v>0</v>
      </c>
      <c r="CT198" s="119">
        <f>T_i!AB$32-CR198</f>
        <v>0</v>
      </c>
      <c r="CX198" s="159"/>
      <c r="CY198" s="159"/>
      <c r="CZ198" s="159"/>
      <c r="DA198" s="159"/>
      <c r="DB198" s="159"/>
      <c r="DC198" s="159"/>
    </row>
    <row r="199" spans="2:107" x14ac:dyDescent="0.25">
      <c r="B199" s="165"/>
      <c r="C199" s="165"/>
      <c r="D199" s="165"/>
      <c r="E199" s="165"/>
      <c r="F199" s="165"/>
      <c r="G199" s="165"/>
      <c r="I199" s="136"/>
      <c r="J199" s="115"/>
      <c r="K199" s="64" t="str">
        <f>T_i!AD$2</f>
        <v>Wholesale</v>
      </c>
      <c r="L199" s="137">
        <f>T_i!AD$4</f>
        <v>12.984567648531639</v>
      </c>
      <c r="M199" s="137">
        <f>L199-T_i!AE$4</f>
        <v>6.9127247662741542</v>
      </c>
      <c r="N199" s="137">
        <f>T_i!AF$4-L199</f>
        <v>12.636079432389844</v>
      </c>
      <c r="O199" s="137">
        <f>T_i!AD$4</f>
        <v>12.984567648531639</v>
      </c>
      <c r="P199" s="119">
        <f>O199-T_i!AE$4</f>
        <v>6.9127247662741542</v>
      </c>
      <c r="Q199" s="119">
        <f>T_i!AF$4-O199</f>
        <v>12.636079432389844</v>
      </c>
      <c r="R199" s="119">
        <f>T_i!AD$6</f>
        <v>12.984567648531639</v>
      </c>
      <c r="S199" s="119">
        <f>R199-T_i!AE$6</f>
        <v>6.9127247662741542</v>
      </c>
      <c r="T199" s="119">
        <f>T_i!AF$6-R199</f>
        <v>12.636079432389844</v>
      </c>
      <c r="U199" s="119">
        <f>T_i!AD$7</f>
        <v>61.274118857746465</v>
      </c>
      <c r="V199" s="119">
        <f>U199-T_i!AE$7</f>
        <v>32.388263729999579</v>
      </c>
      <c r="W199" s="119">
        <f>T_i!AF$7-U199</f>
        <v>24.766083392102807</v>
      </c>
      <c r="X199" s="119">
        <f>T_i!AD$8</f>
        <v>0</v>
      </c>
      <c r="Y199" s="119">
        <f>X199-T_i!AE$8</f>
        <v>0</v>
      </c>
      <c r="Z199" s="119">
        <f>T_i!AF$8-X199</f>
        <v>0</v>
      </c>
      <c r="AA199" s="119">
        <f>T_i!AD$9</f>
        <v>0</v>
      </c>
      <c r="AB199" s="119">
        <f>AA199-T_i!AE$9</f>
        <v>0</v>
      </c>
      <c r="AC199" s="119">
        <f>T_i!AF$9-AA199</f>
        <v>0</v>
      </c>
      <c r="AD199" s="119">
        <f>T_i!AD$10</f>
        <v>0</v>
      </c>
      <c r="AE199" s="119">
        <f>AD199-T_i!AE$10</f>
        <v>0</v>
      </c>
      <c r="AF199" s="119">
        <f>T_i!AF$10-AD199</f>
        <v>0</v>
      </c>
      <c r="AG199" s="119">
        <f>T_i!AD$11</f>
        <v>0</v>
      </c>
      <c r="AH199" s="119">
        <f>AG199-T_i!AE$11</f>
        <v>0</v>
      </c>
      <c r="AI199" s="119">
        <f>T_i!AF$11-AG199</f>
        <v>0</v>
      </c>
      <c r="AJ199" s="119">
        <f>T_i!AD$12</f>
        <v>0</v>
      </c>
      <c r="AK199" s="119">
        <f>AJ199-T_i!AE$12</f>
        <v>0</v>
      </c>
      <c r="AL199" s="119">
        <f>T_i!AF$12-AJ199</f>
        <v>0</v>
      </c>
      <c r="AM199" s="119">
        <f>T_i!AD$13</f>
        <v>0</v>
      </c>
      <c r="AN199" s="119">
        <f>AM199-T_i!AE$13</f>
        <v>0</v>
      </c>
      <c r="AO199" s="119">
        <f>T_i!AF$13-AM199</f>
        <v>0</v>
      </c>
      <c r="AP199" s="119">
        <f>T_i!AD$14</f>
        <v>0</v>
      </c>
      <c r="AQ199" s="119">
        <f>AP199-T_i!AE$14</f>
        <v>0</v>
      </c>
      <c r="AR199" s="119">
        <f>T_i!AF$14-AP199</f>
        <v>0</v>
      </c>
      <c r="AS199" s="119">
        <f>T_i!AD$14</f>
        <v>0</v>
      </c>
      <c r="AT199" s="119">
        <f>AS199-T_i!AE$14</f>
        <v>0</v>
      </c>
      <c r="AU199" s="119">
        <f>T_i!AF$14-AS199</f>
        <v>0</v>
      </c>
      <c r="AV199" s="119">
        <f>T_i!AD$16</f>
        <v>0</v>
      </c>
      <c r="AW199" s="119">
        <f>AV199-T_i!AE$16</f>
        <v>0</v>
      </c>
      <c r="AX199" s="119">
        <f>T_i!AF$16-AV199</f>
        <v>0</v>
      </c>
      <c r="AY199" s="119">
        <f>T_i!AD$17</f>
        <v>0</v>
      </c>
      <c r="AZ199" s="119">
        <f>AY199-T_i!AE$17</f>
        <v>0</v>
      </c>
      <c r="BA199" s="119">
        <f>T_i!AF$17-AY199</f>
        <v>0</v>
      </c>
      <c r="BB199" s="119">
        <f>T_i!AD$18</f>
        <v>0</v>
      </c>
      <c r="BC199" s="119">
        <f>BB199-T_i!AE$18</f>
        <v>0</v>
      </c>
      <c r="BD199" s="119">
        <f>T_i!AF$18-BB199</f>
        <v>0</v>
      </c>
      <c r="BE199" s="119">
        <f>T_i!AD$19</f>
        <v>0</v>
      </c>
      <c r="BF199" s="119">
        <f>BE199-T_i!AE$19</f>
        <v>0</v>
      </c>
      <c r="BG199" s="119">
        <f>T_i!AF$19-BE199</f>
        <v>0</v>
      </c>
      <c r="BH199" s="119">
        <f>T_i!AD$20</f>
        <v>0</v>
      </c>
      <c r="BI199" s="119">
        <f>BH199-T_i!AE$20</f>
        <v>0</v>
      </c>
      <c r="BJ199" s="119">
        <f>T_i!AF$20-BH199</f>
        <v>0</v>
      </c>
      <c r="BK199" s="119">
        <f>T_i!AD$21</f>
        <v>0</v>
      </c>
      <c r="BL199" s="119">
        <f>BK199-T_i!AE$21</f>
        <v>0</v>
      </c>
      <c r="BM199" s="119">
        <f>T_i!AF$21-BK199</f>
        <v>0</v>
      </c>
      <c r="BN199" s="119">
        <f>T_i!AD$22</f>
        <v>0</v>
      </c>
      <c r="BO199" s="119">
        <f>BN199-T_i!AE$22</f>
        <v>0</v>
      </c>
      <c r="BP199" s="119">
        <f>T_i!AF$22-BN199</f>
        <v>0</v>
      </c>
      <c r="BQ199" s="119">
        <f>T_i!AD$23</f>
        <v>0</v>
      </c>
      <c r="BR199" s="119">
        <f>BQ199-T_i!AE$23</f>
        <v>0</v>
      </c>
      <c r="BS199" s="119">
        <f>T_i!AF$23-BQ199</f>
        <v>0</v>
      </c>
      <c r="BT199" s="119">
        <f>T_i!AD$24</f>
        <v>0</v>
      </c>
      <c r="BU199" s="119">
        <f>BT199-T_i!AE$24</f>
        <v>0</v>
      </c>
      <c r="BV199" s="119">
        <f>T_i!AF$24-BT199</f>
        <v>0</v>
      </c>
      <c r="BW199" s="119">
        <f>T_i!AD$24</f>
        <v>0</v>
      </c>
      <c r="BX199" s="119">
        <f>BW199-T_i!AE$24</f>
        <v>0</v>
      </c>
      <c r="BY199" s="119">
        <f>T_i!AF$24-BW199</f>
        <v>0</v>
      </c>
      <c r="BZ199" s="119">
        <f>T_i!AD$26</f>
        <v>0</v>
      </c>
      <c r="CA199" s="119">
        <f>BZ199-T_i!AE$26</f>
        <v>0</v>
      </c>
      <c r="CB199" s="119">
        <f>T_i!AF$26-BZ199</f>
        <v>0</v>
      </c>
      <c r="CC199" s="119">
        <f>T_i!AD$27</f>
        <v>0</v>
      </c>
      <c r="CD199" s="119">
        <f>CC199-T_i!AE$27</f>
        <v>0</v>
      </c>
      <c r="CE199" s="119">
        <f>T_i!AF$27-CC199</f>
        <v>0</v>
      </c>
      <c r="CF199" s="119">
        <f>T_i!AD$28</f>
        <v>0</v>
      </c>
      <c r="CG199" s="119">
        <f>CF199-T_i!AE$28</f>
        <v>0</v>
      </c>
      <c r="CH199" s="119">
        <f>T_i!AF$28-CF199</f>
        <v>0</v>
      </c>
      <c r="CI199" s="119">
        <f>T_i!AD$29</f>
        <v>0</v>
      </c>
      <c r="CJ199" s="119">
        <f>CI199-T_i!AE$29</f>
        <v>0</v>
      </c>
      <c r="CK199" s="119">
        <f>T_i!AF$29-CI199</f>
        <v>0</v>
      </c>
      <c r="CL199" s="119">
        <f>T_i!AD$30</f>
        <v>0</v>
      </c>
      <c r="CM199" s="119">
        <f>CL199-T_i!AE$30</f>
        <v>0</v>
      </c>
      <c r="CN199" s="119">
        <f>T_i!AF$30-CL199</f>
        <v>0</v>
      </c>
      <c r="CO199" s="119">
        <f>T_i!AD$31</f>
        <v>0</v>
      </c>
      <c r="CP199" s="119">
        <f>CO199-T_i!AE$31</f>
        <v>0</v>
      </c>
      <c r="CQ199" s="119">
        <f>T_i!AF$31-CO199</f>
        <v>0</v>
      </c>
      <c r="CR199" s="119">
        <f>T_i!AD$32</f>
        <v>0</v>
      </c>
      <c r="CS199" s="119">
        <f>CR199-T_i!AE$32</f>
        <v>0</v>
      </c>
      <c r="CT199" s="119">
        <f>T_i!AF$32-CR199</f>
        <v>0</v>
      </c>
      <c r="CX199" s="159"/>
      <c r="CY199" s="159"/>
      <c r="CZ199" s="159"/>
      <c r="DA199" s="159"/>
      <c r="DB199" s="159"/>
      <c r="DC199" s="159"/>
    </row>
    <row r="200" spans="2:107" x14ac:dyDescent="0.25">
      <c r="B200" s="165"/>
      <c r="C200" s="165"/>
      <c r="D200" s="165"/>
      <c r="E200" s="165"/>
      <c r="F200" s="165"/>
      <c r="G200" s="165"/>
      <c r="I200" s="136"/>
      <c r="J200" s="115"/>
      <c r="K200" s="115"/>
      <c r="L200" s="137"/>
      <c r="M200" s="137"/>
      <c r="N200" s="137"/>
      <c r="O200" s="137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X200" s="159"/>
      <c r="CY200" s="159"/>
      <c r="CZ200" s="159"/>
      <c r="DA200" s="159"/>
      <c r="DB200" s="159"/>
      <c r="DC200" s="159"/>
    </row>
    <row r="201" spans="2:107" x14ac:dyDescent="0.25">
      <c r="B201" s="165"/>
      <c r="C201" s="165"/>
      <c r="D201" s="165"/>
      <c r="E201" s="165"/>
      <c r="F201" s="165"/>
      <c r="G201" s="165"/>
      <c r="I201" s="136"/>
      <c r="J201" s="115"/>
      <c r="K201" s="115"/>
      <c r="L201" s="137"/>
      <c r="M201" s="137"/>
      <c r="N201" s="137"/>
      <c r="O201" s="137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X201" s="159"/>
      <c r="CY201" s="159"/>
      <c r="CZ201" s="159"/>
      <c r="DA201" s="159"/>
      <c r="DB201" s="159"/>
      <c r="DC201" s="159"/>
    </row>
    <row r="202" spans="2:107" x14ac:dyDescent="0.25">
      <c r="B202" s="165"/>
      <c r="C202" s="165"/>
      <c r="D202" s="165"/>
      <c r="E202" s="165"/>
      <c r="F202" s="165"/>
      <c r="G202" s="165"/>
      <c r="I202" s="136"/>
      <c r="J202" s="115"/>
      <c r="K202" s="115"/>
      <c r="L202" s="137"/>
      <c r="M202" s="137"/>
      <c r="N202" s="137"/>
      <c r="O202" s="137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X202" s="159"/>
      <c r="CY202" s="159"/>
      <c r="CZ202" s="159"/>
      <c r="DA202" s="159"/>
      <c r="DB202" s="159"/>
      <c r="DC202" s="159"/>
    </row>
    <row r="203" spans="2:107" x14ac:dyDescent="0.25">
      <c r="B203" s="165"/>
      <c r="C203" s="165"/>
      <c r="D203" s="165"/>
      <c r="E203" s="165"/>
      <c r="F203" s="165"/>
      <c r="G203" s="165"/>
      <c r="I203" s="136"/>
      <c r="J203" s="115"/>
      <c r="K203" s="115"/>
      <c r="L203" s="137"/>
      <c r="M203" s="137"/>
      <c r="N203" s="137"/>
      <c r="O203" s="137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X203" s="159"/>
      <c r="CY203" s="159"/>
      <c r="CZ203" s="159"/>
      <c r="DA203" s="159"/>
      <c r="DB203" s="159"/>
      <c r="DC203" s="159"/>
    </row>
    <row r="204" spans="2:107" x14ac:dyDescent="0.25">
      <c r="B204" s="165"/>
      <c r="C204" s="165"/>
      <c r="D204" s="165"/>
      <c r="E204" s="165"/>
      <c r="F204" s="165"/>
      <c r="G204" s="165"/>
      <c r="I204" s="136"/>
      <c r="J204" s="115"/>
      <c r="K204" s="8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X204" s="159"/>
      <c r="CY204" s="159"/>
      <c r="CZ204" s="159"/>
      <c r="DA204" s="159"/>
      <c r="DB204" s="159"/>
      <c r="DC204" s="159"/>
    </row>
    <row r="205" spans="2:107" x14ac:dyDescent="0.25">
      <c r="B205" s="165"/>
      <c r="C205" s="165"/>
      <c r="D205" s="165"/>
      <c r="E205" s="165"/>
      <c r="F205" s="165"/>
      <c r="G205" s="165"/>
      <c r="I205" s="136"/>
      <c r="J205" s="115"/>
      <c r="K205" s="8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X205" s="159"/>
      <c r="CY205" s="159"/>
      <c r="CZ205" s="159"/>
      <c r="DA205" s="159"/>
      <c r="DB205" s="159"/>
      <c r="DC205" s="159"/>
    </row>
    <row r="206" spans="2:107" x14ac:dyDescent="0.25">
      <c r="B206" s="165"/>
      <c r="C206" s="165"/>
      <c r="D206" s="165"/>
      <c r="E206" s="165"/>
      <c r="F206" s="165"/>
      <c r="G206" s="165"/>
      <c r="I206" s="136"/>
      <c r="K206" s="8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X206" s="159"/>
      <c r="CY206" s="159"/>
      <c r="CZ206" s="159"/>
      <c r="DA206" s="159"/>
      <c r="DB206" s="159"/>
      <c r="DC206" s="159"/>
    </row>
    <row r="207" spans="2:107" x14ac:dyDescent="0.25">
      <c r="B207" s="160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C207" s="160"/>
      <c r="D207" s="160"/>
      <c r="E207" s="160"/>
      <c r="F207" s="160"/>
      <c r="G207" s="160"/>
      <c r="I207" s="136"/>
      <c r="K207" s="8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X207" s="159"/>
      <c r="CY207" s="159"/>
      <c r="CZ207" s="159"/>
      <c r="DA207" s="159"/>
      <c r="DB207" s="159"/>
      <c r="DC207" s="159"/>
    </row>
    <row r="208" spans="2:107" ht="15.75" thickBot="1" x14ac:dyDescent="0.3">
      <c r="B208" s="161" t="s">
        <v>77</v>
      </c>
      <c r="C208" s="161"/>
      <c r="D208" s="161"/>
      <c r="E208" s="161"/>
      <c r="F208" s="161"/>
      <c r="G208" s="161"/>
      <c r="I208" s="136"/>
      <c r="K208" s="8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X208" s="159"/>
      <c r="CY208" s="159"/>
      <c r="CZ208" s="159"/>
      <c r="DA208" s="159"/>
      <c r="DB208" s="159"/>
      <c r="DC208" s="159"/>
    </row>
    <row r="209" spans="9:98" ht="15.75" thickTop="1" x14ac:dyDescent="0.25">
      <c r="I209" s="136"/>
      <c r="K209" s="8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</row>
  </sheetData>
  <mergeCells count="40">
    <mergeCell ref="CX57:DC57"/>
    <mergeCell ref="B56:G56"/>
    <mergeCell ref="B20:G20"/>
    <mergeCell ref="B21:G37"/>
    <mergeCell ref="B38:G38"/>
    <mergeCell ref="B39:G39"/>
    <mergeCell ref="B57:G57"/>
    <mergeCell ref="B58:G58"/>
    <mergeCell ref="B59:G74"/>
    <mergeCell ref="CX59:DC74"/>
    <mergeCell ref="B75:G75"/>
    <mergeCell ref="CX75:DC76"/>
    <mergeCell ref="B76:G76"/>
    <mergeCell ref="B207:G207"/>
    <mergeCell ref="CX207:DC208"/>
    <mergeCell ref="B208:G208"/>
    <mergeCell ref="B142:G142"/>
    <mergeCell ref="B86:G86"/>
    <mergeCell ref="B87:G103"/>
    <mergeCell ref="B104:G104"/>
    <mergeCell ref="B105:G105"/>
    <mergeCell ref="B123:G123"/>
    <mergeCell ref="B125:G140"/>
    <mergeCell ref="CX125:DC140"/>
    <mergeCell ref="B141:G141"/>
    <mergeCell ref="CX141:DC142"/>
    <mergeCell ref="B124:G124"/>
    <mergeCell ref="CX123:DC123"/>
    <mergeCell ref="B189:G189"/>
    <mergeCell ref="CX189:DC189"/>
    <mergeCell ref="B190:G190"/>
    <mergeCell ref="B191:G206"/>
    <mergeCell ref="CX191:DC206"/>
    <mergeCell ref="B85:G85"/>
    <mergeCell ref="B122:G122"/>
    <mergeCell ref="B188:G188"/>
    <mergeCell ref="B152:G152"/>
    <mergeCell ref="B153:G169"/>
    <mergeCell ref="B170:G170"/>
    <mergeCell ref="B171:G171"/>
  </mergeCells>
  <conditionalFormatting sqref="J125:J138">
    <cfRule type="cellIs" dxfId="38" priority="2" operator="equal">
      <formula>-100</formula>
    </cfRule>
  </conditionalFormatting>
  <conditionalFormatting sqref="J3:M56">
    <cfRule type="cellIs" dxfId="37" priority="1" operator="equal">
      <formula>-100</formula>
    </cfRule>
  </conditionalFormatting>
  <conditionalFormatting sqref="J78:M122 K135:Q138 J139:Q142">
    <cfRule type="cellIs" dxfId="36" priority="12" operator="equal">
      <formula>-100</formula>
    </cfRule>
  </conditionalFormatting>
  <conditionalFormatting sqref="J143:M188 K201:Q205 J206:Q209 J210:M1048576">
    <cfRule type="cellIs" dxfId="35" priority="7" operator="equal">
      <formula>-100</formula>
    </cfRule>
  </conditionalFormatting>
  <conditionalFormatting sqref="J57:Q58 J59:J72">
    <cfRule type="cellIs" dxfId="34" priority="15" operator="equal">
      <formula>-100</formula>
    </cfRule>
  </conditionalFormatting>
  <conditionalFormatting sqref="J123:Q124">
    <cfRule type="cellIs" dxfId="33" priority="10" operator="equal">
      <formula>-100</formula>
    </cfRule>
  </conditionalFormatting>
  <conditionalFormatting sqref="J189:Q190 J191:J205">
    <cfRule type="cellIs" dxfId="32" priority="5" operator="equal">
      <formula>-100</formula>
    </cfRule>
  </conditionalFormatting>
  <conditionalFormatting sqref="K59:CT68 K69:Q72 J73:Q77 K125:CT134 K191:CT200">
    <cfRule type="cellIs" dxfId="31" priority="17" operator="equal">
      <formula>-100</formula>
    </cfRule>
  </conditionalFormatting>
  <conditionalFormatting sqref="L57:Q58 L59:CT68 L69:Q77">
    <cfRule type="cellIs" dxfId="30" priority="16" operator="equal">
      <formula>#VALUE!</formula>
    </cfRule>
  </conditionalFormatting>
  <conditionalFormatting sqref="L123:Q124 L125:CT134 L135:Q142">
    <cfRule type="cellIs" dxfId="29" priority="11" operator="equal">
      <formula>#VALUE!</formula>
    </cfRule>
  </conditionalFormatting>
  <conditionalFormatting sqref="L189:Q190 L191:CT200 L201:Q209">
    <cfRule type="cellIs" dxfId="28" priority="6" operator="equal">
      <formula>#VALUE!</formula>
    </cfRule>
  </conditionalFormatting>
  <conditionalFormatting sqref="L57:CT77">
    <cfRule type="cellIs" dxfId="27" priority="14" operator="lessThan">
      <formula>0</formula>
    </cfRule>
  </conditionalFormatting>
  <conditionalFormatting sqref="L123:CT142">
    <cfRule type="cellIs" dxfId="26" priority="9" operator="lessThan">
      <formula>0</formula>
    </cfRule>
  </conditionalFormatting>
  <conditionalFormatting sqref="L189:CT209">
    <cfRule type="cellIs" dxfId="25" priority="4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4B5-8718-4C0F-B9D1-DE09F8B57C18}">
  <sheetPr>
    <tabColor rgb="FFFFFF00"/>
  </sheetPr>
  <dimension ref="A1:CT196"/>
  <sheetViews>
    <sheetView topLeftCell="A36" zoomScale="74" zoomScaleNormal="40" workbookViewId="0">
      <selection activeCell="C68" sqref="C68"/>
    </sheetView>
  </sheetViews>
  <sheetFormatPr defaultColWidth="15.140625" defaultRowHeight="15" x14ac:dyDescent="0.25"/>
  <cols>
    <col min="1" max="1" width="16.42578125" style="14" customWidth="1"/>
    <col min="2" max="2" width="25" style="14" customWidth="1"/>
    <col min="3" max="3" width="35" style="14" customWidth="1"/>
    <col min="4" max="7" width="15.140625" style="14"/>
    <col min="8" max="8" width="11.140625" style="14" customWidth="1"/>
    <col min="9" max="9" width="11.140625" style="53" customWidth="1"/>
    <col min="10" max="10" width="39.28515625" style="89" bestFit="1" customWidth="1"/>
    <col min="11" max="28" width="17.140625" style="17" customWidth="1"/>
    <col min="29" max="29" width="9.42578125" style="17" bestFit="1" customWidth="1"/>
    <col min="30" max="30" width="15.140625" style="17"/>
    <col min="31" max="31" width="13.140625" style="17" bestFit="1" customWidth="1"/>
    <col min="32" max="16384" width="15.140625" style="17"/>
  </cols>
  <sheetData>
    <row r="1" spans="1:18" x14ac:dyDescent="0.25">
      <c r="A1" s="67" t="str">
        <f>'[1]Quantitative Indicators '!$B$7</f>
        <v>Availability of antimalarial types in all screened outlets</v>
      </c>
    </row>
    <row r="2" spans="1:18" x14ac:dyDescent="0.25">
      <c r="A2" s="14" t="str">
        <f>'[1]Quantitative Indicators '!$C$7</f>
        <v>Proportion of all outlets enumerated that had an antimalarial in stock at the time of the survey visit, among all outlets surveyed</v>
      </c>
    </row>
    <row r="4" spans="1:18" x14ac:dyDescent="0.25">
      <c r="A4" s="14" t="s">
        <v>0</v>
      </c>
    </row>
    <row r="5" spans="1:18" x14ac:dyDescent="0.25">
      <c r="A5" s="14" t="s">
        <v>1</v>
      </c>
      <c r="B5" s="14" t="s">
        <v>2</v>
      </c>
      <c r="C5" s="14" t="s">
        <v>3</v>
      </c>
      <c r="D5" s="14" t="s">
        <v>4</v>
      </c>
    </row>
    <row r="6" spans="1:18" x14ac:dyDescent="0.25">
      <c r="A6" s="14" t="s">
        <v>5</v>
      </c>
      <c r="B6" s="14" t="s">
        <v>6</v>
      </c>
      <c r="C6" s="14" t="s">
        <v>3</v>
      </c>
      <c r="D6" s="14" t="s">
        <v>7</v>
      </c>
    </row>
    <row r="7" spans="1:18" x14ac:dyDescent="0.25">
      <c r="A7" s="14" t="s">
        <v>8</v>
      </c>
      <c r="B7" s="14" t="s">
        <v>9</v>
      </c>
      <c r="C7" s="14" t="s">
        <v>3</v>
      </c>
      <c r="D7" s="14" t="s">
        <v>4</v>
      </c>
    </row>
    <row r="8" spans="1:18" x14ac:dyDescent="0.25">
      <c r="A8" s="14" t="s">
        <v>10</v>
      </c>
      <c r="B8" s="14" t="s">
        <v>11</v>
      </c>
      <c r="C8" s="14" t="s">
        <v>3</v>
      </c>
      <c r="D8" s="14" t="s">
        <v>7</v>
      </c>
    </row>
    <row r="12" spans="1:18" s="56" customFormat="1" x14ac:dyDescent="0.25">
      <c r="A12" s="15" t="s">
        <v>2</v>
      </c>
      <c r="B12" s="15"/>
      <c r="C12" s="15"/>
      <c r="D12" s="15"/>
      <c r="E12" s="15"/>
      <c r="F12" s="15"/>
      <c r="G12" s="15"/>
      <c r="H12" s="15"/>
      <c r="I12" s="55"/>
      <c r="J12" s="90"/>
    </row>
    <row r="13" spans="1:18" x14ac:dyDescent="0.25">
      <c r="A13" s="14" t="s">
        <v>12</v>
      </c>
    </row>
    <row r="14" spans="1:18" ht="35.25" customHeight="1" thickBot="1" x14ac:dyDescent="0.3">
      <c r="B14" s="170" t="str">
        <f>_xlfn.CONCAT($A$2, ", ", A13)</f>
        <v xml:space="preserve">Proportion of all outlets enumerated that had an antimalarial in stock at the time of the survey visit, among all outlets surveyed, by outlet type </v>
      </c>
      <c r="C14" s="170"/>
      <c r="D14" s="170"/>
      <c r="E14" s="170"/>
      <c r="F14" s="170"/>
      <c r="G14" s="170"/>
      <c r="J14" s="17"/>
    </row>
    <row r="15" spans="1:18" ht="15.75" thickTop="1" x14ac:dyDescent="0.25">
      <c r="B15" s="171"/>
      <c r="C15" s="171"/>
      <c r="D15" s="171"/>
      <c r="E15" s="171"/>
      <c r="F15" s="171"/>
      <c r="G15" s="171"/>
      <c r="J15" s="91" t="s">
        <v>13</v>
      </c>
      <c r="K15" s="57" t="s">
        <v>14</v>
      </c>
      <c r="L15" s="57" t="s">
        <v>15</v>
      </c>
      <c r="M15" s="57" t="s">
        <v>16</v>
      </c>
      <c r="N15" s="57" t="s">
        <v>17</v>
      </c>
      <c r="O15" s="84" t="s">
        <v>18</v>
      </c>
      <c r="P15" s="84" t="s">
        <v>15</v>
      </c>
      <c r="Q15" s="84" t="s">
        <v>16</v>
      </c>
      <c r="R15" s="84" t="s">
        <v>17</v>
      </c>
    </row>
    <row r="16" spans="1:18" x14ac:dyDescent="0.25">
      <c r="B16" s="171"/>
      <c r="C16" s="171"/>
      <c r="D16" s="171"/>
      <c r="E16" s="171"/>
      <c r="F16" s="171"/>
      <c r="G16" s="171"/>
      <c r="J16" s="89" t="str">
        <f>T_i!B$2</f>
        <v>Private Not For-Profit Facility</v>
      </c>
      <c r="K16" s="17">
        <f>T_i!B$4</f>
        <v>82.988195650369221</v>
      </c>
      <c r="L16" s="17">
        <f>K16-T_i!C$4</f>
        <v>17.23583651783683</v>
      </c>
      <c r="M16" s="17">
        <f>T_i!D$4-K16</f>
        <v>9.5464065334017505</v>
      </c>
      <c r="N16" s="17">
        <f>T_i!E$4</f>
        <v>20</v>
      </c>
      <c r="O16" s="17">
        <f>T_i!B$5</f>
        <v>79.347996607748001</v>
      </c>
      <c r="P16" s="17">
        <f>O16-T_i!C$5</f>
        <v>17.87111873302289</v>
      </c>
      <c r="Q16" s="17">
        <f>T_i!D$5-O16</f>
        <v>10.896220009860585</v>
      </c>
      <c r="R16" s="17">
        <f>T_i!E$5</f>
        <v>20</v>
      </c>
    </row>
    <row r="17" spans="2:18" x14ac:dyDescent="0.25">
      <c r="B17" s="171"/>
      <c r="C17" s="171"/>
      <c r="D17" s="171"/>
      <c r="E17" s="171"/>
      <c r="F17" s="171"/>
      <c r="G17" s="171"/>
      <c r="J17" s="89" t="str">
        <f>T_i!F$2</f>
        <v>Private For-Profit Facility</v>
      </c>
      <c r="K17" s="17">
        <f>T_i!F$4</f>
        <v>44.208360085694167</v>
      </c>
      <c r="L17" s="17">
        <f>K17-T_i!G$4</f>
        <v>8.2191142842831013</v>
      </c>
      <c r="M17" s="17">
        <f>T_i!H$4-K17</f>
        <v>8.549106553213079</v>
      </c>
      <c r="N17" s="17">
        <f>T_i!I$4</f>
        <v>139</v>
      </c>
      <c r="O17" s="17">
        <f>T_i!F$5</f>
        <v>33.435257883088894</v>
      </c>
      <c r="P17" s="17">
        <f>O17-T_i!G$5</f>
        <v>9.1513898274084262</v>
      </c>
      <c r="Q17" s="17">
        <f>T_i!H$5-O17</f>
        <v>10.594629941179306</v>
      </c>
      <c r="R17" s="17">
        <f>T_i!I$5</f>
        <v>139</v>
      </c>
    </row>
    <row r="18" spans="2:18" x14ac:dyDescent="0.25">
      <c r="B18" s="171"/>
      <c r="C18" s="171"/>
      <c r="D18" s="171"/>
      <c r="E18" s="171"/>
      <c r="F18" s="171"/>
      <c r="G18" s="171"/>
      <c r="J18" s="89" t="str">
        <f>T_i!J$2</f>
        <v>Pharmacy</v>
      </c>
      <c r="K18" s="17">
        <f>T_i!J$4</f>
        <v>7.1174007337837599</v>
      </c>
      <c r="L18" s="17">
        <v>0</v>
      </c>
      <c r="M18" s="17">
        <v>0</v>
      </c>
      <c r="N18" s="17">
        <f>T_i!M$4</f>
        <v>464</v>
      </c>
      <c r="O18" s="17">
        <f>T_i!J$5</f>
        <v>0.39112989294162609</v>
      </c>
      <c r="P18" s="17">
        <f>O18-T_i!K$5</f>
        <v>0.2534964668900318</v>
      </c>
      <c r="Q18" s="17">
        <f>T_i!L$5-O18</f>
        <v>0.71521957774277123</v>
      </c>
      <c r="R18" s="17">
        <f>T_i!M$5</f>
        <v>464</v>
      </c>
    </row>
    <row r="19" spans="2:18" x14ac:dyDescent="0.25">
      <c r="B19" s="171"/>
      <c r="C19" s="171"/>
      <c r="D19" s="171"/>
      <c r="E19" s="171"/>
      <c r="F19" s="171"/>
      <c r="G19" s="171"/>
      <c r="J19" s="89" t="str">
        <f>T_i!R$2</f>
        <v>Drug store</v>
      </c>
      <c r="K19" s="17">
        <f>T_i!R$4</f>
        <v>9.5503377827048794</v>
      </c>
      <c r="L19" s="17">
        <f>K19-T_i!S$4</f>
        <v>2.3892519863443304</v>
      </c>
      <c r="M19" s="17">
        <f>T_i!T$4-K19</f>
        <v>3.0779783954606224</v>
      </c>
      <c r="N19" s="17">
        <f>T_i!U$4</f>
        <v>2943</v>
      </c>
      <c r="O19" s="17" t="str">
        <f>T_i!R$5</f>
        <v>0</v>
      </c>
      <c r="P19" s="17" t="e">
        <f>O19-T_i!S$5</f>
        <v>#VALUE!</v>
      </c>
      <c r="Q19" s="17" t="e">
        <f>T_i!T$5-O19</f>
        <v>#VALUE!</v>
      </c>
      <c r="R19" s="17">
        <f>T_i!U$5</f>
        <v>2943</v>
      </c>
    </row>
    <row r="20" spans="2:18" x14ac:dyDescent="0.25">
      <c r="B20" s="171"/>
      <c r="C20" s="171"/>
      <c r="D20" s="171"/>
      <c r="E20" s="171"/>
      <c r="F20" s="171"/>
      <c r="G20" s="171"/>
      <c r="J20" s="89" t="str">
        <f>T_i!V$2</f>
        <v>Informal</v>
      </c>
      <c r="K20" s="17">
        <f>T_i!V$4</f>
        <v>6.7158359929837781</v>
      </c>
      <c r="L20" s="17">
        <f>K20-T_i!W$4</f>
        <v>4.6598477528737021</v>
      </c>
      <c r="M20" s="17">
        <f>T_i!X$4-K20</f>
        <v>13.086019928123807</v>
      </c>
      <c r="N20" s="17">
        <f>T_i!Y$4</f>
        <v>93</v>
      </c>
      <c r="O20" s="17" t="str">
        <f>T_i!V$5</f>
        <v>0</v>
      </c>
      <c r="P20" s="17" t="e">
        <f>O20-T_i!W$5</f>
        <v>#VALUE!</v>
      </c>
      <c r="Q20" s="17" t="e">
        <f>T_i!X$5-O20</f>
        <v>#VALUE!</v>
      </c>
      <c r="R20" s="17">
        <f>T_i!Y$5</f>
        <v>93</v>
      </c>
    </row>
    <row r="21" spans="2:18" x14ac:dyDescent="0.25">
      <c r="B21" s="171"/>
      <c r="C21" s="171"/>
      <c r="D21" s="171"/>
      <c r="E21" s="171"/>
      <c r="F21" s="171"/>
      <c r="G21" s="171"/>
      <c r="J21" s="89" t="str">
        <f>T_i!Z$2</f>
        <v>Retail total</v>
      </c>
      <c r="K21" s="17">
        <f>T_i!Z$4</f>
        <v>10.471854070117406</v>
      </c>
      <c r="L21" s="17">
        <f>K21-T_i!AA$4</f>
        <v>2.0849117496285956</v>
      </c>
      <c r="M21" s="17">
        <f>T_i!AB$4-K21</f>
        <v>2.5296461459920661</v>
      </c>
      <c r="N21" s="17">
        <f>T_i!AC$4</f>
        <v>3662</v>
      </c>
      <c r="O21" s="17">
        <f>T_i!Z$5</f>
        <v>1.5352570268822177</v>
      </c>
      <c r="P21" s="17">
        <f>O21-T_i!AA$5</f>
        <v>0.47485942001947601</v>
      </c>
      <c r="Q21" s="17">
        <f>T_i!AB$5-O21</f>
        <v>0.6827403783977648</v>
      </c>
      <c r="R21" s="17">
        <f>T_i!AC$5</f>
        <v>3662</v>
      </c>
    </row>
    <row r="22" spans="2:18" x14ac:dyDescent="0.25">
      <c r="B22" s="171"/>
      <c r="C22" s="171"/>
      <c r="D22" s="171"/>
      <c r="E22" s="171"/>
      <c r="F22" s="171"/>
      <c r="G22" s="171"/>
      <c r="J22" s="89" t="str">
        <f>T_i!AD$2</f>
        <v>Wholesale</v>
      </c>
      <c r="K22" s="17">
        <f>T_i!AD$4</f>
        <v>12.984567648531639</v>
      </c>
      <c r="L22" s="17">
        <f>K22-T_i!AE$4</f>
        <v>6.9127247662741542</v>
      </c>
      <c r="M22" s="17">
        <f>T_i!AF$4-K22</f>
        <v>12.636079432389844</v>
      </c>
      <c r="N22" s="17">
        <f>T_i!AG$4</f>
        <v>50</v>
      </c>
      <c r="O22" s="17" t="str">
        <f>T_i!AD$5</f>
        <v>0</v>
      </c>
      <c r="P22" s="17" t="e">
        <f>O22-T_i!AE$5</f>
        <v>#VALUE!</v>
      </c>
      <c r="Q22" s="17" t="e">
        <f>T_i!AF$5-O22</f>
        <v>#VALUE!</v>
      </c>
      <c r="R22" s="17">
        <f>T_i!AG$5</f>
        <v>50</v>
      </c>
    </row>
    <row r="23" spans="2:18" x14ac:dyDescent="0.25">
      <c r="B23" s="171"/>
      <c r="C23" s="171"/>
      <c r="D23" s="171"/>
      <c r="E23" s="171"/>
      <c r="F23" s="171"/>
      <c r="G23" s="171"/>
    </row>
    <row r="24" spans="2:18" x14ac:dyDescent="0.25">
      <c r="B24" s="171"/>
      <c r="C24" s="171"/>
      <c r="D24" s="171"/>
      <c r="E24" s="171"/>
      <c r="F24" s="171"/>
      <c r="G24" s="171"/>
    </row>
    <row r="25" spans="2:18" x14ac:dyDescent="0.25">
      <c r="B25" s="171"/>
      <c r="C25" s="171"/>
      <c r="D25" s="171"/>
      <c r="E25" s="171"/>
      <c r="F25" s="171"/>
      <c r="G25" s="171"/>
    </row>
    <row r="26" spans="2:18" x14ac:dyDescent="0.25">
      <c r="B26" s="171"/>
      <c r="C26" s="171"/>
      <c r="D26" s="171"/>
      <c r="E26" s="171"/>
      <c r="F26" s="171"/>
      <c r="G26" s="171"/>
    </row>
    <row r="27" spans="2:18" x14ac:dyDescent="0.25">
      <c r="B27" s="171"/>
      <c r="C27" s="171"/>
      <c r="D27" s="171"/>
      <c r="E27" s="171"/>
      <c r="F27" s="171"/>
      <c r="G27" s="171"/>
    </row>
    <row r="28" spans="2:18" x14ac:dyDescent="0.25">
      <c r="B28" s="171"/>
      <c r="C28" s="171"/>
      <c r="D28" s="171"/>
      <c r="E28" s="171"/>
      <c r="F28" s="171"/>
      <c r="G28" s="171"/>
    </row>
    <row r="29" spans="2:18" x14ac:dyDescent="0.25">
      <c r="B29" s="171"/>
      <c r="C29" s="171"/>
      <c r="D29" s="171"/>
      <c r="E29" s="171"/>
      <c r="F29" s="171"/>
      <c r="G29" s="171"/>
    </row>
    <row r="30" spans="2:18" x14ac:dyDescent="0.25">
      <c r="B30" s="171"/>
      <c r="C30" s="171"/>
      <c r="D30" s="171"/>
      <c r="E30" s="171"/>
      <c r="F30" s="171"/>
      <c r="G30" s="171"/>
    </row>
    <row r="31" spans="2:18" ht="29.25" customHeight="1" x14ac:dyDescent="0.25">
      <c r="B31" s="166" t="str">
        <f>T_i!C1</f>
        <v xml:space="preserve">Footnote - N screened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v>
      </c>
      <c r="C31" s="166"/>
      <c r="D31" s="166"/>
      <c r="E31" s="166"/>
      <c r="F31" s="166"/>
      <c r="G31" s="166"/>
    </row>
    <row r="32" spans="2:18" ht="48" customHeight="1" thickBot="1" x14ac:dyDescent="0.3">
      <c r="B32" s="167" t="s">
        <v>19</v>
      </c>
      <c r="C32" s="167"/>
      <c r="D32" s="167"/>
      <c r="E32" s="167"/>
      <c r="F32" s="167"/>
      <c r="G32" s="167"/>
    </row>
    <row r="33" spans="1:98" ht="15.75" thickTop="1" x14ac:dyDescent="0.25">
      <c r="B33" s="17"/>
      <c r="C33" s="17"/>
      <c r="D33" s="17"/>
      <c r="E33" s="17"/>
      <c r="F33" s="17"/>
      <c r="G33" s="17"/>
    </row>
    <row r="36" spans="1:98" s="69" customFormat="1" x14ac:dyDescent="0.25">
      <c r="A36" s="63" t="s">
        <v>20</v>
      </c>
      <c r="B36" s="63"/>
      <c r="C36" s="63"/>
      <c r="D36" s="63"/>
      <c r="E36" s="63"/>
      <c r="F36" s="63"/>
      <c r="G36" s="63"/>
      <c r="H36" s="63"/>
      <c r="I36" s="68"/>
      <c r="J36" s="92"/>
      <c r="K36" s="71"/>
      <c r="L36" s="72"/>
      <c r="M36" s="70"/>
      <c r="N36" s="70"/>
      <c r="O36" s="72"/>
      <c r="P36" s="72"/>
      <c r="Q36" s="70"/>
      <c r="R36" s="72"/>
      <c r="S36" s="72"/>
      <c r="T36" s="70"/>
      <c r="U36" s="71"/>
      <c r="V36" s="72"/>
      <c r="W36" s="70"/>
      <c r="X36" s="72"/>
      <c r="Y36" s="72"/>
      <c r="Z36" s="70"/>
      <c r="AA36" s="72"/>
      <c r="AB36" s="72"/>
    </row>
    <row r="37" spans="1:98" s="76" customFormat="1" x14ac:dyDescent="0.25">
      <c r="A37" s="64" t="s">
        <v>7</v>
      </c>
      <c r="B37" s="64"/>
      <c r="C37" s="64"/>
      <c r="D37" s="64"/>
      <c r="E37" s="64"/>
      <c r="F37" s="64"/>
      <c r="G37" s="64"/>
      <c r="H37" s="64"/>
      <c r="I37" s="73"/>
      <c r="J37" s="93"/>
      <c r="AB37" s="75"/>
    </row>
    <row r="38" spans="1:98" s="76" customFormat="1" x14ac:dyDescent="0.25">
      <c r="A38" s="64"/>
      <c r="B38" s="64"/>
      <c r="C38" s="64"/>
      <c r="D38" s="64"/>
      <c r="E38" s="64"/>
      <c r="F38" s="64"/>
      <c r="G38" s="64"/>
      <c r="H38" s="64"/>
      <c r="I38" s="73"/>
      <c r="J38" s="93"/>
      <c r="K38" s="75" t="str">
        <f>UPPER(RIGHT(T_iii_strat1!A1, LEN(T_iii_strat1!A1)-6))</f>
        <v>STRAT1</v>
      </c>
      <c r="L38" s="75"/>
      <c r="M38" s="74"/>
      <c r="N38" s="74" t="str">
        <f>UPPER(RIGHT(T_iii_strat2!A1, LEN(T_iii_strat2!A1)-6))</f>
        <v>STRAT2</v>
      </c>
      <c r="O38" s="75"/>
      <c r="P38" s="75"/>
      <c r="Q38" s="74" t="str">
        <f>UPPER(RIGHT(T_iii_strat3!A1, LEN(T_iii_strat3!A1)-6))</f>
        <v>STRAT3</v>
      </c>
      <c r="R38" s="75"/>
      <c r="S38" s="75"/>
      <c r="T38" s="75" t="str">
        <f>UPPER(RIGHT(T_iii_strat1!A1, LEN(T_iii_strat1!A1)-6))</f>
        <v>STRAT1</v>
      </c>
      <c r="U38" s="75"/>
      <c r="V38" s="74"/>
      <c r="W38" s="74" t="str">
        <f>UPPER(RIGHT(T_iii_strat2!A1, LEN(T_iii_strat2!A1)-6))</f>
        <v>STRAT2</v>
      </c>
      <c r="X38" s="75"/>
      <c r="Y38" s="75"/>
      <c r="Z38" s="74" t="str">
        <f>UPPER(RIGHT(T_iii_strat3!A1, LEN(T_iii_strat3!A1)-6))</f>
        <v>STRAT3</v>
      </c>
      <c r="AA38" s="75"/>
      <c r="AB38" s="75"/>
    </row>
    <row r="39" spans="1:98" s="78" customFormat="1" ht="29.25" customHeight="1" thickBot="1" x14ac:dyDescent="0.3">
      <c r="A39" s="65"/>
      <c r="B39" s="168" t="str">
        <f>_xlfn.CONCAT(A2, ", ", A$36)</f>
        <v>Proportion of all outlets enumerated that had an antimalarial in stock at the time of the survey visit, among all outlets surveyed, disaggregated by urban and rural study areas</v>
      </c>
      <c r="C39" s="168"/>
      <c r="D39" s="168"/>
      <c r="E39" s="168"/>
      <c r="F39" s="168"/>
      <c r="G39" s="168"/>
      <c r="H39" s="65"/>
      <c r="I39" s="77"/>
      <c r="J39" s="94"/>
      <c r="K39" s="75" t="s">
        <v>21</v>
      </c>
      <c r="L39" s="75" t="s">
        <v>21</v>
      </c>
      <c r="M39" s="75" t="s">
        <v>21</v>
      </c>
      <c r="N39" s="75" t="s">
        <v>21</v>
      </c>
      <c r="O39" s="75" t="s">
        <v>21</v>
      </c>
      <c r="P39" s="75" t="s">
        <v>21</v>
      </c>
      <c r="Q39" s="75" t="s">
        <v>21</v>
      </c>
      <c r="R39" s="75" t="s">
        <v>21</v>
      </c>
      <c r="S39" s="75" t="s">
        <v>21</v>
      </c>
      <c r="T39" s="75" t="s">
        <v>22</v>
      </c>
      <c r="U39" s="75" t="s">
        <v>22</v>
      </c>
      <c r="V39" s="75" t="s">
        <v>22</v>
      </c>
      <c r="W39" s="75" t="s">
        <v>22</v>
      </c>
      <c r="X39" s="75" t="s">
        <v>22</v>
      </c>
      <c r="Y39" s="75" t="s">
        <v>22</v>
      </c>
      <c r="Z39" s="75" t="s">
        <v>22</v>
      </c>
      <c r="AA39" s="75" t="s">
        <v>22</v>
      </c>
      <c r="AB39" s="75" t="s">
        <v>22</v>
      </c>
      <c r="AD39" s="76"/>
      <c r="AE39" s="76" t="s">
        <v>23</v>
      </c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</row>
    <row r="40" spans="1:98" s="76" customFormat="1" ht="15.75" thickTop="1" x14ac:dyDescent="0.25">
      <c r="A40" s="64"/>
      <c r="B40" s="169"/>
      <c r="C40" s="169"/>
      <c r="D40" s="169"/>
      <c r="E40" s="169"/>
      <c r="F40" s="169"/>
      <c r="G40" s="169"/>
      <c r="H40" s="64"/>
      <c r="I40" s="73"/>
      <c r="J40" s="94"/>
      <c r="K40" s="74" t="str">
        <f t="shared" ref="K40:AA40" si="0">IF(K38="","",_xlfn.CONCAT(K38,"-",K39))</f>
        <v>STRAT1-Rural</v>
      </c>
      <c r="L40" s="74" t="str">
        <f t="shared" si="0"/>
        <v/>
      </c>
      <c r="M40" s="74" t="str">
        <f t="shared" si="0"/>
        <v/>
      </c>
      <c r="N40" s="74" t="str">
        <f t="shared" si="0"/>
        <v>STRAT2-Rural</v>
      </c>
      <c r="O40" s="74" t="str">
        <f t="shared" si="0"/>
        <v/>
      </c>
      <c r="P40" s="74" t="str">
        <f t="shared" si="0"/>
        <v/>
      </c>
      <c r="Q40" s="74" t="str">
        <f t="shared" si="0"/>
        <v>STRAT3-Rural</v>
      </c>
      <c r="R40" s="74" t="str">
        <f t="shared" si="0"/>
        <v/>
      </c>
      <c r="S40" s="74" t="str">
        <f t="shared" si="0"/>
        <v/>
      </c>
      <c r="T40" s="74" t="str">
        <f t="shared" si="0"/>
        <v>STRAT1-Urban</v>
      </c>
      <c r="U40" s="74" t="str">
        <f t="shared" si="0"/>
        <v/>
      </c>
      <c r="V40" s="74" t="str">
        <f t="shared" si="0"/>
        <v/>
      </c>
      <c r="W40" s="74" t="str">
        <f t="shared" si="0"/>
        <v>STRAT2-Urban</v>
      </c>
      <c r="X40" s="74" t="str">
        <f t="shared" si="0"/>
        <v/>
      </c>
      <c r="Y40" s="74" t="str">
        <f t="shared" si="0"/>
        <v/>
      </c>
      <c r="Z40" s="74" t="str">
        <f t="shared" si="0"/>
        <v>STRAT3-Urban</v>
      </c>
      <c r="AA40" s="74" t="str">
        <f t="shared" si="0"/>
        <v/>
      </c>
      <c r="AB40" s="74" t="str">
        <f t="shared" ref="AB40" si="1">IF(AB37="","",_xlfn.CONCAT(AB37,"-",AB39))</f>
        <v/>
      </c>
    </row>
    <row r="41" spans="1:98" s="76" customFormat="1" x14ac:dyDescent="0.25">
      <c r="A41" s="64"/>
      <c r="B41" s="169"/>
      <c r="C41" s="169"/>
      <c r="D41" s="169"/>
      <c r="E41" s="169"/>
      <c r="F41" s="169"/>
      <c r="G41" s="169"/>
      <c r="H41" s="64"/>
      <c r="I41" s="73"/>
      <c r="J41" s="95" t="s">
        <v>24</v>
      </c>
      <c r="K41" s="79" t="s">
        <v>25</v>
      </c>
      <c r="L41" s="80" t="s">
        <v>15</v>
      </c>
      <c r="M41" s="80" t="s">
        <v>16</v>
      </c>
      <c r="N41" s="79" t="s">
        <v>25</v>
      </c>
      <c r="O41" s="80" t="s">
        <v>15</v>
      </c>
      <c r="P41" s="80" t="s">
        <v>16</v>
      </c>
      <c r="Q41" s="79" t="s">
        <v>25</v>
      </c>
      <c r="R41" s="80" t="s">
        <v>15</v>
      </c>
      <c r="S41" s="80" t="s">
        <v>16</v>
      </c>
      <c r="T41" s="79" t="s">
        <v>25</v>
      </c>
      <c r="U41" s="80" t="s">
        <v>15</v>
      </c>
      <c r="V41" s="80" t="s">
        <v>16</v>
      </c>
      <c r="W41" s="79" t="s">
        <v>25</v>
      </c>
      <c r="X41" s="80" t="s">
        <v>15</v>
      </c>
      <c r="Y41" s="80" t="s">
        <v>16</v>
      </c>
      <c r="Z41" s="79" t="s">
        <v>25</v>
      </c>
      <c r="AA41" s="80" t="s">
        <v>15</v>
      </c>
      <c r="AB41" s="80" t="s">
        <v>16</v>
      </c>
    </row>
    <row r="42" spans="1:98" s="76" customFormat="1" x14ac:dyDescent="0.25">
      <c r="A42" s="66"/>
      <c r="B42" s="169"/>
      <c r="C42" s="169"/>
      <c r="D42" s="169"/>
      <c r="E42" s="169"/>
      <c r="F42" s="169"/>
      <c r="G42" s="169"/>
      <c r="H42" s="64"/>
      <c r="I42" s="73"/>
      <c r="J42" s="96" t="str">
        <f>T_ii!A4</f>
        <v>Stocks any diagnostic test</v>
      </c>
      <c r="K42" s="74">
        <f>T_ii!Z4</f>
        <v>16.365721815858919</v>
      </c>
      <c r="L42" s="75">
        <f>K42-T_ii!AA4</f>
        <v>4.3065828021261829</v>
      </c>
      <c r="M42" s="75">
        <f>T_ii!AB4-K42</f>
        <v>5.4628044148539132</v>
      </c>
      <c r="N42" s="74">
        <f>T_iv_strat2!Z4</f>
        <v>34.261983800730661</v>
      </c>
      <c r="O42" s="75">
        <f>N42-T_iv_strat2!AA4</f>
        <v>5.3134967585667603</v>
      </c>
      <c r="P42" s="75">
        <f>T_iv_strat2!AB4-N42</f>
        <v>5.7279204899162579</v>
      </c>
      <c r="Q42" s="74">
        <f>T_iv_strat3!Z4</f>
        <v>6.4743326424480596</v>
      </c>
      <c r="R42" s="75">
        <f>Q42-T_iv_strat3!AA4</f>
        <v>4.0256863107648195</v>
      </c>
      <c r="S42" s="75">
        <f>T_iv_strat3!AB4-Q42</f>
        <v>8.01049676430174</v>
      </c>
      <c r="T42" s="74">
        <f>T_ii!BF4</f>
        <v>6.8248897475023478</v>
      </c>
      <c r="U42" s="75">
        <f>T42-T_ii!BG4</f>
        <v>1.6040573754525473</v>
      </c>
      <c r="V42" s="75">
        <f>T_ii!BH4-T42</f>
        <v>2.0507391286826033</v>
      </c>
      <c r="W42" s="74">
        <f>T_iv_strat2!BF4</f>
        <v>34.170934847772301</v>
      </c>
      <c r="X42" s="75">
        <f>W42-T_iv_strat2!BG4</f>
        <v>4.8559946296281602</v>
      </c>
      <c r="Y42" s="75">
        <f>T_iv_strat2!BH4-W42</f>
        <v>7.2388299782600996</v>
      </c>
      <c r="Z42" s="74">
        <f>T_iv_strat3!BF4</f>
        <v>11.4141014746087</v>
      </c>
      <c r="AA42" s="75">
        <f>Z42-T_iv_strat3!BG4</f>
        <v>3.7932688301839397</v>
      </c>
      <c r="AB42" s="75">
        <f>T_iv_strat3!BH4-Z42</f>
        <v>5.3307181695398995</v>
      </c>
    </row>
    <row r="43" spans="1:98" s="76" customFormat="1" x14ac:dyDescent="0.25">
      <c r="A43" s="64"/>
      <c r="B43" s="169"/>
      <c r="C43" s="169"/>
      <c r="D43" s="169"/>
      <c r="E43" s="169"/>
      <c r="F43" s="169"/>
      <c r="G43" s="169"/>
      <c r="H43" s="64"/>
      <c r="I43" s="73"/>
      <c r="J43" s="96" t="str">
        <f>T_ii!A5</f>
        <v>Stocks malaria microscopy?</v>
      </c>
      <c r="K43" s="74">
        <f>T_ii!Z5</f>
        <v>0.50542580778921087</v>
      </c>
      <c r="L43" s="75">
        <f>K43-T_ii!AA5</f>
        <v>0.26490545995286707</v>
      </c>
      <c r="M43" s="75">
        <f>T_ii!AB5-K43</f>
        <v>0.55357110320844849</v>
      </c>
      <c r="N43" s="74">
        <f>T_iv_strat2!Z5</f>
        <v>4.64387774638337</v>
      </c>
      <c r="O43" s="75">
        <f>N43-T_iv_strat2!AA5</f>
        <v>3.2774307817699402</v>
      </c>
      <c r="P43" s="75">
        <f>T_iv_strat2!AB5-N43</f>
        <v>10.028865746047732</v>
      </c>
      <c r="Q43" s="74">
        <f>T_iv_strat3!Z5</f>
        <v>4.3213989136711071</v>
      </c>
      <c r="R43" s="75">
        <f>Q43-T_iv_strat3!AA5</f>
        <v>2.8826527729562468</v>
      </c>
      <c r="S43" s="75">
        <f>T_iv_strat3!AB5-Q43</f>
        <v>7.1246134501759926</v>
      </c>
      <c r="T43" s="74">
        <f>T_ii!BF5</f>
        <v>2.1724884471259127</v>
      </c>
      <c r="U43" s="75">
        <f>T43-T_ii!BG5</f>
        <v>0.70340375225666296</v>
      </c>
      <c r="V43" s="75">
        <f>T_ii!BH5-T43</f>
        <v>1.0292523394603807</v>
      </c>
      <c r="W43" s="74">
        <f>T_iv_strat2!BF5</f>
        <v>10.0276628019406</v>
      </c>
      <c r="X43" s="75">
        <f>W43-T_iv_strat2!BG5</f>
        <v>2.6088949297561603</v>
      </c>
      <c r="Y43" s="75">
        <f>T_iv_strat2!BH5-W43</f>
        <v>3.2160852477933002</v>
      </c>
      <c r="Z43" s="74">
        <f>T_iv_strat3!BF5</f>
        <v>8.1643837492904208</v>
      </c>
      <c r="AA43" s="75">
        <f>Z43-T_iv_strat3!BG5</f>
        <v>3.7201467199957312</v>
      </c>
      <c r="AB43" s="75">
        <f>T_iv_strat3!BH5-Z43</f>
        <v>3.6836831225835791</v>
      </c>
    </row>
    <row r="44" spans="1:98" s="76" customFormat="1" x14ac:dyDescent="0.25">
      <c r="A44" s="64"/>
      <c r="B44" s="169"/>
      <c r="C44" s="169"/>
      <c r="D44" s="169"/>
      <c r="E44" s="169"/>
      <c r="F44" s="169"/>
      <c r="G44" s="169"/>
      <c r="H44" s="64"/>
      <c r="I44" s="73"/>
      <c r="J44" s="96" t="str">
        <f>T_ii!A6</f>
        <v>Stocks malaria RDT</v>
      </c>
      <c r="K44" s="74">
        <f>T_ii!Z6</f>
        <v>16.038361657914034</v>
      </c>
      <c r="L44" s="75">
        <f>K44-T_ii!AA6</f>
        <v>4.3105175321081646</v>
      </c>
      <c r="M44" s="75">
        <f>T_ii!AB6-K44</f>
        <v>5.5081124188578272</v>
      </c>
      <c r="N44" s="74">
        <f>T_iv_strat2!Z6</f>
        <v>29.9939036184117</v>
      </c>
      <c r="O44" s="75">
        <f>N44-T_iv_strat2!AA6</f>
        <v>6.3774847400888994</v>
      </c>
      <c r="P44" s="75">
        <f>T_iv_strat2!AB6-N44</f>
        <v>7.2495098136766032</v>
      </c>
      <c r="Q44" s="74">
        <f>T_iv_strat3!Z6</f>
        <v>2.9909004898471601</v>
      </c>
      <c r="R44" s="75">
        <f>Q44-T_iv_strat3!AA6</f>
        <v>1.8146644411630302</v>
      </c>
      <c r="S44" s="75">
        <f>T_iv_strat3!AB6-Q44</f>
        <v>4.4037639349500504</v>
      </c>
      <c r="T44" s="74">
        <f>T_ii!BF6</f>
        <v>5.3253802409246136</v>
      </c>
      <c r="U44" s="75">
        <f>T44-T_ii!BG6</f>
        <v>1.4180299953665414</v>
      </c>
      <c r="V44" s="75">
        <f>T_ii!BH6-T44</f>
        <v>1.8939889862008874</v>
      </c>
      <c r="W44" s="74">
        <f>T_iv_strat2!BF6</f>
        <v>29.702971816186697</v>
      </c>
      <c r="X44" s="75">
        <f>W44-T_iv_strat2!BG6</f>
        <v>5.7218594160556506</v>
      </c>
      <c r="Y44" s="75">
        <f>T_iv_strat2!BH6-W44</f>
        <v>6.4380286681117056</v>
      </c>
      <c r="Z44" s="74">
        <f>T_iv_strat3!BF6</f>
        <v>4.4401143909372998</v>
      </c>
      <c r="AA44" s="75">
        <f>Z44-T_iv_strat3!BG6</f>
        <v>2.0274099506086096</v>
      </c>
      <c r="AB44" s="75">
        <f>T_iv_strat3!BH6-Z44</f>
        <v>3.2886494490844402</v>
      </c>
    </row>
    <row r="45" spans="1:98" s="76" customFormat="1" x14ac:dyDescent="0.25">
      <c r="A45" s="64"/>
      <c r="B45" s="169"/>
      <c r="C45" s="169"/>
      <c r="D45" s="169"/>
      <c r="E45" s="169"/>
      <c r="F45" s="169"/>
      <c r="G45" s="169"/>
      <c r="H45" s="64"/>
      <c r="I45" s="73"/>
      <c r="J45" s="96" t="str">
        <f>T_ii!A7</f>
        <v>Stocks QARDT</v>
      </c>
      <c r="K45" s="74">
        <f>T_ii!Z7</f>
        <v>50.989007159202359</v>
      </c>
      <c r="L45" s="75">
        <f>K45-T_ii!AA7</f>
        <v>13.519870344664071</v>
      </c>
      <c r="M45" s="75">
        <f>T_ii!AB7-K45</f>
        <v>13.376723541556245</v>
      </c>
      <c r="N45" s="74">
        <f>T_iv_strat2!Z7</f>
        <v>27.178929277716801</v>
      </c>
      <c r="O45" s="75">
        <f>N45-T_iv_strat2!AA7</f>
        <v>5.3911348172693998</v>
      </c>
      <c r="P45" s="75">
        <f>T_iv_strat2!AB7-N45</f>
        <v>6.155544112247302</v>
      </c>
      <c r="Q45" s="74">
        <f>T_iv_strat3!Z7</f>
        <v>2.42266394308768</v>
      </c>
      <c r="R45" s="75">
        <f>Q45-T_iv_strat3!AA7</f>
        <v>1.40486054908299</v>
      </c>
      <c r="S45" s="75">
        <f>T_iv_strat3!AB7-Q45</f>
        <v>3.6913847042620498</v>
      </c>
      <c r="T45" s="74">
        <f>T_ii!BF7</f>
        <v>47.950519106919614</v>
      </c>
      <c r="U45" s="75">
        <f>T45-T_ii!BG7</f>
        <v>4.995835507857322</v>
      </c>
      <c r="V45" s="75">
        <f>T_ii!BH7-T45</f>
        <v>5.0371648457692118</v>
      </c>
      <c r="W45" s="74">
        <f>T_iv_strat2!BF7</f>
        <v>27.994737388244801</v>
      </c>
      <c r="X45" s="75">
        <f>W45-T_iv_strat2!BG7</f>
        <v>5.5467146911540013</v>
      </c>
      <c r="Y45" s="75">
        <f>T_iv_strat2!BH7-W45</f>
        <v>6.299282052386296</v>
      </c>
      <c r="Z45" s="74">
        <f>T_iv_strat3!BF7</f>
        <v>2.6481024047206398</v>
      </c>
      <c r="AA45" s="75">
        <f>Z45-T_iv_strat3!BG7</f>
        <v>1.1771555434128598</v>
      </c>
      <c r="AB45" s="75">
        <f>T_iv_strat3!BH7-Z45</f>
        <v>1.7823588814091398</v>
      </c>
    </row>
    <row r="46" spans="1:98" s="76" customFormat="1" x14ac:dyDescent="0.25">
      <c r="A46" s="64"/>
      <c r="B46" s="169"/>
      <c r="C46" s="169"/>
      <c r="D46" s="169"/>
      <c r="E46" s="169"/>
      <c r="F46" s="169"/>
      <c r="G46" s="169"/>
      <c r="H46" s="64"/>
      <c r="I46" s="73"/>
      <c r="J46" s="96">
        <f>T_ii!A8</f>
        <v>0</v>
      </c>
      <c r="K46" s="74">
        <f>T_ii!Z8</f>
        <v>0</v>
      </c>
      <c r="L46" s="75">
        <f>K46-T_ii!AA8</f>
        <v>0</v>
      </c>
      <c r="M46" s="75">
        <f>T_ii!AB8-K46</f>
        <v>0</v>
      </c>
      <c r="N46" s="74">
        <f>T_iv_strat2!Z8</f>
        <v>0</v>
      </c>
      <c r="O46" s="75">
        <f>N46-T_iv_strat2!AA8</f>
        <v>0</v>
      </c>
      <c r="P46" s="75">
        <f>T_iv_strat2!AB8-N46</f>
        <v>0</v>
      </c>
      <c r="Q46" s="74">
        <f>T_iv_strat3!Z8</f>
        <v>0</v>
      </c>
      <c r="R46" s="75">
        <f>Q46-T_iv_strat3!AA8</f>
        <v>0</v>
      </c>
      <c r="S46" s="75">
        <f>T_iv_strat3!AB8-Q46</f>
        <v>0</v>
      </c>
      <c r="T46" s="74">
        <f>T_ii!BF8</f>
        <v>0</v>
      </c>
      <c r="U46" s="75">
        <f>T46-T_ii!BG8</f>
        <v>0</v>
      </c>
      <c r="V46" s="75">
        <f>T_ii!BH8-T46</f>
        <v>0</v>
      </c>
      <c r="W46" s="74">
        <f>T_iv_strat2!BF8</f>
        <v>0</v>
      </c>
      <c r="X46" s="75">
        <f>W46-T_iv_strat2!BG8</f>
        <v>0</v>
      </c>
      <c r="Y46" s="75">
        <f>T_iv_strat2!BH8-W46</f>
        <v>0</v>
      </c>
      <c r="Z46" s="74">
        <f>T_iv_strat3!BF8</f>
        <v>0</v>
      </c>
      <c r="AA46" s="75">
        <f>Z46-T_iv_strat3!BG8</f>
        <v>0</v>
      </c>
      <c r="AB46" s="75">
        <f>T_iv_strat3!BH8-Z46</f>
        <v>0</v>
      </c>
    </row>
    <row r="47" spans="1:98" s="76" customFormat="1" x14ac:dyDescent="0.25">
      <c r="A47" s="64"/>
      <c r="B47" s="169"/>
      <c r="C47" s="169"/>
      <c r="D47" s="169"/>
      <c r="E47" s="169"/>
      <c r="F47" s="169"/>
      <c r="G47" s="169"/>
      <c r="H47" s="64"/>
      <c r="I47" s="73"/>
      <c r="J47" s="96">
        <f>T_ii!A9</f>
        <v>0</v>
      </c>
      <c r="K47" s="74">
        <f>T_ii!Z9</f>
        <v>0</v>
      </c>
      <c r="L47" s="75">
        <f>K47-T_ii!AA9</f>
        <v>0</v>
      </c>
      <c r="M47" s="75">
        <f>T_ii!AB9-K47</f>
        <v>0</v>
      </c>
      <c r="N47" s="74">
        <f>T_iv_strat2!Z9</f>
        <v>0</v>
      </c>
      <c r="O47" s="75">
        <f>N47-T_iv_strat2!AA9</f>
        <v>0</v>
      </c>
      <c r="P47" s="75">
        <f>T_iv_strat2!AB9-N47</f>
        <v>0</v>
      </c>
      <c r="Q47" s="74">
        <f>T_iv_strat3!Z9</f>
        <v>0</v>
      </c>
      <c r="R47" s="75">
        <f>Q47-T_iv_strat3!AA9</f>
        <v>0</v>
      </c>
      <c r="S47" s="75">
        <f>T_iv_strat3!AB9-Q47</f>
        <v>0</v>
      </c>
      <c r="T47" s="74">
        <f>T_ii!BF9</f>
        <v>0</v>
      </c>
      <c r="U47" s="75">
        <f>T47-T_ii!BG9</f>
        <v>0</v>
      </c>
      <c r="V47" s="75">
        <f>T_ii!BH9-T47</f>
        <v>0</v>
      </c>
      <c r="W47" s="74">
        <f>T_iv_strat2!BF9</f>
        <v>0</v>
      </c>
      <c r="X47" s="75">
        <f>W47-T_iv_strat2!BG9</f>
        <v>0</v>
      </c>
      <c r="Y47" s="75">
        <f>T_iv_strat2!BH9-W47</f>
        <v>0</v>
      </c>
      <c r="Z47" s="74">
        <f>T_iv_strat3!BF9</f>
        <v>0</v>
      </c>
      <c r="AA47" s="75">
        <f>Z47-T_iv_strat3!BG9</f>
        <v>0</v>
      </c>
      <c r="AB47" s="75">
        <f>T_iv_strat3!BH9-Z47</f>
        <v>0</v>
      </c>
    </row>
    <row r="48" spans="1:98" s="76" customFormat="1" x14ac:dyDescent="0.25">
      <c r="A48" s="64"/>
      <c r="B48" s="169"/>
      <c r="C48" s="169"/>
      <c r="D48" s="169"/>
      <c r="E48" s="169"/>
      <c r="F48" s="169"/>
      <c r="G48" s="169"/>
      <c r="H48" s="64"/>
      <c r="I48" s="73"/>
      <c r="J48" s="96">
        <f>T_ii!A10</f>
        <v>0</v>
      </c>
      <c r="K48" s="74">
        <f>T_ii!Z10</f>
        <v>0</v>
      </c>
      <c r="L48" s="75">
        <f>K48-T_ii!AA10</f>
        <v>0</v>
      </c>
      <c r="M48" s="75">
        <f>T_ii!AB10-K48</f>
        <v>0</v>
      </c>
      <c r="N48" s="74">
        <f>T_iv_strat2!Z10</f>
        <v>0</v>
      </c>
      <c r="O48" s="75">
        <f>N48-T_iv_strat2!AA10</f>
        <v>0</v>
      </c>
      <c r="P48" s="75">
        <f>T_iv_strat2!AB10-N48</f>
        <v>0</v>
      </c>
      <c r="Q48" s="74">
        <f>T_iv_strat3!Z10</f>
        <v>0</v>
      </c>
      <c r="R48" s="75">
        <f>Q48-T_iv_strat3!AA10</f>
        <v>0</v>
      </c>
      <c r="S48" s="75">
        <f>T_iv_strat3!AB10-Q48</f>
        <v>0</v>
      </c>
      <c r="T48" s="74">
        <f>T_ii!BF10</f>
        <v>0</v>
      </c>
      <c r="U48" s="75">
        <f>T48-T_ii!BG10</f>
        <v>0</v>
      </c>
      <c r="V48" s="75">
        <f>T_ii!BH10-T48</f>
        <v>0</v>
      </c>
      <c r="W48" s="74">
        <f>T_iv_strat2!BF10</f>
        <v>0</v>
      </c>
      <c r="X48" s="75">
        <f>W48-T_iv_strat2!BG10</f>
        <v>0</v>
      </c>
      <c r="Y48" s="75">
        <f>T_iv_strat2!BH10-W48</f>
        <v>0</v>
      </c>
      <c r="Z48" s="74">
        <f>T_iv_strat3!BF10</f>
        <v>0</v>
      </c>
      <c r="AA48" s="75">
        <f>Z48-T_iv_strat3!BG10</f>
        <v>0</v>
      </c>
      <c r="AB48" s="75">
        <f>T_iv_strat3!BH10-Z48</f>
        <v>0</v>
      </c>
    </row>
    <row r="49" spans="1:28" s="76" customFormat="1" x14ac:dyDescent="0.25">
      <c r="A49" s="64"/>
      <c r="B49" s="169"/>
      <c r="C49" s="169"/>
      <c r="D49" s="169"/>
      <c r="E49" s="169"/>
      <c r="F49" s="169"/>
      <c r="G49" s="169"/>
      <c r="H49" s="64"/>
      <c r="I49" s="73"/>
      <c r="J49" s="96">
        <f>T_ii!A11</f>
        <v>0</v>
      </c>
      <c r="K49" s="74">
        <f>T_ii!Z11</f>
        <v>0</v>
      </c>
      <c r="L49" s="75">
        <f>K49-T_ii!AA11</f>
        <v>0</v>
      </c>
      <c r="M49" s="75">
        <f>T_ii!AB11-K49</f>
        <v>0</v>
      </c>
      <c r="N49" s="74">
        <f>T_iv_strat2!Z11</f>
        <v>0</v>
      </c>
      <c r="O49" s="75">
        <f>N49-T_iv_strat2!AA11</f>
        <v>0</v>
      </c>
      <c r="P49" s="75">
        <f>T_iv_strat2!AB11-N49</f>
        <v>0</v>
      </c>
      <c r="Q49" s="74">
        <f>T_iv_strat3!Z11</f>
        <v>0</v>
      </c>
      <c r="R49" s="75">
        <f>Q49-T_iv_strat3!AA11</f>
        <v>0</v>
      </c>
      <c r="S49" s="75">
        <f>T_iv_strat3!AB11-Q49</f>
        <v>0</v>
      </c>
      <c r="T49" s="74">
        <f>T_ii!BF11</f>
        <v>0</v>
      </c>
      <c r="U49" s="75">
        <f>T49-T_ii!BG11</f>
        <v>0</v>
      </c>
      <c r="V49" s="75">
        <f>T_ii!BH11-T49</f>
        <v>0</v>
      </c>
      <c r="W49" s="74">
        <f>T_iv_strat2!BF11</f>
        <v>0</v>
      </c>
      <c r="X49" s="75">
        <f>W49-T_iv_strat2!BG11</f>
        <v>0</v>
      </c>
      <c r="Y49" s="75">
        <f>T_iv_strat2!BH11-W49</f>
        <v>0</v>
      </c>
      <c r="Z49" s="74">
        <f>T_iv_strat3!BF11</f>
        <v>0</v>
      </c>
      <c r="AA49" s="75">
        <f>Z49-T_iv_strat3!BG11</f>
        <v>0</v>
      </c>
      <c r="AB49" s="75">
        <f>T_iv_strat3!BH11-Z49</f>
        <v>0</v>
      </c>
    </row>
    <row r="50" spans="1:28" s="76" customFormat="1" x14ac:dyDescent="0.25">
      <c r="A50" s="64"/>
      <c r="B50" s="169"/>
      <c r="C50" s="169"/>
      <c r="D50" s="169"/>
      <c r="E50" s="169"/>
      <c r="F50" s="169"/>
      <c r="G50" s="169"/>
      <c r="H50" s="64"/>
      <c r="I50" s="73"/>
      <c r="J50" s="96">
        <f>T_ii!A12</f>
        <v>0</v>
      </c>
      <c r="K50" s="74">
        <f>T_ii!Z12</f>
        <v>0</v>
      </c>
      <c r="L50" s="75">
        <f>K50-T_ii!AA12</f>
        <v>0</v>
      </c>
      <c r="M50" s="75">
        <f>T_ii!AB12-K50</f>
        <v>0</v>
      </c>
      <c r="N50" s="74">
        <f>T_iv_strat2!Z12</f>
        <v>0</v>
      </c>
      <c r="O50" s="75">
        <f>N50-T_iv_strat2!AA12</f>
        <v>0</v>
      </c>
      <c r="P50" s="75">
        <f>T_iv_strat2!AB12-N50</f>
        <v>0</v>
      </c>
      <c r="Q50" s="74">
        <f>T_iv_strat3!Z12</f>
        <v>0</v>
      </c>
      <c r="R50" s="75">
        <f>Q50-T_iv_strat3!AA12</f>
        <v>0</v>
      </c>
      <c r="S50" s="75">
        <f>T_iv_strat3!AB12-Q50</f>
        <v>0</v>
      </c>
      <c r="T50" s="74">
        <f>T_ii!BF12</f>
        <v>0</v>
      </c>
      <c r="U50" s="75">
        <f>T50-T_ii!BG12</f>
        <v>0</v>
      </c>
      <c r="V50" s="75">
        <f>T_ii!BH12-T50</f>
        <v>0</v>
      </c>
      <c r="W50" s="74">
        <f>T_iv_strat2!BF12</f>
        <v>0</v>
      </c>
      <c r="X50" s="75">
        <f>W50-T_iv_strat2!BG12</f>
        <v>0</v>
      </c>
      <c r="Y50" s="75">
        <f>T_iv_strat2!BH12-W50</f>
        <v>0</v>
      </c>
      <c r="Z50" s="74">
        <f>T_iv_strat3!BF12</f>
        <v>0</v>
      </c>
      <c r="AA50" s="75">
        <f>Z50-T_iv_strat3!BG12</f>
        <v>0</v>
      </c>
      <c r="AB50" s="75">
        <f>T_iv_strat3!BH12-Z50</f>
        <v>0</v>
      </c>
    </row>
    <row r="51" spans="1:28" s="76" customFormat="1" x14ac:dyDescent="0.25">
      <c r="A51" s="64"/>
      <c r="B51" s="169"/>
      <c r="C51" s="169"/>
      <c r="D51" s="169"/>
      <c r="E51" s="169"/>
      <c r="F51" s="169"/>
      <c r="G51" s="169"/>
      <c r="H51" s="64"/>
      <c r="I51" s="73"/>
      <c r="J51" s="96">
        <f>T_ii!A13</f>
        <v>0</v>
      </c>
      <c r="K51" s="74">
        <f>T_ii!Z13</f>
        <v>0</v>
      </c>
      <c r="L51" s="75">
        <f>K51-T_ii!AA13</f>
        <v>0</v>
      </c>
      <c r="M51" s="75">
        <f>T_ii!AB13-K51</f>
        <v>0</v>
      </c>
      <c r="N51" s="74">
        <f>T_iv_strat2!Z13</f>
        <v>0</v>
      </c>
      <c r="O51" s="75">
        <f>N51-T_iv_strat2!AA13</f>
        <v>0</v>
      </c>
      <c r="P51" s="75">
        <f>T_iv_strat2!AB13-N51</f>
        <v>0</v>
      </c>
      <c r="Q51" s="74">
        <f>T_iv_strat3!Z13</f>
        <v>0</v>
      </c>
      <c r="R51" s="75">
        <f>Q51-T_iv_strat3!AA13</f>
        <v>0</v>
      </c>
      <c r="S51" s="75">
        <f>T_iv_strat3!AB13-Q51</f>
        <v>0</v>
      </c>
      <c r="T51" s="74">
        <f>T_ii!BF13</f>
        <v>0</v>
      </c>
      <c r="U51" s="75">
        <f>T51-T_ii!BG13</f>
        <v>0</v>
      </c>
      <c r="V51" s="75">
        <f>T_ii!BH13-T51</f>
        <v>0</v>
      </c>
      <c r="W51" s="74">
        <f>T_iv_strat2!BF13</f>
        <v>0</v>
      </c>
      <c r="X51" s="75">
        <f>W51-T_iv_strat2!BG13</f>
        <v>0</v>
      </c>
      <c r="Y51" s="75">
        <f>T_iv_strat2!BH13-W51</f>
        <v>0</v>
      </c>
      <c r="Z51" s="74">
        <f>T_iv_strat3!BF13</f>
        <v>0</v>
      </c>
      <c r="AA51" s="75">
        <f>Z51-T_iv_strat3!BG13</f>
        <v>0</v>
      </c>
      <c r="AB51" s="75">
        <f>T_iv_strat3!BH13-Z51</f>
        <v>0</v>
      </c>
    </row>
    <row r="52" spans="1:28" s="76" customFormat="1" x14ac:dyDescent="0.25">
      <c r="A52" s="64"/>
      <c r="B52" s="169"/>
      <c r="C52" s="169"/>
      <c r="D52" s="169"/>
      <c r="E52" s="169"/>
      <c r="F52" s="169"/>
      <c r="G52" s="169"/>
      <c r="H52" s="64"/>
      <c r="I52" s="73"/>
      <c r="J52" s="96">
        <f>T_ii!A14</f>
        <v>0</v>
      </c>
      <c r="K52" s="74">
        <f>T_ii!Z14</f>
        <v>0</v>
      </c>
      <c r="L52" s="75">
        <f>K52-T_ii!AA14</f>
        <v>0</v>
      </c>
      <c r="M52" s="75">
        <f>T_ii!AB14-K52</f>
        <v>0</v>
      </c>
      <c r="N52" s="74">
        <f>T_iv_strat2!Z14</f>
        <v>0</v>
      </c>
      <c r="O52" s="75">
        <f>N52-T_iv_strat2!AA14</f>
        <v>0</v>
      </c>
      <c r="P52" s="75">
        <f>T_iv_strat2!AB14-N52</f>
        <v>0</v>
      </c>
      <c r="Q52" s="74">
        <f>T_iv_strat3!Z14</f>
        <v>0</v>
      </c>
      <c r="R52" s="75">
        <f>Q52-T_iv_strat3!AA14</f>
        <v>0</v>
      </c>
      <c r="S52" s="75">
        <f>T_iv_strat3!AB14-Q52</f>
        <v>0</v>
      </c>
      <c r="T52" s="74">
        <f>T_ii!BF14</f>
        <v>0</v>
      </c>
      <c r="U52" s="75">
        <f>T52-T_ii!BG14</f>
        <v>0</v>
      </c>
      <c r="V52" s="75">
        <f>T_ii!BH14-T52</f>
        <v>0</v>
      </c>
      <c r="W52" s="74">
        <f>T_iv_strat2!BF14</f>
        <v>0</v>
      </c>
      <c r="X52" s="75">
        <f>W52-T_iv_strat2!BG14</f>
        <v>0</v>
      </c>
      <c r="Y52" s="75">
        <f>T_iv_strat2!BH14-W52</f>
        <v>0</v>
      </c>
      <c r="Z52" s="74">
        <f>T_iv_strat3!BF14</f>
        <v>0</v>
      </c>
      <c r="AA52" s="75">
        <f>Z52-T_iv_strat3!BG14</f>
        <v>0</v>
      </c>
      <c r="AB52" s="75">
        <f>T_iv_strat3!BH14-Z52</f>
        <v>0</v>
      </c>
    </row>
    <row r="53" spans="1:28" s="76" customFormat="1" x14ac:dyDescent="0.25">
      <c r="A53" s="64"/>
      <c r="B53" s="169"/>
      <c r="C53" s="169"/>
      <c r="D53" s="169"/>
      <c r="E53" s="169"/>
      <c r="F53" s="169"/>
      <c r="G53" s="169"/>
      <c r="H53" s="64"/>
      <c r="I53" s="73"/>
      <c r="J53" s="96">
        <f>T_ii!A15</f>
        <v>0</v>
      </c>
      <c r="K53" s="74">
        <f>T_ii!Z15</f>
        <v>0</v>
      </c>
      <c r="L53" s="75">
        <f>K53-T_ii!AA15</f>
        <v>0</v>
      </c>
      <c r="M53" s="75">
        <f>T_ii!AB15-K53</f>
        <v>0</v>
      </c>
      <c r="N53" s="74">
        <f>T_iv_strat2!Z15</f>
        <v>0</v>
      </c>
      <c r="O53" s="75">
        <f>N53-T_iv_strat2!AA15</f>
        <v>0</v>
      </c>
      <c r="P53" s="75">
        <f>T_iv_strat2!AB15-N53</f>
        <v>0</v>
      </c>
      <c r="Q53" s="74">
        <f>T_iv_strat3!Z15</f>
        <v>0</v>
      </c>
      <c r="R53" s="75">
        <f>Q53-T_iv_strat3!AA15</f>
        <v>0</v>
      </c>
      <c r="S53" s="75">
        <f>T_iv_strat3!AB15-Q53</f>
        <v>0</v>
      </c>
      <c r="T53" s="74">
        <f>T_ii!BF15</f>
        <v>0</v>
      </c>
      <c r="U53" s="75">
        <f>T53-T_ii!BG15</f>
        <v>0</v>
      </c>
      <c r="V53" s="75">
        <f>T_ii!BH15-T53</f>
        <v>0</v>
      </c>
      <c r="W53" s="74">
        <f>T_iv_strat2!BF15</f>
        <v>0</v>
      </c>
      <c r="X53" s="75">
        <f>W53-T_iv_strat2!BG15</f>
        <v>0</v>
      </c>
      <c r="Y53" s="75">
        <f>T_iv_strat2!BH15-W53</f>
        <v>0</v>
      </c>
      <c r="Z53" s="74">
        <f>T_iv_strat3!BF15</f>
        <v>0</v>
      </c>
      <c r="AA53" s="75">
        <f>Z53-T_iv_strat3!BG15</f>
        <v>0</v>
      </c>
      <c r="AB53" s="75">
        <f>T_iv_strat3!BH15-Z53</f>
        <v>0</v>
      </c>
    </row>
    <row r="54" spans="1:28" s="76" customFormat="1" x14ac:dyDescent="0.25">
      <c r="A54" s="64"/>
      <c r="B54" s="169"/>
      <c r="C54" s="169"/>
      <c r="D54" s="169"/>
      <c r="E54" s="169"/>
      <c r="F54" s="169"/>
      <c r="G54" s="169"/>
      <c r="H54" s="64"/>
      <c r="I54" s="73"/>
      <c r="J54" s="96">
        <f>T_ii!A16</f>
        <v>0</v>
      </c>
      <c r="K54" s="74">
        <f>T_ii!Z16</f>
        <v>0</v>
      </c>
      <c r="L54" s="75">
        <f>K54-T_ii!AA16</f>
        <v>0</v>
      </c>
      <c r="M54" s="75">
        <f>T_ii!AB16-K54</f>
        <v>0</v>
      </c>
      <c r="N54" s="74">
        <f>T_iv_strat2!Z16</f>
        <v>0</v>
      </c>
      <c r="O54" s="75">
        <f>N54-T_iv_strat2!AA16</f>
        <v>0</v>
      </c>
      <c r="P54" s="75">
        <f>T_iv_strat2!AB16-N54</f>
        <v>0</v>
      </c>
      <c r="Q54" s="74">
        <f>T_iv_strat3!Z16</f>
        <v>0</v>
      </c>
      <c r="R54" s="75">
        <f>Q54-T_iv_strat3!AA16</f>
        <v>0</v>
      </c>
      <c r="S54" s="75">
        <f>T_iv_strat3!AB16-Q54</f>
        <v>0</v>
      </c>
      <c r="T54" s="74">
        <f>T_ii!BF16</f>
        <v>0</v>
      </c>
      <c r="U54" s="75">
        <f>T54-T_ii!BG16</f>
        <v>0</v>
      </c>
      <c r="V54" s="75">
        <f>T_ii!BH16-T54</f>
        <v>0</v>
      </c>
      <c r="W54" s="74">
        <f>T_iv_strat2!BF16</f>
        <v>0</v>
      </c>
      <c r="X54" s="75">
        <f>W54-T_iv_strat2!BG16</f>
        <v>0</v>
      </c>
      <c r="Y54" s="75">
        <f>T_iv_strat2!BH16-W54</f>
        <v>0</v>
      </c>
      <c r="Z54" s="74">
        <f>T_iv_strat3!BF16</f>
        <v>0</v>
      </c>
      <c r="AA54" s="75">
        <f>Z54-T_iv_strat3!BG16</f>
        <v>0</v>
      </c>
      <c r="AB54" s="75">
        <f>T_iv_strat3!BH16-Z54</f>
        <v>0</v>
      </c>
    </row>
    <row r="55" spans="1:28" s="81" customFormat="1" ht="34.5" customHeight="1" x14ac:dyDescent="0.25">
      <c r="A55" s="85"/>
      <c r="B55" s="166" t="str">
        <f>T_ii!C1</f>
        <v xml:space="preserve">RURAL  Footnote - N AM-stocking outlets: Private not for profit=0; private not for profit=14; pharmacy=67; PPMV=682; informal=20; labs = 0; wholesalers= 11. Outlets that had at least 1 AM in stock but did not complete the interview (were not interviewed or completed a partial interview) = 0 </v>
      </c>
      <c r="C55" s="166"/>
      <c r="D55" s="166"/>
      <c r="E55" s="166"/>
      <c r="F55" s="166"/>
      <c r="G55" s="166"/>
      <c r="H55" s="85"/>
      <c r="I55" s="86"/>
      <c r="J55" s="97">
        <f>T_ii!A17</f>
        <v>0</v>
      </c>
      <c r="K55" s="87">
        <f>T_ii!Z17</f>
        <v>0</v>
      </c>
      <c r="L55" s="88">
        <f>K55-T_ii!AA17</f>
        <v>0</v>
      </c>
      <c r="M55" s="88">
        <f>T_ii!AB17-K55</f>
        <v>0</v>
      </c>
      <c r="N55" s="87"/>
      <c r="O55" s="88"/>
      <c r="P55" s="88"/>
      <c r="Q55" s="87"/>
      <c r="R55" s="88"/>
      <c r="S55" s="88"/>
      <c r="T55" s="87"/>
      <c r="U55" s="88"/>
      <c r="V55" s="88"/>
      <c r="W55" s="87"/>
      <c r="X55" s="88"/>
      <c r="Y55" s="88"/>
      <c r="Z55" s="87"/>
      <c r="AA55" s="88"/>
      <c r="AB55" s="88"/>
    </row>
    <row r="56" spans="1:28" s="81" customFormat="1" ht="34.5" customHeight="1" x14ac:dyDescent="0.25">
      <c r="A56" s="85"/>
      <c r="B56" s="166" t="str">
        <f>T_ii!D1</f>
        <v xml:space="preserve">URBAN  Footnote - N AM-stocking outlets: Private not for profit=18; private not for profit=125; pharmacy=397; PPMV=2261; informal=73; labs = 3; wholesalers= 39. Outlets that had at least 1 AM in stock but did not complete the interview (were not interviewed or completed a partial interview) = 0 </v>
      </c>
      <c r="C56" s="166"/>
      <c r="D56" s="166"/>
      <c r="E56" s="166"/>
      <c r="F56" s="166"/>
      <c r="G56" s="166"/>
      <c r="H56" s="85"/>
      <c r="I56" s="86"/>
      <c r="J56" s="97">
        <f>T_ii!A18</f>
        <v>0</v>
      </c>
      <c r="K56" s="87">
        <f>T_ii!Z18</f>
        <v>0</v>
      </c>
      <c r="L56" s="88">
        <f>K56-T_ii!AA18</f>
        <v>0</v>
      </c>
      <c r="M56" s="88">
        <f>T_ii!AB18-K56</f>
        <v>0</v>
      </c>
      <c r="N56" s="87">
        <f>T_iv_strat2!Z17</f>
        <v>0</v>
      </c>
      <c r="O56" s="88">
        <f>N56-T_iv_strat2!AA17</f>
        <v>0</v>
      </c>
      <c r="P56" s="88">
        <f>T_iv_strat2!AB17-N56</f>
        <v>0</v>
      </c>
      <c r="Q56" s="87">
        <f>T_iv_strat3!Z17</f>
        <v>0</v>
      </c>
      <c r="R56" s="88">
        <f>Q56-T_iv_strat3!AA17</f>
        <v>0</v>
      </c>
      <c r="S56" s="88">
        <f>T_iv_strat3!AB17-Q56</f>
        <v>0</v>
      </c>
      <c r="T56" s="87">
        <f>T_ii!BF17</f>
        <v>0</v>
      </c>
      <c r="U56" s="88">
        <f>T56-T_ii!BG17</f>
        <v>0</v>
      </c>
      <c r="V56" s="88">
        <f>T_ii!BH17-T56</f>
        <v>0</v>
      </c>
      <c r="W56" s="87">
        <f>T_iv_strat2!BF17</f>
        <v>0</v>
      </c>
      <c r="X56" s="88">
        <f>W56-T_iv_strat2!BG17</f>
        <v>0</v>
      </c>
      <c r="Y56" s="88">
        <f>T_iv_strat2!BH17-W56</f>
        <v>0</v>
      </c>
      <c r="Z56" s="87">
        <f>T_iv_strat3!BF17</f>
        <v>0</v>
      </c>
      <c r="AA56" s="88">
        <f>Z56-T_iv_strat3!BG17</f>
        <v>0</v>
      </c>
      <c r="AB56" s="88">
        <f>T_iv_strat3!BH17-Z56</f>
        <v>0</v>
      </c>
    </row>
    <row r="57" spans="1:28" s="81" customFormat="1" ht="34.5" customHeight="1" thickBot="1" x14ac:dyDescent="0.3">
      <c r="A57" s="85"/>
      <c r="B57" s="167" t="s">
        <v>19</v>
      </c>
      <c r="C57" s="167"/>
      <c r="D57" s="167"/>
      <c r="E57" s="167"/>
      <c r="F57" s="167"/>
      <c r="G57" s="167"/>
      <c r="H57" s="85"/>
      <c r="I57" s="86"/>
      <c r="J57" s="97">
        <f>T_ii!A19</f>
        <v>0</v>
      </c>
      <c r="K57" s="87">
        <f>T_ii!Z19</f>
        <v>0</v>
      </c>
      <c r="L57" s="88">
        <f>K57-T_ii!AA19</f>
        <v>0</v>
      </c>
      <c r="M57" s="88">
        <f>T_ii!AB19-K57</f>
        <v>0</v>
      </c>
      <c r="N57" s="87">
        <f>T_iv_strat2!Z18</f>
        <v>0</v>
      </c>
      <c r="O57" s="88">
        <f>N57-T_iv_strat2!AA18</f>
        <v>0</v>
      </c>
      <c r="P57" s="88">
        <f>T_iv_strat2!AB18-N57</f>
        <v>0</v>
      </c>
      <c r="Q57" s="87">
        <f>T_iv_strat3!Z18</f>
        <v>0</v>
      </c>
      <c r="R57" s="88">
        <f>Q57-T_iv_strat3!AA18</f>
        <v>0</v>
      </c>
      <c r="S57" s="88">
        <f>T_iv_strat3!AB18-Q57</f>
        <v>0</v>
      </c>
      <c r="T57" s="87">
        <f>T_ii!BF18</f>
        <v>0</v>
      </c>
      <c r="U57" s="88">
        <f>T57-T_ii!BG18</f>
        <v>0</v>
      </c>
      <c r="V57" s="88">
        <f>T_ii!BH18-T57</f>
        <v>0</v>
      </c>
      <c r="W57" s="87">
        <f>T_iv_strat2!BF18</f>
        <v>0</v>
      </c>
      <c r="X57" s="88">
        <f>W57-T_iv_strat2!BG18</f>
        <v>0</v>
      </c>
      <c r="Y57" s="88">
        <f>T_iv_strat2!BH18-W57</f>
        <v>0</v>
      </c>
      <c r="Z57" s="87">
        <f>T_iv_strat3!BF18</f>
        <v>0</v>
      </c>
      <c r="AA57" s="88">
        <f>Z57-T_iv_strat3!BG18</f>
        <v>0</v>
      </c>
      <c r="AB57" s="88">
        <f>T_iv_strat3!BH18-Z57</f>
        <v>0</v>
      </c>
    </row>
    <row r="58" spans="1:28" s="76" customFormat="1" ht="15.75" thickTop="1" x14ac:dyDescent="0.25">
      <c r="A58" s="64"/>
      <c r="B58" s="81"/>
      <c r="C58" s="81"/>
      <c r="D58" s="81"/>
      <c r="E58" s="81"/>
      <c r="F58" s="81"/>
      <c r="G58" s="81"/>
      <c r="H58" s="64"/>
      <c r="I58" s="73"/>
      <c r="J58" s="96">
        <f>T_ii!A20</f>
        <v>0</v>
      </c>
      <c r="K58" s="74">
        <f>T_ii!Z20</f>
        <v>0</v>
      </c>
      <c r="L58" s="75">
        <f>K58-T_ii!AA20</f>
        <v>0</v>
      </c>
      <c r="M58" s="75">
        <f>T_ii!AB20-K58</f>
        <v>0</v>
      </c>
      <c r="N58" s="74">
        <f>T_iv_strat2!Z19</f>
        <v>0</v>
      </c>
      <c r="O58" s="75">
        <f>N58-T_iv_strat2!AA19</f>
        <v>0</v>
      </c>
      <c r="P58" s="75">
        <f>T_iv_strat2!AB19-N58</f>
        <v>0</v>
      </c>
      <c r="Q58" s="74">
        <f>T_iv_strat3!Z19</f>
        <v>0</v>
      </c>
      <c r="R58" s="75">
        <f>Q58-T_iv_strat3!AA19</f>
        <v>0</v>
      </c>
      <c r="S58" s="75">
        <f>T_iv_strat3!AB19-Q58</f>
        <v>0</v>
      </c>
      <c r="T58" s="74">
        <f>T_ii!BF19</f>
        <v>0</v>
      </c>
      <c r="U58" s="75">
        <f>T58-T_ii!BG19</f>
        <v>0</v>
      </c>
      <c r="V58" s="75">
        <f>T_ii!BH19-T58</f>
        <v>0</v>
      </c>
      <c r="W58" s="74">
        <f>T_iv_strat2!BF19</f>
        <v>0</v>
      </c>
      <c r="X58" s="75">
        <f>W58-T_iv_strat2!BG19</f>
        <v>0</v>
      </c>
      <c r="Y58" s="75">
        <f>T_iv_strat2!BH19-W58</f>
        <v>0</v>
      </c>
      <c r="Z58" s="74">
        <f>T_iv_strat3!BF19</f>
        <v>0</v>
      </c>
      <c r="AA58" s="75">
        <f>Z58-T_iv_strat3!BG19</f>
        <v>0</v>
      </c>
      <c r="AB58" s="75">
        <f>T_iv_strat3!BH19-Z58</f>
        <v>0</v>
      </c>
    </row>
    <row r="59" spans="1:28" s="76" customFormat="1" x14ac:dyDescent="0.25">
      <c r="A59" s="64"/>
      <c r="B59" s="81"/>
      <c r="C59" s="81"/>
      <c r="D59" s="81"/>
      <c r="E59" s="81"/>
      <c r="F59" s="81"/>
      <c r="G59" s="81"/>
      <c r="H59" s="64"/>
      <c r="I59" s="73"/>
      <c r="J59" s="96">
        <f>T_ii!A21</f>
        <v>0</v>
      </c>
      <c r="K59" s="74">
        <f>T_ii!Z21</f>
        <v>0</v>
      </c>
      <c r="L59" s="75">
        <f>K59-T_ii!AA21</f>
        <v>0</v>
      </c>
      <c r="M59" s="75">
        <f>T_ii!AB21-K59</f>
        <v>0</v>
      </c>
      <c r="N59" s="74">
        <f>T_iv_strat2!Z20</f>
        <v>0</v>
      </c>
      <c r="O59" s="75">
        <f>N59-T_iv_strat2!AA20</f>
        <v>0</v>
      </c>
      <c r="P59" s="75">
        <f>T_iv_strat2!AB20-N59</f>
        <v>0</v>
      </c>
      <c r="Q59" s="74">
        <f>T_iv_strat3!Z20</f>
        <v>0</v>
      </c>
      <c r="R59" s="75">
        <f>Q59-T_iv_strat3!AA20</f>
        <v>0</v>
      </c>
      <c r="S59" s="75">
        <f>T_iv_strat3!AB20-Q59</f>
        <v>0</v>
      </c>
      <c r="T59" s="74">
        <f>T_ii!BF20</f>
        <v>0</v>
      </c>
      <c r="U59" s="75">
        <f>T59-T_ii!BG20</f>
        <v>0</v>
      </c>
      <c r="V59" s="75">
        <f>T_ii!BH20-T59</f>
        <v>0</v>
      </c>
      <c r="W59" s="74">
        <f>T_iv_strat2!BF20</f>
        <v>0</v>
      </c>
      <c r="X59" s="75">
        <f>W59-T_iv_strat2!BG20</f>
        <v>0</v>
      </c>
      <c r="Y59" s="75">
        <f>T_iv_strat2!BH20-W59</f>
        <v>0</v>
      </c>
      <c r="Z59" s="74">
        <f>T_iv_strat3!BF20</f>
        <v>0</v>
      </c>
      <c r="AA59" s="75">
        <f>Z59-T_iv_strat3!BG20</f>
        <v>0</v>
      </c>
      <c r="AB59" s="75">
        <f>T_iv_strat3!BH20-Z59</f>
        <v>0</v>
      </c>
    </row>
    <row r="60" spans="1:28" s="76" customFormat="1" ht="43.5" customHeight="1" x14ac:dyDescent="0.25">
      <c r="A60" s="64"/>
      <c r="B60" s="64"/>
      <c r="D60" s="64"/>
      <c r="E60" s="64"/>
      <c r="F60" s="64"/>
      <c r="G60" s="64"/>
      <c r="H60" s="64"/>
      <c r="I60" s="73"/>
      <c r="J60" s="96">
        <f>T_ii!A22</f>
        <v>0</v>
      </c>
      <c r="K60" s="74">
        <f>T_ii!Z22</f>
        <v>0</v>
      </c>
      <c r="L60" s="75">
        <f>K60-T_ii!AA22</f>
        <v>0</v>
      </c>
      <c r="M60" s="75">
        <f>T_ii!AB22-K60</f>
        <v>0</v>
      </c>
      <c r="N60" s="74">
        <f>T_iv_strat2!Z21</f>
        <v>0</v>
      </c>
      <c r="O60" s="75">
        <f>N60-T_iv_strat2!AA21</f>
        <v>0</v>
      </c>
      <c r="P60" s="75">
        <f>T_iv_strat2!AB21-N60</f>
        <v>0</v>
      </c>
      <c r="Q60" s="74">
        <f>T_iv_strat3!Z21</f>
        <v>0</v>
      </c>
      <c r="R60" s="75">
        <f>Q60-T_iv_strat3!AA21</f>
        <v>0</v>
      </c>
      <c r="S60" s="75">
        <f>T_iv_strat3!AB21-Q60</f>
        <v>0</v>
      </c>
      <c r="T60" s="74">
        <f>T_ii!BF21</f>
        <v>0</v>
      </c>
      <c r="U60" s="75">
        <f>T60-T_ii!BG21</f>
        <v>0</v>
      </c>
      <c r="V60" s="75">
        <f>T_ii!BH21-T60</f>
        <v>0</v>
      </c>
      <c r="W60" s="74">
        <f>T_iv_strat2!BF21</f>
        <v>0</v>
      </c>
      <c r="X60" s="75">
        <f>W60-T_iv_strat2!BG21</f>
        <v>0</v>
      </c>
      <c r="Y60" s="75">
        <f>T_iv_strat2!BH21-W60</f>
        <v>0</v>
      </c>
      <c r="Z60" s="74">
        <f>T_iv_strat3!BF21</f>
        <v>0</v>
      </c>
      <c r="AA60" s="75">
        <f>Z60-T_iv_strat3!BG21</f>
        <v>0</v>
      </c>
      <c r="AB60" s="75">
        <f>T_iv_strat3!BH21-Z60</f>
        <v>0</v>
      </c>
    </row>
    <row r="61" spans="1:28" s="76" customFormat="1" x14ac:dyDescent="0.25">
      <c r="A61" s="64"/>
      <c r="B61" s="64"/>
      <c r="C61" s="64"/>
      <c r="D61" s="64"/>
      <c r="E61" s="64"/>
      <c r="F61" s="64"/>
      <c r="G61" s="64"/>
      <c r="H61" s="64"/>
      <c r="I61" s="73"/>
      <c r="J61" s="96">
        <f>T_ii!A23</f>
        <v>0</v>
      </c>
      <c r="K61" s="74">
        <f>T_ii!Z23</f>
        <v>0</v>
      </c>
      <c r="L61" s="75">
        <f>K61-T_ii!AA23</f>
        <v>0</v>
      </c>
      <c r="M61" s="75">
        <f>T_ii!AB23-K61</f>
        <v>0</v>
      </c>
      <c r="N61" s="74">
        <f>T_iv_strat2!Z22</f>
        <v>0</v>
      </c>
      <c r="O61" s="75">
        <f>N61-T_iv_strat2!AA22</f>
        <v>0</v>
      </c>
      <c r="P61" s="75">
        <f>T_iv_strat2!AB22-N61</f>
        <v>0</v>
      </c>
      <c r="Q61" s="74">
        <f>T_iv_strat3!Z22</f>
        <v>0</v>
      </c>
      <c r="R61" s="75">
        <f>Q61-T_iv_strat3!AA22</f>
        <v>0</v>
      </c>
      <c r="S61" s="75">
        <f>T_iv_strat3!AB22-Q61</f>
        <v>0</v>
      </c>
      <c r="T61" s="74">
        <f>T_ii!BF22</f>
        <v>0</v>
      </c>
      <c r="U61" s="75">
        <f>T61-T_ii!BG22</f>
        <v>0</v>
      </c>
      <c r="V61" s="75">
        <f>T_ii!BH22-T61</f>
        <v>0</v>
      </c>
      <c r="W61" s="74">
        <f>T_iv_strat2!BF22</f>
        <v>0</v>
      </c>
      <c r="X61" s="75">
        <f>W61-T_iv_strat2!BG22</f>
        <v>0</v>
      </c>
      <c r="Y61" s="75">
        <f>T_iv_strat2!BH22-W61</f>
        <v>0</v>
      </c>
      <c r="Z61" s="74">
        <f>T_iv_strat3!BF22</f>
        <v>0</v>
      </c>
      <c r="AA61" s="75">
        <f>Z61-T_iv_strat3!BG22</f>
        <v>0</v>
      </c>
      <c r="AB61" s="75">
        <f>T_iv_strat3!BH22-Z61</f>
        <v>0</v>
      </c>
    </row>
    <row r="62" spans="1:28" s="76" customFormat="1" x14ac:dyDescent="0.25">
      <c r="A62" s="64"/>
      <c r="B62" s="64"/>
      <c r="C62" s="64"/>
      <c r="D62" s="64"/>
      <c r="E62" s="64"/>
      <c r="F62" s="64"/>
      <c r="G62" s="64"/>
      <c r="H62" s="64"/>
      <c r="I62" s="73"/>
      <c r="J62" s="96">
        <f>T_ii!A24</f>
        <v>0</v>
      </c>
      <c r="K62" s="74">
        <f>T_ii!Z24</f>
        <v>0</v>
      </c>
      <c r="L62" s="75">
        <f>K62-T_ii!AA24</f>
        <v>0</v>
      </c>
      <c r="M62" s="75">
        <f>T_ii!AB24-K62</f>
        <v>0</v>
      </c>
      <c r="N62" s="74">
        <f>T_iv_strat2!Z23</f>
        <v>0</v>
      </c>
      <c r="O62" s="75">
        <f>N62-T_iv_strat2!AA23</f>
        <v>0</v>
      </c>
      <c r="P62" s="75">
        <f>T_iv_strat2!AB23-N62</f>
        <v>0</v>
      </c>
      <c r="Q62" s="74">
        <f>T_iv_strat3!Z23</f>
        <v>0</v>
      </c>
      <c r="R62" s="75">
        <f>Q62-T_iv_strat3!AA23</f>
        <v>0</v>
      </c>
      <c r="S62" s="75">
        <f>T_iv_strat3!AB23-Q62</f>
        <v>0</v>
      </c>
      <c r="T62" s="74">
        <f>T_ii!BF23</f>
        <v>0</v>
      </c>
      <c r="U62" s="75">
        <f>T62-T_ii!BG23</f>
        <v>0</v>
      </c>
      <c r="V62" s="75">
        <f>T_ii!BH23-T62</f>
        <v>0</v>
      </c>
      <c r="W62" s="74">
        <f>T_iv_strat2!BF23</f>
        <v>0</v>
      </c>
      <c r="X62" s="75">
        <f>W62-T_iv_strat2!BG23</f>
        <v>0</v>
      </c>
      <c r="Y62" s="75">
        <f>T_iv_strat2!BH23-W62</f>
        <v>0</v>
      </c>
      <c r="Z62" s="74">
        <f>T_iv_strat3!BF23</f>
        <v>0</v>
      </c>
      <c r="AA62" s="75">
        <f>Z62-T_iv_strat3!BG23</f>
        <v>0</v>
      </c>
      <c r="AB62" s="75">
        <f>T_iv_strat3!BH23-Z62</f>
        <v>0</v>
      </c>
    </row>
    <row r="63" spans="1:28" s="76" customFormat="1" x14ac:dyDescent="0.25">
      <c r="A63" s="64"/>
      <c r="B63" s="64"/>
      <c r="C63" s="64"/>
      <c r="D63" s="64"/>
      <c r="E63" s="64"/>
      <c r="F63" s="64"/>
      <c r="G63" s="64"/>
      <c r="H63" s="64"/>
      <c r="I63" s="73"/>
      <c r="J63" s="96">
        <f>T_ii!A25</f>
        <v>0</v>
      </c>
      <c r="K63" s="74">
        <f>T_ii!Z25</f>
        <v>0</v>
      </c>
      <c r="L63" s="75">
        <f>K63-T_ii!AA25</f>
        <v>0</v>
      </c>
      <c r="M63" s="75">
        <f>T_ii!AB25-K63</f>
        <v>0</v>
      </c>
      <c r="N63" s="74">
        <f>T_iv_strat2!Z24</f>
        <v>0</v>
      </c>
      <c r="O63" s="75">
        <f>N63-T_iv_strat2!AA24</f>
        <v>0</v>
      </c>
      <c r="P63" s="75">
        <f>T_iv_strat2!AB24-N63</f>
        <v>0</v>
      </c>
      <c r="Q63" s="74">
        <f>T_iv_strat3!Z24</f>
        <v>0</v>
      </c>
      <c r="R63" s="75">
        <f>Q63-T_iv_strat3!AA24</f>
        <v>0</v>
      </c>
      <c r="S63" s="75">
        <f>T_iv_strat3!AB24-Q63</f>
        <v>0</v>
      </c>
      <c r="T63" s="74">
        <f>T_ii!BF24</f>
        <v>0</v>
      </c>
      <c r="U63" s="75">
        <f>T63-T_ii!BG24</f>
        <v>0</v>
      </c>
      <c r="V63" s="75">
        <f>T_ii!BH24-T63</f>
        <v>0</v>
      </c>
      <c r="W63" s="74">
        <f>T_iv_strat2!BF24</f>
        <v>0</v>
      </c>
      <c r="X63" s="75">
        <f>W63-T_iv_strat2!BG24</f>
        <v>0</v>
      </c>
      <c r="Y63" s="75">
        <f>T_iv_strat2!BH24-W63</f>
        <v>0</v>
      </c>
      <c r="Z63" s="74">
        <f>T_iv_strat3!BF24</f>
        <v>0</v>
      </c>
      <c r="AA63" s="75">
        <f>Z63-T_iv_strat3!BG24</f>
        <v>0</v>
      </c>
      <c r="AB63" s="75">
        <f>T_iv_strat3!BH24-Z63</f>
        <v>0</v>
      </c>
    </row>
    <row r="64" spans="1:28" s="76" customFormat="1" x14ac:dyDescent="0.25">
      <c r="A64" s="64"/>
      <c r="B64" s="64"/>
      <c r="C64" s="64"/>
      <c r="D64" s="64"/>
      <c r="E64" s="64"/>
      <c r="F64" s="64"/>
      <c r="G64" s="64"/>
      <c r="H64" s="64"/>
      <c r="I64" s="73"/>
      <c r="J64" s="96">
        <f>T_ii!A26</f>
        <v>0</v>
      </c>
      <c r="K64" s="74">
        <f>T_ii!Z26</f>
        <v>0</v>
      </c>
      <c r="L64" s="75">
        <f>K64-T_ii!AA26</f>
        <v>0</v>
      </c>
      <c r="M64" s="75">
        <f>T_ii!AB26-K64</f>
        <v>0</v>
      </c>
      <c r="N64" s="74">
        <f>T_iv_strat2!Z25</f>
        <v>0</v>
      </c>
      <c r="O64" s="75">
        <f>N64-T_iv_strat2!AA25</f>
        <v>0</v>
      </c>
      <c r="P64" s="75">
        <f>T_iv_strat2!AB25-N64</f>
        <v>0</v>
      </c>
      <c r="Q64" s="74">
        <f>T_iv_strat3!Z25</f>
        <v>0</v>
      </c>
      <c r="R64" s="75">
        <f>Q64-T_iv_strat3!AA25</f>
        <v>0</v>
      </c>
      <c r="S64" s="75">
        <f>T_iv_strat3!AB25-Q64</f>
        <v>0</v>
      </c>
      <c r="T64" s="74">
        <f>T_ii!BF25</f>
        <v>0</v>
      </c>
      <c r="U64" s="75">
        <f>T64-T_ii!BG25</f>
        <v>0</v>
      </c>
      <c r="V64" s="75">
        <f>T_ii!BH25-T64</f>
        <v>0</v>
      </c>
      <c r="W64" s="74">
        <f>T_iv_strat2!BF25</f>
        <v>0</v>
      </c>
      <c r="X64" s="75">
        <f>W64-T_iv_strat2!BG25</f>
        <v>0</v>
      </c>
      <c r="Y64" s="75">
        <f>T_iv_strat2!BH25-W64</f>
        <v>0</v>
      </c>
      <c r="Z64" s="74">
        <f>T_iv_strat3!BF25</f>
        <v>0</v>
      </c>
      <c r="AA64" s="75">
        <f>Z64-T_iv_strat3!BG25</f>
        <v>0</v>
      </c>
      <c r="AB64" s="75">
        <f>T_iv_strat3!BH25-Z64</f>
        <v>0</v>
      </c>
    </row>
    <row r="65" spans="1:98" s="76" customFormat="1" x14ac:dyDescent="0.25">
      <c r="A65" s="64"/>
      <c r="B65" s="64"/>
      <c r="C65" s="64"/>
      <c r="D65" s="64"/>
      <c r="E65" s="64"/>
      <c r="F65" s="64"/>
      <c r="G65" s="64"/>
      <c r="H65" s="64"/>
      <c r="I65" s="73"/>
      <c r="J65" s="96">
        <f>T_ii!A27</f>
        <v>0</v>
      </c>
      <c r="K65" s="74">
        <f>T_ii!Z27</f>
        <v>0</v>
      </c>
      <c r="L65" s="75">
        <f>K65-T_ii!AA27</f>
        <v>0</v>
      </c>
      <c r="M65" s="75">
        <f>T_ii!AB27-K65</f>
        <v>0</v>
      </c>
      <c r="N65" s="74">
        <f>T_iv_strat2!Z26</f>
        <v>0</v>
      </c>
      <c r="O65" s="75">
        <f>N65-T_iv_strat2!AA26</f>
        <v>0</v>
      </c>
      <c r="P65" s="75">
        <f>T_iv_strat2!AB26-N65</f>
        <v>0</v>
      </c>
      <c r="Q65" s="74">
        <f>T_iv_strat3!Z26</f>
        <v>0</v>
      </c>
      <c r="R65" s="75">
        <f>Q65-T_iv_strat3!AA26</f>
        <v>0</v>
      </c>
      <c r="S65" s="75">
        <f>T_iv_strat3!AB26-Q65</f>
        <v>0</v>
      </c>
      <c r="T65" s="74">
        <f>T_ii!BF26</f>
        <v>0</v>
      </c>
      <c r="U65" s="75">
        <f>T65-T_ii!BG26</f>
        <v>0</v>
      </c>
      <c r="V65" s="75">
        <f>T_ii!BH26-T65</f>
        <v>0</v>
      </c>
      <c r="W65" s="74">
        <f>T_iv_strat2!BF26</f>
        <v>0</v>
      </c>
      <c r="X65" s="75">
        <f>W65-T_iv_strat2!BG26</f>
        <v>0</v>
      </c>
      <c r="Y65" s="75">
        <f>T_iv_strat2!BH26-W65</f>
        <v>0</v>
      </c>
      <c r="Z65" s="74">
        <f>T_iv_strat3!BF26</f>
        <v>0</v>
      </c>
      <c r="AA65" s="75">
        <f>Z65-T_iv_strat3!BG26</f>
        <v>0</v>
      </c>
      <c r="AB65" s="75">
        <f>T_iv_strat3!BH26-Z65</f>
        <v>0</v>
      </c>
    </row>
    <row r="66" spans="1:98" s="76" customFormat="1" x14ac:dyDescent="0.25">
      <c r="A66" s="64"/>
      <c r="B66" s="64"/>
      <c r="C66" s="64"/>
      <c r="D66" s="64"/>
      <c r="E66" s="64"/>
      <c r="F66" s="64"/>
      <c r="G66" s="64"/>
      <c r="H66" s="64"/>
      <c r="I66" s="73"/>
      <c r="J66" s="96">
        <f>T_ii!A28</f>
        <v>0</v>
      </c>
      <c r="K66" s="74">
        <f>T_ii!Z28</f>
        <v>0</v>
      </c>
      <c r="L66" s="75">
        <f>K66-T_ii!AA28</f>
        <v>0</v>
      </c>
      <c r="M66" s="75">
        <f>T_ii!AB28-K66</f>
        <v>0</v>
      </c>
      <c r="N66" s="74">
        <f>T_iv_strat2!Z27</f>
        <v>0</v>
      </c>
      <c r="O66" s="75">
        <f>N66-T_iv_strat2!AA27</f>
        <v>0</v>
      </c>
      <c r="P66" s="75">
        <f>T_iv_strat2!AB27-N66</f>
        <v>0</v>
      </c>
      <c r="Q66" s="74">
        <f>T_iv_strat3!Z27</f>
        <v>0</v>
      </c>
      <c r="R66" s="75">
        <f>Q66-T_iv_strat3!AA27</f>
        <v>0</v>
      </c>
      <c r="S66" s="75">
        <f>T_iv_strat3!AB27-Q66</f>
        <v>0</v>
      </c>
      <c r="T66" s="74">
        <f>T_ii!BF27</f>
        <v>0</v>
      </c>
      <c r="U66" s="75">
        <f>T66-T_ii!BG27</f>
        <v>0</v>
      </c>
      <c r="V66" s="75">
        <f>T_ii!BH27-T66</f>
        <v>0</v>
      </c>
      <c r="W66" s="74">
        <f>T_iv_strat2!BF27</f>
        <v>0</v>
      </c>
      <c r="X66" s="75">
        <f>W66-T_iv_strat2!BG27</f>
        <v>0</v>
      </c>
      <c r="Y66" s="75">
        <f>T_iv_strat2!BH27-W66</f>
        <v>0</v>
      </c>
      <c r="Z66" s="74">
        <f>T_iv_strat3!BF27</f>
        <v>0</v>
      </c>
      <c r="AA66" s="75">
        <f>Z66-T_iv_strat3!BG27</f>
        <v>0</v>
      </c>
      <c r="AB66" s="75">
        <f>T_iv_strat3!BH27-Z66</f>
        <v>0</v>
      </c>
    </row>
    <row r="67" spans="1:98" s="76" customFormat="1" x14ac:dyDescent="0.25">
      <c r="A67" s="64"/>
      <c r="B67" s="64"/>
      <c r="C67" s="64"/>
      <c r="D67" s="64"/>
      <c r="E67" s="64"/>
      <c r="F67" s="64"/>
      <c r="G67" s="64"/>
      <c r="H67" s="64"/>
      <c r="I67" s="73"/>
      <c r="J67" s="96">
        <f>T_ii!A29</f>
        <v>0</v>
      </c>
      <c r="K67" s="74">
        <f>T_ii!Z29</f>
        <v>0</v>
      </c>
      <c r="L67" s="75">
        <f>K67-T_ii!AA29</f>
        <v>0</v>
      </c>
      <c r="M67" s="75">
        <f>T_ii!AB29-K67</f>
        <v>0</v>
      </c>
      <c r="N67" s="74">
        <f>T_iv_strat2!Z28</f>
        <v>0</v>
      </c>
      <c r="O67" s="75">
        <f>N67-T_iv_strat2!AA28</f>
        <v>0</v>
      </c>
      <c r="P67" s="75">
        <f>T_iv_strat2!AB28-N67</f>
        <v>0</v>
      </c>
      <c r="Q67" s="74">
        <f>T_iv_strat3!Z28</f>
        <v>0</v>
      </c>
      <c r="R67" s="75">
        <f>Q67-T_iv_strat3!AA28</f>
        <v>0</v>
      </c>
      <c r="S67" s="75">
        <f>T_iv_strat3!AB28-Q67</f>
        <v>0</v>
      </c>
      <c r="T67" s="74">
        <f>T_ii!BF28</f>
        <v>0</v>
      </c>
      <c r="U67" s="75">
        <f>T67-T_ii!BG28</f>
        <v>0</v>
      </c>
      <c r="V67" s="75">
        <f>T_ii!BH28-T67</f>
        <v>0</v>
      </c>
      <c r="W67" s="74">
        <f>T_iv_strat2!BF28</f>
        <v>0</v>
      </c>
      <c r="X67" s="75">
        <f>W67-T_iv_strat2!BG28</f>
        <v>0</v>
      </c>
      <c r="Y67" s="75">
        <f>T_iv_strat2!BH28-W67</f>
        <v>0</v>
      </c>
      <c r="Z67" s="74">
        <f>T_iv_strat3!BF28</f>
        <v>0</v>
      </c>
      <c r="AA67" s="75">
        <f>Z67-T_iv_strat3!BG28</f>
        <v>0</v>
      </c>
      <c r="AB67" s="75">
        <f>T_iv_strat3!BH28-Z67</f>
        <v>0</v>
      </c>
    </row>
    <row r="68" spans="1:98" s="76" customFormat="1" x14ac:dyDescent="0.25">
      <c r="A68" s="64"/>
      <c r="B68" s="64"/>
      <c r="C68" s="64"/>
      <c r="D68" s="64"/>
      <c r="E68" s="64"/>
      <c r="F68" s="64"/>
      <c r="G68" s="64"/>
      <c r="H68" s="64"/>
      <c r="I68" s="73"/>
      <c r="J68" s="96">
        <f>T_ii!A30</f>
        <v>0</v>
      </c>
      <c r="K68" s="74">
        <f>T_ii!Z30</f>
        <v>0</v>
      </c>
      <c r="L68" s="75">
        <f>K68-T_ii!AA30</f>
        <v>0</v>
      </c>
      <c r="M68" s="75">
        <f>T_ii!AB30-K68</f>
        <v>0</v>
      </c>
      <c r="N68" s="74">
        <f>T_iv_strat2!Z29</f>
        <v>0</v>
      </c>
      <c r="O68" s="75">
        <f>N68-T_iv_strat2!AA29</f>
        <v>0</v>
      </c>
      <c r="P68" s="75">
        <f>T_iv_strat2!AB29-N68</f>
        <v>0</v>
      </c>
      <c r="Q68" s="74">
        <f>T_iv_strat3!Z29</f>
        <v>0</v>
      </c>
      <c r="R68" s="75">
        <f>Q68-T_iv_strat3!AA29</f>
        <v>0</v>
      </c>
      <c r="S68" s="75">
        <f>T_iv_strat3!AB29-Q68</f>
        <v>0</v>
      </c>
      <c r="T68" s="74">
        <f>T_ii!BF29</f>
        <v>0</v>
      </c>
      <c r="U68" s="75">
        <f>T68-T_ii!BG29</f>
        <v>0</v>
      </c>
      <c r="V68" s="75">
        <f>T_ii!BH29-T68</f>
        <v>0</v>
      </c>
      <c r="W68" s="74">
        <f>T_iv_strat2!BF29</f>
        <v>0</v>
      </c>
      <c r="X68" s="75">
        <f>W68-T_iv_strat2!BG29</f>
        <v>0</v>
      </c>
      <c r="Y68" s="75">
        <f>T_iv_strat2!BH29-W68</f>
        <v>0</v>
      </c>
      <c r="Z68" s="74">
        <f>T_iv_strat3!BF29</f>
        <v>0</v>
      </c>
      <c r="AA68" s="75">
        <f>Z68-T_iv_strat3!BG29</f>
        <v>0</v>
      </c>
      <c r="AB68" s="75">
        <f>T_iv_strat3!BH29-Z68</f>
        <v>0</v>
      </c>
    </row>
    <row r="69" spans="1:98" s="76" customFormat="1" x14ac:dyDescent="0.25">
      <c r="A69" s="64"/>
      <c r="H69" s="64"/>
      <c r="I69" s="73"/>
      <c r="J69" s="96">
        <f>T_ii!A31</f>
        <v>0</v>
      </c>
      <c r="K69" s="74">
        <f>T_ii!Z31</f>
        <v>0</v>
      </c>
      <c r="L69" s="75">
        <f>K69-T_ii!AA31</f>
        <v>0</v>
      </c>
      <c r="M69" s="75">
        <f>T_ii!AB31-K69</f>
        <v>0</v>
      </c>
      <c r="N69" s="74">
        <f>T_iv_strat2!Z30</f>
        <v>0</v>
      </c>
      <c r="O69" s="75">
        <f>N69-T_iv_strat2!AA30</f>
        <v>0</v>
      </c>
      <c r="P69" s="75">
        <f>T_iv_strat2!AB30-N69</f>
        <v>0</v>
      </c>
      <c r="Q69" s="74">
        <f>T_iv_strat3!Z30</f>
        <v>0</v>
      </c>
      <c r="R69" s="75">
        <f>Q69-T_iv_strat3!AA30</f>
        <v>0</v>
      </c>
      <c r="S69" s="75">
        <f>T_iv_strat3!AB30-Q69</f>
        <v>0</v>
      </c>
      <c r="T69" s="74">
        <f>T_ii!BF30</f>
        <v>0</v>
      </c>
      <c r="U69" s="75">
        <f>T69-T_ii!BG30</f>
        <v>0</v>
      </c>
      <c r="V69" s="75">
        <f>T_ii!BH30-T69</f>
        <v>0</v>
      </c>
      <c r="W69" s="74">
        <f>T_iv_strat2!BF30</f>
        <v>0</v>
      </c>
      <c r="X69" s="75">
        <f>W69-T_iv_strat2!BG30</f>
        <v>0</v>
      </c>
      <c r="Y69" s="75">
        <f>T_iv_strat2!BH30-W69</f>
        <v>0</v>
      </c>
      <c r="Z69" s="74">
        <f>T_iv_strat3!BF30</f>
        <v>0</v>
      </c>
      <c r="AA69" s="75">
        <f>Z69-T_iv_strat3!BG30</f>
        <v>0</v>
      </c>
      <c r="AB69" s="75">
        <f>T_iv_strat3!BH30-Z69</f>
        <v>0</v>
      </c>
    </row>
    <row r="70" spans="1:98" s="76" customFormat="1" x14ac:dyDescent="0.25">
      <c r="A70" s="64"/>
      <c r="H70" s="64"/>
      <c r="I70" s="73"/>
      <c r="J70" s="94"/>
      <c r="N70" s="74">
        <f>T_iv_strat2!Z31</f>
        <v>0</v>
      </c>
      <c r="O70" s="75">
        <f>N70-T_iv_strat2!AA31</f>
        <v>0</v>
      </c>
      <c r="P70" s="75">
        <f>T_iv_strat2!AB31-N70</f>
        <v>0</v>
      </c>
      <c r="Q70" s="74">
        <f>T_iv_strat3!Z31</f>
        <v>0</v>
      </c>
      <c r="R70" s="75">
        <f>Q70-T_iv_strat3!AA31</f>
        <v>0</v>
      </c>
      <c r="S70" s="75">
        <f>T_iv_strat3!AB31-Q70</f>
        <v>0</v>
      </c>
      <c r="T70" s="74">
        <f>T_ii!BF31</f>
        <v>0</v>
      </c>
      <c r="U70" s="75">
        <f>T70-T_ii!BG31</f>
        <v>0</v>
      </c>
      <c r="V70" s="75">
        <f>T_ii!BH31-T70</f>
        <v>0</v>
      </c>
      <c r="W70" s="74">
        <f>T_iv_strat2!BF31</f>
        <v>0</v>
      </c>
      <c r="X70" s="75">
        <f>W70-T_iv_strat2!BG31</f>
        <v>0</v>
      </c>
      <c r="Y70" s="75">
        <f>T_iv_strat2!BH31-W70</f>
        <v>0</v>
      </c>
      <c r="Z70" s="74">
        <f>T_iv_strat3!BF31</f>
        <v>0</v>
      </c>
      <c r="AA70" s="75">
        <f>Z70-T_iv_strat3!BG31</f>
        <v>0</v>
      </c>
      <c r="AB70" s="75">
        <f>T_iv_strat3!BH31-Z70</f>
        <v>0</v>
      </c>
    </row>
    <row r="71" spans="1:98" s="76" customFormat="1" x14ac:dyDescent="0.25">
      <c r="A71" s="64"/>
      <c r="H71" s="64"/>
      <c r="I71" s="73"/>
      <c r="J71" s="93"/>
      <c r="K71" s="75"/>
      <c r="L71" s="75"/>
      <c r="M71" s="74"/>
      <c r="N71" s="74"/>
      <c r="O71" s="75"/>
      <c r="P71" s="75"/>
      <c r="Q71" s="74"/>
      <c r="R71" s="75"/>
      <c r="S71" s="75"/>
      <c r="T71" s="74"/>
      <c r="U71" s="75"/>
      <c r="V71" s="75"/>
      <c r="W71" s="74"/>
      <c r="X71" s="75"/>
      <c r="Y71" s="75"/>
      <c r="Z71" s="74"/>
      <c r="AA71" s="75"/>
      <c r="AB71" s="75"/>
    </row>
    <row r="72" spans="1:98" s="76" customFormat="1" x14ac:dyDescent="0.25">
      <c r="A72" s="64"/>
      <c r="H72" s="64"/>
      <c r="I72" s="73"/>
      <c r="J72" s="93"/>
      <c r="K72" s="75"/>
      <c r="L72" s="75"/>
      <c r="M72" s="74"/>
      <c r="N72" s="74"/>
      <c r="O72" s="75"/>
      <c r="P72" s="75"/>
      <c r="Q72" s="74"/>
      <c r="R72" s="75"/>
      <c r="S72" s="75"/>
      <c r="T72" s="74"/>
      <c r="U72" s="75"/>
      <c r="V72" s="75"/>
      <c r="W72" s="74"/>
      <c r="X72" s="75"/>
      <c r="Y72" s="75"/>
      <c r="Z72" s="74"/>
      <c r="AA72" s="75"/>
      <c r="AB72" s="75"/>
    </row>
    <row r="73" spans="1:98" s="75" customFormat="1" x14ac:dyDescent="0.25">
      <c r="A73" s="64"/>
      <c r="B73" s="76"/>
      <c r="C73" s="76"/>
      <c r="D73" s="76"/>
      <c r="E73" s="76"/>
      <c r="F73" s="76"/>
      <c r="G73" s="76"/>
      <c r="H73" s="64"/>
      <c r="I73" s="73"/>
      <c r="J73" s="89"/>
      <c r="K73" s="17"/>
      <c r="L73" s="17"/>
      <c r="M73" s="17"/>
      <c r="N73" s="17"/>
      <c r="O73" s="17"/>
      <c r="P73" s="17"/>
      <c r="Q73" s="17"/>
      <c r="R73" s="17"/>
      <c r="T73" s="74"/>
      <c r="W73" s="74"/>
      <c r="Z73" s="74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</row>
    <row r="74" spans="1:98" s="62" customFormat="1" x14ac:dyDescent="0.25">
      <c r="A74" s="60"/>
      <c r="B74" s="60"/>
      <c r="C74" s="60"/>
      <c r="D74" s="60"/>
      <c r="E74" s="60"/>
      <c r="F74" s="60"/>
      <c r="G74" s="60"/>
      <c r="H74" s="60"/>
      <c r="I74" s="61"/>
      <c r="J74" s="98"/>
    </row>
    <row r="75" spans="1:98" x14ac:dyDescent="0.25">
      <c r="A75" s="14" t="s">
        <v>26</v>
      </c>
      <c r="I75" s="17"/>
    </row>
    <row r="76" spans="1:98" x14ac:dyDescent="0.25">
      <c r="A76" s="14" t="s">
        <v>27</v>
      </c>
    </row>
    <row r="77" spans="1:98" s="59" customFormat="1" ht="29.25" customHeight="1" thickBot="1" x14ac:dyDescent="0.3">
      <c r="A77" s="14"/>
      <c r="B77" s="170" t="str">
        <f>_xlfn.CONCAT($A$2, ", ", A76)</f>
        <v>Proportion of all outlets enumerated that had an antimalarial in stock at the time of the survey visit, among all outlets surveyed, overall in each state</v>
      </c>
      <c r="C77" s="170"/>
      <c r="D77" s="170"/>
      <c r="E77" s="170"/>
      <c r="F77" s="170"/>
      <c r="G77" s="170"/>
      <c r="H77" s="16"/>
      <c r="I77" s="58"/>
      <c r="J77" s="91" t="s">
        <v>28</v>
      </c>
      <c r="K77" s="57" t="s">
        <v>14</v>
      </c>
      <c r="L77" s="57" t="s">
        <v>15</v>
      </c>
      <c r="M77" s="57" t="s">
        <v>16</v>
      </c>
      <c r="N77" s="57" t="s">
        <v>18</v>
      </c>
      <c r="O77" s="57" t="s">
        <v>15</v>
      </c>
      <c r="P77" s="57" t="s">
        <v>16</v>
      </c>
    </row>
    <row r="78" spans="1:98" ht="15.75" thickTop="1" x14ac:dyDescent="0.25">
      <c r="B78" s="171"/>
      <c r="C78" s="171"/>
      <c r="D78" s="171"/>
      <c r="E78" s="171"/>
      <c r="F78" s="171"/>
      <c r="G78" s="171"/>
      <c r="J78" s="89" t="str">
        <f>UPPER(RIGHT(T_iii_strat1!A1, LEN(T_iii_strat1!A1)-10))</f>
        <v>T1</v>
      </c>
      <c r="K78" s="17">
        <f>T_iii_strat1!Z4</f>
        <v>2.2744836642585757</v>
      </c>
      <c r="L78" s="17">
        <f>T_iii_strat1!Z4-T_iii_strat1!AA4</f>
        <v>0.90011891498768315</v>
      </c>
      <c r="M78" s="17">
        <f>T_iii_strat1!AB4-T_iii_strat1!Z4</f>
        <v>1.4672721167107259</v>
      </c>
      <c r="N78" s="17">
        <f>T_iii_strat1!Z5</f>
        <v>1.4375910873670403</v>
      </c>
      <c r="O78" s="17">
        <f>T_iii_strat1!Z5-T_iii_strat1!AA5</f>
        <v>0.55487985641498139</v>
      </c>
      <c r="P78" s="17">
        <f>T_iii_strat1!AB5-T_iii_strat1!Z5</f>
        <v>0.89547184831961757</v>
      </c>
    </row>
    <row r="79" spans="1:98" x14ac:dyDescent="0.25">
      <c r="B79" s="171"/>
      <c r="C79" s="171"/>
      <c r="D79" s="171"/>
      <c r="E79" s="171"/>
      <c r="F79" s="171"/>
      <c r="G79" s="171"/>
      <c r="J79" s="89" t="str">
        <f>UPPER(RIGHT(T_iii_strat2!A1, LEN(T_iii_strat2!A1)-10))</f>
        <v>T2</v>
      </c>
      <c r="K79" s="17">
        <f>T_iii_strat2!Z4</f>
        <v>28.395471270845196</v>
      </c>
      <c r="L79" s="17">
        <f>T_iii_strat2!Z4-T_iii_strat2!AA4</f>
        <v>4.4997836064889896</v>
      </c>
      <c r="M79" s="17">
        <f>T_iii_strat2!AB4-T_iii_strat2!Z4</f>
        <v>4.9755792950274405</v>
      </c>
      <c r="N79" s="17">
        <f>T_iii_strat2!Z5</f>
        <v>1.8086796849604858</v>
      </c>
      <c r="O79" s="17">
        <f>T_iii_strat2!Z5-T_iii_strat2!AA5</f>
        <v>0.87021157593244669</v>
      </c>
      <c r="P79" s="17">
        <f>T_iii_strat2!AB5-T_iii_strat2!Z5</f>
        <v>1.6489663078235299</v>
      </c>
    </row>
    <row r="80" spans="1:98" x14ac:dyDescent="0.25">
      <c r="B80" s="171"/>
      <c r="C80" s="171"/>
      <c r="D80" s="171"/>
      <c r="E80" s="171"/>
      <c r="F80" s="171"/>
      <c r="G80" s="171"/>
      <c r="J80" s="89" t="str">
        <f>UPPER(RIGHT(T_iii_strat3!A1, LEN(T_iii_strat3!A1)-10))</f>
        <v>T3</v>
      </c>
      <c r="K80" s="17">
        <f>T_iii_strat3!Z4</f>
        <v>10.662763190328588</v>
      </c>
      <c r="L80" s="17">
        <f>T_iii_strat3!Z4-T_iii_strat3!AA4</f>
        <v>3.3647387520121281</v>
      </c>
      <c r="M80" s="17">
        <f>T_iii_strat3!AB4-T_iii_strat3!Z4</f>
        <v>3.6596341575628113</v>
      </c>
      <c r="N80" s="17">
        <f>T_iii_strat3!Z5</f>
        <v>7.4800443440401603</v>
      </c>
      <c r="O80" s="17">
        <f>T_iii_strat3!Z5-T_iii_strat3!AA5</f>
        <v>3.24383358283312</v>
      </c>
      <c r="P80" s="17">
        <f>T_iii_strat3!AB5-T_iii_strat3!Z5</f>
        <v>3.3628542900411391</v>
      </c>
    </row>
    <row r="81" spans="2:10" x14ac:dyDescent="0.25">
      <c r="B81" s="171"/>
      <c r="C81" s="171"/>
      <c r="D81" s="171"/>
      <c r="E81" s="171"/>
      <c r="F81" s="171"/>
      <c r="G81" s="171"/>
      <c r="J81" s="89">
        <v>0</v>
      </c>
    </row>
    <row r="82" spans="2:10" x14ac:dyDescent="0.25">
      <c r="B82" s="171"/>
      <c r="C82" s="171"/>
      <c r="D82" s="171"/>
      <c r="E82" s="171"/>
      <c r="F82" s="171"/>
      <c r="G82" s="171"/>
      <c r="J82" s="89">
        <v>0</v>
      </c>
    </row>
    <row r="83" spans="2:10" x14ac:dyDescent="0.25">
      <c r="B83" s="171"/>
      <c r="C83" s="171"/>
      <c r="D83" s="171"/>
      <c r="E83" s="171"/>
      <c r="F83" s="171"/>
      <c r="G83" s="171"/>
      <c r="J83" s="89">
        <v>0</v>
      </c>
    </row>
    <row r="84" spans="2:10" x14ac:dyDescent="0.25">
      <c r="B84" s="171"/>
      <c r="C84" s="171"/>
      <c r="D84" s="171"/>
      <c r="E84" s="171"/>
      <c r="F84" s="171"/>
      <c r="G84" s="171"/>
      <c r="J84" s="89">
        <v>0</v>
      </c>
    </row>
    <row r="85" spans="2:10" x14ac:dyDescent="0.25">
      <c r="B85" s="171"/>
      <c r="C85" s="171"/>
      <c r="D85" s="171"/>
      <c r="E85" s="171"/>
      <c r="F85" s="171"/>
      <c r="G85" s="171"/>
      <c r="J85" s="89">
        <v>0</v>
      </c>
    </row>
    <row r="86" spans="2:10" x14ac:dyDescent="0.25">
      <c r="B86" s="171"/>
      <c r="C86" s="171"/>
      <c r="D86" s="171"/>
      <c r="E86" s="171"/>
      <c r="F86" s="171"/>
      <c r="G86" s="171"/>
      <c r="J86" s="89">
        <v>0</v>
      </c>
    </row>
    <row r="87" spans="2:10" x14ac:dyDescent="0.25">
      <c r="B87" s="171"/>
      <c r="C87" s="171"/>
      <c r="D87" s="171"/>
      <c r="E87" s="171"/>
      <c r="F87" s="171"/>
      <c r="G87" s="171"/>
      <c r="J87" s="89">
        <v>0</v>
      </c>
    </row>
    <row r="88" spans="2:10" x14ac:dyDescent="0.25">
      <c r="B88" s="171"/>
      <c r="C88" s="171"/>
      <c r="D88" s="171"/>
      <c r="E88" s="171"/>
      <c r="F88" s="171"/>
      <c r="G88" s="171"/>
    </row>
    <row r="89" spans="2:10" x14ac:dyDescent="0.25">
      <c r="B89" s="171"/>
      <c r="C89" s="171"/>
      <c r="D89" s="171"/>
      <c r="E89" s="171"/>
      <c r="F89" s="171"/>
      <c r="G89" s="171"/>
    </row>
    <row r="90" spans="2:10" x14ac:dyDescent="0.25">
      <c r="B90" s="171"/>
      <c r="C90" s="171"/>
      <c r="D90" s="171"/>
      <c r="E90" s="171"/>
      <c r="F90" s="171"/>
      <c r="G90" s="171"/>
    </row>
    <row r="91" spans="2:10" x14ac:dyDescent="0.25">
      <c r="B91" s="171"/>
      <c r="C91" s="171"/>
      <c r="D91" s="171"/>
      <c r="E91" s="171"/>
      <c r="F91" s="171"/>
      <c r="G91" s="171"/>
    </row>
    <row r="92" spans="2:10" x14ac:dyDescent="0.25">
      <c r="B92" s="171"/>
      <c r="C92" s="171"/>
      <c r="D92" s="171"/>
      <c r="E92" s="171"/>
      <c r="F92" s="171"/>
      <c r="G92" s="171"/>
    </row>
    <row r="93" spans="2:10" x14ac:dyDescent="0.25">
      <c r="B93" s="171"/>
      <c r="C93" s="171"/>
      <c r="D93" s="171"/>
      <c r="E93" s="171"/>
      <c r="F93" s="171"/>
      <c r="G93" s="171"/>
    </row>
    <row r="94" spans="2:10" x14ac:dyDescent="0.25">
      <c r="B94" s="172" t="str">
        <f>_xlfn.CONCAT("Total outlets enumerated: Abia=", T_iii_strat1!AC4, " Kano=", T_iii_strat2!AC4, " Lagos=", T_iii_strat3!AC4)</f>
        <v>Total outlets enumerated: Abia=1395 Kano=1456 Lagos=1048</v>
      </c>
      <c r="C94" s="172"/>
      <c r="D94" s="172"/>
      <c r="E94" s="172"/>
      <c r="F94" s="172"/>
      <c r="G94" s="172"/>
    </row>
    <row r="95" spans="2:10" ht="169.5" customHeight="1" thickBot="1" x14ac:dyDescent="0.3">
      <c r="B95" s="167" t="s">
        <v>29</v>
      </c>
      <c r="C95" s="167"/>
      <c r="D95" s="167"/>
      <c r="E95" s="167"/>
      <c r="F95" s="167"/>
      <c r="G95" s="167"/>
    </row>
    <row r="96" spans="2:10" ht="15.75" thickTop="1" x14ac:dyDescent="0.25">
      <c r="B96" s="17"/>
      <c r="C96" s="17"/>
      <c r="D96" s="17"/>
      <c r="E96" s="17"/>
      <c r="F96" s="17"/>
      <c r="G96" s="17"/>
    </row>
    <row r="97" spans="1:18" s="56" customFormat="1" x14ac:dyDescent="0.25">
      <c r="A97" s="15" t="s">
        <v>4</v>
      </c>
      <c r="B97" s="15"/>
      <c r="C97" s="15"/>
      <c r="D97" s="15"/>
      <c r="E97" s="15"/>
      <c r="F97" s="15"/>
      <c r="G97" s="15"/>
      <c r="H97" s="15"/>
      <c r="I97" s="55"/>
      <c r="J97" s="90"/>
    </row>
    <row r="98" spans="1:18" ht="35.25" customHeight="1" thickBot="1" x14ac:dyDescent="0.3">
      <c r="B98" s="170" t="str">
        <f>_xlfn.CONCAT($A$2, ", ", A97)</f>
        <v>Proportion of all outlets enumerated that had an antimalarial in stock at the time of the survey visit, among all outlets surveyed, by outlet type</v>
      </c>
      <c r="C98" s="170"/>
      <c r="D98" s="170"/>
      <c r="E98" s="170"/>
      <c r="F98" s="170"/>
      <c r="G98" s="170"/>
    </row>
    <row r="99" spans="1:18" ht="15.75" thickTop="1" x14ac:dyDescent="0.25">
      <c r="B99" s="18" t="str">
        <f>J99</f>
        <v>Abia</v>
      </c>
      <c r="C99" s="18"/>
      <c r="D99" s="18"/>
      <c r="E99" s="18"/>
      <c r="F99" s="18"/>
      <c r="G99" s="18"/>
      <c r="J99" s="89" t="s">
        <v>30</v>
      </c>
    </row>
    <row r="100" spans="1:18" x14ac:dyDescent="0.25">
      <c r="B100" s="171"/>
      <c r="C100" s="171"/>
      <c r="D100" s="171"/>
      <c r="E100" s="171"/>
      <c r="F100" s="171"/>
      <c r="G100" s="171"/>
      <c r="J100" s="91"/>
      <c r="K100" s="57" t="s">
        <v>14</v>
      </c>
      <c r="L100" s="57" t="s">
        <v>15</v>
      </c>
      <c r="M100" s="57" t="s">
        <v>16</v>
      </c>
      <c r="N100" s="57" t="s">
        <v>17</v>
      </c>
      <c r="O100" s="57" t="s">
        <v>18</v>
      </c>
      <c r="P100" s="57" t="s">
        <v>15</v>
      </c>
      <c r="Q100" s="57" t="s">
        <v>16</v>
      </c>
      <c r="R100" s="57" t="s">
        <v>17</v>
      </c>
    </row>
    <row r="101" spans="1:18" x14ac:dyDescent="0.25">
      <c r="B101" s="171"/>
      <c r="C101" s="171"/>
      <c r="D101" s="171"/>
      <c r="E101" s="171"/>
      <c r="F101" s="171"/>
      <c r="G101" s="171"/>
      <c r="J101" s="89" t="str">
        <f>T_iii_strat1!B$2</f>
        <v>Private Not For-Profit Facility</v>
      </c>
      <c r="K101" s="17">
        <f>T_iii_strat1!B$4</f>
        <v>82.69257411898208</v>
      </c>
      <c r="L101" s="17">
        <f>K101-T_iii_strat1!C$4</f>
        <v>29.516306206197065</v>
      </c>
      <c r="M101" s="17">
        <f>T_iii_strat1!D$4-K101</f>
        <v>12.568299129128903</v>
      </c>
      <c r="N101" s="17">
        <f>T_iii_strat1!E$4</f>
        <v>14</v>
      </c>
      <c r="O101" s="17">
        <f>T_iii_strat1!B$5</f>
        <v>77.20948307705153</v>
      </c>
      <c r="P101" s="17">
        <f>O101-T_iii_strat1!C$5</f>
        <v>29.781270284301996</v>
      </c>
      <c r="Q101" s="17">
        <f>T_iii_strat1!D$5-O101</f>
        <v>15.502848834027361</v>
      </c>
      <c r="R101" s="17">
        <f>T_iii_strat1!E$5</f>
        <v>14</v>
      </c>
    </row>
    <row r="102" spans="1:18" x14ac:dyDescent="0.25">
      <c r="B102" s="171"/>
      <c r="C102" s="171"/>
      <c r="D102" s="171"/>
      <c r="E102" s="171"/>
      <c r="F102" s="171"/>
      <c r="G102" s="171"/>
      <c r="J102" s="89" t="str">
        <f>T_iii_strat1!F$2</f>
        <v>Private For-Profit Facility</v>
      </c>
      <c r="K102" s="17">
        <f>T_iii_strat1!F$4</f>
        <v>57.753594847215204</v>
      </c>
      <c r="L102" s="17">
        <f>K102-T_iii_strat1!G$4</f>
        <v>28.69783457656758</v>
      </c>
      <c r="M102" s="17">
        <f>T_iii_strat1!H$4-K102</f>
        <v>24.270932562443157</v>
      </c>
      <c r="N102" s="17">
        <f>T_iii_strat1!I$4</f>
        <v>15</v>
      </c>
      <c r="O102" s="17">
        <f>T_iii_strat1!F$5</f>
        <v>40.511423373212963</v>
      </c>
      <c r="P102" s="17">
        <f>O102-T_iii_strat1!G$5</f>
        <v>23.215795586044901</v>
      </c>
      <c r="Q102" s="17">
        <f>T_iii_strat1!H$5-O102</f>
        <v>28.409352442479118</v>
      </c>
      <c r="R102" s="17">
        <f>T_iii_strat1!I$5</f>
        <v>15</v>
      </c>
    </row>
    <row r="103" spans="1:18" x14ac:dyDescent="0.25">
      <c r="B103" s="171"/>
      <c r="C103" s="171"/>
      <c r="D103" s="171"/>
      <c r="E103" s="171"/>
      <c r="F103" s="171"/>
      <c r="G103" s="171"/>
      <c r="J103" s="89" t="str">
        <f>T_iii_strat1!J$2</f>
        <v>Pharmacy</v>
      </c>
      <c r="K103" s="17">
        <f>T_iii_strat1!J$4</f>
        <v>15.468288360391064</v>
      </c>
      <c r="L103" s="17">
        <v>0</v>
      </c>
      <c r="M103" s="17">
        <v>0</v>
      </c>
      <c r="N103" s="17">
        <f>T_iii_strat1!M$4</f>
        <v>51</v>
      </c>
      <c r="O103" s="17">
        <f>T_iii_strat1!J$5</f>
        <v>1.0815821814608617</v>
      </c>
      <c r="P103" s="17">
        <f>O103-T_iii_strat1!K$5</f>
        <v>0.94130008973095514</v>
      </c>
      <c r="Q103" s="54">
        <f>T_iii_strat1!L$5-O103</f>
        <v>6.7614001893147009</v>
      </c>
      <c r="R103" s="17">
        <f>T_iii_strat1!M$5</f>
        <v>51</v>
      </c>
    </row>
    <row r="104" spans="1:18" x14ac:dyDescent="0.25">
      <c r="B104" s="171"/>
      <c r="C104" s="171"/>
      <c r="D104" s="171"/>
      <c r="E104" s="171"/>
      <c r="F104" s="171"/>
      <c r="G104" s="171"/>
      <c r="J104" s="89" t="str">
        <f>T_iii_strat1!R$2</f>
        <v>Drug store</v>
      </c>
      <c r="K104" s="17">
        <f>T_iii_strat1!R$4</f>
        <v>0.1167277166667893</v>
      </c>
      <c r="L104" s="17">
        <f>K104-T_iii_strat1!S$4</f>
        <v>7.8340205025875034E-2</v>
      </c>
      <c r="M104" s="17">
        <f>T_iii_strat1!T$4-K104</f>
        <v>0.23764802170330099</v>
      </c>
      <c r="N104" s="17">
        <f>T_iii_strat1!U$4</f>
        <v>1302</v>
      </c>
      <c r="O104" s="17" t="str">
        <f>T_iii_strat1!R$5</f>
        <v>0</v>
      </c>
      <c r="P104" s="17" t="e">
        <f>O104-T_iii_strat1!S$5</f>
        <v>#VALUE!</v>
      </c>
      <c r="Q104" s="17" t="e">
        <f>T_iii_strat1!T$5-O104</f>
        <v>#VALUE!</v>
      </c>
      <c r="R104" s="17">
        <f>T_iii_strat1!U$5</f>
        <v>1302</v>
      </c>
    </row>
    <row r="105" spans="1:18" x14ac:dyDescent="0.25">
      <c r="B105" s="171"/>
      <c r="C105" s="171"/>
      <c r="D105" s="171"/>
      <c r="E105" s="171"/>
      <c r="F105" s="171"/>
      <c r="G105" s="171"/>
      <c r="J105" s="89" t="str">
        <f>T_iii_strat1!V$2</f>
        <v>Informal</v>
      </c>
      <c r="K105" s="17" t="str">
        <f>T_iii_strat1!V$4</f>
        <v>0</v>
      </c>
      <c r="L105" s="17" t="e">
        <f>K105-T_iii_strat1!W$4</f>
        <v>#VALUE!</v>
      </c>
      <c r="M105" s="17" t="e">
        <f>T_iii_strat1!X$4-K105</f>
        <v>#VALUE!</v>
      </c>
      <c r="N105" s="17">
        <f>T_iii_strat1!Y$4</f>
        <v>11</v>
      </c>
      <c r="O105" s="17" t="str">
        <f>T_iii_strat1!V$5</f>
        <v>0</v>
      </c>
      <c r="P105" s="17" t="e">
        <f>O105-T_iii_strat1!W$5</f>
        <v>#VALUE!</v>
      </c>
      <c r="Q105" s="17" t="e">
        <f>T_iii_strat1!X$5-O105</f>
        <v>#VALUE!</v>
      </c>
      <c r="R105" s="17">
        <f>T_iii_strat1!Y$5</f>
        <v>11</v>
      </c>
    </row>
    <row r="106" spans="1:18" x14ac:dyDescent="0.25">
      <c r="B106" s="171"/>
      <c r="C106" s="171"/>
      <c r="D106" s="171"/>
      <c r="E106" s="171"/>
      <c r="F106" s="171"/>
      <c r="G106" s="171"/>
      <c r="J106" s="89" t="str">
        <f>T_iii_strat1!Z$2</f>
        <v>Retail total</v>
      </c>
      <c r="K106" s="17">
        <f>T_iii_strat1!Z$4</f>
        <v>2.2744836642585757</v>
      </c>
      <c r="L106" s="17">
        <f>K106-T_iii_strat1!AA$4</f>
        <v>0.90011891498768315</v>
      </c>
      <c r="M106" s="17">
        <f>T_iii_strat1!AB$4-K106</f>
        <v>1.4672721167107259</v>
      </c>
      <c r="N106" s="17">
        <f>T_iii_strat1!AC$4</f>
        <v>1395</v>
      </c>
      <c r="O106" s="17">
        <f>T_iii_strat1!Z$5</f>
        <v>1.4375910873670403</v>
      </c>
      <c r="P106" s="17">
        <f>O106-T_iii_strat1!AA$5</f>
        <v>0.55487985641498139</v>
      </c>
      <c r="Q106" s="54">
        <f>T_iii_strat1!AB$5-O106</f>
        <v>0.89547184831961757</v>
      </c>
      <c r="R106" s="17">
        <f>T_iii_strat1!AC$5</f>
        <v>1395</v>
      </c>
    </row>
    <row r="107" spans="1:18" x14ac:dyDescent="0.25">
      <c r="B107" s="171"/>
      <c r="C107" s="171"/>
      <c r="D107" s="171"/>
      <c r="E107" s="171"/>
      <c r="F107" s="171"/>
      <c r="G107" s="171"/>
      <c r="J107" s="89" t="str">
        <f>T_iii_strat1!AD$2</f>
        <v>Wholesale</v>
      </c>
      <c r="K107" s="17">
        <f>T_iii_strat1!AD$4</f>
        <v>7.3643900242979941</v>
      </c>
      <c r="L107" s="17">
        <f>K107-T_iii_strat1!AE$4</f>
        <v>2.891253013629397</v>
      </c>
      <c r="M107" s="17">
        <f>T_iii_strat1!AF$4-K107</f>
        <v>4.5274022297945153</v>
      </c>
      <c r="N107" s="17">
        <f>T_iii_strat1!AG$4</f>
        <v>29</v>
      </c>
      <c r="O107" s="17" t="str">
        <f>T_iii_strat1!AD$5</f>
        <v>0</v>
      </c>
      <c r="P107" s="17" t="e">
        <f>O107-T_iii_strat1!AE$5</f>
        <v>#VALUE!</v>
      </c>
      <c r="Q107" s="17" t="e">
        <f>T_iii_strat1!AF$5-O107</f>
        <v>#VALUE!</v>
      </c>
      <c r="R107" s="17">
        <f>T_iii_strat1!AG$5</f>
        <v>29</v>
      </c>
    </row>
    <row r="108" spans="1:18" x14ac:dyDescent="0.25">
      <c r="B108" s="171"/>
      <c r="C108" s="171"/>
      <c r="D108" s="171"/>
      <c r="E108" s="171"/>
      <c r="F108" s="171"/>
      <c r="G108" s="171"/>
      <c r="Q108" s="54"/>
    </row>
    <row r="109" spans="1:18" x14ac:dyDescent="0.25">
      <c r="B109" s="171"/>
      <c r="C109" s="171"/>
      <c r="D109" s="171"/>
      <c r="E109" s="171"/>
      <c r="F109" s="171"/>
      <c r="G109" s="171"/>
    </row>
    <row r="110" spans="1:18" x14ac:dyDescent="0.25">
      <c r="B110" s="171"/>
      <c r="C110" s="171"/>
      <c r="D110" s="171"/>
      <c r="E110" s="171"/>
      <c r="F110" s="171"/>
      <c r="G110" s="171"/>
    </row>
    <row r="111" spans="1:18" x14ac:dyDescent="0.25">
      <c r="B111" s="171"/>
      <c r="C111" s="171"/>
      <c r="D111" s="171"/>
      <c r="E111" s="171"/>
      <c r="F111" s="171"/>
      <c r="G111" s="171"/>
    </row>
    <row r="112" spans="1:18" x14ac:dyDescent="0.25">
      <c r="B112" s="171"/>
      <c r="C112" s="171"/>
      <c r="D112" s="171"/>
      <c r="E112" s="171"/>
      <c r="F112" s="171"/>
      <c r="G112" s="171"/>
    </row>
    <row r="113" spans="2:18" x14ac:dyDescent="0.25">
      <c r="B113" s="171"/>
      <c r="C113" s="171"/>
      <c r="D113" s="171"/>
      <c r="E113" s="171"/>
      <c r="F113" s="171"/>
      <c r="G113" s="171"/>
    </row>
    <row r="114" spans="2:18" x14ac:dyDescent="0.25">
      <c r="B114" s="171"/>
      <c r="C114" s="171"/>
      <c r="D114" s="171"/>
      <c r="E114" s="171"/>
      <c r="F114" s="171"/>
      <c r="G114" s="171"/>
    </row>
    <row r="115" spans="2:18" x14ac:dyDescent="0.25">
      <c r="B115" s="171"/>
      <c r="C115" s="171"/>
      <c r="D115" s="171"/>
      <c r="E115" s="171"/>
      <c r="F115" s="171"/>
      <c r="G115" s="171"/>
    </row>
    <row r="116" spans="2:18" ht="29.25" customHeight="1" x14ac:dyDescent="0.25">
      <c r="B116" s="166" t="str">
        <f>_xlfn.CONCAT("Total outlets enumerated: Private not-for-profit=", T_iii_strat1!E4, " Private-for-profit=", T_iii_strat1!I4, " Pharmacy=", T_iii_strat1!M4, " PPMV=", T_iii_strat1!U4, " Informal other=",T_iii_strat1!Y4,  " Retail total=", T_iii_strat1!AC4, " Wholesale=", T_iii_strat1!AG4)</f>
        <v>Total outlets enumerated: Private not-for-profit=14 Private-for-profit=15 Pharmacy=51 PPMV=1302 Informal other=11 Retail total=1395 Wholesale=29</v>
      </c>
      <c r="C116" s="166"/>
      <c r="D116" s="166"/>
      <c r="E116" s="166"/>
      <c r="F116" s="166"/>
      <c r="G116" s="166"/>
      <c r="J116" s="89" t="s">
        <v>31</v>
      </c>
    </row>
    <row r="117" spans="2:18" x14ac:dyDescent="0.25">
      <c r="B117" s="18" t="str">
        <f>J116</f>
        <v>Kano</v>
      </c>
      <c r="C117" s="18"/>
      <c r="D117" s="18"/>
      <c r="E117" s="18"/>
      <c r="F117" s="18"/>
      <c r="G117" s="18"/>
      <c r="J117" s="91"/>
      <c r="K117" s="57" t="s">
        <v>14</v>
      </c>
      <c r="L117" s="57" t="s">
        <v>15</v>
      </c>
      <c r="M117" s="57" t="s">
        <v>16</v>
      </c>
      <c r="N117" s="57" t="s">
        <v>17</v>
      </c>
      <c r="O117" s="57" t="s">
        <v>18</v>
      </c>
      <c r="P117" s="57" t="s">
        <v>15</v>
      </c>
      <c r="Q117" s="57" t="s">
        <v>16</v>
      </c>
      <c r="R117" s="57" t="s">
        <v>17</v>
      </c>
    </row>
    <row r="118" spans="2:18" x14ac:dyDescent="0.25">
      <c r="B118" s="171"/>
      <c r="C118" s="171"/>
      <c r="D118" s="171"/>
      <c r="E118" s="171"/>
      <c r="F118" s="171"/>
      <c r="G118" s="171"/>
      <c r="J118" s="89" t="str">
        <f>T_iii_strat1!B$2</f>
        <v>Private Not For-Profit Facility</v>
      </c>
      <c r="K118" s="17">
        <f>T_iii_strat2!B$4</f>
        <v>100</v>
      </c>
      <c r="L118" s="17">
        <f>K118-T_iii_strat2!C$4</f>
        <v>0</v>
      </c>
      <c r="M118" s="17">
        <f>T_iii_strat2!D$4-K118</f>
        <v>0</v>
      </c>
      <c r="N118" s="17">
        <f>T_iii_strat2!E$4</f>
        <v>9</v>
      </c>
      <c r="O118" s="17">
        <f>T_iii_strat2!B$5</f>
        <v>73.400507961448525</v>
      </c>
      <c r="P118" s="17">
        <f>O118-T_iii_strat2!C$5</f>
        <v>47.417159238715797</v>
      </c>
      <c r="Q118" s="17">
        <f>T_iii_strat2!D$5-O118</f>
        <v>22.192518367368223</v>
      </c>
      <c r="R118" s="17">
        <f>T_iii_strat2!E$5</f>
        <v>9</v>
      </c>
    </row>
    <row r="119" spans="2:18" x14ac:dyDescent="0.25">
      <c r="B119" s="171"/>
      <c r="C119" s="171"/>
      <c r="D119" s="171"/>
      <c r="E119" s="171"/>
      <c r="F119" s="171"/>
      <c r="G119" s="171"/>
      <c r="J119" s="89" t="str">
        <f>T_iii_strat1!F$2</f>
        <v>Private For-Profit Facility</v>
      </c>
      <c r="K119" s="17">
        <f>T_iii_strat2!F$4</f>
        <v>66.479087654315265</v>
      </c>
      <c r="L119" s="17">
        <f>K119-T_iii_strat2!G$4</f>
        <v>25.372889498010849</v>
      </c>
      <c r="M119" s="17">
        <f>T_iii_strat2!H$4-K119</f>
        <v>18.449522692348921</v>
      </c>
      <c r="N119" s="17">
        <f>T_iii_strat2!I$4</f>
        <v>68</v>
      </c>
      <c r="O119" s="17">
        <f>T_iii_strat2!F$5</f>
        <v>39.773433476248989</v>
      </c>
      <c r="P119" s="17">
        <f>O119-T_iii_strat2!G$5</f>
        <v>17.285840707980746</v>
      </c>
      <c r="Q119" s="17">
        <f>T_iii_strat2!H$5-O119</f>
        <v>20.278885729233963</v>
      </c>
      <c r="R119" s="17">
        <f>T_iii_strat2!I$5</f>
        <v>68</v>
      </c>
    </row>
    <row r="120" spans="2:18" x14ac:dyDescent="0.25">
      <c r="B120" s="171"/>
      <c r="C120" s="171"/>
      <c r="D120" s="171"/>
      <c r="E120" s="171"/>
      <c r="F120" s="171"/>
      <c r="G120" s="171"/>
      <c r="J120" s="89" t="str">
        <f>T_iii_strat1!J$2</f>
        <v>Pharmacy</v>
      </c>
      <c r="K120" s="17">
        <f>T_iii_strat2!J$4</f>
        <v>27.713114182748711</v>
      </c>
      <c r="L120" s="17">
        <f>K120-T_iii_strat2!K$4</f>
        <v>16.341471688359555</v>
      </c>
      <c r="M120" s="17">
        <f>T_iii_strat2!L$4-K120</f>
        <v>25.678049966136783</v>
      </c>
      <c r="N120" s="17">
        <f>T_iii_strat2!M$4</f>
        <v>122</v>
      </c>
      <c r="O120" s="17">
        <f>T_iii_strat2!J$5</f>
        <v>3.4381423242135689</v>
      </c>
      <c r="P120" s="17">
        <f>O120-T_iii_strat2!K$5</f>
        <v>2.5470188132940033</v>
      </c>
      <c r="Q120" s="17">
        <f>T_iii_strat2!L$5-O120</f>
        <v>8.9192396188625107</v>
      </c>
      <c r="R120" s="17">
        <f>T_iii_strat2!M$5</f>
        <v>122</v>
      </c>
    </row>
    <row r="121" spans="2:18" x14ac:dyDescent="0.25">
      <c r="B121" s="171"/>
      <c r="C121" s="171"/>
      <c r="D121" s="171"/>
      <c r="E121" s="171"/>
      <c r="F121" s="171"/>
      <c r="G121" s="171"/>
      <c r="J121" s="89" t="str">
        <f>T_iii_strat1!R$2</f>
        <v>Drug store</v>
      </c>
      <c r="K121" s="17">
        <f>T_iii_strat2!R$4</f>
        <v>26.768482889057339</v>
      </c>
      <c r="L121" s="17">
        <f>K121-T_iii_strat2!S$4</f>
        <v>4.1444208661424469</v>
      </c>
      <c r="M121" s="17">
        <f>T_iii_strat2!T$4-K121</f>
        <v>4.5958798457977075</v>
      </c>
      <c r="N121" s="17">
        <f>T_iii_strat2!U$4</f>
        <v>1223</v>
      </c>
      <c r="O121" s="17" t="str">
        <f>T_iii_strat2!R$5</f>
        <v>0</v>
      </c>
      <c r="P121" s="17" t="e">
        <f>O121-T_iii_strat2!S$5</f>
        <v>#VALUE!</v>
      </c>
      <c r="Q121" s="17" t="e">
        <f>T_iii_strat2!T$5-O121</f>
        <v>#VALUE!</v>
      </c>
      <c r="R121" s="17">
        <f>T_iii_strat2!U$5</f>
        <v>1223</v>
      </c>
    </row>
    <row r="122" spans="2:18" x14ac:dyDescent="0.25">
      <c r="B122" s="171"/>
      <c r="C122" s="171"/>
      <c r="D122" s="171"/>
      <c r="E122" s="171"/>
      <c r="F122" s="171"/>
      <c r="G122" s="171"/>
      <c r="J122" s="89" t="str">
        <f>T_iii_strat1!V$2</f>
        <v>Informal</v>
      </c>
      <c r="K122" s="17">
        <f>T_iii_strat2!V$4</f>
        <v>26.280033841695527</v>
      </c>
      <c r="L122" s="17">
        <f>K122-T_iii_strat2!W$4</f>
        <v>17.529881083414914</v>
      </c>
      <c r="M122" s="17">
        <f>T_iii_strat2!X$4-K122</f>
        <v>30.713853825399127</v>
      </c>
      <c r="N122" s="17">
        <f>T_iii_strat2!Y$4</f>
        <v>33</v>
      </c>
      <c r="O122" s="17" t="str">
        <f>T_iii_strat2!V$5</f>
        <v>0</v>
      </c>
      <c r="P122" s="17" t="e">
        <f>O122-T_iii_strat2!W$5</f>
        <v>#VALUE!</v>
      </c>
      <c r="Q122" s="17" t="e">
        <f>T_iii_strat2!X$5-O122</f>
        <v>#VALUE!</v>
      </c>
      <c r="R122" s="17">
        <f>T_iii_strat2!Y$5</f>
        <v>33</v>
      </c>
    </row>
    <row r="123" spans="2:18" x14ac:dyDescent="0.25">
      <c r="B123" s="171"/>
      <c r="C123" s="171"/>
      <c r="D123" s="171"/>
      <c r="E123" s="171"/>
      <c r="F123" s="171"/>
      <c r="G123" s="171"/>
      <c r="J123" s="89" t="str">
        <f>T_iii_strat1!Z$2</f>
        <v>Retail total</v>
      </c>
      <c r="K123" s="17">
        <f>T_iii_strat2!Z$4</f>
        <v>28.395471270845196</v>
      </c>
      <c r="L123" s="17">
        <f>K123-T_iii_strat2!AA$4</f>
        <v>4.4997836064889896</v>
      </c>
      <c r="M123" s="17">
        <f>T_iii_strat2!AB$4-K123</f>
        <v>4.9755792950274405</v>
      </c>
      <c r="N123" s="17">
        <f>T_iii_strat2!AC$4</f>
        <v>1456</v>
      </c>
      <c r="O123" s="17">
        <f>T_iii_strat2!Z$5</f>
        <v>1.8086796849604858</v>
      </c>
      <c r="P123" s="17">
        <f>O123-T_iii_strat2!AA$5</f>
        <v>0.87021157593244669</v>
      </c>
      <c r="Q123" s="17">
        <f>T_iii_strat2!AB$5-O123</f>
        <v>1.6489663078235299</v>
      </c>
      <c r="R123" s="17">
        <f>T_iii_strat2!AC$5</f>
        <v>1456</v>
      </c>
    </row>
    <row r="124" spans="2:18" x14ac:dyDescent="0.25">
      <c r="B124" s="171"/>
      <c r="C124" s="171"/>
      <c r="D124" s="171"/>
      <c r="E124" s="171"/>
      <c r="F124" s="171"/>
      <c r="G124" s="171"/>
      <c r="J124" s="89" t="str">
        <f>T_iii_strat1!AD$2</f>
        <v>Wholesale</v>
      </c>
      <c r="K124" s="17">
        <f>T_iii_strat2!AD$4</f>
        <v>23.707934031872849</v>
      </c>
      <c r="L124" s="17">
        <f>K124-T_iii_strat2!AE$4</f>
        <v>14.354722300843374</v>
      </c>
      <c r="M124" s="17">
        <f>T_iii_strat2!AF$4-K124</f>
        <v>24.635980668388374</v>
      </c>
      <c r="N124" s="17">
        <f>T_iii_strat2!AG$4</f>
        <v>19</v>
      </c>
      <c r="O124" s="17" t="str">
        <f>T_iii_strat2!AD$5</f>
        <v>0</v>
      </c>
      <c r="P124" s="17" t="e">
        <f>O124-T_iii_strat2!AE$5</f>
        <v>#VALUE!</v>
      </c>
      <c r="Q124" s="17" t="e">
        <f>T_iii_strat2!AF$5-O124</f>
        <v>#VALUE!</v>
      </c>
      <c r="R124" s="17">
        <f>T_iii_strat2!AG$5</f>
        <v>19</v>
      </c>
    </row>
    <row r="125" spans="2:18" x14ac:dyDescent="0.25">
      <c r="B125" s="171"/>
      <c r="C125" s="171"/>
      <c r="D125" s="171"/>
      <c r="E125" s="171"/>
      <c r="F125" s="171"/>
      <c r="G125" s="171"/>
      <c r="K125" s="17">
        <f>T_iii_strat2!AH$4</f>
        <v>0</v>
      </c>
      <c r="L125" s="17">
        <f>K125-T_iii_strat2!AI$4</f>
        <v>0</v>
      </c>
      <c r="M125" s="17">
        <f>T_iii_strat2!AJ$4-K125</f>
        <v>0</v>
      </c>
      <c r="N125" s="17">
        <f>T_iii_strat2!AK$4</f>
        <v>0</v>
      </c>
      <c r="O125" s="17">
        <f>T_iii_strat2!AH$5</f>
        <v>0</v>
      </c>
      <c r="P125" s="17">
        <f>O125-T_iii_strat2!AI$5</f>
        <v>0</v>
      </c>
      <c r="Q125" s="17">
        <f>T_iii_strat2!AJ$5-O125</f>
        <v>0</v>
      </c>
      <c r="R125" s="17">
        <f>T_iii_strat2!AK$5</f>
        <v>0</v>
      </c>
    </row>
    <row r="126" spans="2:18" x14ac:dyDescent="0.25">
      <c r="B126" s="171"/>
      <c r="C126" s="171"/>
      <c r="D126" s="171"/>
      <c r="E126" s="171"/>
      <c r="F126" s="171"/>
      <c r="G126" s="171"/>
    </row>
    <row r="127" spans="2:18" x14ac:dyDescent="0.25">
      <c r="B127" s="171"/>
      <c r="C127" s="171"/>
      <c r="D127" s="171"/>
      <c r="E127" s="171"/>
      <c r="F127" s="171"/>
      <c r="G127" s="171"/>
    </row>
    <row r="128" spans="2:18" x14ac:dyDescent="0.25">
      <c r="B128" s="171"/>
      <c r="C128" s="171"/>
      <c r="D128" s="171"/>
      <c r="E128" s="171"/>
      <c r="F128" s="171"/>
      <c r="G128" s="171"/>
    </row>
    <row r="129" spans="2:18" x14ac:dyDescent="0.25">
      <c r="B129" s="171"/>
      <c r="C129" s="171"/>
      <c r="D129" s="171"/>
      <c r="E129" s="171"/>
      <c r="F129" s="171"/>
      <c r="G129" s="171"/>
    </row>
    <row r="130" spans="2:18" x14ac:dyDescent="0.25">
      <c r="B130" s="171"/>
      <c r="C130" s="171"/>
      <c r="D130" s="171"/>
      <c r="E130" s="171"/>
      <c r="F130" s="171"/>
      <c r="G130" s="171"/>
    </row>
    <row r="131" spans="2:18" x14ac:dyDescent="0.25">
      <c r="B131" s="171"/>
      <c r="C131" s="171"/>
      <c r="D131" s="171"/>
      <c r="E131" s="171"/>
      <c r="F131" s="171"/>
      <c r="G131" s="171"/>
    </row>
    <row r="132" spans="2:18" x14ac:dyDescent="0.25">
      <c r="B132" s="171"/>
      <c r="C132" s="171"/>
      <c r="D132" s="171"/>
      <c r="E132" s="171"/>
      <c r="F132" s="171"/>
      <c r="G132" s="171"/>
    </row>
    <row r="133" spans="2:18" x14ac:dyDescent="0.25">
      <c r="B133" s="171"/>
      <c r="C133" s="171"/>
      <c r="D133" s="171"/>
      <c r="E133" s="171"/>
      <c r="F133" s="171"/>
      <c r="G133" s="171"/>
      <c r="J133" s="89" t="s">
        <v>32</v>
      </c>
    </row>
    <row r="134" spans="2:18" ht="30" customHeight="1" x14ac:dyDescent="0.25">
      <c r="B134" s="166" t="str">
        <f>_xlfn.CONCAT("Total outlets enumerated: Private not-for-profit=", T_iii_strat2!E4, " Private-for-profit=", T_iii_strat2!I4, " Pharmacy=", T_iii_strat2!M4, " PPMV=", T_iii_strat2!U4, " Informal other=",T_iii_strat2!Y4,  " Retail total=", T_iii_strat2!AC4, " Wholesale=", T_iii_strat2!AG4)</f>
        <v>Total outlets enumerated: Private not-for-profit=9 Private-for-profit=68 Pharmacy=122 PPMV=1223 Informal other=33 Retail total=1456 Wholesale=19</v>
      </c>
      <c r="C134" s="166"/>
      <c r="D134" s="166"/>
      <c r="E134" s="166"/>
      <c r="F134" s="166"/>
      <c r="G134" s="166"/>
      <c r="J134" s="91"/>
      <c r="K134" s="57" t="s">
        <v>14</v>
      </c>
      <c r="L134" s="57" t="s">
        <v>15</v>
      </c>
      <c r="M134" s="57" t="s">
        <v>16</v>
      </c>
      <c r="N134" s="57" t="s">
        <v>17</v>
      </c>
      <c r="O134" s="57" t="s">
        <v>18</v>
      </c>
      <c r="P134" s="57" t="s">
        <v>15</v>
      </c>
      <c r="Q134" s="57" t="s">
        <v>16</v>
      </c>
      <c r="R134" s="57" t="s">
        <v>17</v>
      </c>
    </row>
    <row r="135" spans="2:18" x14ac:dyDescent="0.25">
      <c r="B135" s="18" t="str">
        <f>J133</f>
        <v>Lagos</v>
      </c>
      <c r="C135" s="18"/>
      <c r="D135" s="18"/>
      <c r="E135" s="18"/>
      <c r="F135" s="18"/>
      <c r="G135" s="18"/>
      <c r="J135" s="89" t="str">
        <f>T_iii_strat1!B$2</f>
        <v>Private Not For-Profit Facility</v>
      </c>
      <c r="K135" s="17">
        <f>T_iii_strat3!B$4</f>
        <v>84.723740420644901</v>
      </c>
      <c r="L135" s="17">
        <f>K135-T_iii_strat3!C$4</f>
        <v>47.978808182249999</v>
      </c>
      <c r="M135" s="17">
        <f>T_iii_strat3!D$4-K135</f>
        <v>13.690000479822103</v>
      </c>
      <c r="N135" s="17">
        <f>T_iii_strat3!E$4</f>
        <v>3</v>
      </c>
      <c r="O135" s="17">
        <f>T_iii_strat3!B$5</f>
        <v>84.723740420644901</v>
      </c>
      <c r="P135" s="17">
        <f>O135-T_iii_strat3!C$5</f>
        <v>47.978808182249999</v>
      </c>
      <c r="Q135" s="17">
        <f>T_iii_strat3!D$5-O135</f>
        <v>13.690000479822103</v>
      </c>
      <c r="R135" s="17">
        <f>T_iii_strat3!E$5</f>
        <v>3</v>
      </c>
    </row>
    <row r="136" spans="2:18" x14ac:dyDescent="0.25">
      <c r="B136" s="171"/>
      <c r="C136" s="171"/>
      <c r="D136" s="171"/>
      <c r="E136" s="171"/>
      <c r="F136" s="171"/>
      <c r="G136" s="171"/>
      <c r="J136" s="89" t="str">
        <f>T_iii_strat1!F$2</f>
        <v>Private For-Profit Facility</v>
      </c>
      <c r="K136" s="17">
        <f>T_iii_strat3!F$4</f>
        <v>44.097061409806997</v>
      </c>
      <c r="L136" s="17">
        <f>K136-T_iii_strat3!G$4</f>
        <v>9.1629417666337005</v>
      </c>
      <c r="M136" s="17">
        <f>T_iii_strat3!H$4-K136</f>
        <v>0.50690199394020397</v>
      </c>
      <c r="N136" s="17">
        <f>T_iii_strat3!I$4</f>
        <v>80</v>
      </c>
      <c r="O136" s="17">
        <f>T_iii_strat3!F$5</f>
        <v>34.194708182334203</v>
      </c>
      <c r="P136" s="17">
        <f>O136-T_iii_strat3!G$5</f>
        <v>9.9523103589001707</v>
      </c>
      <c r="Q136" s="17">
        <f>T_iii_strat3!H$5-O136</f>
        <v>13.769926018449013</v>
      </c>
      <c r="R136" s="17">
        <f>T_iii_strat3!I$5</f>
        <v>80</v>
      </c>
    </row>
    <row r="137" spans="2:18" x14ac:dyDescent="0.25">
      <c r="B137" s="171"/>
      <c r="C137" s="171"/>
      <c r="D137" s="171"/>
      <c r="E137" s="171"/>
      <c r="F137" s="171"/>
      <c r="G137" s="171"/>
      <c r="J137" s="89" t="str">
        <f>T_iii_strat1!J$2</f>
        <v>Pharmacy</v>
      </c>
      <c r="K137" s="17">
        <f>T_iii_strat3!J$4</f>
        <v>6.7312917409044397</v>
      </c>
      <c r="L137" s="17">
        <f>K137-T_iii_strat3!K$4</f>
        <v>2.7418843337606598</v>
      </c>
      <c r="M137" s="17">
        <f>T_iii_strat3!L$4-K137</f>
        <v>4.4074545753275602</v>
      </c>
      <c r="N137" s="17">
        <f>T_iii_strat3!M$4</f>
        <v>337</v>
      </c>
      <c r="O137" s="17" t="str">
        <f>T_iii_strat3!J$5</f>
        <v>0</v>
      </c>
      <c r="P137" s="17" t="e">
        <f>O137-T_iii_strat3!K$5</f>
        <v>#VALUE!</v>
      </c>
      <c r="Q137" s="17" t="e">
        <f>T_iii_strat3!L$5-O137</f>
        <v>#VALUE!</v>
      </c>
      <c r="R137" s="17">
        <f>T_iii_strat3!M$5</f>
        <v>337</v>
      </c>
    </row>
    <row r="138" spans="2:18" x14ac:dyDescent="0.25">
      <c r="B138" s="171"/>
      <c r="C138" s="171"/>
      <c r="D138" s="171"/>
      <c r="E138" s="171"/>
      <c r="F138" s="171"/>
      <c r="G138" s="171"/>
      <c r="J138" s="89" t="str">
        <f>T_iii_strat1!R$2</f>
        <v>Drug store</v>
      </c>
      <c r="K138" s="17">
        <f>T_iii_strat3!R$4</f>
        <v>0.44617934823689098</v>
      </c>
      <c r="L138" s="17">
        <f>K138-T_iii_strat3!S$4</f>
        <v>0.30530295386866402</v>
      </c>
      <c r="M138" s="17">
        <f>T_iii_strat3!T$4-K138</f>
        <v>0.86569113463144909</v>
      </c>
      <c r="N138" s="17">
        <f>T_iii_strat3!U$4</f>
        <v>400</v>
      </c>
      <c r="O138" s="17" t="str">
        <f>T_iii_strat3!R$5</f>
        <v>0</v>
      </c>
      <c r="P138" s="17" t="e">
        <f>O138-T_iii_strat3!S$5</f>
        <v>#VALUE!</v>
      </c>
      <c r="Q138" s="17" t="e">
        <f>T_iii_strat3!T$5-O138</f>
        <v>#VALUE!</v>
      </c>
      <c r="R138" s="17">
        <f>T_iii_strat3!U$5</f>
        <v>400</v>
      </c>
    </row>
    <row r="139" spans="2:18" x14ac:dyDescent="0.25">
      <c r="B139" s="171"/>
      <c r="C139" s="171"/>
      <c r="D139" s="171"/>
      <c r="E139" s="171"/>
      <c r="F139" s="171"/>
      <c r="G139" s="171"/>
      <c r="J139" s="89" t="str">
        <f>T_iii_strat1!V$2</f>
        <v>Informal</v>
      </c>
      <c r="K139" s="17" t="str">
        <f>T_iii_strat3!V$4</f>
        <v>0</v>
      </c>
      <c r="L139" s="17" t="e">
        <f>K139-T_iii_strat3!W$4</f>
        <v>#VALUE!</v>
      </c>
      <c r="M139" s="17" t="e">
        <f>T_iii_strat3!X$4-K139</f>
        <v>#VALUE!</v>
      </c>
      <c r="N139" s="17">
        <f>T_iii_strat3!Y$4</f>
        <v>49</v>
      </c>
      <c r="O139" s="17" t="str">
        <f>T_iii_strat3!V$5</f>
        <v>0</v>
      </c>
      <c r="P139" s="17" t="e">
        <f>O139-T_iii_strat3!W$5</f>
        <v>#VALUE!</v>
      </c>
      <c r="Q139" s="17" t="e">
        <f>T_iii_strat3!X$5-O139</f>
        <v>#VALUE!</v>
      </c>
      <c r="R139" s="17">
        <f>T_iii_strat3!Y$5</f>
        <v>49</v>
      </c>
    </row>
    <row r="140" spans="2:18" x14ac:dyDescent="0.25">
      <c r="B140" s="171"/>
      <c r="C140" s="171"/>
      <c r="D140" s="171"/>
      <c r="E140" s="171"/>
      <c r="F140" s="171"/>
      <c r="G140" s="171"/>
      <c r="J140" s="89" t="str">
        <f>T_iii_strat1!Z$2</f>
        <v>Retail total</v>
      </c>
      <c r="K140" s="17">
        <f>T_iii_strat3!Z$4</f>
        <v>10.662763190328588</v>
      </c>
      <c r="L140" s="17">
        <f>K140-T_iii_strat3!AA$4</f>
        <v>3.3647387520121281</v>
      </c>
      <c r="M140" s="17">
        <f>T_iii_strat3!AB$4-K140</f>
        <v>3.6596341575628113</v>
      </c>
      <c r="N140" s="17">
        <f>T_iii_strat3!AC$4</f>
        <v>1048</v>
      </c>
      <c r="O140" s="17">
        <f>T_iii_strat3!Z$5</f>
        <v>7.4800443440401603</v>
      </c>
      <c r="P140" s="17">
        <f>O140-T_iii_strat3!AA$5</f>
        <v>3.24383358283312</v>
      </c>
      <c r="Q140" s="17">
        <f>T_iii_strat3!AB$5-O140</f>
        <v>3.3628542900411391</v>
      </c>
      <c r="R140" s="17">
        <f>T_iii_strat3!AC$5</f>
        <v>1048</v>
      </c>
    </row>
    <row r="141" spans="2:18" x14ac:dyDescent="0.25">
      <c r="B141" s="171"/>
      <c r="C141" s="171"/>
      <c r="D141" s="171"/>
      <c r="E141" s="171"/>
      <c r="F141" s="171"/>
      <c r="G141" s="171"/>
      <c r="J141" s="89" t="str">
        <f>T_iii_strat1!AD$2</f>
        <v>Wholesale</v>
      </c>
      <c r="K141" s="17" t="str">
        <f>T_iii_strat3!AD$4</f>
        <v>0</v>
      </c>
      <c r="L141" s="17" t="e">
        <f>K141-T_iii_strat3!AE$4</f>
        <v>#VALUE!</v>
      </c>
      <c r="M141" s="17" t="e">
        <f>T_iii_strat3!AF$4-K141</f>
        <v>#VALUE!</v>
      </c>
      <c r="N141" s="17">
        <f>T_iii_strat3!AG$4</f>
        <v>3</v>
      </c>
      <c r="O141" s="17" t="str">
        <f>T_iii_strat3!AD$5</f>
        <v>0</v>
      </c>
      <c r="P141" s="17" t="e">
        <f>O141-T_iii_strat3!AE$5</f>
        <v>#VALUE!</v>
      </c>
      <c r="Q141" s="17" t="e">
        <f>T_iii_strat3!AF$5-O141</f>
        <v>#VALUE!</v>
      </c>
      <c r="R141" s="17">
        <f>T_iii_strat3!AG$5</f>
        <v>3</v>
      </c>
    </row>
    <row r="142" spans="2:18" x14ac:dyDescent="0.25">
      <c r="B142" s="171"/>
      <c r="C142" s="171"/>
      <c r="D142" s="171"/>
      <c r="E142" s="171"/>
      <c r="F142" s="171"/>
      <c r="G142" s="171"/>
      <c r="K142" s="17">
        <f>T_iii_strat3!AH$4</f>
        <v>0</v>
      </c>
      <c r="L142" s="17">
        <f>K142-T_iii_strat3!AI$4</f>
        <v>0</v>
      </c>
      <c r="M142" s="17">
        <f>T_iii_strat3!AJ$4-K142</f>
        <v>0</v>
      </c>
      <c r="N142" s="17">
        <f>T_iii_strat3!AK$4</f>
        <v>0</v>
      </c>
      <c r="O142" s="17">
        <f>T_iii_strat3!AH$5</f>
        <v>0</v>
      </c>
      <c r="P142" s="17">
        <f>O142-T_iii_strat3!AI$5</f>
        <v>0</v>
      </c>
      <c r="Q142" s="17">
        <f>T_iii_strat3!AJ$5-O142</f>
        <v>0</v>
      </c>
      <c r="R142" s="17">
        <f>T_iii_strat3!AK$5</f>
        <v>0</v>
      </c>
    </row>
    <row r="143" spans="2:18" x14ac:dyDescent="0.25">
      <c r="B143" s="171"/>
      <c r="C143" s="171"/>
      <c r="D143" s="171"/>
      <c r="E143" s="171"/>
      <c r="F143" s="171"/>
      <c r="G143" s="171"/>
    </row>
    <row r="144" spans="2:18" x14ac:dyDescent="0.25">
      <c r="B144" s="171"/>
      <c r="C144" s="171"/>
      <c r="D144" s="171"/>
      <c r="E144" s="171"/>
      <c r="F144" s="171"/>
      <c r="G144" s="171"/>
    </row>
    <row r="145" spans="1:98" x14ac:dyDescent="0.25">
      <c r="B145" s="171"/>
      <c r="C145" s="171"/>
      <c r="D145" s="171"/>
      <c r="E145" s="171"/>
      <c r="F145" s="171"/>
      <c r="G145" s="171"/>
    </row>
    <row r="146" spans="1:98" x14ac:dyDescent="0.25">
      <c r="B146" s="171"/>
      <c r="C146" s="171"/>
      <c r="D146" s="171"/>
      <c r="E146" s="171"/>
      <c r="F146" s="171"/>
      <c r="G146" s="171"/>
    </row>
    <row r="147" spans="1:98" x14ac:dyDescent="0.25">
      <c r="B147" s="171"/>
      <c r="C147" s="171"/>
      <c r="D147" s="171"/>
      <c r="E147" s="171"/>
      <c r="F147" s="171"/>
      <c r="G147" s="171"/>
    </row>
    <row r="148" spans="1:98" x14ac:dyDescent="0.25">
      <c r="B148" s="171"/>
      <c r="C148" s="171"/>
      <c r="D148" s="171"/>
      <c r="E148" s="171"/>
      <c r="F148" s="171"/>
      <c r="G148" s="171"/>
    </row>
    <row r="149" spans="1:98" x14ac:dyDescent="0.25">
      <c r="B149" s="171"/>
      <c r="C149" s="171"/>
      <c r="D149" s="171"/>
      <c r="E149" s="171"/>
      <c r="F149" s="171"/>
      <c r="G149" s="171"/>
    </row>
    <row r="150" spans="1:98" x14ac:dyDescent="0.25">
      <c r="B150" s="171"/>
      <c r="C150" s="171"/>
      <c r="D150" s="171"/>
      <c r="E150" s="171"/>
      <c r="F150" s="171"/>
      <c r="G150" s="171"/>
    </row>
    <row r="151" spans="1:98" x14ac:dyDescent="0.25">
      <c r="B151" s="171"/>
      <c r="C151" s="171"/>
      <c r="D151" s="171"/>
      <c r="E151" s="171"/>
      <c r="F151" s="171"/>
      <c r="G151" s="171"/>
    </row>
    <row r="152" spans="1:98" ht="30.75" customHeight="1" x14ac:dyDescent="0.25">
      <c r="B152" s="166" t="str">
        <f>_xlfn.CONCAT("Total outlets enumerated: Private not-for-profit=", T_iii_strat3!E4, " Private-for-profit=", T_iii_strat3!I4, " Pharmacy=", T_iii_strat3!M4, " PPMV=", T_iii_strat3!U4, " Informal other=",T_iii_strat3!Y4,  " Retail total=", T_iii_strat3!AC4, " Wholesale=", T_iii_strat3!AG4)</f>
        <v>Total outlets enumerated: Private not-for-profit=3 Private-for-profit=80 Pharmacy=337 PPMV=400 Informal other=49 Retail total=1048 Wholesale=3</v>
      </c>
      <c r="C152" s="166"/>
      <c r="D152" s="166"/>
      <c r="E152" s="166"/>
      <c r="F152" s="166"/>
      <c r="G152" s="166"/>
    </row>
    <row r="153" spans="1:98" ht="270.75" customHeight="1" thickBot="1" x14ac:dyDescent="0.3">
      <c r="B153" s="167" t="s">
        <v>33</v>
      </c>
      <c r="C153" s="167"/>
      <c r="D153" s="167"/>
      <c r="E153" s="167"/>
      <c r="F153" s="167"/>
      <c r="G153" s="167"/>
      <c r="J153" s="93"/>
      <c r="K153" s="75"/>
      <c r="L153" s="75"/>
      <c r="M153" s="74"/>
      <c r="N153" s="74"/>
      <c r="O153" s="75"/>
      <c r="P153" s="75"/>
      <c r="Q153" s="74"/>
      <c r="R153" s="75"/>
    </row>
    <row r="154" spans="1:98" ht="15.75" thickTop="1" x14ac:dyDescent="0.25"/>
    <row r="156" spans="1:98" s="76" customFormat="1" x14ac:dyDescent="0.25">
      <c r="A156" s="64"/>
      <c r="B156" s="64"/>
      <c r="C156" s="64"/>
      <c r="D156" s="64"/>
      <c r="E156" s="64"/>
      <c r="F156" s="64"/>
      <c r="G156" s="64"/>
      <c r="H156" s="64"/>
      <c r="I156" s="73"/>
      <c r="J156" s="94"/>
      <c r="S156" s="75"/>
      <c r="T156" s="74"/>
      <c r="U156" s="75"/>
      <c r="V156" s="75"/>
      <c r="W156" s="74"/>
      <c r="X156" s="75"/>
      <c r="Y156" s="75"/>
      <c r="Z156" s="74"/>
      <c r="AA156" s="75"/>
      <c r="AB156" s="75"/>
    </row>
    <row r="157" spans="1:98" s="69" customFormat="1" x14ac:dyDescent="0.25">
      <c r="A157" s="83" t="s">
        <v>34</v>
      </c>
      <c r="B157" s="63"/>
      <c r="C157" s="63"/>
      <c r="D157" s="63"/>
      <c r="E157" s="63"/>
      <c r="F157" s="63"/>
      <c r="G157" s="63"/>
      <c r="H157" s="63"/>
      <c r="I157" s="68"/>
      <c r="J157" s="92"/>
      <c r="K157" s="71"/>
      <c r="L157" s="72"/>
      <c r="M157" s="70"/>
      <c r="N157" s="70"/>
      <c r="O157" s="72"/>
      <c r="P157" s="72"/>
      <c r="Q157" s="70"/>
      <c r="R157" s="72"/>
      <c r="S157" s="72"/>
      <c r="T157" s="70"/>
      <c r="U157" s="71"/>
      <c r="V157" s="72"/>
      <c r="W157" s="70"/>
      <c r="X157" s="72"/>
      <c r="Y157" s="72"/>
      <c r="Z157" s="70"/>
      <c r="AA157" s="72"/>
      <c r="AB157" s="72"/>
    </row>
    <row r="158" spans="1:98" s="76" customFormat="1" x14ac:dyDescent="0.25">
      <c r="A158" s="64" t="s">
        <v>20</v>
      </c>
      <c r="B158" s="64"/>
      <c r="C158" s="64"/>
      <c r="D158" s="64"/>
      <c r="E158" s="64"/>
      <c r="F158" s="64"/>
      <c r="G158" s="64"/>
      <c r="H158" s="64"/>
      <c r="I158" s="73"/>
      <c r="J158" s="93"/>
      <c r="K158" s="82"/>
      <c r="L158" s="75"/>
      <c r="M158" s="74"/>
      <c r="N158" s="74"/>
      <c r="O158" s="75"/>
      <c r="P158" s="75"/>
      <c r="Q158" s="74"/>
      <c r="R158" s="75"/>
      <c r="S158" s="75"/>
      <c r="T158" s="74"/>
      <c r="U158" s="82"/>
      <c r="V158" s="75"/>
      <c r="W158" s="74"/>
      <c r="X158" s="75"/>
      <c r="Y158" s="75"/>
      <c r="Z158" s="74"/>
      <c r="AA158" s="75"/>
      <c r="AB158" s="75"/>
    </row>
    <row r="159" spans="1:98" s="76" customFormat="1" x14ac:dyDescent="0.25">
      <c r="A159" s="64"/>
      <c r="B159" s="64"/>
      <c r="C159" s="64"/>
      <c r="D159" s="64"/>
      <c r="E159" s="64"/>
      <c r="F159" s="64"/>
      <c r="G159" s="64"/>
      <c r="H159" s="64"/>
      <c r="I159" s="73"/>
      <c r="J159" s="93"/>
      <c r="K159" s="75"/>
      <c r="L159" s="75"/>
      <c r="M159" s="74"/>
      <c r="N159" s="74"/>
      <c r="O159" s="75"/>
      <c r="P159" s="75"/>
      <c r="Q159" s="74"/>
      <c r="R159" s="75"/>
      <c r="S159" s="75"/>
      <c r="T159" s="74"/>
      <c r="U159" s="75"/>
      <c r="V159" s="75"/>
      <c r="W159" s="74"/>
      <c r="X159" s="75"/>
      <c r="Y159" s="75"/>
      <c r="Z159" s="74"/>
      <c r="AA159" s="75"/>
      <c r="AB159" s="75"/>
    </row>
    <row r="160" spans="1:98" s="78" customFormat="1" ht="29.25" customHeight="1" thickBot="1" x14ac:dyDescent="0.3">
      <c r="A160" s="65"/>
      <c r="B160" s="168" t="str">
        <f>_xlfn.CONCAT(A$2, ", ", A$158)</f>
        <v>Proportion of all outlets enumerated that had an antimalarial in stock at the time of the survey visit, among all outlets surveyed, disaggregated by urban and rural study areas</v>
      </c>
      <c r="C160" s="168"/>
      <c r="D160" s="168"/>
      <c r="E160" s="168"/>
      <c r="F160" s="168"/>
      <c r="G160" s="168"/>
      <c r="H160" s="65"/>
      <c r="I160" s="77"/>
      <c r="J160" s="94"/>
      <c r="K160" s="75" t="s">
        <v>21</v>
      </c>
      <c r="L160" s="75" t="s">
        <v>21</v>
      </c>
      <c r="M160" s="75" t="s">
        <v>21</v>
      </c>
      <c r="N160" s="75" t="s">
        <v>21</v>
      </c>
      <c r="O160" s="75" t="s">
        <v>21</v>
      </c>
      <c r="P160" s="75" t="s">
        <v>21</v>
      </c>
      <c r="Q160" s="75" t="s">
        <v>21</v>
      </c>
      <c r="R160" s="75" t="s">
        <v>21</v>
      </c>
      <c r="S160" s="75" t="s">
        <v>21</v>
      </c>
      <c r="T160" s="75" t="s">
        <v>22</v>
      </c>
      <c r="U160" s="75" t="s">
        <v>22</v>
      </c>
      <c r="V160" s="75" t="s">
        <v>22</v>
      </c>
      <c r="W160" s="75" t="s">
        <v>22</v>
      </c>
      <c r="X160" s="75" t="s">
        <v>22</v>
      </c>
      <c r="Y160" s="75" t="s">
        <v>22</v>
      </c>
      <c r="Z160" s="75" t="s">
        <v>22</v>
      </c>
      <c r="AA160" s="75" t="s">
        <v>22</v>
      </c>
      <c r="AB160" s="75" t="s">
        <v>22</v>
      </c>
      <c r="AD160" s="76"/>
      <c r="AE160" s="76" t="s">
        <v>23</v>
      </c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</row>
    <row r="161" spans="1:28" s="76" customFormat="1" ht="15.75" thickTop="1" x14ac:dyDescent="0.25">
      <c r="A161" s="64"/>
      <c r="B161" s="169" t="s">
        <v>35</v>
      </c>
      <c r="C161" s="169"/>
      <c r="D161" s="169"/>
      <c r="E161" s="169"/>
      <c r="F161" s="169"/>
      <c r="G161" s="169"/>
      <c r="H161" s="64"/>
      <c r="I161" s="73"/>
      <c r="J161" s="94"/>
      <c r="K161" s="74" t="s">
        <v>36</v>
      </c>
      <c r="L161" s="74"/>
      <c r="M161" s="74"/>
      <c r="N161" s="74" t="s">
        <v>37</v>
      </c>
      <c r="O161" s="74"/>
      <c r="P161" s="74"/>
      <c r="Q161" s="74" t="s">
        <v>38</v>
      </c>
      <c r="R161" s="74"/>
      <c r="S161" s="74"/>
      <c r="T161" s="74" t="s">
        <v>39</v>
      </c>
      <c r="U161" s="74"/>
      <c r="V161" s="74"/>
      <c r="W161" s="74" t="s">
        <v>40</v>
      </c>
      <c r="X161" s="74"/>
      <c r="Y161" s="74"/>
      <c r="Z161" s="74" t="s">
        <v>41</v>
      </c>
      <c r="AA161" s="74"/>
      <c r="AB161" s="74"/>
    </row>
    <row r="162" spans="1:28" s="76" customFormat="1" x14ac:dyDescent="0.25">
      <c r="A162" s="64"/>
      <c r="B162" s="169"/>
      <c r="C162" s="169"/>
      <c r="D162" s="169"/>
      <c r="E162" s="169"/>
      <c r="F162" s="169"/>
      <c r="G162" s="169"/>
      <c r="H162" s="64"/>
      <c r="I162" s="73"/>
      <c r="J162" s="95" t="s">
        <v>24</v>
      </c>
      <c r="K162" s="79" t="s">
        <v>25</v>
      </c>
      <c r="L162" s="80" t="s">
        <v>15</v>
      </c>
      <c r="M162" s="80" t="s">
        <v>16</v>
      </c>
      <c r="N162" s="79" t="s">
        <v>25</v>
      </c>
      <c r="O162" s="80" t="s">
        <v>15</v>
      </c>
      <c r="P162" s="80" t="s">
        <v>16</v>
      </c>
      <c r="Q162" s="79" t="s">
        <v>25</v>
      </c>
      <c r="R162" s="80" t="s">
        <v>15</v>
      </c>
      <c r="S162" s="80" t="s">
        <v>16</v>
      </c>
      <c r="T162" s="79" t="s">
        <v>25</v>
      </c>
      <c r="U162" s="80" t="s">
        <v>15</v>
      </c>
      <c r="V162" s="80" t="s">
        <v>16</v>
      </c>
      <c r="W162" s="79" t="s">
        <v>25</v>
      </c>
      <c r="X162" s="80" t="s">
        <v>15</v>
      </c>
      <c r="Y162" s="80" t="s">
        <v>16</v>
      </c>
      <c r="Z162" s="79" t="s">
        <v>25</v>
      </c>
      <c r="AA162" s="80" t="s">
        <v>15</v>
      </c>
      <c r="AB162" s="80" t="s">
        <v>16</v>
      </c>
    </row>
    <row r="163" spans="1:28" s="76" customFormat="1" x14ac:dyDescent="0.25">
      <c r="A163" s="66"/>
      <c r="B163" s="169"/>
      <c r="C163" s="169"/>
      <c r="D163" s="169"/>
      <c r="E163" s="169"/>
      <c r="F163" s="169"/>
      <c r="G163" s="169"/>
      <c r="H163" s="64"/>
      <c r="I163" s="73"/>
      <c r="J163" s="96" t="str">
        <f>T_iv_strat1!A4</f>
        <v>Stocks any diagnostic test</v>
      </c>
      <c r="K163" s="74">
        <f>T_iv_strat1!Z4</f>
        <v>34.261983800730661</v>
      </c>
      <c r="L163" s="75">
        <f>K163-T_iv_strat1!AA4</f>
        <v>5.3134967585667603</v>
      </c>
      <c r="M163" s="75">
        <f>T_iv_strat1!AB4-K163</f>
        <v>5.7279204899162579</v>
      </c>
      <c r="N163" s="74">
        <f>T_iv_strat2!Z4</f>
        <v>34.261983800730661</v>
      </c>
      <c r="O163" s="75">
        <f>N163-T_iv_strat2!AA4</f>
        <v>5.3134967585667603</v>
      </c>
      <c r="P163" s="75">
        <f>T_iv_strat2!AB4-N163</f>
        <v>5.7279204899162579</v>
      </c>
      <c r="Q163" s="74">
        <f>T_iv_strat3!Z4</f>
        <v>6.4743326424480596</v>
      </c>
      <c r="R163" s="75">
        <f>Q163-T_iv_strat3!AA4</f>
        <v>4.0256863107648195</v>
      </c>
      <c r="S163" s="75">
        <f>T_iv_strat3!AB4-Q163</f>
        <v>8.01049676430174</v>
      </c>
      <c r="T163" s="74">
        <f>T_iv_strat1!BF4</f>
        <v>34.170934847772301</v>
      </c>
      <c r="U163" s="75">
        <f>T163-T_iv_strat1!BG4</f>
        <v>4.8559946296281602</v>
      </c>
      <c r="V163" s="75">
        <f>T_iv_strat1!BH4-T163</f>
        <v>7.2388299782600996</v>
      </c>
      <c r="W163" s="74">
        <f>T_iv_strat2!BF4</f>
        <v>34.170934847772301</v>
      </c>
      <c r="X163" s="75">
        <f>W163-T_iv_strat2!BG4</f>
        <v>4.8559946296281602</v>
      </c>
      <c r="Y163" s="75">
        <f>T_iv_strat2!BH4-W163</f>
        <v>7.2388299782600996</v>
      </c>
      <c r="Z163" s="74">
        <f>T_iv_strat3!BF4</f>
        <v>11.4141014746087</v>
      </c>
      <c r="AA163" s="75">
        <f>Z163-T_iv_strat3!BG4</f>
        <v>3.7932688301839397</v>
      </c>
      <c r="AB163" s="75">
        <f>T_iv_strat3!BH4-Z163</f>
        <v>5.3307181695398995</v>
      </c>
    </row>
    <row r="164" spans="1:28" s="76" customFormat="1" x14ac:dyDescent="0.25">
      <c r="A164" s="64"/>
      <c r="B164" s="169"/>
      <c r="C164" s="169"/>
      <c r="D164" s="169"/>
      <c r="E164" s="169"/>
      <c r="F164" s="169"/>
      <c r="G164" s="169"/>
      <c r="H164" s="64"/>
      <c r="I164" s="73"/>
      <c r="J164" s="96" t="str">
        <f>T_iv_strat1!A5</f>
        <v>Stocks malaria microscopy?</v>
      </c>
      <c r="K164" s="74">
        <f>T_iv_strat1!Z5</f>
        <v>4.64387774638337</v>
      </c>
      <c r="L164" s="75">
        <f>K164-T_iv_strat1!AA5</f>
        <v>3.2774307817699402</v>
      </c>
      <c r="M164" s="75">
        <f>T_iv_strat1!AB5-K164</f>
        <v>10.028865746047732</v>
      </c>
      <c r="N164" s="74">
        <f>T_iv_strat2!Z5</f>
        <v>4.64387774638337</v>
      </c>
      <c r="O164" s="75">
        <f>N164-T_iv_strat2!AA5</f>
        <v>3.2774307817699402</v>
      </c>
      <c r="P164" s="75">
        <f>T_iv_strat2!AB5-N164</f>
        <v>10.028865746047732</v>
      </c>
      <c r="Q164" s="74">
        <f>T_iv_strat3!Z5</f>
        <v>4.3213989136711071</v>
      </c>
      <c r="R164" s="75">
        <f>Q164-T_iv_strat3!AA5</f>
        <v>2.8826527729562468</v>
      </c>
      <c r="S164" s="75">
        <f>T_iv_strat3!AB5-Q164</f>
        <v>7.1246134501759926</v>
      </c>
      <c r="T164" s="74">
        <f>T_iv_strat1!BF5</f>
        <v>10.0276628019406</v>
      </c>
      <c r="U164" s="75">
        <f>T164-T_iv_strat1!BG5</f>
        <v>2.6088949297561603</v>
      </c>
      <c r="V164" s="75">
        <f>T_iv_strat1!BH5-T164</f>
        <v>3.2160852477933002</v>
      </c>
      <c r="W164" s="74">
        <f>T_iv_strat2!BF5</f>
        <v>10.0276628019406</v>
      </c>
      <c r="X164" s="75">
        <f>W164-T_iv_strat2!BG5</f>
        <v>2.6088949297561603</v>
      </c>
      <c r="Y164" s="75">
        <f>T_iv_strat2!BH5-W164</f>
        <v>3.2160852477933002</v>
      </c>
      <c r="Z164" s="74">
        <f>T_iv_strat3!BF5</f>
        <v>8.1643837492904208</v>
      </c>
      <c r="AA164" s="75">
        <f>Z164-T_iv_strat3!BG5</f>
        <v>3.7201467199957312</v>
      </c>
      <c r="AB164" s="75">
        <f>T_iv_strat3!BH5-Z164</f>
        <v>3.6836831225835791</v>
      </c>
    </row>
    <row r="165" spans="1:28" s="76" customFormat="1" x14ac:dyDescent="0.25">
      <c r="A165" s="64"/>
      <c r="B165" s="169"/>
      <c r="C165" s="169"/>
      <c r="D165" s="169"/>
      <c r="E165" s="169"/>
      <c r="F165" s="169"/>
      <c r="G165" s="169"/>
      <c r="H165" s="64"/>
      <c r="I165" s="73"/>
      <c r="J165" s="96" t="str">
        <f>T_iv_strat1!A6</f>
        <v>Stocks malaria RDT</v>
      </c>
      <c r="K165" s="74">
        <f>T_iv_strat1!Z6</f>
        <v>29.9939036184117</v>
      </c>
      <c r="L165" s="75">
        <f>K165-T_iv_strat1!AA6</f>
        <v>6.3774847400888994</v>
      </c>
      <c r="M165" s="75">
        <f>T_iv_strat1!AB6-K165</f>
        <v>7.2495098136766032</v>
      </c>
      <c r="N165" s="74">
        <f>T_iv_strat2!Z6</f>
        <v>29.9939036184117</v>
      </c>
      <c r="O165" s="75">
        <f>N165-T_iv_strat2!AA6</f>
        <v>6.3774847400888994</v>
      </c>
      <c r="P165" s="75">
        <f>T_iv_strat2!AB6-N165</f>
        <v>7.2495098136766032</v>
      </c>
      <c r="Q165" s="74">
        <f>T_iv_strat3!Z6</f>
        <v>2.9909004898471601</v>
      </c>
      <c r="R165" s="75">
        <f>Q165-T_iv_strat3!AA6</f>
        <v>1.8146644411630302</v>
      </c>
      <c r="S165" s="75">
        <f>T_iv_strat3!AB6-Q165</f>
        <v>4.4037639349500504</v>
      </c>
      <c r="T165" s="74">
        <f>T_iv_strat1!BF6</f>
        <v>29.702971816186697</v>
      </c>
      <c r="U165" s="75">
        <f>T165-T_iv_strat1!BG6</f>
        <v>5.7218594160556506</v>
      </c>
      <c r="V165" s="75">
        <f>T_iv_strat1!BH6-T165</f>
        <v>6.4380286681117056</v>
      </c>
      <c r="W165" s="74">
        <f>T_iv_strat2!BF6</f>
        <v>29.702971816186697</v>
      </c>
      <c r="X165" s="75">
        <f>W165-T_iv_strat2!BG6</f>
        <v>5.7218594160556506</v>
      </c>
      <c r="Y165" s="75">
        <f>T_iv_strat2!BH6-W165</f>
        <v>6.4380286681117056</v>
      </c>
      <c r="Z165" s="74">
        <f>T_iv_strat3!BF6</f>
        <v>4.4401143909372998</v>
      </c>
      <c r="AA165" s="75">
        <f>Z165-T_iv_strat3!BG6</f>
        <v>2.0274099506086096</v>
      </c>
      <c r="AB165" s="75">
        <f>T_iv_strat3!BH6-Z165</f>
        <v>3.2886494490844402</v>
      </c>
    </row>
    <row r="166" spans="1:28" s="76" customFormat="1" x14ac:dyDescent="0.25">
      <c r="A166" s="64"/>
      <c r="B166" s="169"/>
      <c r="C166" s="169"/>
      <c r="D166" s="169"/>
      <c r="E166" s="169"/>
      <c r="F166" s="169"/>
      <c r="G166" s="169"/>
      <c r="H166" s="64"/>
      <c r="I166" s="73"/>
      <c r="J166" s="96" t="str">
        <f>T_iv_strat1!A7</f>
        <v>Stocks QARDT</v>
      </c>
      <c r="K166" s="74">
        <f>T_iv_strat1!Z7</f>
        <v>27.178929277716801</v>
      </c>
      <c r="L166" s="75">
        <f>K166-T_iv_strat1!AA7</f>
        <v>5.3911348172693998</v>
      </c>
      <c r="M166" s="75">
        <f>T_iv_strat1!AB7-K166</f>
        <v>6.155544112247302</v>
      </c>
      <c r="N166" s="74">
        <f>T_iv_strat2!Z7</f>
        <v>27.178929277716801</v>
      </c>
      <c r="O166" s="75">
        <f>N166-T_iv_strat2!AA7</f>
        <v>5.3911348172693998</v>
      </c>
      <c r="P166" s="75">
        <f>T_iv_strat2!AB7-N166</f>
        <v>6.155544112247302</v>
      </c>
      <c r="Q166" s="74">
        <f>T_iv_strat3!Z7</f>
        <v>2.42266394308768</v>
      </c>
      <c r="R166" s="75">
        <f>Q166-T_iv_strat3!AA7</f>
        <v>1.40486054908299</v>
      </c>
      <c r="S166" s="75">
        <f>T_iv_strat3!AB7-Q166</f>
        <v>3.6913847042620498</v>
      </c>
      <c r="T166" s="74">
        <f>T_iv_strat1!BF7</f>
        <v>27.994737388244801</v>
      </c>
      <c r="U166" s="75">
        <f>T166-T_iv_strat1!BG7</f>
        <v>5.5467146911540013</v>
      </c>
      <c r="V166" s="75">
        <f>T_iv_strat1!BH7-T166</f>
        <v>6.299282052386296</v>
      </c>
      <c r="W166" s="74">
        <f>T_iv_strat2!BF7</f>
        <v>27.994737388244801</v>
      </c>
      <c r="X166" s="75">
        <f>W166-T_iv_strat2!BG7</f>
        <v>5.5467146911540013</v>
      </c>
      <c r="Y166" s="75">
        <f>T_iv_strat2!BH7-W166</f>
        <v>6.299282052386296</v>
      </c>
      <c r="Z166" s="74">
        <f>T_iv_strat3!BF7</f>
        <v>2.6481024047206398</v>
      </c>
      <c r="AA166" s="75">
        <f>Z166-T_iv_strat3!BG7</f>
        <v>1.1771555434128598</v>
      </c>
      <c r="AB166" s="75">
        <f>T_iv_strat3!BH7-Z166</f>
        <v>1.7823588814091398</v>
      </c>
    </row>
    <row r="167" spans="1:28" s="76" customFormat="1" x14ac:dyDescent="0.25">
      <c r="A167" s="64"/>
      <c r="B167" s="169"/>
      <c r="C167" s="169"/>
      <c r="D167" s="169"/>
      <c r="E167" s="169"/>
      <c r="F167" s="169"/>
      <c r="G167" s="169"/>
      <c r="H167" s="64"/>
      <c r="I167" s="73"/>
      <c r="J167" s="96">
        <f>T_iv_strat1!A8</f>
        <v>0</v>
      </c>
      <c r="K167" s="74">
        <f>T_iv_strat1!Z8</f>
        <v>0</v>
      </c>
      <c r="L167" s="75">
        <f>K167-T_iv_strat1!AA8</f>
        <v>0</v>
      </c>
      <c r="M167" s="75">
        <f>T_iv_strat1!AB8-K167</f>
        <v>0</v>
      </c>
      <c r="N167" s="74">
        <f>T_iv_strat2!Z8</f>
        <v>0</v>
      </c>
      <c r="O167" s="75">
        <f>N167-T_iv_strat2!AA8</f>
        <v>0</v>
      </c>
      <c r="P167" s="75">
        <f>T_iv_strat2!AB8-N167</f>
        <v>0</v>
      </c>
      <c r="Q167" s="74">
        <f>T_iv_strat3!Z8</f>
        <v>0</v>
      </c>
      <c r="R167" s="75">
        <f>Q167-T_iv_strat3!AA8</f>
        <v>0</v>
      </c>
      <c r="S167" s="75">
        <f>T_iv_strat3!AB8-Q167</f>
        <v>0</v>
      </c>
      <c r="T167" s="74">
        <f>T_iv_strat1!BF8</f>
        <v>0</v>
      </c>
      <c r="U167" s="75">
        <f>T167-T_iv_strat1!BG8</f>
        <v>0</v>
      </c>
      <c r="V167" s="75">
        <f>T_iv_strat1!BH8-T167</f>
        <v>0</v>
      </c>
      <c r="W167" s="74">
        <f>T_iv_strat2!BF8</f>
        <v>0</v>
      </c>
      <c r="X167" s="75">
        <f>W167-T_iv_strat2!BG8</f>
        <v>0</v>
      </c>
      <c r="Y167" s="75">
        <f>T_iv_strat2!BH8-W167</f>
        <v>0</v>
      </c>
      <c r="Z167" s="74">
        <f>T_iv_strat3!BF8</f>
        <v>0</v>
      </c>
      <c r="AA167" s="75">
        <f>Z167-T_iv_strat3!BG8</f>
        <v>0</v>
      </c>
      <c r="AB167" s="75">
        <f>T_iv_strat3!BH8-Z167</f>
        <v>0</v>
      </c>
    </row>
    <row r="168" spans="1:28" s="76" customFormat="1" x14ac:dyDescent="0.25">
      <c r="A168" s="64"/>
      <c r="B168" s="169"/>
      <c r="C168" s="169"/>
      <c r="D168" s="169"/>
      <c r="E168" s="169"/>
      <c r="F168" s="169"/>
      <c r="G168" s="169"/>
      <c r="H168" s="64"/>
      <c r="I168" s="73"/>
      <c r="J168" s="96">
        <f>T_iv_strat1!A9</f>
        <v>0</v>
      </c>
      <c r="K168" s="74">
        <f>T_iv_strat1!Z9</f>
        <v>0</v>
      </c>
      <c r="L168" s="75">
        <f>K168-T_iv_strat1!AA9</f>
        <v>0</v>
      </c>
      <c r="M168" s="75">
        <f>T_iv_strat1!AB9-K168</f>
        <v>0</v>
      </c>
      <c r="N168" s="74">
        <f>T_iv_strat2!Z9</f>
        <v>0</v>
      </c>
      <c r="O168" s="75">
        <f>N168-T_iv_strat2!AA9</f>
        <v>0</v>
      </c>
      <c r="P168" s="75">
        <f>T_iv_strat2!AB9-N168</f>
        <v>0</v>
      </c>
      <c r="Q168" s="74">
        <f>T_iv_strat3!Z9</f>
        <v>0</v>
      </c>
      <c r="R168" s="75">
        <f>Q168-T_iv_strat3!AA9</f>
        <v>0</v>
      </c>
      <c r="S168" s="75">
        <f>T_iv_strat3!AB9-Q168</f>
        <v>0</v>
      </c>
      <c r="T168" s="74">
        <f>T_iv_strat1!BF9</f>
        <v>0</v>
      </c>
      <c r="U168" s="75">
        <f>T168-T_iv_strat1!BG9</f>
        <v>0</v>
      </c>
      <c r="V168" s="75">
        <f>T_iv_strat1!BH9-T168</f>
        <v>0</v>
      </c>
      <c r="W168" s="74">
        <f>T_iv_strat2!BF9</f>
        <v>0</v>
      </c>
      <c r="X168" s="75">
        <f>W168-T_iv_strat2!BG9</f>
        <v>0</v>
      </c>
      <c r="Y168" s="75">
        <f>T_iv_strat2!BH9-W168</f>
        <v>0</v>
      </c>
      <c r="Z168" s="74">
        <f>T_iv_strat3!BF9</f>
        <v>0</v>
      </c>
      <c r="AA168" s="75">
        <f>Z168-T_iv_strat3!BG9</f>
        <v>0</v>
      </c>
      <c r="AB168" s="75">
        <f>T_iv_strat3!BH9-Z168</f>
        <v>0</v>
      </c>
    </row>
    <row r="169" spans="1:28" s="76" customFormat="1" x14ac:dyDescent="0.25">
      <c r="A169" s="64"/>
      <c r="B169" s="169"/>
      <c r="C169" s="169"/>
      <c r="D169" s="169"/>
      <c r="E169" s="169"/>
      <c r="F169" s="169"/>
      <c r="G169" s="169"/>
      <c r="H169" s="64"/>
      <c r="I169" s="73"/>
      <c r="J169" s="96">
        <f>T_iv_strat1!A10</f>
        <v>0</v>
      </c>
      <c r="K169" s="74">
        <f>T_iv_strat1!Z10</f>
        <v>0</v>
      </c>
      <c r="L169" s="75">
        <f>K169-T_iv_strat1!AA10</f>
        <v>0</v>
      </c>
      <c r="M169" s="75">
        <f>T_iv_strat1!AB10-K169</f>
        <v>0</v>
      </c>
      <c r="N169" s="74">
        <f>T_iv_strat2!Z10</f>
        <v>0</v>
      </c>
      <c r="O169" s="75">
        <f>N169-T_iv_strat2!AA10</f>
        <v>0</v>
      </c>
      <c r="P169" s="75">
        <f>T_iv_strat2!AB10-N169</f>
        <v>0</v>
      </c>
      <c r="Q169" s="74">
        <f>T_iv_strat3!Z10</f>
        <v>0</v>
      </c>
      <c r="R169" s="75">
        <f>Q169-T_iv_strat3!AA10</f>
        <v>0</v>
      </c>
      <c r="S169" s="75">
        <f>T_iv_strat3!AB10-Q169</f>
        <v>0</v>
      </c>
      <c r="T169" s="74">
        <f>T_iv_strat1!BF10</f>
        <v>0</v>
      </c>
      <c r="U169" s="75">
        <f>T169-T_iv_strat1!BG10</f>
        <v>0</v>
      </c>
      <c r="V169" s="75">
        <f>T_iv_strat1!BH10-T169</f>
        <v>0</v>
      </c>
      <c r="W169" s="74">
        <f>T_iv_strat2!BF10</f>
        <v>0</v>
      </c>
      <c r="X169" s="75">
        <f>W169-T_iv_strat2!BG10</f>
        <v>0</v>
      </c>
      <c r="Y169" s="75">
        <f>T_iv_strat2!BH10-W169</f>
        <v>0</v>
      </c>
      <c r="Z169" s="74">
        <f>T_iv_strat3!BF10</f>
        <v>0</v>
      </c>
      <c r="AA169" s="75">
        <f>Z169-T_iv_strat3!BG10</f>
        <v>0</v>
      </c>
      <c r="AB169" s="75">
        <f>T_iv_strat3!BH10-Z169</f>
        <v>0</v>
      </c>
    </row>
    <row r="170" spans="1:28" s="76" customFormat="1" x14ac:dyDescent="0.25">
      <c r="A170" s="64"/>
      <c r="B170" s="169"/>
      <c r="C170" s="169"/>
      <c r="D170" s="169"/>
      <c r="E170" s="169"/>
      <c r="F170" s="169"/>
      <c r="G170" s="169"/>
      <c r="H170" s="64"/>
      <c r="I170" s="73"/>
      <c r="J170" s="96">
        <f>T_iv_strat1!A11</f>
        <v>0</v>
      </c>
      <c r="K170" s="74">
        <f>T_iv_strat1!Z11</f>
        <v>0</v>
      </c>
      <c r="L170" s="75">
        <f>K170-T_iv_strat1!AA11</f>
        <v>0</v>
      </c>
      <c r="M170" s="75">
        <f>T_iv_strat1!AB11-K170</f>
        <v>0</v>
      </c>
      <c r="N170" s="74">
        <f>T_iv_strat2!Z11</f>
        <v>0</v>
      </c>
      <c r="O170" s="75">
        <f>N170-T_iv_strat2!AA11</f>
        <v>0</v>
      </c>
      <c r="P170" s="75">
        <f>T_iv_strat2!AB11-N170</f>
        <v>0</v>
      </c>
      <c r="Q170" s="74">
        <f>T_iv_strat3!Z11</f>
        <v>0</v>
      </c>
      <c r="R170" s="75">
        <f>Q170-T_iv_strat3!AA11</f>
        <v>0</v>
      </c>
      <c r="S170" s="75">
        <f>T_iv_strat3!AB11-Q170</f>
        <v>0</v>
      </c>
      <c r="T170" s="74">
        <f>T_iv_strat1!BF11</f>
        <v>0</v>
      </c>
      <c r="U170" s="75">
        <f>T170-T_iv_strat1!BG11</f>
        <v>0</v>
      </c>
      <c r="V170" s="75">
        <f>T_iv_strat1!BH11-T170</f>
        <v>0</v>
      </c>
      <c r="W170" s="74">
        <f>T_iv_strat2!BF11</f>
        <v>0</v>
      </c>
      <c r="X170" s="75">
        <f>W170-T_iv_strat2!BG11</f>
        <v>0</v>
      </c>
      <c r="Y170" s="75">
        <f>T_iv_strat2!BH11-W170</f>
        <v>0</v>
      </c>
      <c r="Z170" s="74">
        <f>T_iv_strat3!BF11</f>
        <v>0</v>
      </c>
      <c r="AA170" s="75">
        <f>Z170-T_iv_strat3!BG11</f>
        <v>0</v>
      </c>
      <c r="AB170" s="75">
        <f>T_iv_strat3!BH11-Z170</f>
        <v>0</v>
      </c>
    </row>
    <row r="171" spans="1:28" s="76" customFormat="1" x14ac:dyDescent="0.25">
      <c r="A171" s="64"/>
      <c r="B171" s="169"/>
      <c r="C171" s="169"/>
      <c r="D171" s="169"/>
      <c r="E171" s="169"/>
      <c r="F171" s="169"/>
      <c r="G171" s="169"/>
      <c r="H171" s="64"/>
      <c r="I171" s="73"/>
      <c r="J171" s="96">
        <f>T_iv_strat1!A12</f>
        <v>0</v>
      </c>
      <c r="K171" s="74">
        <f>T_iv_strat1!Z12</f>
        <v>0</v>
      </c>
      <c r="L171" s="75">
        <f>K171-T_iv_strat1!AA12</f>
        <v>0</v>
      </c>
      <c r="M171" s="75">
        <f>T_iv_strat1!AB12-K171</f>
        <v>0</v>
      </c>
      <c r="N171" s="74">
        <f>T_iv_strat2!Z12</f>
        <v>0</v>
      </c>
      <c r="O171" s="75">
        <f>N171-T_iv_strat2!AA12</f>
        <v>0</v>
      </c>
      <c r="P171" s="75">
        <f>T_iv_strat2!AB12-N171</f>
        <v>0</v>
      </c>
      <c r="Q171" s="74">
        <f>T_iv_strat3!Z12</f>
        <v>0</v>
      </c>
      <c r="R171" s="75">
        <f>Q171-T_iv_strat3!AA12</f>
        <v>0</v>
      </c>
      <c r="S171" s="75">
        <f>T_iv_strat3!AB12-Q171</f>
        <v>0</v>
      </c>
      <c r="T171" s="74">
        <f>T_iv_strat1!BF12</f>
        <v>0</v>
      </c>
      <c r="U171" s="75">
        <f>T171-T_iv_strat1!BG12</f>
        <v>0</v>
      </c>
      <c r="V171" s="75">
        <f>T_iv_strat1!BH12-T171</f>
        <v>0</v>
      </c>
      <c r="W171" s="74">
        <f>T_iv_strat2!BF12</f>
        <v>0</v>
      </c>
      <c r="X171" s="75">
        <f>W171-T_iv_strat2!BG12</f>
        <v>0</v>
      </c>
      <c r="Y171" s="75">
        <f>T_iv_strat2!BH12-W171</f>
        <v>0</v>
      </c>
      <c r="Z171" s="74">
        <f>T_iv_strat3!BF12</f>
        <v>0</v>
      </c>
      <c r="AA171" s="75">
        <f>Z171-T_iv_strat3!BG12</f>
        <v>0</v>
      </c>
      <c r="AB171" s="75">
        <f>T_iv_strat3!BH12-Z171</f>
        <v>0</v>
      </c>
    </row>
    <row r="172" spans="1:28" s="76" customFormat="1" x14ac:dyDescent="0.25">
      <c r="A172" s="64"/>
      <c r="B172" s="169"/>
      <c r="C172" s="169"/>
      <c r="D172" s="169"/>
      <c r="E172" s="169"/>
      <c r="F172" s="169"/>
      <c r="G172" s="169"/>
      <c r="H172" s="64"/>
      <c r="I172" s="73"/>
      <c r="J172" s="96">
        <f>T_iv_strat1!A13</f>
        <v>0</v>
      </c>
      <c r="K172" s="74">
        <f>T_iv_strat1!Z13</f>
        <v>0</v>
      </c>
      <c r="L172" s="75">
        <f>K172-T_iv_strat1!AA13</f>
        <v>0</v>
      </c>
      <c r="M172" s="75">
        <f>T_iv_strat1!AB13-K172</f>
        <v>0</v>
      </c>
      <c r="N172" s="74">
        <f>T_iv_strat2!Z13</f>
        <v>0</v>
      </c>
      <c r="O172" s="75">
        <f>N172-T_iv_strat2!AA13</f>
        <v>0</v>
      </c>
      <c r="P172" s="75">
        <f>T_iv_strat2!AB13-N172</f>
        <v>0</v>
      </c>
      <c r="Q172" s="74">
        <f>T_iv_strat3!Z13</f>
        <v>0</v>
      </c>
      <c r="R172" s="75">
        <f>Q172-T_iv_strat3!AA13</f>
        <v>0</v>
      </c>
      <c r="S172" s="75">
        <f>T_iv_strat3!AB13-Q172</f>
        <v>0</v>
      </c>
      <c r="T172" s="74">
        <f>T_iv_strat1!BF13</f>
        <v>0</v>
      </c>
      <c r="U172" s="75">
        <f>T172-T_iv_strat1!BG13</f>
        <v>0</v>
      </c>
      <c r="V172" s="75">
        <f>T_iv_strat1!BH13-T172</f>
        <v>0</v>
      </c>
      <c r="W172" s="74">
        <f>T_iv_strat2!BF13</f>
        <v>0</v>
      </c>
      <c r="X172" s="75">
        <f>W172-T_iv_strat2!BG13</f>
        <v>0</v>
      </c>
      <c r="Y172" s="75">
        <f>T_iv_strat2!BH13-W172</f>
        <v>0</v>
      </c>
      <c r="Z172" s="74">
        <f>T_iv_strat3!BF13</f>
        <v>0</v>
      </c>
      <c r="AA172" s="75">
        <f>Z172-T_iv_strat3!BG13</f>
        <v>0</v>
      </c>
      <c r="AB172" s="75">
        <f>T_iv_strat3!BH13-Z172</f>
        <v>0</v>
      </c>
    </row>
    <row r="173" spans="1:28" s="76" customFormat="1" x14ac:dyDescent="0.25">
      <c r="A173" s="64"/>
      <c r="B173" s="169"/>
      <c r="C173" s="169"/>
      <c r="D173" s="169"/>
      <c r="E173" s="169"/>
      <c r="F173" s="169"/>
      <c r="G173" s="169"/>
      <c r="H173" s="64"/>
      <c r="I173" s="73"/>
      <c r="J173" s="96">
        <f>T_iv_strat1!A14</f>
        <v>0</v>
      </c>
      <c r="K173" s="74">
        <f>T_iv_strat1!Z14</f>
        <v>0</v>
      </c>
      <c r="L173" s="75">
        <f>K173-T_iv_strat1!AA14</f>
        <v>0</v>
      </c>
      <c r="M173" s="75">
        <f>T_iv_strat1!AB14-K173</f>
        <v>0</v>
      </c>
      <c r="N173" s="74">
        <f>T_iv_strat2!Z14</f>
        <v>0</v>
      </c>
      <c r="O173" s="75">
        <f>N173-T_iv_strat2!AA14</f>
        <v>0</v>
      </c>
      <c r="P173" s="75">
        <f>T_iv_strat2!AB14-N173</f>
        <v>0</v>
      </c>
      <c r="Q173" s="74">
        <f>T_iv_strat3!Z14</f>
        <v>0</v>
      </c>
      <c r="R173" s="75">
        <f>Q173-T_iv_strat3!AA14</f>
        <v>0</v>
      </c>
      <c r="S173" s="75">
        <f>T_iv_strat3!AB14-Q173</f>
        <v>0</v>
      </c>
      <c r="T173" s="74">
        <f>T_iv_strat1!BF14</f>
        <v>0</v>
      </c>
      <c r="U173" s="75">
        <f>T173-T_iv_strat1!BG14</f>
        <v>0</v>
      </c>
      <c r="V173" s="75">
        <f>T_iv_strat1!BH14-T173</f>
        <v>0</v>
      </c>
      <c r="W173" s="74">
        <f>T_iv_strat2!BF14</f>
        <v>0</v>
      </c>
      <c r="X173" s="75">
        <f>W173-T_iv_strat2!BG14</f>
        <v>0</v>
      </c>
      <c r="Y173" s="75">
        <f>T_iv_strat2!BH14-W173</f>
        <v>0</v>
      </c>
      <c r="Z173" s="74">
        <f>T_iv_strat3!BF14</f>
        <v>0</v>
      </c>
      <c r="AA173" s="75">
        <f>Z173-T_iv_strat3!BG14</f>
        <v>0</v>
      </c>
      <c r="AB173" s="75">
        <f>T_iv_strat3!BH14-Z173</f>
        <v>0</v>
      </c>
    </row>
    <row r="174" spans="1:28" s="76" customFormat="1" x14ac:dyDescent="0.25">
      <c r="A174" s="64"/>
      <c r="B174" s="169"/>
      <c r="C174" s="169"/>
      <c r="D174" s="169"/>
      <c r="E174" s="169"/>
      <c r="F174" s="169"/>
      <c r="G174" s="169"/>
      <c r="H174" s="64"/>
      <c r="I174" s="73"/>
      <c r="J174" s="96">
        <f>T_iv_strat1!A15</f>
        <v>0</v>
      </c>
      <c r="K174" s="74">
        <f>T_iv_strat1!Z15</f>
        <v>0</v>
      </c>
      <c r="L174" s="75">
        <f>K174-T_iv_strat1!AA15</f>
        <v>0</v>
      </c>
      <c r="M174" s="75">
        <f>T_iv_strat1!AB15-K174</f>
        <v>0</v>
      </c>
      <c r="N174" s="74">
        <f>T_iv_strat2!Z15</f>
        <v>0</v>
      </c>
      <c r="O174" s="75">
        <f>N174-T_iv_strat2!AA15</f>
        <v>0</v>
      </c>
      <c r="P174" s="75">
        <f>T_iv_strat2!AB15-N174</f>
        <v>0</v>
      </c>
      <c r="Q174" s="74">
        <f>T_iv_strat3!Z15</f>
        <v>0</v>
      </c>
      <c r="R174" s="75">
        <f>Q174-T_iv_strat3!AA15</f>
        <v>0</v>
      </c>
      <c r="S174" s="75">
        <f>T_iv_strat3!AB15-Q174</f>
        <v>0</v>
      </c>
      <c r="T174" s="74">
        <f>T_iv_strat1!BF15</f>
        <v>0</v>
      </c>
      <c r="U174" s="75">
        <f>T174-T_iv_strat1!BG15</f>
        <v>0</v>
      </c>
      <c r="V174" s="75">
        <f>T_iv_strat1!BH15-T174</f>
        <v>0</v>
      </c>
      <c r="W174" s="74">
        <f>T_iv_strat2!BF15</f>
        <v>0</v>
      </c>
      <c r="X174" s="75">
        <f>W174-T_iv_strat2!BG15</f>
        <v>0</v>
      </c>
      <c r="Y174" s="75">
        <f>T_iv_strat2!BH15-W174</f>
        <v>0</v>
      </c>
      <c r="Z174" s="74">
        <f>T_iv_strat3!BF15</f>
        <v>0</v>
      </c>
      <c r="AA174" s="75">
        <f>Z174-T_iv_strat3!BG15</f>
        <v>0</v>
      </c>
      <c r="AB174" s="75">
        <f>T_iv_strat3!BH15-Z174</f>
        <v>0</v>
      </c>
    </row>
    <row r="175" spans="1:28" s="76" customFormat="1" x14ac:dyDescent="0.25">
      <c r="A175" s="64"/>
      <c r="B175" s="169"/>
      <c r="C175" s="169"/>
      <c r="D175" s="169"/>
      <c r="E175" s="169"/>
      <c r="F175" s="169"/>
      <c r="G175" s="169"/>
      <c r="H175" s="64"/>
      <c r="I175" s="73"/>
      <c r="J175" s="96">
        <f>T_iv_strat1!A16</f>
        <v>0</v>
      </c>
      <c r="K175" s="74">
        <f>T_iv_strat1!Z16</f>
        <v>0</v>
      </c>
      <c r="L175" s="75">
        <f>K175-T_iv_strat1!AA16</f>
        <v>0</v>
      </c>
      <c r="M175" s="75">
        <f>T_iv_strat1!AB16-K175</f>
        <v>0</v>
      </c>
      <c r="N175" s="74">
        <f>T_iv_strat2!Z16</f>
        <v>0</v>
      </c>
      <c r="O175" s="75">
        <f>N175-T_iv_strat2!AA16</f>
        <v>0</v>
      </c>
      <c r="P175" s="75">
        <f>T_iv_strat2!AB16-N175</f>
        <v>0</v>
      </c>
      <c r="Q175" s="74">
        <f>T_iv_strat3!Z16</f>
        <v>0</v>
      </c>
      <c r="R175" s="75">
        <f>Q175-T_iv_strat3!AA16</f>
        <v>0</v>
      </c>
      <c r="S175" s="75">
        <f>T_iv_strat3!AB16-Q175</f>
        <v>0</v>
      </c>
      <c r="T175" s="74">
        <f>T_iv_strat1!BF16</f>
        <v>0</v>
      </c>
      <c r="U175" s="75">
        <f>T175-T_iv_strat1!BG16</f>
        <v>0</v>
      </c>
      <c r="V175" s="75">
        <f>T_iv_strat1!BH16-T175</f>
        <v>0</v>
      </c>
      <c r="W175" s="74">
        <f>T_iv_strat2!BF16</f>
        <v>0</v>
      </c>
      <c r="X175" s="75">
        <f>W175-T_iv_strat2!BG16</f>
        <v>0</v>
      </c>
      <c r="Y175" s="75">
        <f>T_iv_strat2!BH16-W175</f>
        <v>0</v>
      </c>
      <c r="Z175" s="74">
        <f>T_iv_strat3!BF16</f>
        <v>0</v>
      </c>
      <c r="AA175" s="75">
        <f>Z175-T_iv_strat3!BG16</f>
        <v>0</v>
      </c>
      <c r="AB175" s="75">
        <f>T_iv_strat3!BH16-Z175</f>
        <v>0</v>
      </c>
    </row>
    <row r="176" spans="1:28" s="76" customFormat="1" ht="30" customHeight="1" x14ac:dyDescent="0.25">
      <c r="A176" s="64"/>
      <c r="B176" s="173" t="str">
        <f>_xlfn.CONCAT("Total outlets enumerated: Abia-rural=", T_iv_strat1!AC4, " Abia-urban=", T_iv_strat1!BI4, " Kano-rural=", T_iv_strat2!AC4, " Kano-urban=",T_iv_strat2!BI4, " Lagos-rural=",T_iv_strat3!AC4,  " Lagos-urban=", T_iv_strat3!BI4)</f>
        <v>Total outlets enumerated: Abia-rural=388 Abia-urban=1328 Kano-rural=388 Kano-urban=1328 Lagos-rural=174 Lagos-urban=873</v>
      </c>
      <c r="C176" s="173"/>
      <c r="D176" s="173"/>
      <c r="E176" s="173"/>
      <c r="F176" s="173"/>
      <c r="G176" s="173"/>
      <c r="H176" s="64"/>
      <c r="I176" s="73"/>
      <c r="J176" s="96">
        <f>T_iv_strat1!A17</f>
        <v>0</v>
      </c>
      <c r="K176" s="74">
        <f>T_iv_strat1!Z17</f>
        <v>0</v>
      </c>
      <c r="L176" s="75">
        <f>K176-T_iv_strat1!AA17</f>
        <v>0</v>
      </c>
      <c r="M176" s="75">
        <f>T_iv_strat1!AB17-K176</f>
        <v>0</v>
      </c>
      <c r="N176" s="74"/>
      <c r="O176" s="75"/>
      <c r="P176" s="75"/>
      <c r="Q176" s="74"/>
      <c r="R176" s="75"/>
      <c r="S176" s="75"/>
      <c r="T176" s="74"/>
      <c r="U176" s="75"/>
      <c r="V176" s="75"/>
      <c r="W176" s="74"/>
      <c r="X176" s="75"/>
      <c r="Y176" s="75"/>
      <c r="Z176" s="74"/>
      <c r="AA176" s="75"/>
      <c r="AB176" s="75"/>
    </row>
    <row r="177" spans="1:28" s="76" customFormat="1" ht="104.25" customHeight="1" thickBot="1" x14ac:dyDescent="0.3">
      <c r="A177" s="64"/>
      <c r="B177" s="167" t="s">
        <v>42</v>
      </c>
      <c r="C177" s="167"/>
      <c r="D177" s="167"/>
      <c r="E177" s="167"/>
      <c r="F177" s="167"/>
      <c r="G177" s="167"/>
      <c r="H177" s="64"/>
      <c r="I177" s="73"/>
      <c r="J177" s="96">
        <f>T_iv_strat1!A18</f>
        <v>0</v>
      </c>
      <c r="K177" s="74">
        <f>T_iv_strat1!Z18</f>
        <v>0</v>
      </c>
      <c r="L177" s="75">
        <f>K177-T_iv_strat1!AA18</f>
        <v>0</v>
      </c>
      <c r="M177" s="75">
        <f>T_iv_strat1!AB18-K177</f>
        <v>0</v>
      </c>
      <c r="N177" s="74">
        <f>T_iv_strat2!Z17</f>
        <v>0</v>
      </c>
      <c r="O177" s="75">
        <f>N177-T_iv_strat2!AA17</f>
        <v>0</v>
      </c>
      <c r="P177" s="75">
        <f>T_iv_strat2!AB17-N177</f>
        <v>0</v>
      </c>
      <c r="Q177" s="74">
        <f>T_iv_strat3!Z17</f>
        <v>0</v>
      </c>
      <c r="R177" s="75">
        <f>Q177-T_iv_strat3!AA17</f>
        <v>0</v>
      </c>
      <c r="S177" s="75">
        <f>T_iv_strat3!AB17-Q177</f>
        <v>0</v>
      </c>
      <c r="T177" s="74">
        <f>T_iv_strat1!BF17</f>
        <v>0</v>
      </c>
      <c r="U177" s="75">
        <f>T177-T_iv_strat1!BG17</f>
        <v>0</v>
      </c>
      <c r="V177" s="75">
        <f>T_iv_strat1!BH17-T177</f>
        <v>0</v>
      </c>
      <c r="W177" s="74">
        <f>T_iv_strat2!BF17</f>
        <v>0</v>
      </c>
      <c r="X177" s="75">
        <f>W177-T_iv_strat2!BG17</f>
        <v>0</v>
      </c>
      <c r="Y177" s="75">
        <f>T_iv_strat2!BH17-W177</f>
        <v>0</v>
      </c>
      <c r="Z177" s="74">
        <f>T_iv_strat3!BF17</f>
        <v>0</v>
      </c>
      <c r="AA177" s="75">
        <f>Z177-T_iv_strat3!BG17</f>
        <v>0</v>
      </c>
      <c r="AB177" s="75">
        <f>T_iv_strat3!BH17-Z177</f>
        <v>0</v>
      </c>
    </row>
    <row r="178" spans="1:28" s="76" customFormat="1" ht="15" customHeight="1" thickTop="1" x14ac:dyDescent="0.25">
      <c r="A178" s="64"/>
      <c r="B178" s="64"/>
      <c r="C178" s="81"/>
      <c r="D178" s="81"/>
      <c r="E178" s="81"/>
      <c r="F178" s="81"/>
      <c r="G178" s="81"/>
      <c r="H178" s="64"/>
      <c r="I178" s="73"/>
      <c r="J178" s="96">
        <f>T_iv_strat1!A19</f>
        <v>0</v>
      </c>
      <c r="K178" s="74">
        <f>T_iv_strat1!Z19</f>
        <v>0</v>
      </c>
      <c r="L178" s="75">
        <f>K178-T_iv_strat1!AA19</f>
        <v>0</v>
      </c>
      <c r="M178" s="75">
        <f>T_iv_strat1!AB19-K178</f>
        <v>0</v>
      </c>
      <c r="N178" s="74">
        <f>T_iv_strat2!Z18</f>
        <v>0</v>
      </c>
      <c r="O178" s="75">
        <f>N178-T_iv_strat2!AA18</f>
        <v>0</v>
      </c>
      <c r="P178" s="75">
        <f>T_iv_strat2!AB18-N178</f>
        <v>0</v>
      </c>
      <c r="Q178" s="74">
        <f>T_iv_strat3!Z18</f>
        <v>0</v>
      </c>
      <c r="R178" s="75">
        <f>Q178-T_iv_strat3!AA18</f>
        <v>0</v>
      </c>
      <c r="S178" s="75">
        <f>T_iv_strat3!AB18-Q178</f>
        <v>0</v>
      </c>
      <c r="T178" s="74">
        <f>T_iv_strat1!BF18</f>
        <v>0</v>
      </c>
      <c r="U178" s="75">
        <f>T178-T_iv_strat1!BG18</f>
        <v>0</v>
      </c>
      <c r="V178" s="75">
        <f>T_iv_strat1!BH18-T178</f>
        <v>0</v>
      </c>
      <c r="W178" s="74">
        <f>T_iv_strat2!BF18</f>
        <v>0</v>
      </c>
      <c r="X178" s="75">
        <f>W178-T_iv_strat2!BG18</f>
        <v>0</v>
      </c>
      <c r="Y178" s="75">
        <f>T_iv_strat2!BH18-W178</f>
        <v>0</v>
      </c>
      <c r="Z178" s="74">
        <f>T_iv_strat3!BF18</f>
        <v>0</v>
      </c>
      <c r="AA178" s="75">
        <f>Z178-T_iv_strat3!BG18</f>
        <v>0</v>
      </c>
      <c r="AB178" s="75">
        <f>T_iv_strat3!BH18-Z178</f>
        <v>0</v>
      </c>
    </row>
    <row r="179" spans="1:28" s="76" customFormat="1" x14ac:dyDescent="0.25">
      <c r="A179" s="64"/>
      <c r="B179" s="81"/>
      <c r="C179" s="81"/>
      <c r="D179" s="81"/>
      <c r="E179" s="81"/>
      <c r="F179" s="81"/>
      <c r="G179" s="81"/>
      <c r="H179" s="64"/>
      <c r="I179" s="73"/>
      <c r="J179" s="96">
        <f>T_iv_strat1!A20</f>
        <v>0</v>
      </c>
      <c r="K179" s="74">
        <f>T_iv_strat1!Z20</f>
        <v>0</v>
      </c>
      <c r="L179" s="75">
        <f>K179-T_iv_strat1!AA20</f>
        <v>0</v>
      </c>
      <c r="M179" s="75">
        <f>T_iv_strat1!AB20-K179</f>
        <v>0</v>
      </c>
      <c r="N179" s="74">
        <f>T_iv_strat2!Z19</f>
        <v>0</v>
      </c>
      <c r="O179" s="75">
        <f>N179-T_iv_strat2!AA19</f>
        <v>0</v>
      </c>
      <c r="P179" s="75">
        <f>T_iv_strat2!AB19-N179</f>
        <v>0</v>
      </c>
      <c r="Q179" s="74">
        <f>T_iv_strat3!Z19</f>
        <v>0</v>
      </c>
      <c r="R179" s="75">
        <f>Q179-T_iv_strat3!AA19</f>
        <v>0</v>
      </c>
      <c r="S179" s="75">
        <f>T_iv_strat3!AB19-Q179</f>
        <v>0</v>
      </c>
      <c r="T179" s="74">
        <f>T_iv_strat1!BF19</f>
        <v>0</v>
      </c>
      <c r="U179" s="75">
        <f>T179-T_iv_strat1!BG19</f>
        <v>0</v>
      </c>
      <c r="V179" s="75">
        <f>T_iv_strat1!BH19-T179</f>
        <v>0</v>
      </c>
      <c r="W179" s="74">
        <f>T_iv_strat2!BF19</f>
        <v>0</v>
      </c>
      <c r="X179" s="75">
        <f>W179-T_iv_strat2!BG19</f>
        <v>0</v>
      </c>
      <c r="Y179" s="75">
        <f>T_iv_strat2!BH19-W179</f>
        <v>0</v>
      </c>
      <c r="Z179" s="74">
        <f>T_iv_strat3!BF19</f>
        <v>0</v>
      </c>
      <c r="AA179" s="75">
        <f>Z179-T_iv_strat3!BG19</f>
        <v>0</v>
      </c>
      <c r="AB179" s="75">
        <f>T_iv_strat3!BH19-Z179</f>
        <v>0</v>
      </c>
    </row>
    <row r="180" spans="1:28" s="76" customFormat="1" x14ac:dyDescent="0.25">
      <c r="A180" s="64"/>
      <c r="B180" s="81"/>
      <c r="C180" s="81"/>
      <c r="D180" s="81"/>
      <c r="E180" s="81"/>
      <c r="F180" s="81"/>
      <c r="G180" s="81"/>
      <c r="H180" s="64"/>
      <c r="I180" s="73"/>
      <c r="J180" s="96">
        <f>T_iv_strat1!A21</f>
        <v>0</v>
      </c>
      <c r="K180" s="74">
        <f>T_iv_strat1!Z21</f>
        <v>0</v>
      </c>
      <c r="L180" s="75">
        <f>K180-T_iv_strat1!AA21</f>
        <v>0</v>
      </c>
      <c r="M180" s="75">
        <f>T_iv_strat1!AB21-K180</f>
        <v>0</v>
      </c>
      <c r="N180" s="74">
        <f>T_iv_strat2!Z20</f>
        <v>0</v>
      </c>
      <c r="O180" s="75">
        <f>N180-T_iv_strat2!AA20</f>
        <v>0</v>
      </c>
      <c r="P180" s="75">
        <f>T_iv_strat2!AB20-N180</f>
        <v>0</v>
      </c>
      <c r="Q180" s="74">
        <f>T_iv_strat3!Z20</f>
        <v>0</v>
      </c>
      <c r="R180" s="75">
        <f>Q180-T_iv_strat3!AA20</f>
        <v>0</v>
      </c>
      <c r="S180" s="75">
        <f>T_iv_strat3!AB20-Q180</f>
        <v>0</v>
      </c>
      <c r="T180" s="74">
        <f>T_iv_strat1!BF20</f>
        <v>0</v>
      </c>
      <c r="U180" s="75">
        <f>T180-T_iv_strat1!BG20</f>
        <v>0</v>
      </c>
      <c r="V180" s="75">
        <f>T_iv_strat1!BH20-T180</f>
        <v>0</v>
      </c>
      <c r="W180" s="74">
        <f>T_iv_strat2!BF20</f>
        <v>0</v>
      </c>
      <c r="X180" s="75">
        <f>W180-T_iv_strat2!BG20</f>
        <v>0</v>
      </c>
      <c r="Y180" s="75">
        <f>T_iv_strat2!BH20-W180</f>
        <v>0</v>
      </c>
      <c r="Z180" s="74">
        <f>T_iv_strat3!BF20</f>
        <v>0</v>
      </c>
      <c r="AA180" s="75">
        <f>Z180-T_iv_strat3!BG20</f>
        <v>0</v>
      </c>
      <c r="AB180" s="75">
        <f>T_iv_strat3!BH20-Z180</f>
        <v>0</v>
      </c>
    </row>
    <row r="181" spans="1:28" s="76" customFormat="1" ht="43.5" customHeight="1" x14ac:dyDescent="0.25">
      <c r="A181" s="64"/>
      <c r="B181" s="64"/>
      <c r="C181" s="64"/>
      <c r="D181" s="64"/>
      <c r="E181" s="64"/>
      <c r="F181" s="64"/>
      <c r="G181" s="64"/>
      <c r="H181" s="64"/>
      <c r="I181" s="73"/>
      <c r="J181" s="96">
        <f>T_iv_strat1!A22</f>
        <v>0</v>
      </c>
      <c r="K181" s="74">
        <f>T_iv_strat1!Z22</f>
        <v>0</v>
      </c>
      <c r="L181" s="75">
        <f>K181-T_iv_strat1!AA22</f>
        <v>0</v>
      </c>
      <c r="M181" s="75">
        <f>T_iv_strat1!AB22-K181</f>
        <v>0</v>
      </c>
      <c r="N181" s="74">
        <f>T_iv_strat2!Z21</f>
        <v>0</v>
      </c>
      <c r="O181" s="75">
        <f>N181-T_iv_strat2!AA21</f>
        <v>0</v>
      </c>
      <c r="P181" s="75">
        <f>T_iv_strat2!AB21-N181</f>
        <v>0</v>
      </c>
      <c r="Q181" s="74">
        <f>T_iv_strat3!Z21</f>
        <v>0</v>
      </c>
      <c r="R181" s="75">
        <f>Q181-T_iv_strat3!AA21</f>
        <v>0</v>
      </c>
      <c r="S181" s="75">
        <f>T_iv_strat3!AB21-Q181</f>
        <v>0</v>
      </c>
      <c r="T181" s="74">
        <f>T_iv_strat1!BF21</f>
        <v>0</v>
      </c>
      <c r="U181" s="75">
        <f>T181-T_iv_strat1!BG21</f>
        <v>0</v>
      </c>
      <c r="V181" s="75">
        <f>T_iv_strat1!BH21-T181</f>
        <v>0</v>
      </c>
      <c r="W181" s="74">
        <f>T_iv_strat2!BF21</f>
        <v>0</v>
      </c>
      <c r="X181" s="75">
        <f>W181-T_iv_strat2!BG21</f>
        <v>0</v>
      </c>
      <c r="Y181" s="75">
        <f>T_iv_strat2!BH21-W181</f>
        <v>0</v>
      </c>
      <c r="Z181" s="74">
        <f>T_iv_strat3!BF21</f>
        <v>0</v>
      </c>
      <c r="AA181" s="75">
        <f>Z181-T_iv_strat3!BG21</f>
        <v>0</v>
      </c>
      <c r="AB181" s="75">
        <f>T_iv_strat3!BH21-Z181</f>
        <v>0</v>
      </c>
    </row>
    <row r="182" spans="1:28" s="76" customFormat="1" x14ac:dyDescent="0.25">
      <c r="A182" s="64"/>
      <c r="B182" s="64"/>
      <c r="C182" s="64"/>
      <c r="D182" s="64"/>
      <c r="E182" s="64"/>
      <c r="F182" s="64"/>
      <c r="G182" s="64"/>
      <c r="H182" s="64"/>
      <c r="I182" s="73"/>
      <c r="J182" s="96">
        <f>T_iv_strat1!A23</f>
        <v>0</v>
      </c>
      <c r="K182" s="74">
        <f>T_iv_strat1!Z23</f>
        <v>0</v>
      </c>
      <c r="L182" s="75">
        <f>K182-T_iv_strat1!AA23</f>
        <v>0</v>
      </c>
      <c r="M182" s="75">
        <f>T_iv_strat1!AB23-K182</f>
        <v>0</v>
      </c>
      <c r="N182" s="74">
        <f>T_iv_strat2!Z22</f>
        <v>0</v>
      </c>
      <c r="O182" s="75">
        <f>N182-T_iv_strat2!AA22</f>
        <v>0</v>
      </c>
      <c r="P182" s="75">
        <f>T_iv_strat2!AB22-N182</f>
        <v>0</v>
      </c>
      <c r="Q182" s="74">
        <f>T_iv_strat3!Z22</f>
        <v>0</v>
      </c>
      <c r="R182" s="75">
        <f>Q182-T_iv_strat3!AA22</f>
        <v>0</v>
      </c>
      <c r="S182" s="75">
        <f>T_iv_strat3!AB22-Q182</f>
        <v>0</v>
      </c>
      <c r="T182" s="74">
        <f>T_iv_strat1!BF22</f>
        <v>0</v>
      </c>
      <c r="U182" s="75">
        <f>T182-T_iv_strat1!BG22</f>
        <v>0</v>
      </c>
      <c r="V182" s="75">
        <f>T_iv_strat1!BH22-T182</f>
        <v>0</v>
      </c>
      <c r="W182" s="74">
        <f>T_iv_strat2!BF22</f>
        <v>0</v>
      </c>
      <c r="X182" s="75">
        <f>W182-T_iv_strat2!BG22</f>
        <v>0</v>
      </c>
      <c r="Y182" s="75">
        <f>T_iv_strat2!BH22-W182</f>
        <v>0</v>
      </c>
      <c r="Z182" s="74">
        <f>T_iv_strat3!BF22</f>
        <v>0</v>
      </c>
      <c r="AA182" s="75">
        <f>Z182-T_iv_strat3!BG22</f>
        <v>0</v>
      </c>
      <c r="AB182" s="75">
        <f>T_iv_strat3!BH22-Z182</f>
        <v>0</v>
      </c>
    </row>
    <row r="183" spans="1:28" s="76" customFormat="1" x14ac:dyDescent="0.25">
      <c r="A183" s="64"/>
      <c r="B183" s="64"/>
      <c r="C183" s="64"/>
      <c r="D183" s="64"/>
      <c r="E183" s="64"/>
      <c r="F183" s="64"/>
      <c r="G183" s="64"/>
      <c r="H183" s="64"/>
      <c r="I183" s="73"/>
      <c r="J183" s="96">
        <f>T_iv_strat1!A24</f>
        <v>0</v>
      </c>
      <c r="K183" s="74">
        <f>T_iv_strat1!Z24</f>
        <v>0</v>
      </c>
      <c r="L183" s="75">
        <f>K183-T_iv_strat1!AA24</f>
        <v>0</v>
      </c>
      <c r="M183" s="75">
        <f>T_iv_strat1!AB24-K183</f>
        <v>0</v>
      </c>
      <c r="N183" s="74">
        <f>T_iv_strat2!Z23</f>
        <v>0</v>
      </c>
      <c r="O183" s="75">
        <f>N183-T_iv_strat2!AA23</f>
        <v>0</v>
      </c>
      <c r="P183" s="75">
        <f>T_iv_strat2!AB23-N183</f>
        <v>0</v>
      </c>
      <c r="Q183" s="74">
        <f>T_iv_strat3!Z23</f>
        <v>0</v>
      </c>
      <c r="R183" s="75">
        <f>Q183-T_iv_strat3!AA23</f>
        <v>0</v>
      </c>
      <c r="S183" s="75">
        <f>T_iv_strat3!AB23-Q183</f>
        <v>0</v>
      </c>
      <c r="T183" s="74">
        <f>T_iv_strat1!BF23</f>
        <v>0</v>
      </c>
      <c r="U183" s="75">
        <f>T183-T_iv_strat1!BG23</f>
        <v>0</v>
      </c>
      <c r="V183" s="75">
        <f>T_iv_strat1!BH23-T183</f>
        <v>0</v>
      </c>
      <c r="W183" s="74">
        <f>T_iv_strat2!BF23</f>
        <v>0</v>
      </c>
      <c r="X183" s="75">
        <f>W183-T_iv_strat2!BG23</f>
        <v>0</v>
      </c>
      <c r="Y183" s="75">
        <f>T_iv_strat2!BH23-W183</f>
        <v>0</v>
      </c>
      <c r="Z183" s="74">
        <f>T_iv_strat3!BF23</f>
        <v>0</v>
      </c>
      <c r="AA183" s="75">
        <f>Z183-T_iv_strat3!BG23</f>
        <v>0</v>
      </c>
      <c r="AB183" s="75">
        <f>T_iv_strat3!BH23-Z183</f>
        <v>0</v>
      </c>
    </row>
    <row r="184" spans="1:28" s="76" customFormat="1" x14ac:dyDescent="0.25">
      <c r="A184" s="64"/>
      <c r="B184" s="64"/>
      <c r="C184" s="64"/>
      <c r="D184" s="64"/>
      <c r="E184" s="64"/>
      <c r="F184" s="64"/>
      <c r="G184" s="64"/>
      <c r="H184" s="64"/>
      <c r="I184" s="73"/>
      <c r="J184" s="96">
        <f>T_iv_strat1!A25</f>
        <v>0</v>
      </c>
      <c r="K184" s="74">
        <f>T_iv_strat1!Z25</f>
        <v>0</v>
      </c>
      <c r="L184" s="75">
        <f>K184-T_iv_strat1!AA25</f>
        <v>0</v>
      </c>
      <c r="M184" s="75">
        <f>T_iv_strat1!AB25-K184</f>
        <v>0</v>
      </c>
      <c r="N184" s="74">
        <f>T_iv_strat2!Z24</f>
        <v>0</v>
      </c>
      <c r="O184" s="75">
        <f>N184-T_iv_strat2!AA24</f>
        <v>0</v>
      </c>
      <c r="P184" s="75">
        <f>T_iv_strat2!AB24-N184</f>
        <v>0</v>
      </c>
      <c r="Q184" s="74">
        <f>T_iv_strat3!Z24</f>
        <v>0</v>
      </c>
      <c r="R184" s="75">
        <f>Q184-T_iv_strat3!AA24</f>
        <v>0</v>
      </c>
      <c r="S184" s="75">
        <f>T_iv_strat3!AB24-Q184</f>
        <v>0</v>
      </c>
      <c r="T184" s="74">
        <f>T_iv_strat1!BF24</f>
        <v>0</v>
      </c>
      <c r="U184" s="75">
        <f>T184-T_iv_strat1!BG24</f>
        <v>0</v>
      </c>
      <c r="V184" s="75">
        <f>T_iv_strat1!BH24-T184</f>
        <v>0</v>
      </c>
      <c r="W184" s="74">
        <f>T_iv_strat2!BF24</f>
        <v>0</v>
      </c>
      <c r="X184" s="75">
        <f>W184-T_iv_strat2!BG24</f>
        <v>0</v>
      </c>
      <c r="Y184" s="75">
        <f>T_iv_strat2!BH24-W184</f>
        <v>0</v>
      </c>
      <c r="Z184" s="74">
        <f>T_iv_strat3!BF24</f>
        <v>0</v>
      </c>
      <c r="AA184" s="75">
        <f>Z184-T_iv_strat3!BG24</f>
        <v>0</v>
      </c>
      <c r="AB184" s="75">
        <f>T_iv_strat3!BH24-Z184</f>
        <v>0</v>
      </c>
    </row>
    <row r="185" spans="1:28" s="76" customFormat="1" x14ac:dyDescent="0.25">
      <c r="A185" s="64"/>
      <c r="B185" s="64"/>
      <c r="C185" s="64"/>
      <c r="D185" s="64"/>
      <c r="E185" s="64"/>
      <c r="F185" s="64"/>
      <c r="G185" s="64"/>
      <c r="H185" s="64"/>
      <c r="I185" s="73"/>
      <c r="J185" s="96">
        <f>T_iv_strat1!A26</f>
        <v>0</v>
      </c>
      <c r="K185" s="74">
        <f>T_iv_strat1!Z26</f>
        <v>0</v>
      </c>
      <c r="L185" s="75">
        <f>K185-T_iv_strat1!AA26</f>
        <v>0</v>
      </c>
      <c r="M185" s="75">
        <f>T_iv_strat1!AB26-K185</f>
        <v>0</v>
      </c>
      <c r="N185" s="74">
        <f>T_iv_strat2!Z25</f>
        <v>0</v>
      </c>
      <c r="O185" s="75">
        <f>N185-T_iv_strat2!AA25</f>
        <v>0</v>
      </c>
      <c r="P185" s="75">
        <f>T_iv_strat2!AB25-N185</f>
        <v>0</v>
      </c>
      <c r="Q185" s="74">
        <f>T_iv_strat3!Z25</f>
        <v>0</v>
      </c>
      <c r="R185" s="75">
        <f>Q185-T_iv_strat3!AA25</f>
        <v>0</v>
      </c>
      <c r="S185" s="75">
        <f>T_iv_strat3!AB25-Q185</f>
        <v>0</v>
      </c>
      <c r="T185" s="74">
        <f>T_iv_strat1!BF25</f>
        <v>0</v>
      </c>
      <c r="U185" s="75">
        <f>T185-T_iv_strat1!BG25</f>
        <v>0</v>
      </c>
      <c r="V185" s="75">
        <f>T_iv_strat1!BH25-T185</f>
        <v>0</v>
      </c>
      <c r="W185" s="74">
        <f>T_iv_strat2!BF25</f>
        <v>0</v>
      </c>
      <c r="X185" s="75">
        <f>W185-T_iv_strat2!BG25</f>
        <v>0</v>
      </c>
      <c r="Y185" s="75">
        <f>T_iv_strat2!BH25-W185</f>
        <v>0</v>
      </c>
      <c r="Z185" s="74">
        <f>T_iv_strat3!BF25</f>
        <v>0</v>
      </c>
      <c r="AA185" s="75">
        <f>Z185-T_iv_strat3!BG25</f>
        <v>0</v>
      </c>
      <c r="AB185" s="75">
        <f>T_iv_strat3!BH25-Z185</f>
        <v>0</v>
      </c>
    </row>
    <row r="186" spans="1:28" s="76" customFormat="1" x14ac:dyDescent="0.25">
      <c r="A186" s="64"/>
      <c r="B186" s="64"/>
      <c r="C186" s="64"/>
      <c r="D186" s="64"/>
      <c r="E186" s="64"/>
      <c r="F186" s="64"/>
      <c r="G186" s="64"/>
      <c r="H186" s="64"/>
      <c r="I186" s="73"/>
      <c r="J186" s="96">
        <f>T_iv_strat1!A27</f>
        <v>0</v>
      </c>
      <c r="K186" s="74">
        <f>T_iv_strat1!Z27</f>
        <v>0</v>
      </c>
      <c r="L186" s="75">
        <f>K186-T_iv_strat1!AA27</f>
        <v>0</v>
      </c>
      <c r="M186" s="75">
        <f>T_iv_strat1!AB27-K186</f>
        <v>0</v>
      </c>
      <c r="N186" s="74">
        <f>T_iv_strat2!Z26</f>
        <v>0</v>
      </c>
      <c r="O186" s="75">
        <f>N186-T_iv_strat2!AA26</f>
        <v>0</v>
      </c>
      <c r="P186" s="75">
        <f>T_iv_strat2!AB26-N186</f>
        <v>0</v>
      </c>
      <c r="Q186" s="74">
        <f>T_iv_strat3!Z26</f>
        <v>0</v>
      </c>
      <c r="R186" s="75">
        <f>Q186-T_iv_strat3!AA26</f>
        <v>0</v>
      </c>
      <c r="S186" s="75">
        <f>T_iv_strat3!AB26-Q186</f>
        <v>0</v>
      </c>
      <c r="T186" s="74">
        <f>T_iv_strat1!BF26</f>
        <v>0</v>
      </c>
      <c r="U186" s="75">
        <f>T186-T_iv_strat1!BG26</f>
        <v>0</v>
      </c>
      <c r="V186" s="75">
        <f>T_iv_strat1!BH26-T186</f>
        <v>0</v>
      </c>
      <c r="W186" s="74">
        <f>T_iv_strat2!BF26</f>
        <v>0</v>
      </c>
      <c r="X186" s="75">
        <f>W186-T_iv_strat2!BG26</f>
        <v>0</v>
      </c>
      <c r="Y186" s="75">
        <f>T_iv_strat2!BH26-W186</f>
        <v>0</v>
      </c>
      <c r="Z186" s="74">
        <f>T_iv_strat3!BF26</f>
        <v>0</v>
      </c>
      <c r="AA186" s="75">
        <f>Z186-T_iv_strat3!BG26</f>
        <v>0</v>
      </c>
      <c r="AB186" s="75">
        <f>T_iv_strat3!BH26-Z186</f>
        <v>0</v>
      </c>
    </row>
    <row r="187" spans="1:28" s="76" customFormat="1" x14ac:dyDescent="0.25">
      <c r="A187" s="64"/>
      <c r="B187" s="64"/>
      <c r="C187" s="64"/>
      <c r="D187" s="64"/>
      <c r="E187" s="64"/>
      <c r="F187" s="64"/>
      <c r="G187" s="64"/>
      <c r="H187" s="64"/>
      <c r="I187" s="73"/>
      <c r="J187" s="96">
        <f>T_iv_strat1!A28</f>
        <v>0</v>
      </c>
      <c r="K187" s="74">
        <f>T_iv_strat1!Z28</f>
        <v>0</v>
      </c>
      <c r="L187" s="75">
        <f>K187-T_iv_strat1!AA28</f>
        <v>0</v>
      </c>
      <c r="M187" s="75">
        <f>T_iv_strat1!AB28-K187</f>
        <v>0</v>
      </c>
      <c r="N187" s="74">
        <f>T_iv_strat2!Z27</f>
        <v>0</v>
      </c>
      <c r="O187" s="75">
        <f>N187-T_iv_strat2!AA27</f>
        <v>0</v>
      </c>
      <c r="P187" s="75">
        <f>T_iv_strat2!AB27-N187</f>
        <v>0</v>
      </c>
      <c r="Q187" s="74">
        <f>T_iv_strat3!Z27</f>
        <v>0</v>
      </c>
      <c r="R187" s="75">
        <f>Q187-T_iv_strat3!AA27</f>
        <v>0</v>
      </c>
      <c r="S187" s="75">
        <f>T_iv_strat3!AB27-Q187</f>
        <v>0</v>
      </c>
      <c r="T187" s="74">
        <f>T_iv_strat1!BF27</f>
        <v>0</v>
      </c>
      <c r="U187" s="75">
        <f>T187-T_iv_strat1!BG27</f>
        <v>0</v>
      </c>
      <c r="V187" s="75">
        <f>T_iv_strat1!BH27-T187</f>
        <v>0</v>
      </c>
      <c r="W187" s="74">
        <f>T_iv_strat2!BF27</f>
        <v>0</v>
      </c>
      <c r="X187" s="75">
        <f>W187-T_iv_strat2!BG27</f>
        <v>0</v>
      </c>
      <c r="Y187" s="75">
        <f>T_iv_strat2!BH27-W187</f>
        <v>0</v>
      </c>
      <c r="Z187" s="74">
        <f>T_iv_strat3!BF27</f>
        <v>0</v>
      </c>
      <c r="AA187" s="75">
        <f>Z187-T_iv_strat3!BG27</f>
        <v>0</v>
      </c>
      <c r="AB187" s="75">
        <f>T_iv_strat3!BH27-Z187</f>
        <v>0</v>
      </c>
    </row>
    <row r="188" spans="1:28" s="76" customFormat="1" x14ac:dyDescent="0.25">
      <c r="A188" s="64"/>
      <c r="B188" s="64"/>
      <c r="C188" s="64"/>
      <c r="D188" s="64"/>
      <c r="E188" s="64"/>
      <c r="F188" s="64"/>
      <c r="G188" s="64"/>
      <c r="H188" s="64"/>
      <c r="I188" s="73"/>
      <c r="J188" s="96">
        <f>T_iv_strat1!A29</f>
        <v>0</v>
      </c>
      <c r="K188" s="74">
        <f>T_iv_strat1!Z29</f>
        <v>0</v>
      </c>
      <c r="L188" s="75">
        <f>K188-T_iv_strat1!AA29</f>
        <v>0</v>
      </c>
      <c r="M188" s="75">
        <f>T_iv_strat1!AB29-K188</f>
        <v>0</v>
      </c>
      <c r="N188" s="74">
        <f>T_iv_strat2!Z28</f>
        <v>0</v>
      </c>
      <c r="O188" s="75">
        <f>N188-T_iv_strat2!AA28</f>
        <v>0</v>
      </c>
      <c r="P188" s="75">
        <f>T_iv_strat2!AB28-N188</f>
        <v>0</v>
      </c>
      <c r="Q188" s="74">
        <f>T_iv_strat3!Z28</f>
        <v>0</v>
      </c>
      <c r="R188" s="75">
        <f>Q188-T_iv_strat3!AA28</f>
        <v>0</v>
      </c>
      <c r="S188" s="75">
        <f>T_iv_strat3!AB28-Q188</f>
        <v>0</v>
      </c>
      <c r="T188" s="74">
        <f>T_iv_strat1!BF28</f>
        <v>0</v>
      </c>
      <c r="U188" s="75">
        <f>T188-T_iv_strat1!BG28</f>
        <v>0</v>
      </c>
      <c r="V188" s="75">
        <f>T_iv_strat1!BH28-T188</f>
        <v>0</v>
      </c>
      <c r="W188" s="74">
        <f>T_iv_strat2!BF28</f>
        <v>0</v>
      </c>
      <c r="X188" s="75">
        <f>W188-T_iv_strat2!BG28</f>
        <v>0</v>
      </c>
      <c r="Y188" s="75">
        <f>T_iv_strat2!BH28-W188</f>
        <v>0</v>
      </c>
      <c r="Z188" s="74">
        <f>T_iv_strat3!BF28</f>
        <v>0</v>
      </c>
      <c r="AA188" s="75">
        <f>Z188-T_iv_strat3!BG28</f>
        <v>0</v>
      </c>
      <c r="AB188" s="75">
        <f>T_iv_strat3!BH28-Z188</f>
        <v>0</v>
      </c>
    </row>
    <row r="189" spans="1:28" s="76" customFormat="1" x14ac:dyDescent="0.25">
      <c r="A189" s="64"/>
      <c r="B189" s="64"/>
      <c r="C189" s="64"/>
      <c r="D189" s="64"/>
      <c r="E189" s="64"/>
      <c r="F189" s="64"/>
      <c r="G189" s="64"/>
      <c r="H189" s="64"/>
      <c r="I189" s="73"/>
      <c r="J189" s="96">
        <f>T_iv_strat1!A30</f>
        <v>0</v>
      </c>
      <c r="K189" s="74">
        <f>T_iv_strat1!Z30</f>
        <v>0</v>
      </c>
      <c r="L189" s="75">
        <f>K189-T_iv_strat1!AA30</f>
        <v>0</v>
      </c>
      <c r="M189" s="75">
        <f>T_iv_strat1!AB30-K189</f>
        <v>0</v>
      </c>
      <c r="N189" s="74">
        <f>T_iv_strat2!Z29</f>
        <v>0</v>
      </c>
      <c r="O189" s="75">
        <f>N189-T_iv_strat2!AA29</f>
        <v>0</v>
      </c>
      <c r="P189" s="75">
        <f>T_iv_strat2!AB29-N189</f>
        <v>0</v>
      </c>
      <c r="Q189" s="74">
        <f>T_iv_strat3!Z29</f>
        <v>0</v>
      </c>
      <c r="R189" s="75">
        <f>Q189-T_iv_strat3!AA29</f>
        <v>0</v>
      </c>
      <c r="S189" s="75">
        <f>T_iv_strat3!AB29-Q189</f>
        <v>0</v>
      </c>
      <c r="T189" s="74">
        <f>T_iv_strat1!BF29</f>
        <v>0</v>
      </c>
      <c r="U189" s="75">
        <f>T189-T_iv_strat1!BG29</f>
        <v>0</v>
      </c>
      <c r="V189" s="75">
        <f>T_iv_strat1!BH29-T189</f>
        <v>0</v>
      </c>
      <c r="W189" s="74">
        <f>T_iv_strat2!BF29</f>
        <v>0</v>
      </c>
      <c r="X189" s="75">
        <f>W189-T_iv_strat2!BG29</f>
        <v>0</v>
      </c>
      <c r="Y189" s="75">
        <f>T_iv_strat2!BH29-W189</f>
        <v>0</v>
      </c>
      <c r="Z189" s="74">
        <f>T_iv_strat3!BF29</f>
        <v>0</v>
      </c>
      <c r="AA189" s="75">
        <f>Z189-T_iv_strat3!BG29</f>
        <v>0</v>
      </c>
      <c r="AB189" s="75">
        <f>T_iv_strat3!BH29-Z189</f>
        <v>0</v>
      </c>
    </row>
    <row r="190" spans="1:28" s="76" customFormat="1" x14ac:dyDescent="0.25">
      <c r="A190" s="64"/>
      <c r="H190" s="64"/>
      <c r="I190" s="73"/>
      <c r="J190" s="96">
        <f>T_iv_strat1!A31</f>
        <v>0</v>
      </c>
      <c r="K190" s="74">
        <f>T_iv_strat1!Z31</f>
        <v>0</v>
      </c>
      <c r="L190" s="75">
        <f>K190-T_iv_strat1!AA31</f>
        <v>0</v>
      </c>
      <c r="M190" s="75">
        <f>T_iv_strat1!AB31-K190</f>
        <v>0</v>
      </c>
      <c r="N190" s="74">
        <f>T_iv_strat2!Z30</f>
        <v>0</v>
      </c>
      <c r="O190" s="75">
        <f>N190-T_iv_strat2!AA30</f>
        <v>0</v>
      </c>
      <c r="P190" s="75">
        <f>T_iv_strat2!AB30-N190</f>
        <v>0</v>
      </c>
      <c r="Q190" s="74">
        <f>T_iv_strat3!Z30</f>
        <v>0</v>
      </c>
      <c r="R190" s="75">
        <f>Q190-T_iv_strat3!AA30</f>
        <v>0</v>
      </c>
      <c r="S190" s="75">
        <f>T_iv_strat3!AB30-Q190</f>
        <v>0</v>
      </c>
      <c r="T190" s="74">
        <f>T_iv_strat1!BF30</f>
        <v>0</v>
      </c>
      <c r="U190" s="75">
        <f>T190-T_iv_strat1!BG30</f>
        <v>0</v>
      </c>
      <c r="V190" s="75">
        <f>T_iv_strat1!BH30-T190</f>
        <v>0</v>
      </c>
      <c r="W190" s="74">
        <f>T_iv_strat2!BF30</f>
        <v>0</v>
      </c>
      <c r="X190" s="75">
        <f>W190-T_iv_strat2!BG30</f>
        <v>0</v>
      </c>
      <c r="Y190" s="75">
        <f>T_iv_strat2!BH30-W190</f>
        <v>0</v>
      </c>
      <c r="Z190" s="74">
        <f>T_iv_strat3!BF30</f>
        <v>0</v>
      </c>
      <c r="AA190" s="75">
        <f>Z190-T_iv_strat3!BG30</f>
        <v>0</v>
      </c>
      <c r="AB190" s="75">
        <f>T_iv_strat3!BH30-Z190</f>
        <v>0</v>
      </c>
    </row>
    <row r="191" spans="1:28" s="76" customFormat="1" x14ac:dyDescent="0.25">
      <c r="A191" s="64"/>
      <c r="H191" s="64"/>
      <c r="I191" s="73"/>
      <c r="J191" s="94"/>
      <c r="N191" s="74">
        <f>T_iv_strat2!Z31</f>
        <v>0</v>
      </c>
      <c r="O191" s="75">
        <f>N191-T_iv_strat2!AA31</f>
        <v>0</v>
      </c>
      <c r="P191" s="75">
        <f>T_iv_strat2!AB31-N191</f>
        <v>0</v>
      </c>
      <c r="Q191" s="74">
        <f>T_iv_strat3!Z31</f>
        <v>0</v>
      </c>
      <c r="R191" s="75">
        <f>Q191-T_iv_strat3!AA31</f>
        <v>0</v>
      </c>
      <c r="S191" s="75">
        <f>T_iv_strat3!AB31-Q191</f>
        <v>0</v>
      </c>
      <c r="T191" s="74">
        <f>T_iv_strat1!BF31</f>
        <v>0</v>
      </c>
      <c r="U191" s="75">
        <f>T191-T_iv_strat1!BG31</f>
        <v>0</v>
      </c>
      <c r="V191" s="75">
        <f>T_iv_strat1!BH31-T191</f>
        <v>0</v>
      </c>
      <c r="W191" s="74">
        <f>T_iv_strat2!BF31</f>
        <v>0</v>
      </c>
      <c r="X191" s="75">
        <f>W191-T_iv_strat2!BG31</f>
        <v>0</v>
      </c>
      <c r="Y191" s="75">
        <f>T_iv_strat2!BH31-W191</f>
        <v>0</v>
      </c>
      <c r="Z191" s="74">
        <f>T_iv_strat3!BF31</f>
        <v>0</v>
      </c>
      <c r="AA191" s="75">
        <f>Z191-T_iv_strat3!BG31</f>
        <v>0</v>
      </c>
      <c r="AB191" s="75">
        <f>T_iv_strat3!BH31-Z191</f>
        <v>0</v>
      </c>
    </row>
    <row r="192" spans="1:28" s="76" customFormat="1" x14ac:dyDescent="0.25">
      <c r="A192" s="64"/>
      <c r="H192" s="64"/>
      <c r="I192" s="73"/>
      <c r="J192" s="93"/>
      <c r="K192" s="75"/>
      <c r="L192" s="75"/>
      <c r="M192" s="74"/>
      <c r="N192" s="75"/>
      <c r="O192" s="75"/>
      <c r="P192" s="74"/>
      <c r="Q192" s="75"/>
      <c r="R192" s="75"/>
      <c r="S192" s="74"/>
      <c r="T192" s="75"/>
      <c r="U192" s="75"/>
      <c r="V192" s="74"/>
      <c r="W192" s="75"/>
      <c r="X192" s="75"/>
      <c r="Y192" s="74"/>
      <c r="Z192" s="75"/>
      <c r="AA192" s="75"/>
    </row>
    <row r="193" spans="1:98" s="76" customFormat="1" x14ac:dyDescent="0.25">
      <c r="A193" s="64"/>
      <c r="H193" s="64"/>
      <c r="I193" s="73"/>
      <c r="J193" s="93"/>
      <c r="K193" s="75"/>
      <c r="L193" s="75"/>
      <c r="M193" s="74"/>
      <c r="N193" s="75"/>
      <c r="O193" s="75"/>
      <c r="P193" s="74"/>
      <c r="Q193" s="75"/>
      <c r="R193" s="75"/>
      <c r="S193" s="74"/>
      <c r="T193" s="75"/>
      <c r="U193" s="75"/>
      <c r="V193" s="74"/>
      <c r="W193" s="75"/>
      <c r="X193" s="75"/>
      <c r="Y193" s="74"/>
      <c r="Z193" s="75"/>
      <c r="AA193" s="75"/>
    </row>
    <row r="194" spans="1:98" s="75" customFormat="1" x14ac:dyDescent="0.25">
      <c r="A194" s="64"/>
      <c r="B194" s="76"/>
      <c r="C194" s="76"/>
      <c r="D194" s="76"/>
      <c r="E194" s="76"/>
      <c r="F194" s="76"/>
      <c r="G194" s="76"/>
      <c r="H194" s="64"/>
      <c r="I194" s="73"/>
      <c r="J194" s="89"/>
      <c r="K194" s="17"/>
      <c r="L194" s="17"/>
      <c r="M194" s="17"/>
      <c r="N194" s="17"/>
      <c r="O194" s="17"/>
      <c r="P194" s="17"/>
      <c r="Q194" s="17"/>
      <c r="R194" s="17"/>
      <c r="T194" s="74"/>
      <c r="W194" s="74"/>
      <c r="Z194" s="74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  <c r="CK194" s="76"/>
      <c r="CL194" s="76"/>
      <c r="CM194" s="76"/>
      <c r="CN194" s="76"/>
      <c r="CO194" s="76"/>
      <c r="CP194" s="76"/>
      <c r="CQ194" s="76"/>
      <c r="CR194" s="76"/>
      <c r="CS194" s="76"/>
      <c r="CT194" s="76"/>
    </row>
    <row r="195" spans="1:98" s="75" customFormat="1" x14ac:dyDescent="0.25">
      <c r="A195" s="64"/>
      <c r="B195" s="76"/>
      <c r="C195" s="76"/>
      <c r="D195" s="76"/>
      <c r="E195" s="76"/>
      <c r="F195" s="76"/>
      <c r="G195" s="76"/>
      <c r="H195" s="64"/>
      <c r="I195" s="73"/>
      <c r="J195" s="89"/>
      <c r="K195" s="17"/>
      <c r="L195" s="17"/>
      <c r="M195" s="17"/>
      <c r="N195" s="17"/>
      <c r="O195" s="17"/>
      <c r="P195" s="17"/>
      <c r="Q195" s="17"/>
      <c r="R195" s="17"/>
      <c r="T195" s="74"/>
      <c r="W195" s="74"/>
      <c r="Z195" s="74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  <c r="CK195" s="76"/>
      <c r="CL195" s="76"/>
      <c r="CM195" s="76"/>
      <c r="CN195" s="76"/>
      <c r="CO195" s="76"/>
      <c r="CP195" s="76"/>
      <c r="CQ195" s="76"/>
      <c r="CR195" s="76"/>
      <c r="CS195" s="76"/>
      <c r="CT195" s="76"/>
    </row>
    <row r="196" spans="1:98" s="75" customFormat="1" x14ac:dyDescent="0.25">
      <c r="A196" s="64"/>
      <c r="B196" s="76"/>
      <c r="C196" s="76"/>
      <c r="D196" s="76"/>
      <c r="E196" s="76"/>
      <c r="F196" s="76"/>
      <c r="G196" s="76"/>
      <c r="H196" s="64"/>
      <c r="I196" s="73"/>
      <c r="J196" s="89"/>
      <c r="K196" s="17"/>
      <c r="L196" s="17"/>
      <c r="M196" s="17"/>
      <c r="N196" s="17"/>
      <c r="O196" s="17"/>
      <c r="P196" s="17"/>
      <c r="Q196" s="17"/>
      <c r="R196" s="17"/>
      <c r="T196" s="74"/>
      <c r="W196" s="74"/>
      <c r="Z196" s="74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</row>
  </sheetData>
  <mergeCells count="25">
    <mergeCell ref="B177:G177"/>
    <mergeCell ref="B116:G116"/>
    <mergeCell ref="B134:G134"/>
    <mergeCell ref="B176:G176"/>
    <mergeCell ref="B160:G160"/>
    <mergeCell ref="B161:G175"/>
    <mergeCell ref="B77:G77"/>
    <mergeCell ref="B98:G98"/>
    <mergeCell ref="B95:G95"/>
    <mergeCell ref="B153:G153"/>
    <mergeCell ref="B78:G93"/>
    <mergeCell ref="B100:G115"/>
    <mergeCell ref="B118:G133"/>
    <mergeCell ref="B136:G151"/>
    <mergeCell ref="B152:G152"/>
    <mergeCell ref="B94:G94"/>
    <mergeCell ref="B55:G55"/>
    <mergeCell ref="B57:G57"/>
    <mergeCell ref="B56:G56"/>
    <mergeCell ref="B32:G32"/>
    <mergeCell ref="B14:G14"/>
    <mergeCell ref="B15:G30"/>
    <mergeCell ref="B31:G31"/>
    <mergeCell ref="B39:G39"/>
    <mergeCell ref="B40:G54"/>
  </mergeCells>
  <phoneticPr fontId="6" type="noConversion"/>
  <conditionalFormatting sqref="J1:Q14 J160:M190 J192:P193 J194:Q1048576">
    <cfRule type="cellIs" dxfId="24" priority="13" operator="equal">
      <formula>-100</formula>
    </cfRule>
  </conditionalFormatting>
  <conditionalFormatting sqref="J32:Q36 J37 J38:Q38 J71:Q74 J76:Q76 J77:P77 K78:P81 J78:J87 K82:Q88 J89:Q89 J90 L90:Q90 J91:Q99 K143:Q147 T156:Z159 J157:Q159">
    <cfRule type="cellIs" dxfId="23" priority="17" operator="equal">
      <formula>-100</formula>
    </cfRule>
  </conditionalFormatting>
  <conditionalFormatting sqref="J15:R31">
    <cfRule type="cellIs" dxfId="22" priority="9" operator="equal">
      <formula>-100</formula>
    </cfRule>
  </conditionalFormatting>
  <conditionalFormatting sqref="J39:AB40 J41:M69">
    <cfRule type="cellIs" dxfId="21" priority="3" operator="equal">
      <formula>-100</formula>
    </cfRule>
  </conditionalFormatting>
  <conditionalFormatting sqref="R41:AB41 N41:Q70 S71:AB72">
    <cfRule type="cellIs" dxfId="20" priority="4" operator="equal">
      <formula>-100</formula>
    </cfRule>
  </conditionalFormatting>
  <conditionalFormatting sqref="T36:Z36">
    <cfRule type="cellIs" dxfId="19" priority="5" operator="equal">
      <formula>-100</formula>
    </cfRule>
  </conditionalFormatting>
  <conditionalFormatting sqref="T38:Z38 J100:M134 N100:R142 K135:M142 J135:J146 J148:Q153 R160:AB162 N160:Q191 R192:AA193">
    <cfRule type="cellIs" dxfId="18" priority="14" operator="equal">
      <formula>-100</formula>
    </cfRule>
  </conditionalFormatting>
  <conditionalFormatting sqref="T42:Z70 T73:Z73">
    <cfRule type="cellIs" dxfId="17" priority="2" operator="equal">
      <formula>-100</formula>
    </cfRule>
  </conditionalFormatting>
  <conditionalFormatting sqref="T163:Z191 T194:Z196">
    <cfRule type="cellIs" dxfId="16" priority="12" operator="equal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97E-A097-49B0-B6F0-3D6B4013659B}">
  <sheetPr>
    <tabColor rgb="FFFFFF00"/>
  </sheetPr>
  <dimension ref="A1:AH18"/>
  <sheetViews>
    <sheetView showGridLines="0" topLeftCell="H1" zoomScale="98" workbookViewId="0">
      <selection activeCell="A25" sqref="A25"/>
    </sheetView>
  </sheetViews>
  <sheetFormatPr defaultColWidth="9.140625" defaultRowHeight="15" x14ac:dyDescent="0.25"/>
  <cols>
    <col min="1" max="1" width="59.140625" style="2" bestFit="1" customWidth="1"/>
    <col min="2" max="3" width="16.42578125" style="6" customWidth="1"/>
    <col min="4" max="5" width="16.42578125" style="2" customWidth="1"/>
    <col min="6" max="6" width="16.42578125" style="6" customWidth="1"/>
    <col min="7" max="7" width="16.42578125" style="2" customWidth="1"/>
    <col min="8" max="8" width="16.42578125" style="6" customWidth="1"/>
    <col min="9" max="9" width="16.42578125" style="2" customWidth="1"/>
    <col min="11" max="16384" width="9.140625" style="2"/>
  </cols>
  <sheetData>
    <row r="1" spans="1:34" x14ac:dyDescent="0.25">
      <c r="A1" s="13" t="s">
        <v>105</v>
      </c>
      <c r="B1" s="6">
        <f t="shared" ref="B1:I1" si="0">IFERROR(IF((RIGHT(B7,LEN(B7)-2)*1)&gt;40,0,1), "")</f>
        <v>1</v>
      </c>
      <c r="C1" s="6">
        <f t="shared" si="0"/>
        <v>0</v>
      </c>
      <c r="D1" s="2">
        <f t="shared" si="0"/>
        <v>0</v>
      </c>
      <c r="E1" s="2">
        <f t="shared" si="0"/>
        <v>1</v>
      </c>
      <c r="F1" s="6">
        <f t="shared" si="0"/>
        <v>0</v>
      </c>
      <c r="G1" s="2">
        <f t="shared" si="0"/>
        <v>0</v>
      </c>
      <c r="H1" s="6">
        <f t="shared" si="0"/>
        <v>0</v>
      </c>
      <c r="I1" s="2">
        <f t="shared" si="0"/>
        <v>0</v>
      </c>
      <c r="K1" s="2" t="str">
        <f t="shared" ref="K1:Y1" si="1">IFERROR(IF((RIGHT(K7,LEN(K7)-2)*1)&gt;40,0,1), "")</f>
        <v/>
      </c>
      <c r="L1" s="2" t="str">
        <f t="shared" si="1"/>
        <v/>
      </c>
      <c r="M1" s="2" t="str">
        <f t="shared" si="1"/>
        <v/>
      </c>
      <c r="N1" s="2" t="str">
        <f t="shared" si="1"/>
        <v/>
      </c>
      <c r="O1" s="2" t="str">
        <f t="shared" si="1"/>
        <v/>
      </c>
      <c r="P1" s="2" t="str">
        <f t="shared" si="1"/>
        <v/>
      </c>
      <c r="Q1" s="2" t="str">
        <f t="shared" si="1"/>
        <v/>
      </c>
      <c r="R1" s="2" t="str">
        <f t="shared" si="1"/>
        <v/>
      </c>
      <c r="S1" s="2" t="str">
        <f t="shared" si="1"/>
        <v/>
      </c>
      <c r="T1" s="2" t="str">
        <f t="shared" si="1"/>
        <v/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 t="str">
        <f t="shared" si="1"/>
        <v/>
      </c>
      <c r="Y1" s="2" t="str">
        <f t="shared" si="1"/>
        <v/>
      </c>
      <c r="Z1" s="2" t="str">
        <f t="shared" ref="Z1:AH1" si="2">IFERROR(IF((RIGHT(Z7,LEN(Z7)-2)*1)&gt;40,1,0), "")</f>
        <v/>
      </c>
      <c r="AA1" s="2" t="str">
        <f t="shared" si="2"/>
        <v/>
      </c>
      <c r="AB1" s="2" t="str">
        <f t="shared" si="2"/>
        <v/>
      </c>
      <c r="AC1" s="2" t="str">
        <f t="shared" si="2"/>
        <v/>
      </c>
      <c r="AD1" s="2" t="str">
        <f t="shared" si="2"/>
        <v/>
      </c>
      <c r="AE1" s="2" t="str">
        <f t="shared" si="2"/>
        <v/>
      </c>
      <c r="AF1" s="2" t="str">
        <f t="shared" si="2"/>
        <v/>
      </c>
      <c r="AG1" s="2" t="str">
        <f t="shared" si="2"/>
        <v/>
      </c>
      <c r="AH1" s="2" t="str">
        <f t="shared" si="2"/>
        <v/>
      </c>
    </row>
    <row r="3" spans="1:34" ht="11.25" x14ac:dyDescent="0.2">
      <c r="A3" s="2" t="str">
        <f>T_i!A1</f>
        <v>T_i</v>
      </c>
      <c r="H3" s="2"/>
      <c r="J3" s="2"/>
    </row>
    <row r="4" spans="1:34" ht="12" thickBot="1" x14ac:dyDescent="0.25">
      <c r="H4" s="2"/>
      <c r="J4" s="2"/>
    </row>
    <row r="5" spans="1:34" s="116" customFormat="1" ht="12.75" x14ac:dyDescent="0.2">
      <c r="A5" s="174" t="str">
        <f>'[1]Quantitative Indicators '!$B$10</f>
        <v>Availability of malaria blood testing in all antimalarial-stocking outlets</v>
      </c>
      <c r="B5" s="174"/>
      <c r="C5" s="174"/>
      <c r="D5" s="174"/>
      <c r="E5" s="174"/>
      <c r="F5" s="174"/>
      <c r="G5" s="174"/>
      <c r="H5" s="174"/>
      <c r="I5" s="174"/>
    </row>
    <row r="6" spans="1:34" ht="23.25" x14ac:dyDescent="0.25">
      <c r="A6" s="176" t="str">
        <f>'[1]Quantitative Indicators '!$C$10</f>
        <v>Proportion of antimalarial-stocking outlets that had malaria blood testing available on the day of the survey visit, among all outlets surveyed with one or more antimalarials in stock</v>
      </c>
      <c r="B6" s="100" t="str">
        <f>IF(T_i!B2="","",T_i!B2)</f>
        <v>Private Not For-Profit Facility</v>
      </c>
      <c r="C6" s="100" t="str">
        <f>IF(T_i!F2="","",T_i!F2)</f>
        <v>Private For-Profit Facility</v>
      </c>
      <c r="D6" s="100" t="str">
        <f>IF(T_i!J2="","",T_i!J2)</f>
        <v>Pharmacy</v>
      </c>
      <c r="E6" s="100" t="str">
        <f>IF(T_i!N2="","",T_i!N2)</f>
        <v>Laboratory</v>
      </c>
      <c r="F6" s="100" t="str">
        <f>IF(T_i!R2="","",T_i!R2)</f>
        <v>Drug store</v>
      </c>
      <c r="G6" s="100" t="str">
        <f>IF(T_i!V2="","",T_i!V2)</f>
        <v>Informal</v>
      </c>
      <c r="H6" s="100" t="str">
        <f>IF(T_i!Z2="","",T_i!Z2)</f>
        <v>Retail total</v>
      </c>
      <c r="I6" s="100" t="str">
        <f>IF(T_i!AD2="","",T_i!AD2)</f>
        <v>Wholesale</v>
      </c>
    </row>
    <row r="7" spans="1:34" x14ac:dyDescent="0.25">
      <c r="A7" s="177"/>
      <c r="B7" s="101" t="str">
        <f>CONCATENATE("N=",T_i!E4)</f>
        <v>N=20</v>
      </c>
      <c r="C7" s="101" t="str">
        <f>CONCATENATE("N=",T_i!I4)</f>
        <v>N=139</v>
      </c>
      <c r="D7" s="101" t="str">
        <f>CONCATENATE("N=",T_i!M4)</f>
        <v>N=464</v>
      </c>
      <c r="E7" s="101" t="str">
        <f>CONCATENATE("N=",T_i!Q4)</f>
        <v>N=3</v>
      </c>
      <c r="F7" s="101" t="str">
        <f>CONCATENATE("N=",T_i!U4)</f>
        <v>N=2943</v>
      </c>
      <c r="G7" s="101" t="str">
        <f>CONCATENATE("N=",T_i!Y4)</f>
        <v>N=93</v>
      </c>
      <c r="H7" s="101" t="str">
        <f>CONCATENATE("N=",T_i!AC4)</f>
        <v>N=3662</v>
      </c>
      <c r="I7" s="101" t="str">
        <f>CONCATENATE("N=",T_i!AG4)</f>
        <v>N=50</v>
      </c>
    </row>
    <row r="8" spans="1:34" x14ac:dyDescent="0.25">
      <c r="A8" s="177"/>
      <c r="B8" s="102" t="str">
        <f t="shared" ref="B8:I8" si="3">"%"</f>
        <v>%</v>
      </c>
      <c r="C8" s="102" t="str">
        <f t="shared" si="3"/>
        <v>%</v>
      </c>
      <c r="D8" s="102" t="str">
        <f t="shared" si="3"/>
        <v>%</v>
      </c>
      <c r="E8" s="102" t="str">
        <f t="shared" si="3"/>
        <v>%</v>
      </c>
      <c r="F8" s="102" t="str">
        <f t="shared" si="3"/>
        <v>%</v>
      </c>
      <c r="G8" s="102" t="str">
        <f t="shared" si="3"/>
        <v>%</v>
      </c>
      <c r="H8" s="102" t="str">
        <f t="shared" si="3"/>
        <v>%</v>
      </c>
      <c r="I8" s="102" t="str">
        <f t="shared" si="3"/>
        <v>%</v>
      </c>
    </row>
    <row r="9" spans="1:34" x14ac:dyDescent="0.25">
      <c r="A9" s="178"/>
      <c r="B9" s="103" t="str">
        <f t="shared" ref="B9:I9" si="4">"[95% CI]"</f>
        <v>[95% CI]</v>
      </c>
      <c r="C9" s="103" t="str">
        <f t="shared" si="4"/>
        <v>[95% CI]</v>
      </c>
      <c r="D9" s="103" t="str">
        <f t="shared" si="4"/>
        <v>[95% CI]</v>
      </c>
      <c r="E9" s="103" t="str">
        <f t="shared" si="4"/>
        <v>[95% CI]</v>
      </c>
      <c r="F9" s="103" t="str">
        <f t="shared" si="4"/>
        <v>[95% CI]</v>
      </c>
      <c r="G9" s="103" t="str">
        <f t="shared" si="4"/>
        <v>[95% CI]</v>
      </c>
      <c r="H9" s="103" t="str">
        <f t="shared" si="4"/>
        <v>[95% CI]</v>
      </c>
      <c r="I9" s="103" t="str">
        <f t="shared" si="4"/>
        <v>[95% CI]</v>
      </c>
    </row>
    <row r="10" spans="1:34" x14ac:dyDescent="0.25">
      <c r="A10" s="3" t="str">
        <f>T_i!A4</f>
        <v>Stocks any diagnostic test</v>
      </c>
      <c r="B10" s="4">
        <f>ROUND(T_i!B4,1)</f>
        <v>83</v>
      </c>
      <c r="C10" s="4">
        <f>ROUND(T_i!F4,1)</f>
        <v>44.2</v>
      </c>
      <c r="D10" s="4">
        <f>ROUND(T_i!J4,1)</f>
        <v>7.1</v>
      </c>
      <c r="E10" s="4">
        <f>ROUND(T_i!N4,1)</f>
        <v>73.3</v>
      </c>
      <c r="F10" s="4">
        <f>ROUND(T_i!R4,1)</f>
        <v>9.6</v>
      </c>
      <c r="G10" s="4">
        <f>ROUND(T_i!V4,1)</f>
        <v>6.7</v>
      </c>
      <c r="H10" s="4">
        <f>ROUND(T_i!Z4,1)</f>
        <v>10.5</v>
      </c>
      <c r="I10" s="4">
        <f>ROUND(T_i!AD4,1)</f>
        <v>13</v>
      </c>
    </row>
    <row r="11" spans="1:34" x14ac:dyDescent="0.25">
      <c r="B11" s="11" t="str">
        <f>IF(T_i!C4=".","-",(CONCATENATE("[",ROUND(T_i!C4,1),"; ",ROUND(T_i!D4,1),"]")))</f>
        <v>[65.8; 92.5]</v>
      </c>
      <c r="C11" s="11" t="str">
        <f>IF(T_i!G4=".","-",(CONCATENATE("[",ROUND(T_i!G4,1),"; ",ROUND(T_i!H4,1),"]")))</f>
        <v>[36; 52.8]</v>
      </c>
      <c r="D11" s="11" t="str">
        <f>IF(T_i!K4=".","-",(IF(T_i!K4="","-",(CONCATENATE("[",ROUND(T_i!K4,1),"; ",ROUND(T_i!L4,1),"]")))))</f>
        <v>[4.9; 10.3]</v>
      </c>
      <c r="E11" s="11" t="str">
        <f>IF(T_i!O4=".","-",(CONCATENATE("[",ROUND(T_i!O4,1),"; ",ROUND(T_i!P4,1),"]")))</f>
        <v>[32.8; 93.9]</v>
      </c>
      <c r="F11" s="11" t="str">
        <f>IF(T_i!S4=".","-",(CONCATENATE("[",ROUND(T_i!S4,1),"; ",ROUND(T_i!T4,1),"]")))</f>
        <v>[7.2; 12.6]</v>
      </c>
      <c r="G11" s="11" t="str">
        <f>IF(T_i!W4=".","-",(CONCATENATE("[",ROUND(T_i!W4,1),"; ",ROUND(T_i!X4,1),"]")))</f>
        <v>[2.1; 19.8]</v>
      </c>
      <c r="H11" s="11" t="str">
        <f>IF(T_i!AA4=".","-",(CONCATENATE("[",ROUND(T_i!AA4,1),"; ",ROUND(T_i!AB4,1),"]")))</f>
        <v>[8.4; 13]</v>
      </c>
      <c r="I11" s="11" t="str">
        <f>IF(T_i!AE4=".","-",(CONCATENATE("[",ROUND(T_i!AE4,1),"; ",ROUND(T_i!AF4,1),"]")))</f>
        <v>[6.1; 25.6]</v>
      </c>
    </row>
    <row r="12" spans="1:34" x14ac:dyDescent="0.25">
      <c r="A12" s="153" t="str">
        <f>T_i!A5</f>
        <v>Stocks malaria microscopy?</v>
      </c>
      <c r="B12" s="4">
        <f>ROUND(T_i!B5,1)</f>
        <v>79.3</v>
      </c>
      <c r="C12" s="4">
        <f>ROUND(T_i!F5,1)</f>
        <v>33.4</v>
      </c>
      <c r="D12" s="4">
        <f>ROUND(T_i!J5,1)</f>
        <v>0.4</v>
      </c>
      <c r="E12" s="4">
        <f>ROUND(T_i!N5,1)</f>
        <v>73.3</v>
      </c>
      <c r="F12" s="4">
        <f>ROUND(T_i!R5,1)</f>
        <v>0</v>
      </c>
      <c r="G12" s="4">
        <f>ROUND(T_i!V5,1)</f>
        <v>0</v>
      </c>
      <c r="H12" s="4">
        <f>ROUND(T_i!Z5,1)</f>
        <v>1.5</v>
      </c>
      <c r="I12" s="4">
        <f>ROUND(T_i!AD5,1)</f>
        <v>0</v>
      </c>
    </row>
    <row r="13" spans="1:34" x14ac:dyDescent="0.25">
      <c r="A13" s="154"/>
      <c r="B13" s="11" t="str">
        <f>IF(T_i!C5=".","-",(CONCATENATE("[",ROUND(T_i!C5,1),"; ",ROUND(T_i!D5,1),"]")))</f>
        <v>[61.5; 90.2]</v>
      </c>
      <c r="C13" s="11" t="str">
        <f>IF(T_i!G5=".","-",(CONCATENATE("[",ROUND(T_i!G5,1),"; ",ROUND(T_i!H5,1),"]")))</f>
        <v>[24.3; 44]</v>
      </c>
      <c r="D13" s="11" t="str">
        <f>IF(T_i!K5=".","-",(CONCATENATE("[",ROUND(T_i!K5,1),"; ",ROUND(T_i!L5,1),"]")))</f>
        <v>[0.1; 1.1]</v>
      </c>
      <c r="E13" s="11" t="str">
        <f>IF(T_i!O5=".","-",(CONCATENATE("[",ROUND(T_i!O5,1),"; ",ROUND(T_i!P5,1),"]")))</f>
        <v>[32.8; 93.9]</v>
      </c>
      <c r="F13" s="11" t="str">
        <f>IF(T_i!S5=".","-",(CONCATENATE("[",ROUND(T_i!S5,1),"; ",ROUND(T_i!T5,1),"]")))</f>
        <v>-</v>
      </c>
      <c r="G13" s="11" t="str">
        <f>IF(T_i!W5=".","-",(CONCATENATE("[",ROUND(T_i!W5,1),"; ",ROUND(T_i!X5,1),"]")))</f>
        <v>-</v>
      </c>
      <c r="H13" s="11" t="str">
        <f>IF(T_i!AA5=".","-",(CONCATENATE("[",ROUND(T_i!AA5,1),"; ",ROUND(T_i!AB5,1),"]")))</f>
        <v>[1.1; 2.2]</v>
      </c>
      <c r="I13" s="11" t="str">
        <f>IF(T_i!AE5=".","-",(CONCATENATE("[",ROUND(T_i!AE5,1),"; ",ROUND(T_i!AF5,1),"]")))</f>
        <v>-</v>
      </c>
    </row>
    <row r="14" spans="1:34" x14ac:dyDescent="0.25">
      <c r="A14" s="153" t="str">
        <f>T_i!A6</f>
        <v>Stocks malaria RDT</v>
      </c>
      <c r="B14" s="4">
        <f>ROUND(T_i!B6,1)</f>
        <v>12.9</v>
      </c>
      <c r="C14" s="4">
        <f>ROUND(T_i!F6,1)</f>
        <v>22.8</v>
      </c>
      <c r="D14" s="4">
        <f>ROUND(T_i!J6,1)</f>
        <v>7</v>
      </c>
      <c r="E14" s="4">
        <f>ROUND(T_i!N6,1)</f>
        <v>28.1</v>
      </c>
      <c r="F14" s="4">
        <f>ROUND(T_i!R6,1)</f>
        <v>9.6</v>
      </c>
      <c r="G14" s="4">
        <f>ROUND(T_i!V6,1)</f>
        <v>6.7</v>
      </c>
      <c r="H14" s="4">
        <f>ROUND(T_i!Z6,1)</f>
        <v>9.4</v>
      </c>
      <c r="I14" s="4">
        <f>ROUND(T_i!AD6,1)</f>
        <v>13</v>
      </c>
    </row>
    <row r="15" spans="1:34" x14ac:dyDescent="0.25">
      <c r="A15" s="154"/>
      <c r="B15" s="11" t="str">
        <f>IF(T_i!C6=".","-",(CONCATENATE("[",ROUND(T_i!C6,1),"; ",ROUND(T_i!D6,1),"]")))</f>
        <v>[5.5; 27.5]</v>
      </c>
      <c r="C15" s="11" t="str">
        <f>IF(T_i!G6=".","-",(CONCATENATE("[",ROUND(T_i!G6,1),"; ",ROUND(T_i!H6,1),"]")))</f>
        <v>[15; 33]</v>
      </c>
      <c r="D15" s="11" t="str">
        <f>IF(T_i!K6=".","-",(CONCATENATE("[",ROUND(T_i!K6,1),"; ",ROUND(T_i!L6,1),"]")))</f>
        <v>[4.8; 10.2]</v>
      </c>
      <c r="E15" s="11" t="str">
        <f>IF(T_i!O6=".","-",(CONCATENATE("[",ROUND(T_i!O6,1),"; ",ROUND(T_i!P6,1),"]")))</f>
        <v>[6.1; 70.2]</v>
      </c>
      <c r="F15" s="11" t="str">
        <f>IF(T_i!S6=".","-",(CONCATENATE("[",ROUND(T_i!S6,1),"; ",ROUND(T_i!T6,1),"]")))</f>
        <v>[7.2; 12.6]</v>
      </c>
      <c r="G15" s="11" t="str">
        <f>IF(T_i!W6=".","-",(CONCATENATE("[",ROUND(T_i!W6,1),"; ",ROUND(T_i!X6,1),"]")))</f>
        <v>[2.1; 19.8]</v>
      </c>
      <c r="H15" s="11" t="str">
        <f>IF(T_i!AA6=".","-",(CONCATENATE("[",ROUND(T_i!AA6,1),"; ",ROUND(T_i!AB6,1),"]")))</f>
        <v>[7.3; 12]</v>
      </c>
      <c r="I15" s="11" t="str">
        <f>IF(T_i!AE6=".","-",(CONCATENATE("[",ROUND(T_i!AE6,1),"; ",ROUND(T_i!AF6,1),"]")))</f>
        <v>[6.1; 25.6]</v>
      </c>
    </row>
    <row r="16" spans="1:34" x14ac:dyDescent="0.25">
      <c r="A16" s="155" t="str">
        <f>T_i!A7</f>
        <v>Stocks QARDT</v>
      </c>
      <c r="B16" s="4">
        <f>ROUND(T_i!B7,1)</f>
        <v>56.1</v>
      </c>
      <c r="C16" s="4">
        <f>ROUND(T_i!F7,1)</f>
        <v>49.4</v>
      </c>
      <c r="D16" s="4">
        <f>ROUND(T_i!J7,1)</f>
        <v>45.7</v>
      </c>
      <c r="E16" s="4">
        <f>ROUND(T_i!N7,1)</f>
        <v>100</v>
      </c>
      <c r="F16" s="4">
        <f>ROUND(T_i!R7,1)</f>
        <v>49.5</v>
      </c>
      <c r="G16" s="4">
        <f>ROUND(T_i!V7,1)</f>
        <v>84.3</v>
      </c>
      <c r="H16" s="4">
        <f>ROUND(T_i!Z7,1)</f>
        <v>50</v>
      </c>
      <c r="I16" s="4">
        <f>ROUND(T_i!AD7,1)</f>
        <v>61.3</v>
      </c>
    </row>
    <row r="17" spans="1:9" x14ac:dyDescent="0.25">
      <c r="A17" s="11"/>
      <c r="B17" s="11" t="str">
        <f>IF(T_i!C7=".","-",(CONCATENATE("[",ROUND(T_i!C7,1),"; ",ROUND(T_i!D7,1),"]")))</f>
        <v>[24.4; 83.5]</v>
      </c>
      <c r="C17" s="11" t="str">
        <f>IF(T_i!G7=".","-",(CONCATENATE("[",ROUND(T_i!G7,1),"; ",ROUND(T_i!H7,1),"]")))</f>
        <v>[30.6; 68.4]</v>
      </c>
      <c r="D17" s="11" t="str">
        <f>IF(T_i!K7=".","-",(CONCATENATE("[",ROUND(T_i!K7,1),"; ",ROUND(T_i!L7,1),"]")))</f>
        <v>[32.6; 59.5]</v>
      </c>
      <c r="E17" s="11" t="str">
        <f>IF(T_i!O7=".","-",(CONCATENATE("[",ROUND(T_i!O7,1),"; ",ROUND(T_i!P7,1),"]")))</f>
        <v>[0; 0]</v>
      </c>
      <c r="F17" s="11" t="str">
        <f>IF(T_i!S7=".","-",(CONCATENATE("[",ROUND(T_i!S7,1),"; ",ROUND(T_i!T7,1),"]")))</f>
        <v>[38.4; 60.7]</v>
      </c>
      <c r="G17" s="11" t="str">
        <f>IF(T_i!W7=".","-",(CONCATENATE("[",ROUND(T_i!W7,1),"; ",ROUND(T_i!X7,1),"]")))</f>
        <v>[54.8; 96]</v>
      </c>
      <c r="H17" s="11" t="str">
        <f>IF(T_i!AA7=".","-",(CONCATENATE("[",ROUND(T_i!AA7,1),"; ",ROUND(T_i!AB7,1),"]")))</f>
        <v>[40.7; 59.2]</v>
      </c>
      <c r="I17" s="11" t="str">
        <f>IF(T_i!AE7=".","-",(CONCATENATE("[",ROUND(T_i!AE7,1),"; ",ROUND(T_i!AF7,1),"]")))</f>
        <v>[28.9; 86]</v>
      </c>
    </row>
    <row r="18" spans="1:9" ht="30.75" customHeight="1" thickBot="1" x14ac:dyDescent="0.3">
      <c r="A18" s="175" t="str">
        <f>T_i!C1</f>
        <v xml:space="preserve">Footnote - N screened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v>
      </c>
      <c r="B18" s="175"/>
      <c r="C18" s="175"/>
      <c r="D18" s="175"/>
      <c r="E18" s="175"/>
      <c r="F18" s="175"/>
      <c r="G18" s="175"/>
      <c r="H18" s="175"/>
      <c r="I18" s="175"/>
    </row>
  </sheetData>
  <mergeCells count="3">
    <mergeCell ref="A5:I5"/>
    <mergeCell ref="A18:I18"/>
    <mergeCell ref="A6:A9"/>
  </mergeCells>
  <conditionalFormatting sqref="A1:I2 K1:XFD2">
    <cfRule type="cellIs" dxfId="15" priority="3" operator="equal">
      <formula>1</formula>
    </cfRule>
  </conditionalFormatting>
  <conditionalFormatting sqref="A3:XFD4">
    <cfRule type="cellIs" dxfId="14" priority="1" operator="equal">
      <formula>1</formula>
    </cfRule>
  </conditionalFormatting>
  <conditionalFormatting sqref="B10">
    <cfRule type="expression" dxfId="13" priority="6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204-1FF7-438C-B719-6AC04E04E3A9}">
  <sheetPr>
    <tabColor rgb="FFFFFF00"/>
  </sheetPr>
  <dimension ref="A1:R21"/>
  <sheetViews>
    <sheetView showGridLines="0" zoomScale="90" zoomScaleNormal="90" workbookViewId="0">
      <selection activeCell="J48" sqref="J48"/>
    </sheetView>
  </sheetViews>
  <sheetFormatPr defaultColWidth="9.140625" defaultRowHeight="15" x14ac:dyDescent="0.25"/>
  <cols>
    <col min="1" max="1" width="59.28515625" style="2" bestFit="1" customWidth="1"/>
    <col min="2" max="3" width="16.85546875" style="6" customWidth="1"/>
    <col min="4" max="5" width="16.85546875" style="2" customWidth="1"/>
    <col min="6" max="6" width="16.85546875" style="6" customWidth="1"/>
    <col min="7" max="7" width="16.85546875" style="2" customWidth="1"/>
    <col min="8" max="8" width="16.85546875" style="6" customWidth="1"/>
    <col min="9" max="17" width="16.85546875" style="2" customWidth="1"/>
    <col min="19" max="16384" width="9.140625" style="2"/>
  </cols>
  <sheetData>
    <row r="1" spans="1:17" x14ac:dyDescent="0.25">
      <c r="A1" s="13" t="s">
        <v>105</v>
      </c>
      <c r="B1" s="6">
        <f t="shared" ref="B1:Q1" si="0">IFERROR(IF((RIGHT(B9,LEN(B9)-2)*1)&gt;40,0,1), "")</f>
        <v>1</v>
      </c>
      <c r="C1" s="6">
        <f t="shared" si="0"/>
        <v>1</v>
      </c>
      <c r="D1" s="2">
        <f t="shared" si="0"/>
        <v>0</v>
      </c>
      <c r="E1" s="2">
        <f t="shared" si="0"/>
        <v>1</v>
      </c>
      <c r="F1" s="6">
        <f t="shared" si="0"/>
        <v>0</v>
      </c>
      <c r="G1" s="2">
        <f t="shared" si="0"/>
        <v>1</v>
      </c>
      <c r="H1" s="6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1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1</v>
      </c>
    </row>
    <row r="3" spans="1:17" x14ac:dyDescent="0.25">
      <c r="A3" s="2" t="s">
        <v>70</v>
      </c>
    </row>
    <row r="4" spans="1:17" ht="15.75" thickBot="1" x14ac:dyDescent="0.3"/>
    <row r="5" spans="1:17" s="116" customFormat="1" ht="12.75" x14ac:dyDescent="0.2">
      <c r="A5" s="182" t="str">
        <f>'[1]Quantitative Indicators '!$B$10</f>
        <v>Availability of malaria blood testing in all antimalarial-stocking outlets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</row>
    <row r="6" spans="1:17" s="117" customFormat="1" ht="12.75" x14ac:dyDescent="0.2">
      <c r="A6" s="183" t="s">
        <v>20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</row>
    <row r="7" spans="1:17" s="105" customFormat="1" ht="12.75" x14ac:dyDescent="0.2">
      <c r="A7" s="104"/>
      <c r="B7" s="184" t="s">
        <v>22</v>
      </c>
      <c r="C7" s="184"/>
      <c r="D7" s="184"/>
      <c r="E7" s="184"/>
      <c r="F7" s="184"/>
      <c r="G7" s="184"/>
      <c r="H7" s="184"/>
      <c r="I7" s="184"/>
      <c r="J7" s="184" t="s">
        <v>21</v>
      </c>
      <c r="K7" s="184"/>
      <c r="L7" s="184"/>
      <c r="M7" s="184"/>
      <c r="N7" s="184"/>
      <c r="O7" s="184"/>
      <c r="P7" s="184"/>
      <c r="Q7" s="184"/>
    </row>
    <row r="8" spans="1:17" ht="23.25" x14ac:dyDescent="0.25">
      <c r="A8" s="179" t="str">
        <f>'[1]Quantitative Indicators '!$C$10</f>
        <v>Proportion of antimalarial-stocking outlets that had malaria blood testing available on the day of the survey visit, among all outlets surveyed with one or more antimalarials in stock</v>
      </c>
      <c r="B8" s="106" t="str">
        <f>IF(T_ii!B2="","",T_ii!B2)</f>
        <v>Private Not For-Profit Facility</v>
      </c>
      <c r="C8" s="106" t="str">
        <f>IF(T_ii!F2="","",T_ii!F2)</f>
        <v>Private For-Profit Facility</v>
      </c>
      <c r="D8" s="106" t="str">
        <f>IF(T_ii!J2="","",T_ii!J2)</f>
        <v>Pharmacy</v>
      </c>
      <c r="E8" s="106" t="str">
        <f>IF(T_ii!N2="","",T_ii!N2)</f>
        <v>Laboratory</v>
      </c>
      <c r="F8" s="106" t="str">
        <f>IF(T_ii!R2="","",T_ii!R2)</f>
        <v>Drug store</v>
      </c>
      <c r="G8" s="106" t="str">
        <f>IF(T_ii!V2="","",T_ii!V2)</f>
        <v>Informal TOTAL</v>
      </c>
      <c r="H8" s="106" t="str">
        <f>IF(T_ii!Z2="","",T_ii!Z2)</f>
        <v>Retail TOTAL</v>
      </c>
      <c r="I8" s="106" t="str">
        <f>IF(T_ii!AD2="","",T_ii!AD2)</f>
        <v>Wholesale</v>
      </c>
      <c r="J8" s="107" t="str">
        <f>IF(T_ii!AH2="","",T_ii!AH2)</f>
        <v>Private Not For-Profit Facility</v>
      </c>
      <c r="K8" s="106" t="str">
        <f>IF(T_ii!AL2="","",T_ii!AL2)</f>
        <v>Private For-Profit Facility</v>
      </c>
      <c r="L8" s="106" t="str">
        <f>IF(T_ii!AP2="","",T_ii!AP2)</f>
        <v>Pharmacy</v>
      </c>
      <c r="M8" s="106" t="str">
        <f>IF(T_ii!AT2="","",T_ii!AT2)</f>
        <v>Laboratory</v>
      </c>
      <c r="N8" s="106" t="str">
        <f>IF(T_ii!AX2="","",T_ii!AX2)</f>
        <v>Drug store</v>
      </c>
      <c r="O8" s="106" t="str">
        <f>IF(T_ii!BB2="","",T_ii!BB2)</f>
        <v>Informal TOTAL</v>
      </c>
      <c r="P8" s="106" t="str">
        <f>IF(T_ii!BF2="","",T_ii!BF2)</f>
        <v>Retail TOTAL</v>
      </c>
      <c r="Q8" s="106" t="str">
        <f>IF(T_ii!BJ2="","",T_ii!BJ2)</f>
        <v>Wholesale</v>
      </c>
    </row>
    <row r="9" spans="1:17" x14ac:dyDescent="0.25">
      <c r="A9" s="180"/>
      <c r="B9" s="108" t="str">
        <f>CONCATENATE("N=",T_ii!E4)</f>
        <v>N=2</v>
      </c>
      <c r="C9" s="108" t="str">
        <f>CONCATENATE("N=",T_ii!I4)</f>
        <v>N=14</v>
      </c>
      <c r="D9" s="108" t="str">
        <f>CONCATENATE("N=",T_ii!M4)</f>
        <v>N=67</v>
      </c>
      <c r="E9" s="108" t="str">
        <f>CONCATENATE("N=",T_ii!Q4)</f>
        <v>N=0</v>
      </c>
      <c r="F9" s="108" t="str">
        <f>CONCATENATE("N=",T_ii!U4)</f>
        <v>N=682</v>
      </c>
      <c r="G9" s="108" t="str">
        <f>CONCATENATE("N=",T_ii!Y4)</f>
        <v>N=20</v>
      </c>
      <c r="H9" s="108" t="str">
        <f>CONCATENATE("N=",T_ii!AC4)</f>
        <v>N=785</v>
      </c>
      <c r="I9" s="108" t="str">
        <f>CONCATENATE("N=",T_ii!AG4)</f>
        <v>N=11</v>
      </c>
      <c r="J9" s="109" t="str">
        <f>CONCATENATE("N=",T_ii!AK4)</f>
        <v>N=18</v>
      </c>
      <c r="K9" s="108" t="str">
        <f>CONCATENATE("N=",T_ii!AO4)</f>
        <v>N=125</v>
      </c>
      <c r="L9" s="108" t="str">
        <f>CONCATENATE("N=",T_ii!AS4)</f>
        <v>N=397</v>
      </c>
      <c r="M9" s="108" t="str">
        <f>CONCATENATE("N=",T_ii!AW4)</f>
        <v>N=3</v>
      </c>
      <c r="N9" s="108" t="str">
        <f>CONCATENATE("N=",T_ii!BA4)</f>
        <v>N=2261</v>
      </c>
      <c r="O9" s="108" t="str">
        <f>CONCATENATE("N=",T_ii!BE4)</f>
        <v>N=73</v>
      </c>
      <c r="P9" s="108" t="str">
        <f>CONCATENATE("N=",T_ii!BI4)</f>
        <v>N=2877</v>
      </c>
      <c r="Q9" s="108" t="str">
        <f>CONCATENATE("N=",T_ii!BM4)</f>
        <v>N=39</v>
      </c>
    </row>
    <row r="10" spans="1:17" x14ac:dyDescent="0.25">
      <c r="A10" s="180"/>
      <c r="B10" s="110" t="str">
        <f t="shared" ref="B10:Q10" si="1">"%"</f>
        <v>%</v>
      </c>
      <c r="C10" s="110" t="str">
        <f t="shared" si="1"/>
        <v>%</v>
      </c>
      <c r="D10" s="110" t="str">
        <f t="shared" si="1"/>
        <v>%</v>
      </c>
      <c r="E10" s="110" t="str">
        <f t="shared" si="1"/>
        <v>%</v>
      </c>
      <c r="F10" s="110" t="str">
        <f t="shared" si="1"/>
        <v>%</v>
      </c>
      <c r="G10" s="110" t="str">
        <f t="shared" si="1"/>
        <v>%</v>
      </c>
      <c r="H10" s="110" t="str">
        <f t="shared" si="1"/>
        <v>%</v>
      </c>
      <c r="I10" s="110" t="str">
        <f t="shared" si="1"/>
        <v>%</v>
      </c>
      <c r="J10" s="111" t="str">
        <f t="shared" si="1"/>
        <v>%</v>
      </c>
      <c r="K10" s="110" t="str">
        <f t="shared" si="1"/>
        <v>%</v>
      </c>
      <c r="L10" s="110" t="str">
        <f t="shared" si="1"/>
        <v>%</v>
      </c>
      <c r="M10" s="110" t="str">
        <f t="shared" si="1"/>
        <v>%</v>
      </c>
      <c r="N10" s="110" t="str">
        <f t="shared" si="1"/>
        <v>%</v>
      </c>
      <c r="O10" s="110" t="str">
        <f t="shared" si="1"/>
        <v>%</v>
      </c>
      <c r="P10" s="110" t="str">
        <f t="shared" si="1"/>
        <v>%</v>
      </c>
      <c r="Q10" s="110" t="str">
        <f t="shared" si="1"/>
        <v>%</v>
      </c>
    </row>
    <row r="11" spans="1:17" x14ac:dyDescent="0.25">
      <c r="A11" s="181"/>
      <c r="B11" s="112" t="str">
        <f t="shared" ref="B11:Q11" si="2">"[95% CI]"</f>
        <v>[95% CI]</v>
      </c>
      <c r="C11" s="112" t="str">
        <f t="shared" si="2"/>
        <v>[95% CI]</v>
      </c>
      <c r="D11" s="112" t="str">
        <f t="shared" si="2"/>
        <v>[95% CI]</v>
      </c>
      <c r="E11" s="112" t="str">
        <f t="shared" si="2"/>
        <v>[95% CI]</v>
      </c>
      <c r="F11" s="112" t="str">
        <f t="shared" si="2"/>
        <v>[95% CI]</v>
      </c>
      <c r="G11" s="112" t="str">
        <f t="shared" si="2"/>
        <v>[95% CI]</v>
      </c>
      <c r="H11" s="112" t="str">
        <f t="shared" si="2"/>
        <v>[95% CI]</v>
      </c>
      <c r="I11" s="112" t="str">
        <f t="shared" si="2"/>
        <v>[95% CI]</v>
      </c>
      <c r="J11" s="113" t="str">
        <f t="shared" si="2"/>
        <v>[95% CI]</v>
      </c>
      <c r="K11" s="112" t="str">
        <f t="shared" si="2"/>
        <v>[95% CI]</v>
      </c>
      <c r="L11" s="112" t="str">
        <f t="shared" si="2"/>
        <v>[95% CI]</v>
      </c>
      <c r="M11" s="112" t="str">
        <f t="shared" si="2"/>
        <v>[95% CI]</v>
      </c>
      <c r="N11" s="112" t="str">
        <f t="shared" si="2"/>
        <v>[95% CI]</v>
      </c>
      <c r="O11" s="112" t="str">
        <f t="shared" si="2"/>
        <v>[95% CI]</v>
      </c>
      <c r="P11" s="112" t="str">
        <f t="shared" si="2"/>
        <v>[95% CI]</v>
      </c>
      <c r="Q11" s="112" t="str">
        <f t="shared" si="2"/>
        <v>[95% CI]</v>
      </c>
    </row>
    <row r="12" spans="1:17" x14ac:dyDescent="0.25">
      <c r="A12" s="3" t="str">
        <f>T_i!A4</f>
        <v>Stocks any diagnostic test</v>
      </c>
      <c r="B12" s="4">
        <f>ROUND(T_ii!B4,1)</f>
        <v>100</v>
      </c>
      <c r="C12" s="4">
        <f>ROUND(T_ii!F4,1)</f>
        <v>50.5</v>
      </c>
      <c r="D12" s="4">
        <f>ROUND(T_ii!J4,1)</f>
        <v>7.3</v>
      </c>
      <c r="E12" s="4">
        <f>ROUND(T_ii!N4,1)</f>
        <v>0</v>
      </c>
      <c r="F12" s="4">
        <f>ROUND(T_ii!R4,1)</f>
        <v>16.100000000000001</v>
      </c>
      <c r="G12" s="4">
        <f>ROUND(T_ii!V4,1)</f>
        <v>23.3</v>
      </c>
      <c r="H12" s="4">
        <f>ROUND(T_ii!Z4,1)</f>
        <v>16.399999999999999</v>
      </c>
      <c r="I12" s="4">
        <f>ROUND(T_ii!AD4,1)</f>
        <v>23.1</v>
      </c>
      <c r="J12" s="52">
        <f>ROUND(T_ii!AH4,1)</f>
        <v>79.900000000000006</v>
      </c>
      <c r="K12" s="4">
        <f>ROUND(T_ii!AL4,1)</f>
        <v>43.2</v>
      </c>
      <c r="L12" s="4">
        <f>ROUND(T_ii!AP4,1)</f>
        <v>7.1</v>
      </c>
      <c r="M12" s="4">
        <f>ROUND(T_ii!AT4,1)</f>
        <v>73.3</v>
      </c>
      <c r="N12" s="4">
        <f>ROUND(T_ii!AX4,1)</f>
        <v>4.0999999999999996</v>
      </c>
      <c r="O12" s="4">
        <f>ROUND(T_ii!BB4,1)</f>
        <v>1</v>
      </c>
      <c r="P12" s="4">
        <f>ROUND(T_ii!BF4,1)</f>
        <v>6.8</v>
      </c>
      <c r="Q12" s="4">
        <f>ROUND(T_ii!BJ4,1)</f>
        <v>5.5</v>
      </c>
    </row>
    <row r="13" spans="1:17" x14ac:dyDescent="0.25">
      <c r="B13" s="11" t="str">
        <f>IF(T_ii!C4=".","-",(CONCATENATE("[",ROUND(T_ii!C4,1),"; ",ROUND(T_ii!D4,1),"]")))</f>
        <v>[0; 0]</v>
      </c>
      <c r="C13" s="11" t="str">
        <f>IF(T_ii!G4=".","-",(CONCATENATE("[",ROUND(T_ii!G4,1),"; ",ROUND(T_ii!H4,1),"]")))</f>
        <v>[23.9; 76.7]</v>
      </c>
      <c r="D13" s="11" t="str">
        <f>IF(T_ii!K4=".","-",(IF(T_ii!K4="","-",(CONCATENATE("[",ROUND(T_ii!K4,1),"; ",ROUND(T_ii!L4,1),"]")))))</f>
        <v>[2.6; 18.6]</v>
      </c>
      <c r="E13" s="11" t="str">
        <f>IF(T_ii!O4=".","-",(CONCATENATE("[",ROUND(T_ii!O4,1),"; ",ROUND(T_ii!P4,1),"]")))</f>
        <v>-</v>
      </c>
      <c r="F13" s="11" t="str">
        <f>IF(T_ii!S4=".","-",(CONCATENATE("[",ROUND(T_ii!S4,1),"; ",ROUND(T_ii!T4,1),"]")))</f>
        <v>[11.7; 21.8]</v>
      </c>
      <c r="G13" s="11" t="str">
        <f>IF(T_ii!W4=".","-",(CONCATENATE("[",ROUND(T_ii!W4,1),"; ",ROUND(T_ii!X4,1),"]")))</f>
        <v>[9.1; 47.9]</v>
      </c>
      <c r="H13" s="11" t="str">
        <f>IF(T_ii!AA4=".","-",(CONCATENATE("[",ROUND(T_ii!AA4,1),"; ",ROUND(T_ii!AB4,1),"]")))</f>
        <v>[12.1; 21.8]</v>
      </c>
      <c r="I13" s="11" t="str">
        <f>IF(T_ii!AE4=".","-",(CONCATENATE("[",ROUND(T_ii!AE4,1),"; ",ROUND(T_ii!AF4,1),"]")))</f>
        <v>[10; 44.8]</v>
      </c>
      <c r="J13" s="99" t="str">
        <f>IF(T_ii!AI4=".","-",(CONCATENATE("[",ROUND(T_ii!AI4,1),"; ",ROUND(T_ii!AJ4,1),"]")))</f>
        <v>[59.7; 91.4]</v>
      </c>
      <c r="K13" s="11" t="str">
        <f>IF(T_ii!AM4=".","-",(CONCATENATE("[",ROUND(T_ii!AM4,1),"; ",ROUND(T_ii!AN4,1),"]")))</f>
        <v>[34.6; 52.2]</v>
      </c>
      <c r="L13" s="11" t="str">
        <f>IF(T_ii!AQ4=".","-",(CONCATENATE("[",ROUND(T_ii!AQ4,1),"; ",ROUND(T_ii!AR4,1),"]")))</f>
        <v>[4.7; 10.6]</v>
      </c>
      <c r="M13" s="11" t="str">
        <f>IF(T_ii!AU4=".","-",(CONCATENATE("[",ROUND(T_ii!AU4,1),"; ",ROUND(T_ii!AV4,1),"]")))</f>
        <v>[32.8; 93.9]</v>
      </c>
      <c r="N13" s="11" t="str">
        <f>IF(T_ii!AY4=".","-",(CONCATENATE("[",ROUND(T_ii!AY4,1),"; ",ROUND(T_ii!AZ4,1),"]")))</f>
        <v>[3; 5.6]</v>
      </c>
      <c r="O13" s="11" t="str">
        <f>IF(T_ii!BC4=".","-",(CONCATENATE("[",ROUND(T_ii!BC4,1),"; ",ROUND(T_ii!BD4,1),"]")))</f>
        <v>[0.3; 3.9]</v>
      </c>
      <c r="P13" s="11" t="str">
        <f>IF(T_ii!BG4=".","-",(CONCATENATE("[",ROUND(T_ii!BG4,1),"; ",ROUND(T_ii!BH4,1),"]")))</f>
        <v>[5.2; 8.9]</v>
      </c>
      <c r="Q13" s="11" t="str">
        <f>IF(T_ii!BK4=".","-",(CONCATENATE("[",ROUND(T_ii!BK4,1),"; ",ROUND(T_ii!BL4,1),"]")))</f>
        <v>[3.1; 9.6]</v>
      </c>
    </row>
    <row r="14" spans="1:17" x14ac:dyDescent="0.25">
      <c r="A14" s="153" t="str">
        <f>T_i!A5</f>
        <v>Stocks malaria microscopy?</v>
      </c>
      <c r="B14" s="4">
        <f>ROUND(T_ii!B4,1)</f>
        <v>100</v>
      </c>
      <c r="C14" s="4">
        <f>ROUND(T_ii!F4,1)</f>
        <v>50.5</v>
      </c>
      <c r="D14" s="4">
        <f>ROUND(T_ii!J4,1)</f>
        <v>7.3</v>
      </c>
      <c r="E14" s="4">
        <f>ROUND(T_ii!N4,1)</f>
        <v>0</v>
      </c>
      <c r="F14" s="4">
        <f>ROUND(T_ii!R4,1)</f>
        <v>16.100000000000001</v>
      </c>
      <c r="G14" s="4">
        <f>ROUND(T_ii!V4,1)</f>
        <v>23.3</v>
      </c>
      <c r="H14" s="4">
        <f>ROUND(T_ii!Z4,1)</f>
        <v>16.399999999999999</v>
      </c>
      <c r="I14" s="4">
        <f>ROUND(T_ii!AD4,1)</f>
        <v>23.1</v>
      </c>
      <c r="J14" s="52">
        <f>ROUND(T_ii!AH4,1)</f>
        <v>79.900000000000006</v>
      </c>
      <c r="K14" s="4">
        <f>ROUND(T_ii!AL4,1)</f>
        <v>43.2</v>
      </c>
      <c r="L14" s="4">
        <f>ROUND(T_ii!AP4,1)</f>
        <v>7.1</v>
      </c>
      <c r="M14" s="4">
        <f>ROUND(T_ii!AT4,1)</f>
        <v>73.3</v>
      </c>
      <c r="N14" s="4">
        <f>ROUND(T_ii!AX4,1)</f>
        <v>4.0999999999999996</v>
      </c>
      <c r="O14" s="4">
        <f>ROUND(T_ii!BB4,1)</f>
        <v>1</v>
      </c>
      <c r="P14" s="4">
        <f>ROUND(T_ii!BF4,1)</f>
        <v>6.8</v>
      </c>
      <c r="Q14" s="4">
        <f>ROUND(T_ii!BJ4,1)</f>
        <v>5.5</v>
      </c>
    </row>
    <row r="15" spans="1:17" x14ac:dyDescent="0.25">
      <c r="A15" s="154"/>
      <c r="B15" s="11" t="str">
        <f>IF(T_ii!C4=".","-",(CONCATENATE("[",ROUND(T_ii!C4,1),"; ",ROUND(T_ii!D4,1),"]")))</f>
        <v>[0; 0]</v>
      </c>
      <c r="C15" s="11" t="str">
        <f>IF(T_ii!G4=".","-",(CONCATENATE("[",ROUND(T_ii!G4,1),"; ",ROUND(T_ii!H4,1),"]")))</f>
        <v>[23.9; 76.7]</v>
      </c>
      <c r="D15" s="11" t="str">
        <f>IF(T_ii!K4=".","-",(CONCATENATE("[",ROUND(T_ii!K4,1),"; ",ROUND(T_ii!L4,1),"]")))</f>
        <v>[2.6; 18.6]</v>
      </c>
      <c r="E15" s="11" t="str">
        <f>IF(T_ii!O4=".","-",(CONCATENATE("[",ROUND(T_ii!O4,1),"; ",ROUND(T_ii!P4,1),"]")))</f>
        <v>-</v>
      </c>
      <c r="F15" s="11" t="str">
        <f>IF(T_ii!S4=".","-",(CONCATENATE("[",ROUND(T_ii!S4,1),"; ",ROUND(T_ii!T4,1),"]")))</f>
        <v>[11.7; 21.8]</v>
      </c>
      <c r="G15" s="11" t="str">
        <f>IF(T_ii!W4=".","-",(CONCATENATE("[",ROUND(T_ii!W4,1),"; ",ROUND(T_ii!X4,1),"]")))</f>
        <v>[9.1; 47.9]</v>
      </c>
      <c r="H15" s="11" t="str">
        <f>IF(T_ii!AA4=".","-",(CONCATENATE("[",ROUND(T_ii!AA4,1),"; ",ROUND(T_ii!AB4,1),"]")))</f>
        <v>[12.1; 21.8]</v>
      </c>
      <c r="I15" s="11" t="str">
        <f>IF(T_ii!AE4=".","-",(CONCATENATE("[",ROUND(T_ii!AE4,1),"; ",ROUND(T_ii!AF4,1),"]")))</f>
        <v>[10; 44.8]</v>
      </c>
      <c r="J15" s="99" t="str">
        <f>IF(T_ii!AI4=".","-",(CONCATENATE("[",ROUND(T_ii!AI4,1),"; ",ROUND(T_ii!AJ4,1),"]")))</f>
        <v>[59.7; 91.4]</v>
      </c>
      <c r="K15" s="11" t="str">
        <f>IF(T_ii!AM4=".","-",(CONCATENATE("[",ROUND(T_ii!AM4,1),"; ",ROUND(T_ii!AN4,1),"]")))</f>
        <v>[34.6; 52.2]</v>
      </c>
      <c r="L15" s="11" t="str">
        <f>IF(T_ii!AQ4=".","-",(CONCATENATE("[",ROUND(T_ii!AQ4,1),"; ",ROUND(T_ii!AR4,1),"]")))</f>
        <v>[4.7; 10.6]</v>
      </c>
      <c r="M15" s="11" t="str">
        <f>IF(T_ii!AU4=".","-",(CONCATENATE("[",ROUND(T_ii!AU4,1),"; ",ROUND(T_ii!AV4,1),"]")))</f>
        <v>[32.8; 93.9]</v>
      </c>
      <c r="N15" s="11" t="str">
        <f>IF(T_ii!AY4=".","-",(CONCATENATE("[",ROUND(T_ii!AY4,1),"; ",ROUND(T_ii!AZ4,1),"]")))</f>
        <v>[3; 5.6]</v>
      </c>
      <c r="O15" s="11" t="str">
        <f>IF(T_ii!BC4=".","-",(CONCATENATE("[",ROUND(T_ii!BC4,1),"; ",ROUND(T_ii!BD4,1),"]")))</f>
        <v>[0.3; 3.9]</v>
      </c>
      <c r="P15" s="11" t="str">
        <f>IF(T_ii!BG4=".","-",(CONCATENATE("[",ROUND(T_ii!BG4,1),"; ",ROUND(T_ii!BH4,1),"]")))</f>
        <v>[5.2; 8.9]</v>
      </c>
      <c r="Q15" s="11" t="str">
        <f>IF(T_ii!BK4=".","-",(CONCATENATE("[",ROUND(T_ii!BK4,1),"; ",ROUND(T_ii!BL4,1),"]")))</f>
        <v>[3.1; 9.6]</v>
      </c>
    </row>
    <row r="16" spans="1:17" x14ac:dyDescent="0.25">
      <c r="A16" s="153" t="str">
        <f>T_i!A6</f>
        <v>Stocks malaria RDT</v>
      </c>
      <c r="B16" s="4">
        <f>ROUND(T_ii!B6,1)</f>
        <v>0</v>
      </c>
      <c r="C16" s="4">
        <f>ROUND(T_ii!F6,1)</f>
        <v>40</v>
      </c>
      <c r="D16" s="4">
        <f>ROUND(T_ii!J6,1)</f>
        <v>7.3</v>
      </c>
      <c r="E16" s="4">
        <f>ROUND(T_ii!N6,1)</f>
        <v>0</v>
      </c>
      <c r="F16" s="4">
        <f>ROUND(T_ii!R6,1)</f>
        <v>16.100000000000001</v>
      </c>
      <c r="G16" s="4">
        <f>ROUND(T_ii!V6,1)</f>
        <v>23.3</v>
      </c>
      <c r="H16" s="4">
        <f>ROUND(T_ii!Z6,1)</f>
        <v>16</v>
      </c>
      <c r="I16" s="4">
        <f>ROUND(T_ii!AD6,1)</f>
        <v>23.1</v>
      </c>
      <c r="J16" s="52">
        <f>ROUND(T_ii!AH6,1)</f>
        <v>15.3</v>
      </c>
      <c r="K16" s="4">
        <f>ROUND(T_ii!AL6,1)</f>
        <v>20</v>
      </c>
      <c r="L16" s="4">
        <f>ROUND(T_ii!AP6,1)</f>
        <v>7</v>
      </c>
      <c r="M16" s="4">
        <f>ROUND(T_ii!AT6,1)</f>
        <v>28.1</v>
      </c>
      <c r="N16" s="4">
        <f>ROUND(T_ii!AX6,1)</f>
        <v>4.0999999999999996</v>
      </c>
      <c r="O16" s="4">
        <f>ROUND(T_ii!BB6,1)</f>
        <v>1</v>
      </c>
      <c r="P16" s="4">
        <f>ROUND(T_ii!BF6,1)</f>
        <v>5.3</v>
      </c>
      <c r="Q16" s="4">
        <f>ROUND(T_ii!BJ6,1)</f>
        <v>5.5</v>
      </c>
    </row>
    <row r="17" spans="1:17" x14ac:dyDescent="0.25">
      <c r="A17" s="154"/>
      <c r="B17" s="11" t="str">
        <f>IF(T_ii!C6=".","-",(CONCATENATE("[",ROUND(T_ii!C6,1),"; ",ROUND(T_ii!D6,1),"]")))</f>
        <v>-</v>
      </c>
      <c r="C17" s="11" t="str">
        <f>IF(T_ii!G6=".","-",(CONCATENATE("[",ROUND(T_ii!G6,1),"; ",ROUND(T_ii!H6,1),"]")))</f>
        <v>[17.1; 68.3]</v>
      </c>
      <c r="D17" s="11" t="str">
        <f>IF(T_ii!K6=".","-",(CONCATENATE("[",ROUND(T_ii!K6,1),"; ",ROUND(T_ii!L6,1),"]")))</f>
        <v>[2.6; 18.6]</v>
      </c>
      <c r="E17" s="11" t="str">
        <f>IF(T_ii!O6=".","-",(CONCATENATE("[",ROUND(T_ii!O6,1),"; ",ROUND(T_ii!P6,1),"]")))</f>
        <v>-</v>
      </c>
      <c r="F17" s="11" t="str">
        <f>IF(T_ii!S6=".","-",(CONCATENATE("[",ROUND(T_ii!S6,1),"; ",ROUND(T_ii!T6,1),"]")))</f>
        <v>[11.7; 21.8]</v>
      </c>
      <c r="G17" s="11" t="str">
        <f>IF(T_ii!W6=".","-",(CONCATENATE("[",ROUND(T_ii!W6,1),"; ",ROUND(T_ii!X6,1),"]")))</f>
        <v>[9.1; 47.9]</v>
      </c>
      <c r="H17" s="11" t="str">
        <f>IF(T_ii!AA6=".","-",(CONCATENATE("[",ROUND(T_ii!AA6,1),"; ",ROUND(T_ii!AB6,1),"]")))</f>
        <v>[11.7; 21.5]</v>
      </c>
      <c r="I17" s="11" t="str">
        <f>IF(T_ii!AE6=".","-",(CONCATENATE("[",ROUND(T_ii!AE6,1),"; ",ROUND(T_ii!AF6,1),"]")))</f>
        <v>[10; 44.8]</v>
      </c>
      <c r="J17" s="99" t="str">
        <f>IF(T_ii!AI6=".","-",(CONCATENATE("[",ROUND(T_ii!AI6,1),"; ",ROUND(T_ii!AJ6,1),"]")))</f>
        <v>[6.3; 32.7]</v>
      </c>
      <c r="K17" s="11" t="str">
        <f>IF(T_ii!AM6=".","-",(CONCATENATE("[",ROUND(T_ii!AM6,1),"; ",ROUND(T_ii!AN6,1),"]")))</f>
        <v>[12.1; 31.3]</v>
      </c>
      <c r="L17" s="11" t="str">
        <f>IF(T_ii!AQ6=".","-",(CONCATENATE("[",ROUND(T_ii!AQ6,1),"; ",ROUND(T_ii!AR6,1),"]")))</f>
        <v>[4.6; 10.5]</v>
      </c>
      <c r="M17" s="11" t="str">
        <f>IF(T_ii!AU6=".","-",(CONCATENATE("[",ROUND(T_ii!AU6,1),"; ",ROUND(T_ii!AV6,1),"]")))</f>
        <v>[6.1; 70.2]</v>
      </c>
      <c r="N17" s="11" t="str">
        <f>IF(T_ii!AY6=".","-",(CONCATENATE("[",ROUND(T_ii!AY6,1),"; ",ROUND(T_ii!AZ6,1),"]")))</f>
        <v>[3; 5.6]</v>
      </c>
      <c r="O17" s="11" t="str">
        <f>IF(T_ii!BC6=".","-",(CONCATENATE("[",ROUND(T_ii!BC6,1),"; ",ROUND(T_ii!BD6,1),"]")))</f>
        <v>[0.3; 3.9]</v>
      </c>
      <c r="P17" s="11" t="str">
        <f>IF(T_ii!BG6=".","-",(CONCATENATE("[",ROUND(T_ii!BG6,1),"; ",ROUND(T_ii!BH6,1),"]")))</f>
        <v>[3.9; 7.2]</v>
      </c>
      <c r="Q17" s="11" t="str">
        <f>IF(T_ii!BK6=".","-",(CONCATENATE("[",ROUND(T_ii!BK6,1),"; ",ROUND(T_ii!BL6,1),"]")))</f>
        <v>[3.1; 9.6]</v>
      </c>
    </row>
    <row r="18" spans="1:17" x14ac:dyDescent="0.25">
      <c r="A18" s="155" t="str">
        <f>T_i!A7</f>
        <v>Stocks QARDT</v>
      </c>
      <c r="B18" s="4">
        <f>ROUND(T_ii!B7,1)</f>
        <v>0</v>
      </c>
      <c r="C18" s="4">
        <f>ROUND(T_ii!F7,1)</f>
        <v>64.2</v>
      </c>
      <c r="D18" s="4">
        <f>ROUND(T_ii!J7,1)</f>
        <v>59.2</v>
      </c>
      <c r="E18" s="4">
        <f>ROUND(T_ii!N7,1)</f>
        <v>0</v>
      </c>
      <c r="F18" s="4">
        <f>ROUND(T_ii!R7,1)</f>
        <v>49</v>
      </c>
      <c r="G18" s="4">
        <f>ROUND(T_ii!V7,1)</f>
        <v>100</v>
      </c>
      <c r="H18" s="4">
        <f>ROUND(T_ii!Z7,1)</f>
        <v>51</v>
      </c>
      <c r="I18" s="4">
        <f>ROUND(T_ii!AD7,1)</f>
        <v>100</v>
      </c>
      <c r="J18" s="52">
        <f>ROUND(T_ii!AH7,1)</f>
        <v>56.1</v>
      </c>
      <c r="K18" s="4">
        <f>ROUND(T_ii!AL7,1)</f>
        <v>44.7</v>
      </c>
      <c r="L18" s="4">
        <f>ROUND(T_ii!AP7,1)</f>
        <v>43.2</v>
      </c>
      <c r="M18" s="4">
        <f>ROUND(T_ii!AT7,1)</f>
        <v>100</v>
      </c>
      <c r="N18" s="4">
        <f>ROUND(T_ii!AX7,1)</f>
        <v>51.5</v>
      </c>
      <c r="O18" s="4">
        <f>ROUND(T_ii!BB7,1)</f>
        <v>37.4</v>
      </c>
      <c r="P18" s="4">
        <f>ROUND(T_ii!BF7,1)</f>
        <v>48</v>
      </c>
      <c r="Q18" s="4">
        <f>ROUND(T_ii!BJ7,1)</f>
        <v>17.899999999999999</v>
      </c>
    </row>
    <row r="19" spans="1:17" x14ac:dyDescent="0.25">
      <c r="A19" s="11"/>
      <c r="B19" s="11" t="str">
        <f>IF(T_ii!C7=".","-",(CONCATENATE("[",ROUND(T_ii!C7,1),"; ",ROUND(T_ii!D7,1),"]")))</f>
        <v>-</v>
      </c>
      <c r="C19" s="11" t="str">
        <f>IF(T_ii!G7=".","-",(CONCATENATE("[",ROUND(T_ii!G7,1),"; ",ROUND(T_ii!H7,1),"]")))</f>
        <v>[19.3; 93.1]</v>
      </c>
      <c r="D19" s="11" t="str">
        <f>IF(T_ii!K7=".","-",(CONCATENATE("[",ROUND(T_ii!K7,1),"; ",ROUND(T_ii!L7,1),"]")))</f>
        <v>[31.7; 81.9]</v>
      </c>
      <c r="E19" s="11" t="str">
        <f>IF(T_ii!O7=".","-",(CONCATENATE("[",ROUND(T_ii!O7,1),"; ",ROUND(T_ii!P7,1),"]")))</f>
        <v>-</v>
      </c>
      <c r="F19" s="11" t="str">
        <f>IF(T_ii!S7=".","-",(CONCATENATE("[",ROUND(T_ii!S7,1),"; ",ROUND(T_ii!T7,1),"]")))</f>
        <v>[35; 63.1]</v>
      </c>
      <c r="G19" s="11" t="str">
        <f>IF(T_ii!W7=".","-",(CONCATENATE("[",ROUND(T_ii!W7,1),"; ",ROUND(T_ii!X7,1),"]")))</f>
        <v>[0; 0]</v>
      </c>
      <c r="H19" s="11" t="str">
        <f>IF(T_ii!AA7=".","-",(CONCATENATE("[",ROUND(T_ii!AA7,1),"; ",ROUND(T_ii!AB7,1),"]")))</f>
        <v>[37.5; 64.4]</v>
      </c>
      <c r="I19" s="11" t="str">
        <f>IF(T_ii!AE7=".","-",(CONCATENATE("[",ROUND(T_ii!AE7,1),"; ",ROUND(T_ii!AF7,1),"]")))</f>
        <v>[0; 0]</v>
      </c>
      <c r="J19" s="99" t="str">
        <f>IF(T_ii!AI7=".","-",(CONCATENATE("[",ROUND(T_ii!AI7,1),"; ",ROUND(T_ii!AJ7,1),"]")))</f>
        <v>[24.4; 83.5]</v>
      </c>
      <c r="K19" s="11" t="str">
        <f>IF(T_ii!AM7=".","-",(CONCATENATE("[",ROUND(T_ii!AM7,1),"; ",ROUND(T_ii!AN7,1),"]")))</f>
        <v>[25; 66.3]</v>
      </c>
      <c r="L19" s="11" t="str">
        <f>IF(T_ii!AQ7=".","-",(CONCATENATE("[",ROUND(T_ii!AQ7,1),"; ",ROUND(T_ii!AR7,1),"]")))</f>
        <v>[28.9; 58.8]</v>
      </c>
      <c r="M19" s="11" t="str">
        <f>IF(T_ii!AU7=".","-",(CONCATENATE("[",ROUND(T_ii!AU7,1),"; ",ROUND(T_ii!AV7,1),"]")))</f>
        <v>[0; 0]</v>
      </c>
      <c r="N19" s="11" t="str">
        <f>IF(T_ii!AY7=".","-",(CONCATENATE("[",ROUND(T_ii!AY7,1),"; ",ROUND(T_ii!AZ7,1),"]")))</f>
        <v>[44.8; 58.2]</v>
      </c>
      <c r="O19" s="11" t="str">
        <f>IF(T_ii!BC7=".","-",(CONCATENATE("[",ROUND(T_ii!BC7,1),"; ",ROUND(T_ii!BD7,1),"]")))</f>
        <v>[12; 72.3]</v>
      </c>
      <c r="P19" s="11" t="str">
        <f>IF(T_ii!BG7=".","-",(CONCATENATE("[",ROUND(T_ii!BG7,1),"; ",ROUND(T_ii!BH7,1),"]")))</f>
        <v>[43; 53]</v>
      </c>
      <c r="Q19" s="11" t="str">
        <f>IF(T_ii!BK7=".","-",(CONCATENATE("[",ROUND(T_ii!BK7,1),"; ",ROUND(T_ii!BL7,1),"]")))</f>
        <v>[4.8; 48.5]</v>
      </c>
    </row>
    <row r="20" spans="1:17" s="13" customFormat="1" ht="11.25" x14ac:dyDescent="0.2">
      <c r="A20" s="185" t="str">
        <f>T_ii!C1</f>
        <v xml:space="preserve">RURAL  Footnote - N AM-stocking outlets: Private not for profit=0; private not for profit=14; pharmacy=67; PPMV=682; informal=20; labs = 0; wholesalers= 11. Outlets that had at least 1 AM in stock but did not complete the interview (were not interviewed or completed a partial interview) = 0 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 s="114" customFormat="1" ht="11.25" x14ac:dyDescent="0.2">
      <c r="A21" s="175" t="str">
        <f>T_ii!D1</f>
        <v xml:space="preserve">URBAN  Footnote - N AM-stocking outlets: Private not for profit=18; private not for profit=125; pharmacy=397; PPMV=2261; informal=73; labs = 3; wholesalers= 39. Outlets that had at least 1 AM in stock but did not complete the interview (were not interviewed or completed a partial interview) = 0 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</row>
  </sheetData>
  <mergeCells count="7">
    <mergeCell ref="A21:Q21"/>
    <mergeCell ref="A8:A11"/>
    <mergeCell ref="A5:Q5"/>
    <mergeCell ref="A6:Q6"/>
    <mergeCell ref="B7:I7"/>
    <mergeCell ref="J7:Q7"/>
    <mergeCell ref="A20:Q20"/>
  </mergeCells>
  <conditionalFormatting sqref="A1:Q3 S1:XFD3">
    <cfRule type="cellIs" dxfId="12" priority="2" operator="equal">
      <formula>1</formula>
    </cfRule>
  </conditionalFormatting>
  <conditionalFormatting sqref="B12">
    <cfRule type="expression" dxfId="11" priority="3">
      <formula>"(RIGHT(B4, LEN(B4)-2)*1)&lt;50"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C3-7FB9-47C9-AB44-1838CD9EC0FA}">
  <sheetPr>
    <tabColor rgb="FFFFFF00"/>
  </sheetPr>
  <dimension ref="A1:BB18"/>
  <sheetViews>
    <sheetView showGridLines="0" workbookViewId="0">
      <selection activeCell="L26" sqref="L26"/>
    </sheetView>
  </sheetViews>
  <sheetFormatPr defaultColWidth="9.140625" defaultRowHeight="15" x14ac:dyDescent="0.25"/>
  <cols>
    <col min="1" max="1" width="65.85546875" style="2" bestFit="1" customWidth="1"/>
    <col min="2" max="3" width="14.7109375" style="6" customWidth="1"/>
    <col min="4" max="5" width="14.7109375" style="2" customWidth="1"/>
    <col min="6" max="6" width="14.7109375" style="6" customWidth="1"/>
    <col min="7" max="7" width="14.7109375" style="2" customWidth="1"/>
    <col min="8" max="8" width="14.7109375" style="6" customWidth="1"/>
    <col min="9" max="9" width="14.7109375" style="2" customWidth="1"/>
    <col min="11" max="11" width="9.140625" style="2"/>
    <col min="12" max="12" width="66.7109375" style="2" bestFit="1" customWidth="1"/>
    <col min="13" max="20" width="14.7109375" style="2" customWidth="1"/>
    <col min="21" max="22" width="9.140625" style="2"/>
    <col min="23" max="23" width="68.140625" style="2" bestFit="1" customWidth="1"/>
    <col min="24" max="31" width="14.7109375" style="2" customWidth="1"/>
    <col min="32" max="16384" width="9.140625" style="2"/>
  </cols>
  <sheetData>
    <row r="1" spans="1:54" x14ac:dyDescent="0.25">
      <c r="A1" s="13" t="s">
        <v>105</v>
      </c>
      <c r="B1" s="6">
        <f t="shared" ref="B1:I1" si="0">IFERROR(IF((RIGHT(B7,LEN(B7)-2)*1)&gt;40,0,1), "")</f>
        <v>1</v>
      </c>
      <c r="C1" s="6">
        <f t="shared" si="0"/>
        <v>1</v>
      </c>
      <c r="D1" s="2">
        <f t="shared" si="0"/>
        <v>0</v>
      </c>
      <c r="E1" s="2">
        <f t="shared" si="0"/>
        <v>1</v>
      </c>
      <c r="F1" s="6">
        <f t="shared" si="0"/>
        <v>0</v>
      </c>
      <c r="G1" s="2">
        <f t="shared" si="0"/>
        <v>1</v>
      </c>
      <c r="H1" s="6">
        <f t="shared" si="0"/>
        <v>0</v>
      </c>
      <c r="I1" s="2">
        <f t="shared" si="0"/>
        <v>1</v>
      </c>
      <c r="K1" s="2" t="str">
        <f t="shared" ref="K1:AS1" si="1">IFERROR(IF((RIGHT(K7,LEN(K7)-2)*1)&gt;40,0,1), "")</f>
        <v/>
      </c>
      <c r="L1" s="2" t="str">
        <f t="shared" si="1"/>
        <v/>
      </c>
      <c r="M1" s="2">
        <f t="shared" si="1"/>
        <v>1</v>
      </c>
      <c r="N1" s="2">
        <f t="shared" si="1"/>
        <v>0</v>
      </c>
      <c r="O1" s="2">
        <f t="shared" si="1"/>
        <v>0</v>
      </c>
      <c r="P1" s="2">
        <f t="shared" si="1"/>
        <v>1</v>
      </c>
      <c r="Q1" s="2">
        <f t="shared" si="1"/>
        <v>0</v>
      </c>
      <c r="R1" s="2">
        <f t="shared" si="1"/>
        <v>1</v>
      </c>
      <c r="S1" s="2">
        <f t="shared" si="1"/>
        <v>0</v>
      </c>
      <c r="T1" s="2">
        <f t="shared" si="1"/>
        <v>1</v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>
        <f t="shared" si="1"/>
        <v>1</v>
      </c>
      <c r="Y1" s="2">
        <f t="shared" si="1"/>
        <v>0</v>
      </c>
      <c r="Z1" s="2">
        <f t="shared" si="1"/>
        <v>0</v>
      </c>
      <c r="AA1" s="2">
        <f t="shared" si="1"/>
        <v>0</v>
      </c>
      <c r="AB1" s="2">
        <f t="shared" si="1"/>
        <v>0</v>
      </c>
      <c r="AC1" s="2">
        <f t="shared" si="1"/>
        <v>0</v>
      </c>
      <c r="AD1" s="2">
        <f t="shared" si="1"/>
        <v>0</v>
      </c>
      <c r="AE1" s="2">
        <f t="shared" si="1"/>
        <v>1</v>
      </c>
      <c r="AF1" s="2" t="str">
        <f t="shared" si="1"/>
        <v/>
      </c>
      <c r="AG1" s="2" t="str">
        <f t="shared" si="1"/>
        <v/>
      </c>
      <c r="AH1" s="2" t="str">
        <f t="shared" si="1"/>
        <v/>
      </c>
      <c r="AI1" s="2" t="str">
        <f t="shared" si="1"/>
        <v/>
      </c>
      <c r="AJ1" s="2" t="str">
        <f t="shared" si="1"/>
        <v/>
      </c>
      <c r="AK1" s="2" t="str">
        <f t="shared" si="1"/>
        <v/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ref="AT1:BB1" si="2">IFERROR(IF((RIGHT(AT7,LEN(AT7)-2)*1)&gt;40,1,0), "")</f>
        <v/>
      </c>
      <c r="AU1" s="2" t="str">
        <f t="shared" si="2"/>
        <v/>
      </c>
      <c r="AV1" s="2" t="str">
        <f t="shared" si="2"/>
        <v/>
      </c>
      <c r="AW1" s="2" t="str">
        <f t="shared" si="2"/>
        <v/>
      </c>
      <c r="AX1" s="2" t="str">
        <f t="shared" si="2"/>
        <v/>
      </c>
      <c r="AY1" s="2" t="str">
        <f t="shared" si="2"/>
        <v/>
      </c>
      <c r="AZ1" s="2" t="str">
        <f t="shared" si="2"/>
        <v/>
      </c>
      <c r="BA1" s="2" t="str">
        <f t="shared" si="2"/>
        <v/>
      </c>
      <c r="BB1" s="2" t="str">
        <f t="shared" si="2"/>
        <v/>
      </c>
    </row>
    <row r="3" spans="1:54" x14ac:dyDescent="0.25">
      <c r="A3" s="2" t="str">
        <f>T_iii_strat1!A1</f>
        <v>T_iii_strat1</v>
      </c>
      <c r="L3" s="2" t="str">
        <f>T_iii_strat2!A1</f>
        <v>T_iii_strat2</v>
      </c>
      <c r="W3" s="2" t="str">
        <f>T_iii_strat3!A1</f>
        <v>T_iii_strat3</v>
      </c>
    </row>
    <row r="4" spans="1:54" ht="15.75" thickBot="1" x14ac:dyDescent="0.3"/>
    <row r="5" spans="1:54" s="116" customFormat="1" ht="12.75" x14ac:dyDescent="0.2">
      <c r="A5" s="174" t="str">
        <f>_xlfn.CONCAT(UPPER(RIGHT(A3,LEN(A3)-6)),": ",'[1]Quantitative Indicators '!$B$10)</f>
        <v>STRAT1: Availability of malaria blood testing in all antimalarial-stocking outlets</v>
      </c>
      <c r="B5" s="174"/>
      <c r="C5" s="174"/>
      <c r="D5" s="174"/>
      <c r="E5" s="174"/>
      <c r="F5" s="174"/>
      <c r="G5" s="174"/>
      <c r="H5" s="174"/>
      <c r="I5" s="174"/>
      <c r="L5" s="174" t="str">
        <f>_xlfn.CONCAT(UPPER(RIGHT(L3,LEN(L3)-6)),": ",'[1]Quantitative Indicators '!$B$10)</f>
        <v>STRAT2: Availability of malaria blood testing in all antimalarial-stocking outlets</v>
      </c>
      <c r="M5" s="174"/>
      <c r="N5" s="174"/>
      <c r="O5" s="174"/>
      <c r="P5" s="174"/>
      <c r="Q5" s="174"/>
      <c r="R5" s="174"/>
      <c r="S5" s="174"/>
      <c r="T5" s="174"/>
      <c r="W5" s="174" t="str">
        <f>_xlfn.CONCAT(UPPER(RIGHT(W3,LEN(W3)-6)),": ",'[1]Quantitative Indicators '!$B$10)</f>
        <v>STRAT3: Availability of malaria blood testing in all antimalarial-stocking outlets</v>
      </c>
      <c r="X5" s="174"/>
      <c r="Y5" s="174"/>
      <c r="Z5" s="174"/>
      <c r="AA5" s="174"/>
      <c r="AB5" s="174"/>
      <c r="AC5" s="174"/>
      <c r="AD5" s="174"/>
      <c r="AE5" s="174"/>
    </row>
    <row r="6" spans="1:54" ht="23.25" x14ac:dyDescent="0.25">
      <c r="A6" s="186" t="str">
        <f>'[1]Quantitative Indicators '!$C$10</f>
        <v>Proportion of antimalarial-stocking outlets that had malaria blood testing available on the day of the survey visit, among all outlets surveyed with one or more antimalarials in stock</v>
      </c>
      <c r="B6" s="19" t="str">
        <f>IF(T_iii_strat1!B2="","",T_iii_strat1!B2)</f>
        <v>Private Not For-Profit Facility</v>
      </c>
      <c r="C6" s="19" t="str">
        <f>IF(T_iii_strat1!F2="","",T_iii_strat1!F2)</f>
        <v>Private For-Profit Facility</v>
      </c>
      <c r="D6" s="19" t="str">
        <f>IF(T_iii_strat1!J2="","",T_iii_strat1!J2)</f>
        <v>Pharmacy</v>
      </c>
      <c r="E6" s="19" t="str">
        <f>IF(T_iii_strat1!N2="","",T_iii_strat1!N2)</f>
        <v>Laboratory</v>
      </c>
      <c r="F6" s="19" t="str">
        <f>IF(T_iii_strat1!R2="","",T_iii_strat1!R2)</f>
        <v>Drug store</v>
      </c>
      <c r="G6" s="19" t="str">
        <f>IF(T_iii_strat1!V2="","",T_iii_strat1!V2)</f>
        <v>Informal</v>
      </c>
      <c r="H6" s="19" t="str">
        <f>IF(T_iii_strat1!Z2="","",T_iii_strat1!Z2)</f>
        <v>Retail total</v>
      </c>
      <c r="I6" s="19" t="str">
        <f>IF(T_iii_strat1!AD2="","",T_iii_strat1!AD2)</f>
        <v>Wholesale</v>
      </c>
      <c r="L6" s="189" t="str">
        <f>A6</f>
        <v>Proportion of antimalarial-stocking outlets that had malaria blood testing available on the day of the survey visit, among all outlets surveyed with one or more antimalarials in stock</v>
      </c>
      <c r="M6" s="23" t="str">
        <f>IF(T_iii_strat2!B2="","",T_iii_strat2!B2)</f>
        <v>Private Not For-Profit Facility</v>
      </c>
      <c r="N6" s="23" t="str">
        <f>IF(T_iii_strat2!F2="","",T_iii_strat2!F2)</f>
        <v>Private For-Profit Facility</v>
      </c>
      <c r="O6" s="23" t="str">
        <f>IF(T_iii_strat2!J2="","",T_iii_strat2!J2)</f>
        <v>Pharmacy</v>
      </c>
      <c r="P6" s="23" t="str">
        <f>IF(T_iii_strat2!N2="","",T_iii_strat2!N2)</f>
        <v>Laboratory</v>
      </c>
      <c r="Q6" s="23" t="str">
        <f>IF(T_iii_strat2!R2="","",T_iii_strat2!R2)</f>
        <v>Drug store</v>
      </c>
      <c r="R6" s="23" t="str">
        <f>IF(T_iii_strat2!V2="","",T_iii_strat2!V2)</f>
        <v>Informal</v>
      </c>
      <c r="S6" s="23" t="str">
        <f>IF(T_iii_strat2!Z2="","",T_iii_strat2!Z2)</f>
        <v>Retail total</v>
      </c>
      <c r="T6" s="23" t="str">
        <f>IF(T_iii_strat2!AD2="","",T_iii_strat2!AD2)</f>
        <v>Wholesale</v>
      </c>
      <c r="W6" s="192" t="str">
        <f>A6</f>
        <v>Proportion of antimalarial-stocking outlets that had malaria blood testing available on the day of the survey visit, among all outlets surveyed with one or more antimalarials in stock</v>
      </c>
      <c r="X6" s="27" t="str">
        <f>IF(T_iii_strat3!B2="","",T_iii_strat3!B2)</f>
        <v>Private Not For-Profit Facility</v>
      </c>
      <c r="Y6" s="27" t="str">
        <f>IF(T_iii_strat3!F2="","",T_iii_strat3!F2)</f>
        <v>Private For-Profit Facility</v>
      </c>
      <c r="Z6" s="27" t="str">
        <f>IF(T_iii_strat3!J2="","",T_iii_strat3!J2)</f>
        <v>Pharmacy</v>
      </c>
      <c r="AA6" s="27" t="str">
        <f>IF(T_iii_strat3!N2="","",T_iii_strat3!N2)</f>
        <v>Laboratory</v>
      </c>
      <c r="AB6" s="27" t="str">
        <f>IF(T_iii_strat3!R2="","",T_iii_strat3!R2)</f>
        <v>Drug store</v>
      </c>
      <c r="AC6" s="27" t="str">
        <f>IF(T_iii_strat3!V2="","",T_iii_strat3!V2)</f>
        <v>Informal</v>
      </c>
      <c r="AD6" s="27" t="str">
        <f>IF(T_iii_strat3!Z2="","",T_iii_strat3!Z2)</f>
        <v>Retail total</v>
      </c>
      <c r="AE6" s="27" t="str">
        <f>IF(T_iii_strat3!AD2="","",T_iii_strat3!AD2)</f>
        <v>Wholesale</v>
      </c>
    </row>
    <row r="7" spans="1:54" x14ac:dyDescent="0.25">
      <c r="A7" s="187"/>
      <c r="B7" s="20" t="str">
        <f>CONCATENATE("N=",T_iii_strat1!E4)</f>
        <v>N=14</v>
      </c>
      <c r="C7" s="20" t="str">
        <f>CONCATENATE("N=",T_iii_strat1!I4)</f>
        <v>N=15</v>
      </c>
      <c r="D7" s="20" t="str">
        <f>CONCATENATE("N=",T_iii_strat1!M4)</f>
        <v>N=51</v>
      </c>
      <c r="E7" s="20" t="str">
        <f>CONCATENATE("N=",T_iii_strat1!Q4)</f>
        <v>N=2</v>
      </c>
      <c r="F7" s="20" t="str">
        <f>CONCATENATE("N=",T_iii_strat1!U4)</f>
        <v>N=1302</v>
      </c>
      <c r="G7" s="20" t="str">
        <f>CONCATENATE("N=",T_iii_strat1!Y4)</f>
        <v>N=11</v>
      </c>
      <c r="H7" s="20" t="str">
        <f>CONCATENATE("N=",T_iii_strat1!AC4)</f>
        <v>N=1395</v>
      </c>
      <c r="I7" s="20" t="str">
        <f>CONCATENATE("N=",T_iii_strat1!AG4)</f>
        <v>N=29</v>
      </c>
      <c r="L7" s="190"/>
      <c r="M7" s="24" t="str">
        <f>CONCATENATE("N=",T_iii_strat2!E4)</f>
        <v>N=9</v>
      </c>
      <c r="N7" s="24" t="str">
        <f>CONCATENATE("N=",T_iii_strat2!I4)</f>
        <v>N=68</v>
      </c>
      <c r="O7" s="24" t="str">
        <f>CONCATENATE("N=",T_iii_strat2!M4)</f>
        <v>N=122</v>
      </c>
      <c r="P7" s="24" t="str">
        <f>CONCATENATE("N=",T_iii_strat2!Q4)</f>
        <v>N=1</v>
      </c>
      <c r="Q7" s="24" t="str">
        <f>CONCATENATE("N=",T_iii_strat2!U4)</f>
        <v>N=1223</v>
      </c>
      <c r="R7" s="24" t="str">
        <f>CONCATENATE("N=",T_iii_strat2!Y4)</f>
        <v>N=33</v>
      </c>
      <c r="S7" s="24" t="str">
        <f>CONCATENATE("N=",T_iii_strat2!AC4)</f>
        <v>N=1456</v>
      </c>
      <c r="T7" s="24" t="str">
        <f>CONCATENATE("N=",T_iii_strat2!AG4)</f>
        <v>N=19</v>
      </c>
      <c r="W7" s="193"/>
      <c r="X7" s="28" t="str">
        <f>CONCATENATE("N=",T_iii_strat3!E4)</f>
        <v>N=3</v>
      </c>
      <c r="Y7" s="28" t="str">
        <f>CONCATENATE("N=",T_iii_strat3!I4)</f>
        <v>N=80</v>
      </c>
      <c r="Z7" s="28" t="str">
        <f>CONCATENATE("N=",T_iii_strat3!M4)</f>
        <v>N=337</v>
      </c>
      <c r="AA7" s="28" t="str">
        <f>CONCATENATE("N=",T_iii_strat3!Q4)</f>
        <v>N=69</v>
      </c>
      <c r="AB7" s="28" t="str">
        <f>CONCATENATE("N=",T_iii_strat3!U4)</f>
        <v>N=400</v>
      </c>
      <c r="AC7" s="28" t="str">
        <f>CONCATENATE("N=",T_iii_strat3!Y4)</f>
        <v>N=49</v>
      </c>
      <c r="AD7" s="28" t="str">
        <f>CONCATENATE("N=",T_iii_strat3!AC4)</f>
        <v>N=1048</v>
      </c>
      <c r="AE7" s="28" t="str">
        <f>CONCATENATE("N=",T_iii_strat3!AG4)</f>
        <v>N=3</v>
      </c>
    </row>
    <row r="8" spans="1:54" x14ac:dyDescent="0.25">
      <c r="A8" s="187"/>
      <c r="B8" s="21" t="str">
        <f t="shared" ref="B8:I8" si="3">"%"</f>
        <v>%</v>
      </c>
      <c r="C8" s="21" t="str">
        <f t="shared" si="3"/>
        <v>%</v>
      </c>
      <c r="D8" s="21" t="str">
        <f t="shared" si="3"/>
        <v>%</v>
      </c>
      <c r="E8" s="21" t="str">
        <f t="shared" si="3"/>
        <v>%</v>
      </c>
      <c r="F8" s="21" t="str">
        <f t="shared" si="3"/>
        <v>%</v>
      </c>
      <c r="G8" s="21" t="str">
        <f t="shared" si="3"/>
        <v>%</v>
      </c>
      <c r="H8" s="21" t="str">
        <f t="shared" si="3"/>
        <v>%</v>
      </c>
      <c r="I8" s="21" t="str">
        <f t="shared" si="3"/>
        <v>%</v>
      </c>
      <c r="L8" s="190"/>
      <c r="M8" s="25" t="str">
        <f t="shared" ref="M8:T8" si="4">"%"</f>
        <v>%</v>
      </c>
      <c r="N8" s="25" t="str">
        <f t="shared" si="4"/>
        <v>%</v>
      </c>
      <c r="O8" s="25" t="str">
        <f t="shared" si="4"/>
        <v>%</v>
      </c>
      <c r="P8" s="25" t="str">
        <f t="shared" si="4"/>
        <v>%</v>
      </c>
      <c r="Q8" s="25" t="str">
        <f t="shared" si="4"/>
        <v>%</v>
      </c>
      <c r="R8" s="25" t="str">
        <f t="shared" si="4"/>
        <v>%</v>
      </c>
      <c r="S8" s="25" t="str">
        <f t="shared" si="4"/>
        <v>%</v>
      </c>
      <c r="T8" s="25" t="str">
        <f t="shared" si="4"/>
        <v>%</v>
      </c>
      <c r="W8" s="193"/>
      <c r="X8" s="29" t="str">
        <f t="shared" ref="X8:AE8" si="5">"%"</f>
        <v>%</v>
      </c>
      <c r="Y8" s="29" t="str">
        <f t="shared" si="5"/>
        <v>%</v>
      </c>
      <c r="Z8" s="29" t="str">
        <f t="shared" si="5"/>
        <v>%</v>
      </c>
      <c r="AA8" s="29" t="str">
        <f t="shared" si="5"/>
        <v>%</v>
      </c>
      <c r="AB8" s="29" t="str">
        <f t="shared" si="5"/>
        <v>%</v>
      </c>
      <c r="AC8" s="29" t="str">
        <f t="shared" si="5"/>
        <v>%</v>
      </c>
      <c r="AD8" s="29" t="str">
        <f t="shared" si="5"/>
        <v>%</v>
      </c>
      <c r="AE8" s="29" t="str">
        <f t="shared" si="5"/>
        <v>%</v>
      </c>
    </row>
    <row r="9" spans="1:54" x14ac:dyDescent="0.25">
      <c r="A9" s="188"/>
      <c r="B9" s="22" t="str">
        <f t="shared" ref="B9:I9" si="6">"[95% CI]"</f>
        <v>[95% CI]</v>
      </c>
      <c r="C9" s="22" t="str">
        <f t="shared" si="6"/>
        <v>[95% CI]</v>
      </c>
      <c r="D9" s="22" t="str">
        <f t="shared" si="6"/>
        <v>[95% CI]</v>
      </c>
      <c r="E9" s="22" t="str">
        <f t="shared" si="6"/>
        <v>[95% CI]</v>
      </c>
      <c r="F9" s="22" t="str">
        <f t="shared" si="6"/>
        <v>[95% CI]</v>
      </c>
      <c r="G9" s="22" t="str">
        <f t="shared" si="6"/>
        <v>[95% CI]</v>
      </c>
      <c r="H9" s="22" t="str">
        <f t="shared" si="6"/>
        <v>[95% CI]</v>
      </c>
      <c r="I9" s="22" t="str">
        <f t="shared" si="6"/>
        <v>[95% CI]</v>
      </c>
      <c r="L9" s="191"/>
      <c r="M9" s="26" t="str">
        <f t="shared" ref="M9:T9" si="7">"[95% CI]"</f>
        <v>[95% CI]</v>
      </c>
      <c r="N9" s="26" t="str">
        <f t="shared" si="7"/>
        <v>[95% CI]</v>
      </c>
      <c r="O9" s="26" t="str">
        <f t="shared" si="7"/>
        <v>[95% CI]</v>
      </c>
      <c r="P9" s="26" t="str">
        <f t="shared" si="7"/>
        <v>[95% CI]</v>
      </c>
      <c r="Q9" s="26" t="str">
        <f t="shared" si="7"/>
        <v>[95% CI]</v>
      </c>
      <c r="R9" s="26" t="str">
        <f t="shared" si="7"/>
        <v>[95% CI]</v>
      </c>
      <c r="S9" s="26" t="str">
        <f t="shared" si="7"/>
        <v>[95% CI]</v>
      </c>
      <c r="T9" s="26" t="str">
        <f t="shared" si="7"/>
        <v>[95% CI]</v>
      </c>
      <c r="W9" s="194"/>
      <c r="X9" s="30" t="str">
        <f t="shared" ref="X9:AE9" si="8">"[95% CI]"</f>
        <v>[95% CI]</v>
      </c>
      <c r="Y9" s="30" t="str">
        <f t="shared" si="8"/>
        <v>[95% CI]</v>
      </c>
      <c r="Z9" s="30" t="str">
        <f t="shared" si="8"/>
        <v>[95% CI]</v>
      </c>
      <c r="AA9" s="30" t="str">
        <f t="shared" si="8"/>
        <v>[95% CI]</v>
      </c>
      <c r="AB9" s="30" t="str">
        <f t="shared" si="8"/>
        <v>[95% CI]</v>
      </c>
      <c r="AC9" s="30" t="str">
        <f t="shared" si="8"/>
        <v>[95% CI]</v>
      </c>
      <c r="AD9" s="30" t="str">
        <f t="shared" si="8"/>
        <v>[95% CI]</v>
      </c>
      <c r="AE9" s="30" t="str">
        <f t="shared" si="8"/>
        <v>[95% CI]</v>
      </c>
    </row>
    <row r="10" spans="1:54" x14ac:dyDescent="0.25">
      <c r="A10" s="3" t="str">
        <f>T_i!A4</f>
        <v>Stocks any diagnostic test</v>
      </c>
      <c r="B10" s="4">
        <f>ROUND(T_iii_strat1!B4,1)</f>
        <v>82.7</v>
      </c>
      <c r="C10" s="4">
        <f>ROUND(T_iii_strat1!F4,1)</f>
        <v>57.8</v>
      </c>
      <c r="D10" s="4">
        <f>ROUND(T_iii_strat1!J4,1)</f>
        <v>15.5</v>
      </c>
      <c r="E10" s="4">
        <f>ROUND(T_iii_strat1!N4,1)</f>
        <v>62.8</v>
      </c>
      <c r="F10" s="4">
        <f>ROUND(T_iii_strat1!R4,1)</f>
        <v>0.1</v>
      </c>
      <c r="G10" s="4">
        <f>ROUND(T_iii_strat1!V4,1)</f>
        <v>0</v>
      </c>
      <c r="H10" s="4">
        <f>ROUND(T_iii_strat1!Z4,1)</f>
        <v>2.2999999999999998</v>
      </c>
      <c r="I10" s="4">
        <f>ROUND(T_iii_strat1!AD4,1)</f>
        <v>7.4</v>
      </c>
      <c r="L10" s="3" t="s">
        <v>43</v>
      </c>
      <c r="M10" s="4">
        <f>ROUND(T_iii_strat2!B4,1)</f>
        <v>100</v>
      </c>
      <c r="N10" s="4">
        <f>ROUND(T_iii_strat2!F4,1)</f>
        <v>66.5</v>
      </c>
      <c r="O10" s="4">
        <f>ROUND(T_iii_strat2!J4,1)</f>
        <v>27.7</v>
      </c>
      <c r="P10" s="4">
        <f>ROUND(T_iii_strat2!N4,1)</f>
        <v>100</v>
      </c>
      <c r="Q10" s="4">
        <f>ROUND(T_iii_strat2!R4,1)</f>
        <v>26.8</v>
      </c>
      <c r="R10" s="4">
        <f>ROUND(T_iii_strat2!V4,1)</f>
        <v>26.3</v>
      </c>
      <c r="S10" s="4">
        <f>ROUND(T_iii_strat2!Z4,1)</f>
        <v>28.4</v>
      </c>
      <c r="T10" s="4">
        <f>ROUND(T_iii_strat2!AD4,1)</f>
        <v>23.7</v>
      </c>
      <c r="W10" s="3" t="s">
        <v>43</v>
      </c>
      <c r="X10" s="4">
        <f>ROUND(T_iii_strat3!B4,1)</f>
        <v>84.7</v>
      </c>
      <c r="Y10" s="4">
        <f>ROUND(T_iii_strat3!F4,1)</f>
        <v>44.1</v>
      </c>
      <c r="Z10" s="4">
        <f>ROUND(T_iii_strat3!J4,1)</f>
        <v>6.7</v>
      </c>
      <c r="AA10" s="4">
        <f>ROUND(T_iii_strat3!N4,1)</f>
        <v>97.1</v>
      </c>
      <c r="AB10" s="4">
        <f>ROUND(T_iii_strat3!R4,1)</f>
        <v>0.4</v>
      </c>
      <c r="AC10" s="4">
        <f>ROUND(T_iii_strat3!V4,1)</f>
        <v>0</v>
      </c>
      <c r="AD10" s="4">
        <f>ROUND(T_iii_strat3!Z4,1)</f>
        <v>10.7</v>
      </c>
      <c r="AE10" s="4">
        <f>ROUND(T_iii_strat3!AD4,1)</f>
        <v>0</v>
      </c>
    </row>
    <row r="11" spans="1:54" s="10" customFormat="1" ht="11.25" x14ac:dyDescent="0.2">
      <c r="A11" s="2"/>
      <c r="B11" s="11" t="str">
        <f>IF(T_iii_strat1!C4=".","-",(CONCATENATE("[",ROUND(T_iii_strat1!C4,1),"; ",ROUND(T_iii_strat1!D4,1),"]")))</f>
        <v>[53.2; 95.3]</v>
      </c>
      <c r="C11" s="11" t="str">
        <f>IF(T_iii_strat1!G4=".","-",(CONCATENATE("[",ROUND(T_iii_strat1!G4,1),"; ",ROUND(T_iii_strat1!H4,1),"]")))</f>
        <v>[29.1; 82]</v>
      </c>
      <c r="D11" s="11" t="str">
        <f>IF(T_iii_strat1!K4=".","-",(IF(T_iii_strat1!K4="","-",(CONCATENATE("[",ROUND(T_iii_strat1!K4,1),"; ",ROUND(T_iii_strat1!L4,1),"]")))))</f>
        <v>[8.6; 26.2]</v>
      </c>
      <c r="E11" s="11" t="str">
        <f>IF(T_iii_strat1!O4=".","-",(CONCATENATE("[",ROUND(T_iii_strat1!O4,1),"; ",ROUND(T_iii_strat1!P4,1),"]")))</f>
        <v>[11; 95.8]</v>
      </c>
      <c r="F11" s="11" t="str">
        <f>IF(T_iii_strat1!S4=".","-",(CONCATENATE("[",ROUND(T_iii_strat1!S4,1),"; ",ROUND(T_iii_strat1!T4,1),"]")))</f>
        <v>[0; 0.4]</v>
      </c>
      <c r="G11" s="11" t="str">
        <f>IF(T_iii_strat1!W4=".","-",(CONCATENATE("[",ROUND(T_iii_strat1!W4,1),"; ",ROUND(T_iii_strat1!X4,1),"]")))</f>
        <v>-</v>
      </c>
      <c r="H11" s="11" t="str">
        <f>IF(T_iii_strat1!AA4=".","-",(CONCATENATE("[",ROUND(T_iii_strat1!AA4,1),"; ",ROUND(T_iii_strat1!AB4,1),"]")))</f>
        <v>[1.4; 3.7]</v>
      </c>
      <c r="I11" s="11" t="str">
        <f>IF(T_iii_strat1!AE4=".","-",(CONCATENATE("[",ROUND(T_iii_strat1!AE4,1),"; ",ROUND(T_iii_strat1!AF4,1),"]")))</f>
        <v>[4.5; 11.9]</v>
      </c>
      <c r="M11" s="11" t="str">
        <f>IF(T_iii_strat2!C4=".","-",(CONCATENATE("[",ROUND(T_iii_strat2!C4,1),"; ",ROUND(T_iii_strat2!D4,1),"]")))</f>
        <v>[100; 100]</v>
      </c>
      <c r="N11" s="11" t="str">
        <f>IF(T_iii_strat2!G4=".","-",(CONCATENATE("[",ROUND(T_iii_strat2!G4,1),"; ",ROUND(T_iii_strat2!H4,1),"]")))</f>
        <v>[41.1; 84.9]</v>
      </c>
      <c r="O11" s="11" t="str">
        <f>IF(T_iii_strat2!K4=".","-",(CONCATENATE("[",ROUND(T_iii_strat2!K4,1),"; ",ROUND(T_iii_strat2!L4,1),"]")))</f>
        <v>[11.4; 53.4]</v>
      </c>
      <c r="P11" s="11" t="str">
        <f>IF(T_iii_strat2!O4=".","-",(CONCATENATE("[",ROUND(T_iii_strat2!O4,1),"; ",ROUND(T_iii_strat2!P4,1),"]")))</f>
        <v>[100; 100]</v>
      </c>
      <c r="Q11" s="11" t="str">
        <f>IF(T_iii_strat2!S4=".","-",(CONCATENATE("[",ROUND(T_iii_strat2!S4,1),"; ",ROUND(T_iii_strat2!T4,1),"]")))</f>
        <v>[22.6; 31.4]</v>
      </c>
      <c r="R11" s="11" t="str">
        <f>IF(T_iii_strat2!W4=".","-",(CONCATENATE("[",ROUND(T_iii_strat2!W4,1),"; ",ROUND(T_iii_strat2!X4,1),"]")))</f>
        <v>[8.8; 57]</v>
      </c>
      <c r="S11" s="11" t="str">
        <f>IF(T_iii_strat2!AA4=".","-",(CONCATENATE("[",ROUND(T_iii_strat2!AA4,1),"; ",ROUND(T_iii_strat2!AB4,1),"]")))</f>
        <v>[23.9; 33.4]</v>
      </c>
      <c r="T11" s="11" t="str">
        <f>IF(T_iii_strat2!AE4=".","-",(CONCATENATE("[",ROUND(T_iii_strat2!AE4,1),"; ",ROUND(T_iii_strat2!AF4,1),"]")))</f>
        <v>[9.4; 48.3]</v>
      </c>
      <c r="X11" s="11" t="str">
        <f>IF(T_iii_strat3!C4=".","-",(CONCATENATE("[",ROUND(T_iii_strat3!C4,1),"; ",ROUND(T_iii_strat3!D4,1),"]")))</f>
        <v>[36.7; 98.4]</v>
      </c>
      <c r="Y11" s="11" t="str">
        <f>IF(T_iii_strat3!G4=".","-",(CONCATENATE("[",ROUND(T_iii_strat3!G4,1),"; ",ROUND(T_iii_strat3!H4,1),"]")))</f>
        <v>[34.9; 44.6]</v>
      </c>
      <c r="Z11" s="11" t="str">
        <f>IF(T_iii_strat3!K4=".","-",(CONCATENATE("[",ROUND(T_iii_strat3!K4,1),"; ",ROUND(T_iii_strat3!L4,1),"]")))</f>
        <v>[4; 11.1]</v>
      </c>
      <c r="AA11" s="11" t="str">
        <f>IF(T_iii_strat3!O4=".","-",(CONCATENATE("[",ROUND(T_iii_strat3!O4,1),"; ",ROUND(T_iii_strat3!P4,1),"]")))</f>
        <v>[88.2; 99.3]</v>
      </c>
      <c r="AB11" s="11" t="str">
        <f>IF(T_iii_strat3!S4=".","-",(CONCATENATE("[",ROUND(T_iii_strat3!S4,1),"; ",ROUND(T_iii_strat3!T4,1),"]")))</f>
        <v>[0.1; 1.3]</v>
      </c>
      <c r="AC11" s="11" t="str">
        <f>IF(T_iii_strat3!W4=".","-",(CONCATENATE("[",ROUND(T_iii_strat3!W4,1),"; ",ROUND(T_iii_strat3!X4,1),"]")))</f>
        <v>-</v>
      </c>
      <c r="AD11" s="11" t="str">
        <f>IF(T_iii_strat3!AA4=".","-",(CONCATENATE("[",ROUND(T_iii_strat3!AA4,1),"; ",ROUND(T_iii_strat3!AB4,1),"]")))</f>
        <v>[7.3; 14.3]</v>
      </c>
      <c r="AE11" s="11" t="str">
        <f>IF(T_iii_strat3!AE4=".","-",(CONCATENATE("[",ROUND(T_iii_strat3!AE4,1),"; ",ROUND(T_iii_strat3!AF4,1),"]")))</f>
        <v>-</v>
      </c>
    </row>
    <row r="12" spans="1:54" x14ac:dyDescent="0.25">
      <c r="A12" s="153" t="str">
        <f>T_i!A5</f>
        <v>Stocks malaria microscopy?</v>
      </c>
      <c r="B12" s="4">
        <f>ROUND(T_iii_strat1!B5,1)</f>
        <v>77.2</v>
      </c>
      <c r="C12" s="4">
        <f>ROUND(T_iii_strat1!F5,1)</f>
        <v>40.5</v>
      </c>
      <c r="D12" s="4">
        <f>ROUND(T_iii_strat1!J5,1)</f>
        <v>1.1000000000000001</v>
      </c>
      <c r="E12" s="4">
        <f>ROUND(T_iii_strat1!N5,1)</f>
        <v>62.8</v>
      </c>
      <c r="F12" s="4">
        <f>ROUND(T_iii_strat1!R5,1)</f>
        <v>0</v>
      </c>
      <c r="G12" s="4">
        <f>ROUND(T_iii_strat1!V5,1)</f>
        <v>0</v>
      </c>
      <c r="H12" s="4">
        <f>ROUND(T_iii_strat1!Z5,1)</f>
        <v>1.4</v>
      </c>
      <c r="I12" s="4">
        <f>ROUND(T_iii_strat1!AD5,1)</f>
        <v>0</v>
      </c>
      <c r="L12" s="3" t="s">
        <v>44</v>
      </c>
      <c r="M12" s="4">
        <f>ROUND(T_iii_strat2!B5,1)</f>
        <v>73.400000000000006</v>
      </c>
      <c r="N12" s="4">
        <f>ROUND(T_iii_strat2!F5,1)</f>
        <v>39.799999999999997</v>
      </c>
      <c r="O12" s="4">
        <f>ROUND(T_iii_strat2!J5,1)</f>
        <v>3.4</v>
      </c>
      <c r="P12" s="4">
        <f>ROUND(T_iii_strat2!N5,1)</f>
        <v>100</v>
      </c>
      <c r="Q12" s="4">
        <f>ROUND(T_iii_strat2!R5,1)</f>
        <v>0</v>
      </c>
      <c r="R12" s="4">
        <f>ROUND(T_iii_strat2!V5,1)</f>
        <v>0</v>
      </c>
      <c r="S12" s="4">
        <f>ROUND(T_iii_strat2!Z5,1)</f>
        <v>1.8</v>
      </c>
      <c r="T12" s="4">
        <f>ROUND(T_iii_strat2!AD5,1)</f>
        <v>0</v>
      </c>
      <c r="W12" s="3" t="s">
        <v>44</v>
      </c>
      <c r="X12" s="4">
        <f>ROUND(T_iii_strat3!B5,1)</f>
        <v>84.7</v>
      </c>
      <c r="Y12" s="4">
        <f>ROUND(T_iii_strat3!F5,1)</f>
        <v>34.200000000000003</v>
      </c>
      <c r="Z12" s="4">
        <f>ROUND(T_iii_strat3!J5,1)</f>
        <v>0</v>
      </c>
      <c r="AA12" s="4">
        <f>ROUND(T_iii_strat3!N5,1)</f>
        <v>97.1</v>
      </c>
      <c r="AB12" s="4">
        <f>ROUND(T_iii_strat3!R5,1)</f>
        <v>0</v>
      </c>
      <c r="AC12" s="4">
        <f>ROUND(T_iii_strat3!V5,1)</f>
        <v>0</v>
      </c>
      <c r="AD12" s="4">
        <f>ROUND(T_iii_strat3!Z5,1)</f>
        <v>7.5</v>
      </c>
      <c r="AE12" s="4">
        <f>ROUND(T_iii_strat3!AD5,1)</f>
        <v>0</v>
      </c>
    </row>
    <row r="13" spans="1:54" s="10" customFormat="1" ht="11.25" x14ac:dyDescent="0.2">
      <c r="A13" s="154"/>
      <c r="B13" s="11" t="str">
        <f>IF(T_iii_strat1!C5=".","-",(CONCATENATE("[",ROUND(T_iii_strat1!C5,1),"; ",ROUND(T_iii_strat1!D5,1),"]")))</f>
        <v>[47.4; 92.7]</v>
      </c>
      <c r="C13" s="11" t="str">
        <f>IF(T_iii_strat1!G5=".","-",(CONCATENATE("[",ROUND(T_iii_strat1!G5,1),"; ",ROUND(T_iii_strat1!H5,1),"]")))</f>
        <v>[17.3; 68.9]</v>
      </c>
      <c r="D13" s="11" t="str">
        <f>IF(T_iii_strat1!K5=".","-",(CONCATENATE("[",ROUND(T_iii_strat1!K5,1),"; ",ROUND(T_iii_strat1!L5,1),"]")))</f>
        <v>[0.1; 7.8]</v>
      </c>
      <c r="E13" s="11" t="str">
        <f>IF(T_iii_strat1!O5=".","-",(CONCATENATE("[",ROUND(T_iii_strat1!O5,1),"; ",ROUND(T_iii_strat1!P5,1),"]")))</f>
        <v>[11; 95.8]</v>
      </c>
      <c r="F13" s="11" t="str">
        <f>IF(T_iii_strat1!S5=".","-",(CONCATENATE("[",ROUND(T_iii_strat1!S5,1),"; ",ROUND(T_iii_strat1!T5,1),"]")))</f>
        <v>-</v>
      </c>
      <c r="G13" s="11" t="str">
        <f>IF(T_iii_strat1!W5=".","-",(CONCATENATE("[",ROUND(T_iii_strat1!W5,1),"; ",ROUND(T_iii_strat1!X5,1),"]")))</f>
        <v>-</v>
      </c>
      <c r="H13" s="11" t="str">
        <f>IF(T_iii_strat1!AA5=".","-",(CONCATENATE("[",ROUND(T_iii_strat1!AA5,1),"; ",ROUND(T_iii_strat1!AB5,1),"]")))</f>
        <v>[0.9; 2.3]</v>
      </c>
      <c r="I13" s="11" t="str">
        <f>IF(T_iii_strat1!AE5=".","-",(CONCATENATE("[",ROUND(T_iii_strat1!AE5,1),"; ",ROUND(T_iii_strat1!AF5,1),"]")))</f>
        <v>-</v>
      </c>
      <c r="M13" s="11" t="str">
        <f>IF(T_iii_strat2!C5=".","-",(CONCATENATE("[",ROUND(T_iii_strat2!C5,1),"; ",ROUND(T_iii_strat2!D5,1),"]")))</f>
        <v>[26; 95.6]</v>
      </c>
      <c r="N13" s="11" t="str">
        <f>IF(T_iii_strat2!G5=".","-",(CONCATENATE("[",ROUND(T_iii_strat2!G5,1),"; ",ROUND(T_iii_strat2!H5,1),"]")))</f>
        <v>[22.5; 60.1]</v>
      </c>
      <c r="O13" s="11" t="str">
        <f>IF(T_iii_strat2!K5=".","-",(CONCATENATE("[",ROUND(T_iii_strat2!K5,1),"; ",ROUND(T_iii_strat2!L5,1),"]")))</f>
        <v>[0.9; 12.4]</v>
      </c>
      <c r="P13" s="11" t="str">
        <f>IF(T_iii_strat2!O5=".","-",(CONCATENATE("[",ROUND(T_iii_strat2!O5,1),"; ",ROUND(T_iii_strat2!P5,1),"]")))</f>
        <v>[100; 100]</v>
      </c>
      <c r="Q13" s="11" t="str">
        <f>IF(T_iii_strat2!S5=".","-",(CONCATENATE("[",ROUND(T_iii_strat2!S5,1),"; ",ROUND(T_iii_strat2!T5,1),"]")))</f>
        <v>-</v>
      </c>
      <c r="R13" s="11" t="str">
        <f>IF(T_iii_strat2!W5=".","-",(CONCATENATE("[",ROUND(T_iii_strat2!W5,1),"; ",ROUND(T_iii_strat2!X5,1),"]")))</f>
        <v>-</v>
      </c>
      <c r="S13" s="11" t="str">
        <f>IF(T_iii_strat2!AA5=".","-",(CONCATENATE("[",ROUND(T_iii_strat2!AA5,1),"; ",ROUND(T_iii_strat2!AB5,1),"]")))</f>
        <v>[0.9; 3.5]</v>
      </c>
      <c r="T13" s="11" t="str">
        <f>IF(T_iii_strat2!AE5=".","-",(CONCATENATE("[",ROUND(T_iii_strat2!AE5,1),"; ",ROUND(T_iii_strat2!AF5,1),"]")))</f>
        <v>-</v>
      </c>
      <c r="X13" s="11" t="str">
        <f>IF(T_iii_strat3!C5=".","-",(CONCATENATE("[",ROUND(T_iii_strat3!C5,1),"; ",ROUND(T_iii_strat3!D5,1),"]")))</f>
        <v>[36.7; 98.4]</v>
      </c>
      <c r="Y13" s="11" t="str">
        <f>IF(T_iii_strat3!G5=".","-",(CONCATENATE("[",ROUND(T_iii_strat3!G5,1),"; ",ROUND(T_iii_strat3!H5,1),"]")))</f>
        <v>[24.2; 48]</v>
      </c>
      <c r="Z13" s="11" t="str">
        <f>IF(T_iii_strat3!K5=".","-",(CONCATENATE("[",ROUND(T_iii_strat3!K5,1),"; ",ROUND(T_iii_strat3!L5,1),"]")))</f>
        <v>-</v>
      </c>
      <c r="AA13" s="11" t="str">
        <f>IF(T_iii_strat3!O5=".","-",(CONCATENATE("[",ROUND(T_iii_strat3!O5,1),"; ",ROUND(T_iii_strat3!P5,1),"]")))</f>
        <v>[88.2; 99.3]</v>
      </c>
      <c r="AB13" s="11" t="str">
        <f>IF(T_iii_strat3!S5=".","-",(CONCATENATE("[",ROUND(T_iii_strat3!S5,1),"; ",ROUND(T_iii_strat3!T5,1),"]")))</f>
        <v>-</v>
      </c>
      <c r="AC13" s="11" t="str">
        <f>IF(T_iii_strat3!W5=".","-",(CONCATENATE("[",ROUND(T_iii_strat3!W5,1),"; ",ROUND(T_iii_strat3!X5,1),"]")))</f>
        <v>-</v>
      </c>
      <c r="AD13" s="11" t="str">
        <f>IF(T_iii_strat3!AA5=".","-",(CONCATENATE("[",ROUND(T_iii_strat3!AA5,1),"; ",ROUND(T_iii_strat3!AB5,1),"]")))</f>
        <v>[4.2; 10.8]</v>
      </c>
      <c r="AE13" s="11" t="str">
        <f>IF(T_iii_strat3!AE5=".","-",(CONCATENATE("[",ROUND(T_iii_strat3!AE5,1),"; ",ROUND(T_iii_strat3!AF5,1),"]")))</f>
        <v>-</v>
      </c>
    </row>
    <row r="14" spans="1:54" x14ac:dyDescent="0.25">
      <c r="A14" s="153" t="str">
        <f>T_i!A6</f>
        <v>Stocks malaria RDT</v>
      </c>
      <c r="B14" s="4">
        <f>ROUND(T_iii_strat1!B6,1)</f>
        <v>9.3000000000000007</v>
      </c>
      <c r="C14" s="4">
        <f>ROUND(T_iii_strat1!F6,1)</f>
        <v>47.3</v>
      </c>
      <c r="D14" s="4">
        <f>ROUND(T_iii_strat1!J6,1)</f>
        <v>14.4</v>
      </c>
      <c r="E14" s="4">
        <f>ROUND(T_iii_strat1!N6,1)</f>
        <v>0</v>
      </c>
      <c r="F14" s="4">
        <f>ROUND(T_iii_strat1!R6,1)</f>
        <v>0.1</v>
      </c>
      <c r="G14" s="4">
        <f>ROUND(T_iii_strat1!V6,1)</f>
        <v>0</v>
      </c>
      <c r="H14" s="4">
        <f>ROUND(T_iii_strat1!Z6,1)</f>
        <v>1.2</v>
      </c>
      <c r="I14" s="4">
        <f>ROUND(T_iii_strat1!AD6,1)</f>
        <v>7.4</v>
      </c>
      <c r="L14" s="5" t="s">
        <v>45</v>
      </c>
      <c r="M14" s="4">
        <f>ROUND(T_iii_strat2!B6,1)</f>
        <v>54.1</v>
      </c>
      <c r="N14" s="4">
        <f>ROUND(T_iii_strat2!F6,1)</f>
        <v>44.9</v>
      </c>
      <c r="O14" s="4">
        <f>ROUND(T_iii_strat2!J6,1)</f>
        <v>27.6</v>
      </c>
      <c r="P14" s="4">
        <f>ROUND(T_iii_strat2!N6,1)</f>
        <v>100</v>
      </c>
      <c r="Q14" s="4">
        <f>ROUND(T_iii_strat2!R6,1)</f>
        <v>26.8</v>
      </c>
      <c r="R14" s="4">
        <f>ROUND(T_iii_strat2!V6,1)</f>
        <v>26.3</v>
      </c>
      <c r="S14" s="4">
        <f>ROUND(T_iii_strat2!Z6,1)</f>
        <v>27.5</v>
      </c>
      <c r="T14" s="4">
        <f>ROUND(T_iii_strat2!AD6,1)</f>
        <v>23.7</v>
      </c>
      <c r="W14" s="5" t="s">
        <v>45</v>
      </c>
      <c r="X14" s="4">
        <f>ROUND(T_iii_strat3!B6,1)</f>
        <v>14.3</v>
      </c>
      <c r="Y14" s="4">
        <f>ROUND(T_iii_strat3!F6,1)</f>
        <v>17.7</v>
      </c>
      <c r="Z14" s="4">
        <f>ROUND(T_iii_strat3!J6,1)</f>
        <v>6.7</v>
      </c>
      <c r="AA14" s="4">
        <f>ROUND(T_iii_strat3!N6,1)</f>
        <v>11.2</v>
      </c>
      <c r="AB14" s="4">
        <f>ROUND(T_iii_strat3!R6,1)</f>
        <v>0.4</v>
      </c>
      <c r="AC14" s="4">
        <f>ROUND(T_iii_strat3!V6,1)</f>
        <v>0</v>
      </c>
      <c r="AD14" s="4">
        <f>ROUND(T_iii_strat3!Z6,1)</f>
        <v>4.2</v>
      </c>
      <c r="AE14" s="4">
        <f>ROUND(T_iii_strat3!AD6,1)</f>
        <v>0</v>
      </c>
    </row>
    <row r="15" spans="1:54" s="10" customFormat="1" ht="11.25" x14ac:dyDescent="0.2">
      <c r="A15" s="154"/>
      <c r="B15" s="11" t="str">
        <f>IF(T_iii_strat1!C6=".","-",(CONCATENATE("[",ROUND(T_iii_strat1!C6,1),"; ",ROUND(T_iii_strat1!D6,1),"]")))</f>
        <v>[2.1; 32.5]</v>
      </c>
      <c r="C15" s="11" t="str">
        <f>IF(T_iii_strat1!G6=".","-",(CONCATENATE("[",ROUND(T_iii_strat1!G6,1),"; ",ROUND(T_iii_strat1!H6,1),"]")))</f>
        <v>[21.1; 75.1]</v>
      </c>
      <c r="D15" s="11" t="str">
        <f>IF(T_iii_strat1!K6=".","-",(CONCATENATE("[",ROUND(T_iii_strat1!K6,1),"; ",ROUND(T_iii_strat1!L6,1),"]")))</f>
        <v>[7.7; 25.2]</v>
      </c>
      <c r="E15" s="11" t="str">
        <f>IF(T_iii_strat1!O6=".","-",(CONCATENATE("[",ROUND(T_iii_strat1!O6,1),"; ",ROUND(T_iii_strat1!P6,1),"]")))</f>
        <v>-</v>
      </c>
      <c r="F15" s="11" t="str">
        <f>IF(T_iii_strat1!S6=".","-",(CONCATENATE("[",ROUND(T_iii_strat1!S6,1),"; ",ROUND(T_iii_strat1!T6,1),"]")))</f>
        <v>[0; 0.4]</v>
      </c>
      <c r="G15" s="11" t="str">
        <f>IF(T_iii_strat1!W6=".","-",(CONCATENATE("[",ROUND(T_iii_strat1!W6,1),"; ",ROUND(T_iii_strat1!X6,1),"]")))</f>
        <v>-</v>
      </c>
      <c r="H15" s="11" t="str">
        <f>IF(T_iii_strat1!AA6=".","-",(CONCATENATE("[",ROUND(T_iii_strat1!AA6,1),"; ",ROUND(T_iii_strat1!AB6,1),"]")))</f>
        <v>[0.7; 2.1]</v>
      </c>
      <c r="I15" s="11" t="str">
        <f>IF(T_iii_strat1!AE6=".","-",(CONCATENATE("[",ROUND(T_iii_strat1!AE6,1),"; ",ROUND(T_iii_strat1!AF6,1),"]")))</f>
        <v>[4.5; 11.9]</v>
      </c>
      <c r="M15" s="11" t="str">
        <f>IF(T_iii_strat2!C6=".","-",(CONCATENATE("[",ROUND(T_iii_strat2!C6,1),"; ",ROUND(T_iii_strat2!D6,1),"]")))</f>
        <v>[20.5; 84.4]</v>
      </c>
      <c r="N15" s="11" t="str">
        <f>IF(T_iii_strat2!G6=".","-",(CONCATENATE("[",ROUND(T_iii_strat2!G6,1),"; ",ROUND(T_iii_strat2!H6,1),"]")))</f>
        <v>[24.5; 67.1]</v>
      </c>
      <c r="O15" s="11" t="str">
        <f>IF(T_iii_strat2!K6=".","-",(CONCATENATE("[",ROUND(T_iii_strat2!K6,1),"; ",ROUND(T_iii_strat2!L6,1),"]")))</f>
        <v>[11.3; 53.3]</v>
      </c>
      <c r="P15" s="11" t="str">
        <f>IF(T_iii_strat2!O6=".","-",(CONCATENATE("[",ROUND(T_iii_strat2!O6,1),"; ",ROUND(T_iii_strat2!P6,1),"]")))</f>
        <v>[100; 100]</v>
      </c>
      <c r="Q15" s="11" t="str">
        <f>IF(T_iii_strat2!S6=".","-",(CONCATENATE("[",ROUND(T_iii_strat2!S6,1),"; ",ROUND(T_iii_strat2!T6,1),"]")))</f>
        <v>[22.6; 31.4]</v>
      </c>
      <c r="R15" s="11" t="str">
        <f>IF(T_iii_strat2!W6=".","-",(CONCATENATE("[",ROUND(T_iii_strat2!W6,1),"; ",ROUND(T_iii_strat2!X6,1),"]")))</f>
        <v>[8.8; 57]</v>
      </c>
      <c r="S15" s="11" t="str">
        <f>IF(T_iii_strat2!AA6=".","-",(CONCATENATE("[",ROUND(T_iii_strat2!AA6,1),"; ",ROUND(T_iii_strat2!AB6,1),"]")))</f>
        <v>[23.1; 32.3]</v>
      </c>
      <c r="T15" s="11" t="str">
        <f>IF(T_iii_strat2!AE6=".","-",(CONCATENATE("[",ROUND(T_iii_strat2!AE6,1),"; ",ROUND(T_iii_strat2!AF6,1),"]")))</f>
        <v>[9.4; 48.3]</v>
      </c>
      <c r="X15" s="11" t="str">
        <f>IF(T_iii_strat3!C6=".","-",(CONCATENATE("[",ROUND(T_iii_strat3!C6,1),"; ",ROUND(T_iii_strat3!D6,1),"]")))</f>
        <v>[1.5; 63.2]</v>
      </c>
      <c r="Y15" s="11" t="str">
        <f>IF(T_iii_strat3!G6=".","-",(CONCATENATE("[",ROUND(T_iii_strat3!G6,1),"; ",ROUND(T_iii_strat3!H6,1),"]")))</f>
        <v>[9.9; 29.6]</v>
      </c>
      <c r="Z15" s="11" t="str">
        <f>IF(T_iii_strat3!K6=".","-",(CONCATENATE("[",ROUND(T_iii_strat3!K6,1),"; ",ROUND(T_iii_strat3!L6,1),"]")))</f>
        <v>[4; 11.1]</v>
      </c>
      <c r="AA15" s="11" t="str">
        <f>IF(T_iii_strat3!O6=".","-",(CONCATENATE("[",ROUND(T_iii_strat3!O6,1),"; ",ROUND(T_iii_strat3!P6,1),"]")))</f>
        <v>[4.9; 23.4]</v>
      </c>
      <c r="AB15" s="11" t="str">
        <f>IF(T_iii_strat3!S6=".","-",(CONCATENATE("[",ROUND(T_iii_strat3!S6,1),"; ",ROUND(T_iii_strat3!T6,1),"]")))</f>
        <v>[0.1; 1.3]</v>
      </c>
      <c r="AC15" s="11" t="str">
        <f>IF(T_iii_strat3!W6=".","-",(CONCATENATE("[",ROUND(T_iii_strat3!W6,1),"; ",ROUND(T_iii_strat3!X6,1),"]")))</f>
        <v>-</v>
      </c>
      <c r="AD15" s="11" t="str">
        <f>IF(T_iii_strat3!AA6=".","-",(CONCATENATE("[",ROUND(T_iii_strat3!AA6,1),"; ",ROUND(T_iii_strat3!AB6,1),"]")))</f>
        <v>[2.4; 7]</v>
      </c>
      <c r="AE15" s="11" t="str">
        <f>IF(T_iii_strat3!AE6=".","-",(CONCATENATE("[",ROUND(T_iii_strat3!AE6,1),"; ",ROUND(T_iii_strat3!AF6,1),"]")))</f>
        <v>-</v>
      </c>
    </row>
    <row r="16" spans="1:54" x14ac:dyDescent="0.25">
      <c r="A16" s="155" t="str">
        <f>T_i!A7</f>
        <v>Stocks QARDT</v>
      </c>
      <c r="B16" s="4">
        <f>ROUND(T_iii_strat1!B7,1)</f>
        <v>9.3000000000000007</v>
      </c>
      <c r="C16" s="4">
        <f>ROUND(T_iii_strat1!F7,1)</f>
        <v>27.6</v>
      </c>
      <c r="D16" s="4">
        <f>ROUND(T_iii_strat1!J7,1)</f>
        <v>14.4</v>
      </c>
      <c r="E16" s="4">
        <f>ROUND(T_iii_strat1!N7,1)</f>
        <v>0</v>
      </c>
      <c r="F16" s="4">
        <f>ROUND(T_iii_strat1!R7,1)</f>
        <v>0.1</v>
      </c>
      <c r="G16" s="4">
        <f>ROUND(T_iii_strat1!V7,1)</f>
        <v>0</v>
      </c>
      <c r="H16" s="4">
        <f>ROUND(T_iii_strat1!Z7,1)</f>
        <v>1</v>
      </c>
      <c r="I16" s="4">
        <f>ROUND(T_iii_strat1!AD7,1)</f>
        <v>0</v>
      </c>
      <c r="L16" s="5" t="s">
        <v>46</v>
      </c>
      <c r="M16" s="4">
        <f>ROUND(T_iii_strat2!B7,1)</f>
        <v>47.6</v>
      </c>
      <c r="N16" s="4">
        <f>ROUND(T_iii_strat2!F7,1)</f>
        <v>43.9</v>
      </c>
      <c r="O16" s="4">
        <f>ROUND(T_iii_strat2!J7,1)</f>
        <v>26.3</v>
      </c>
      <c r="P16" s="4">
        <f>ROUND(T_iii_strat2!N7,1)</f>
        <v>100</v>
      </c>
      <c r="Q16" s="4">
        <f>ROUND(T_iii_strat2!R7,1)</f>
        <v>25.2</v>
      </c>
      <c r="R16" s="4">
        <f>ROUND(T_iii_strat2!V7,1)</f>
        <v>26.3</v>
      </c>
      <c r="S16" s="4">
        <f>ROUND(T_iii_strat2!Z7,1)</f>
        <v>26</v>
      </c>
      <c r="T16" s="4">
        <f>ROUND(T_iii_strat2!AD7,1)</f>
        <v>23.7</v>
      </c>
      <c r="W16" s="5" t="s">
        <v>46</v>
      </c>
      <c r="X16" s="4">
        <f>ROUND(T_iii_strat3!B7,1)</f>
        <v>14.3</v>
      </c>
      <c r="Y16" s="4">
        <f>ROUND(T_iii_strat3!F7,1)</f>
        <v>11.5</v>
      </c>
      <c r="Z16" s="4">
        <f>ROUND(T_iii_strat3!J7,1)</f>
        <v>3.5</v>
      </c>
      <c r="AA16" s="4">
        <f>ROUND(T_iii_strat3!N7,1)</f>
        <v>8.4</v>
      </c>
      <c r="AB16" s="4">
        <f>ROUND(T_iii_strat3!R7,1)</f>
        <v>0.4</v>
      </c>
      <c r="AC16" s="4">
        <f>ROUND(T_iii_strat3!V7,1)</f>
        <v>0</v>
      </c>
      <c r="AD16" s="4">
        <f>ROUND(T_iii_strat3!Z7,1)</f>
        <v>2.6</v>
      </c>
      <c r="AE16" s="4">
        <f>ROUND(T_iii_strat3!AD7,1)</f>
        <v>0</v>
      </c>
    </row>
    <row r="17" spans="1:31" s="10" customFormat="1" ht="8.25" x14ac:dyDescent="0.15">
      <c r="A17" s="11"/>
      <c r="B17" s="11" t="str">
        <f>IF(T_iii_strat1!C7=".","-",(CONCATENATE("[",ROUND(T_iii_strat1!C7,1),"; ",ROUND(T_iii_strat1!D7,1),"]")))</f>
        <v>[2.1; 32.5]</v>
      </c>
      <c r="C17" s="11" t="str">
        <f>IF(T_iii_strat1!G7=".","-",(CONCATENATE("[",ROUND(T_iii_strat1!G7,1),"; ",ROUND(T_iii_strat1!H7,1),"]")))</f>
        <v>[9.2; 59.1]</v>
      </c>
      <c r="D17" s="11" t="str">
        <f>IF(T_iii_strat1!K7=".","-",(CONCATENATE("[",ROUND(T_iii_strat1!K7,1),"; ",ROUND(T_iii_strat1!L7,1),"]")))</f>
        <v>[7.7; 25.2]</v>
      </c>
      <c r="E17" s="11" t="str">
        <f>IF(T_iii_strat1!O7=".","-",(CONCATENATE("[",ROUND(T_iii_strat1!O7,1),"; ",ROUND(T_iii_strat1!P7,1),"]")))</f>
        <v>-</v>
      </c>
      <c r="F17" s="11" t="str">
        <f>IF(T_iii_strat1!S7=".","-",(CONCATENATE("[",ROUND(T_iii_strat1!S7,1),"; ",ROUND(T_iii_strat1!T7,1),"]")))</f>
        <v>[0; 0.4]</v>
      </c>
      <c r="G17" s="11" t="str">
        <f>IF(T_iii_strat1!W7=".","-",(CONCATENATE("[",ROUND(T_iii_strat1!W7,1),"; ",ROUND(T_iii_strat1!X7,1),"]")))</f>
        <v>-</v>
      </c>
      <c r="H17" s="11" t="str">
        <f>IF(T_iii_strat1!AA7=".","-",(CONCATENATE("[",ROUND(T_iii_strat1!AA7,1),"; ",ROUND(T_iii_strat1!AB7,1),"]")))</f>
        <v>[0.6; 1.7]</v>
      </c>
      <c r="I17" s="11" t="str">
        <f>IF(T_iii_strat1!AE7=".","-",(CONCATENATE("[",ROUND(T_iii_strat1!AE7,1),"; ",ROUND(T_iii_strat1!AF7,1),"]")))</f>
        <v>-</v>
      </c>
      <c r="M17" s="11" t="str">
        <f>IF(T_iii_strat2!C7=".","-",(CONCATENATE("[",ROUND(T_iii_strat2!C7,1),"; ",ROUND(T_iii_strat2!D7,1),"]")))</f>
        <v>[16.9; 80.2]</v>
      </c>
      <c r="N17" s="11" t="str">
        <f>IF(T_iii_strat2!G7=".","-",(CONCATENATE("[",ROUND(T_iii_strat2!G7,1),"; ",ROUND(T_iii_strat2!H7,1),"]")))</f>
        <v>[23.9; 66]</v>
      </c>
      <c r="O17" s="11" t="str">
        <f>IF(T_iii_strat2!K7=".","-",(CONCATENATE("[",ROUND(T_iii_strat2!K7,1),"; ",ROUND(T_iii_strat2!L7,1),"]")))</f>
        <v>[10.8; 51.4]</v>
      </c>
      <c r="P17" s="11" t="str">
        <f>IF(T_iii_strat2!O7=".","-",(CONCATENATE("[",ROUND(T_iii_strat2!O7,1),"; ",ROUND(T_iii_strat2!P7,1),"]")))</f>
        <v>[100; 100]</v>
      </c>
      <c r="Q17" s="11" t="str">
        <f>IF(T_iii_strat2!S7=".","-",(CONCATENATE("[",ROUND(T_iii_strat2!S7,1),"; ",ROUND(T_iii_strat2!T7,1),"]")))</f>
        <v>[20.6; 30.4]</v>
      </c>
      <c r="R17" s="11" t="str">
        <f>IF(T_iii_strat2!W7=".","-",(CONCATENATE("[",ROUND(T_iii_strat2!W7,1),"; ",ROUND(T_iii_strat2!X7,1),"]")))</f>
        <v>[8.8; 57]</v>
      </c>
      <c r="S17" s="11" t="str">
        <f>IF(T_iii_strat2!AA7=".","-",(CONCATENATE("[",ROUND(T_iii_strat2!AA7,1),"; ",ROUND(T_iii_strat2!AB7,1),"]")))</f>
        <v>[21.5; 31.1]</v>
      </c>
      <c r="T17" s="11" t="str">
        <f>IF(T_iii_strat2!AE7=".","-",(CONCATENATE("[",ROUND(T_iii_strat2!AE7,1),"; ",ROUND(T_iii_strat2!AF7,1),"]")))</f>
        <v>[9.4; 48.3]</v>
      </c>
      <c r="X17" s="11" t="str">
        <f>IF(T_iii_strat3!C7=".","-",(CONCATENATE("[",ROUND(T_iii_strat3!C7,1),"; ",ROUND(T_iii_strat3!D7,1),"]")))</f>
        <v>[1.5; 63.2]</v>
      </c>
      <c r="Y17" s="11" t="str">
        <f>IF(T_iii_strat3!G7=".","-",(CONCATENATE("[",ROUND(T_iii_strat3!G7,1),"; ",ROUND(T_iii_strat3!H7,1),"]")))</f>
        <v>[4.9; 21.3]</v>
      </c>
      <c r="Z17" s="11" t="str">
        <f>IF(T_iii_strat3!K7=".","-",(CONCATENATE("[",ROUND(T_iii_strat3!K7,1),"; ",ROUND(T_iii_strat3!L7,1),"]")))</f>
        <v>[1.9; 6.6]</v>
      </c>
      <c r="AA17" s="11" t="str">
        <f>IF(T_iii_strat3!O7=".","-",(CONCATENATE("[",ROUND(T_iii_strat3!O7,1),"; ",ROUND(T_iii_strat3!P7,1),"]")))</f>
        <v>[3.4; 19.4]</v>
      </c>
      <c r="AB17" s="11" t="str">
        <f>IF(T_iii_strat3!S7=".","-",(CONCATENATE("[",ROUND(T_iii_strat3!S7,1),"; ",ROUND(T_iii_strat3!T7,1),"]")))</f>
        <v>[0.1; 1.3]</v>
      </c>
      <c r="AC17" s="11" t="str">
        <f>IF(T_iii_strat3!W7=".","-",(CONCATENATE("[",ROUND(T_iii_strat3!W7,1),"; ",ROUND(T_iii_strat3!X7,1),"]")))</f>
        <v>-</v>
      </c>
      <c r="AD17" s="11" t="str">
        <f>IF(T_iii_strat3!AA7=".","-",(CONCATENATE("[",ROUND(T_iii_strat3!AA7,1),"; ",ROUND(T_iii_strat3!AB7,1),"]")))</f>
        <v>[1.6; 4.1]</v>
      </c>
      <c r="AE17" s="11" t="str">
        <f>IF(T_iii_strat3!AE7=".","-",(CONCATENATE("[",ROUND(T_iii_strat3!AE7,1),"; ",ROUND(T_iii_strat3!AF7,1),"]")))</f>
        <v>-</v>
      </c>
    </row>
    <row r="18" spans="1:31" ht="54.75" customHeight="1" thickBot="1" x14ac:dyDescent="0.3">
      <c r="A18" s="175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B18" s="175"/>
      <c r="C18" s="175"/>
      <c r="D18" s="175"/>
      <c r="E18" s="175"/>
      <c r="F18" s="175"/>
      <c r="G18" s="175"/>
      <c r="H18" s="175"/>
      <c r="I18" s="175"/>
      <c r="L18" s="175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M18" s="175"/>
      <c r="N18" s="175"/>
      <c r="O18" s="175"/>
      <c r="P18" s="175"/>
      <c r="Q18" s="175"/>
      <c r="R18" s="175"/>
      <c r="S18" s="175"/>
      <c r="T18" s="175"/>
      <c r="W18" s="175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X18" s="175"/>
      <c r="Y18" s="175"/>
      <c r="Z18" s="175"/>
      <c r="AA18" s="175"/>
      <c r="AB18" s="175"/>
      <c r="AC18" s="175"/>
      <c r="AD18" s="175"/>
      <c r="AE18" s="175"/>
    </row>
  </sheetData>
  <mergeCells count="9">
    <mergeCell ref="A5:I5"/>
    <mergeCell ref="L5:T5"/>
    <mergeCell ref="W5:AE5"/>
    <mergeCell ref="A18:I18"/>
    <mergeCell ref="A6:A9"/>
    <mergeCell ref="W18:AE18"/>
    <mergeCell ref="L6:L9"/>
    <mergeCell ref="L18:T18"/>
    <mergeCell ref="W6:W9"/>
  </mergeCells>
  <conditionalFormatting sqref="A1:I3 K1:XFD3">
    <cfRule type="cellIs" dxfId="10" priority="2" operator="equal">
      <formula>1</formula>
    </cfRule>
  </conditionalFormatting>
  <conditionalFormatting sqref="B10">
    <cfRule type="expression" dxfId="9" priority="5">
      <formula>"(RIGHT(B4, LEN(B4)-2)*1)&lt;50"</formula>
    </cfRule>
  </conditionalFormatting>
  <conditionalFormatting sqref="M10">
    <cfRule type="expression" dxfId="8" priority="4">
      <formula>"(RIGHT(B4, LEN(B4)-2)*1)&lt;50"</formula>
    </cfRule>
  </conditionalFormatting>
  <conditionalFormatting sqref="X10">
    <cfRule type="expression" dxfId="7" priority="3">
      <formula>"(RIGHT(B4, LEN(B4)-2)*1)&lt;50"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9B-8FD0-49A3-91C3-D8EC63799AD9}">
  <sheetPr>
    <tabColor rgb="FFFFFF00"/>
  </sheetPr>
  <dimension ref="A1:BD34"/>
  <sheetViews>
    <sheetView showGridLines="0" zoomScale="87" zoomScaleNormal="87" workbookViewId="0">
      <selection activeCell="U13" sqref="U13"/>
    </sheetView>
  </sheetViews>
  <sheetFormatPr defaultColWidth="10.85546875" defaultRowHeight="11.25" x14ac:dyDescent="0.2"/>
  <cols>
    <col min="1" max="1" width="34.7109375" style="2" customWidth="1"/>
    <col min="2" max="18" width="10.85546875" style="2"/>
    <col min="19" max="19" width="10.85546875" style="7"/>
    <col min="20" max="20" width="34.7109375" style="2" customWidth="1"/>
    <col min="21" max="36" width="10.85546875" style="2"/>
    <col min="37" max="37" width="10.5703125" style="7" customWidth="1"/>
    <col min="38" max="38" width="10.85546875" style="7"/>
    <col min="39" max="39" width="34.7109375" style="2" customWidth="1"/>
    <col min="40" max="55" width="10.85546875" style="2"/>
    <col min="56" max="16384" width="10.85546875" style="7"/>
  </cols>
  <sheetData>
    <row r="1" spans="1:55" x14ac:dyDescent="0.2">
      <c r="A1" s="2" t="s">
        <v>105</v>
      </c>
      <c r="B1" s="2">
        <f t="shared" ref="B1:Q1" si="0">IFERROR(IF((RIGHT(B9,LEN(B9)-2)*1)&gt;40,0,1), "")</f>
        <v>1</v>
      </c>
      <c r="C1" s="2">
        <f t="shared" si="0"/>
        <v>1</v>
      </c>
      <c r="D1" s="2">
        <f t="shared" si="0"/>
        <v>1</v>
      </c>
      <c r="E1" s="2">
        <f t="shared" si="0"/>
        <v>1</v>
      </c>
      <c r="F1" s="2">
        <f t="shared" si="0"/>
        <v>0</v>
      </c>
      <c r="G1" s="2">
        <f t="shared" si="0"/>
        <v>1</v>
      </c>
      <c r="H1" s="2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1</v>
      </c>
      <c r="P1" s="2">
        <f t="shared" si="0"/>
        <v>0</v>
      </c>
      <c r="Q1" s="2">
        <f t="shared" si="0"/>
        <v>1</v>
      </c>
      <c r="T1" s="2" t="s">
        <v>105</v>
      </c>
      <c r="U1" s="2">
        <f t="shared" ref="U1:AJ1" si="1">IFERROR(IF((RIGHT(B9,LEN(B9)-2)*1)&gt;40,0,1), "")</f>
        <v>1</v>
      </c>
      <c r="V1" s="2">
        <f t="shared" si="1"/>
        <v>1</v>
      </c>
      <c r="W1" s="2">
        <f t="shared" si="1"/>
        <v>1</v>
      </c>
      <c r="X1" s="2">
        <f t="shared" si="1"/>
        <v>1</v>
      </c>
      <c r="Y1" s="2">
        <f t="shared" si="1"/>
        <v>0</v>
      </c>
      <c r="Z1" s="2">
        <f t="shared" si="1"/>
        <v>1</v>
      </c>
      <c r="AA1" s="2">
        <f t="shared" si="1"/>
        <v>0</v>
      </c>
      <c r="AB1" s="2">
        <f t="shared" si="1"/>
        <v>1</v>
      </c>
      <c r="AC1" s="2">
        <f t="shared" si="1"/>
        <v>1</v>
      </c>
      <c r="AD1" s="2">
        <f t="shared" si="1"/>
        <v>0</v>
      </c>
      <c r="AE1" s="2">
        <f t="shared" si="1"/>
        <v>0</v>
      </c>
      <c r="AF1" s="2">
        <f t="shared" si="1"/>
        <v>0</v>
      </c>
      <c r="AG1" s="2">
        <f t="shared" si="1"/>
        <v>0</v>
      </c>
      <c r="AH1" s="2">
        <f t="shared" si="1"/>
        <v>1</v>
      </c>
      <c r="AI1" s="2">
        <f t="shared" si="1"/>
        <v>0</v>
      </c>
      <c r="AJ1" s="2">
        <f t="shared" si="1"/>
        <v>1</v>
      </c>
      <c r="AM1" s="2" t="s">
        <v>105</v>
      </c>
      <c r="AN1" s="2">
        <f t="shared" ref="AN1:BC1" si="2">IFERROR(IF((RIGHT(B9,LEN(B9)-2)*1)&gt;40,0,1), "")</f>
        <v>1</v>
      </c>
      <c r="AO1" s="2">
        <f t="shared" si="2"/>
        <v>1</v>
      </c>
      <c r="AP1" s="2">
        <f t="shared" si="2"/>
        <v>1</v>
      </c>
      <c r="AQ1" s="2">
        <f t="shared" si="2"/>
        <v>1</v>
      </c>
      <c r="AR1" s="2">
        <f t="shared" si="2"/>
        <v>0</v>
      </c>
      <c r="AS1" s="2">
        <f t="shared" si="2"/>
        <v>1</v>
      </c>
      <c r="AT1" s="2">
        <f t="shared" si="2"/>
        <v>0</v>
      </c>
      <c r="AU1" s="2">
        <f t="shared" si="2"/>
        <v>1</v>
      </c>
      <c r="AV1" s="2">
        <f t="shared" si="2"/>
        <v>1</v>
      </c>
      <c r="AW1" s="2">
        <f t="shared" si="2"/>
        <v>0</v>
      </c>
      <c r="AX1" s="2">
        <f t="shared" si="2"/>
        <v>0</v>
      </c>
      <c r="AY1" s="2">
        <f t="shared" si="2"/>
        <v>0</v>
      </c>
      <c r="AZ1" s="2">
        <f t="shared" si="2"/>
        <v>0</v>
      </c>
      <c r="BA1" s="2">
        <f t="shared" si="2"/>
        <v>1</v>
      </c>
      <c r="BB1" s="2">
        <f t="shared" si="2"/>
        <v>0</v>
      </c>
      <c r="BC1" s="2">
        <f t="shared" si="2"/>
        <v>1</v>
      </c>
    </row>
    <row r="2" spans="1:55" ht="32.25" customHeight="1" x14ac:dyDescent="0.2"/>
    <row r="3" spans="1:55" x14ac:dyDescent="0.2">
      <c r="A3" s="2" t="str">
        <f>T_iv_strat1!A1</f>
        <v>T_iv_strat1</v>
      </c>
      <c r="T3" s="2" t="str">
        <f>T_iv_strat2!A1</f>
        <v>T_iv_strat2</v>
      </c>
      <c r="AM3" s="2" t="str">
        <f>T_iv_strat3!A1</f>
        <v>T_iv_strat3</v>
      </c>
    </row>
    <row r="4" spans="1:55" ht="12" thickBot="1" x14ac:dyDescent="0.25"/>
    <row r="5" spans="1:55" s="116" customFormat="1" ht="12.75" x14ac:dyDescent="0.2">
      <c r="A5" s="182" t="str">
        <f>_xlfn.CONCAT(UPPER(RIGHT(A3,LEN(A3)-5)),": ",'[1]Quantitative Indicators '!$B$10)</f>
        <v>STRAT1: Availability of malaria blood testing in all antimalarial-stocking outlets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T5" s="182" t="str">
        <f>_xlfn.CONCAT(UPPER(RIGHT(T3,LEN(T3)-5)),": ",'[1]Quantitative Indicators '!$B$10)</f>
        <v>STRAT2: Availability of malaria blood testing in all antimalarial-stocking outlets</v>
      </c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M5" s="182" t="str">
        <f>_xlfn.CONCAT(UPPER(RIGHT(AM3,LEN(AM3)-5)),": ",'[1]Quantitative Indicators '!$B$10)</f>
        <v>STRAT3: Availability of malaria blood testing in all antimalarial-stocking outlets</v>
      </c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</row>
    <row r="6" spans="1:55" s="116" customFormat="1" ht="12.75" x14ac:dyDescent="0.2">
      <c r="A6" s="183" t="s">
        <v>20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18"/>
      <c r="T6" s="183" t="s">
        <v>47</v>
      </c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M6" s="183" t="s">
        <v>47</v>
      </c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</row>
    <row r="7" spans="1:55" s="156" customFormat="1" ht="12.75" x14ac:dyDescent="0.2">
      <c r="A7" s="118"/>
      <c r="B7" s="184" t="s">
        <v>21</v>
      </c>
      <c r="C7" s="184"/>
      <c r="D7" s="184"/>
      <c r="E7" s="184"/>
      <c r="F7" s="184"/>
      <c r="G7" s="184"/>
      <c r="H7" s="184"/>
      <c r="I7" s="184"/>
      <c r="J7" s="197" t="s">
        <v>22</v>
      </c>
      <c r="K7" s="184"/>
      <c r="L7" s="184"/>
      <c r="M7" s="184"/>
      <c r="N7" s="184"/>
      <c r="O7" s="184"/>
      <c r="P7" s="184"/>
      <c r="Q7" s="184"/>
      <c r="R7" s="118"/>
      <c r="T7" s="118"/>
      <c r="U7" s="184" t="s">
        <v>21</v>
      </c>
      <c r="V7" s="184"/>
      <c r="W7" s="184"/>
      <c r="X7" s="184"/>
      <c r="Y7" s="184"/>
      <c r="Z7" s="184"/>
      <c r="AA7" s="184"/>
      <c r="AB7" s="184"/>
      <c r="AC7" s="197" t="s">
        <v>22</v>
      </c>
      <c r="AD7" s="184"/>
      <c r="AE7" s="184"/>
      <c r="AF7" s="184"/>
      <c r="AG7" s="184"/>
      <c r="AH7" s="184"/>
      <c r="AI7" s="184"/>
      <c r="AJ7" s="184"/>
      <c r="AM7" s="118"/>
      <c r="AN7" s="184" t="s">
        <v>21</v>
      </c>
      <c r="AO7" s="184"/>
      <c r="AP7" s="184"/>
      <c r="AQ7" s="184"/>
      <c r="AR7" s="184"/>
      <c r="AS7" s="184"/>
      <c r="AT7" s="184"/>
      <c r="AU7" s="184"/>
      <c r="AV7" s="197" t="s">
        <v>22</v>
      </c>
      <c r="AW7" s="184" t="str">
        <f>T_iv_strat3!AL1</f>
        <v>Urban</v>
      </c>
      <c r="AX7" s="184"/>
      <c r="AY7" s="184"/>
      <c r="AZ7" s="184"/>
      <c r="BA7" s="184"/>
      <c r="BB7" s="184"/>
      <c r="BC7" s="184"/>
    </row>
    <row r="8" spans="1:55" s="12" customFormat="1" ht="33.75" x14ac:dyDescent="0.2">
      <c r="A8" s="198" t="str">
        <f>'[1]Quantitative Indicators '!$C$8</f>
        <v>Proportion of antimalarial-stocking outlets with antimalarial medicine in stock on the day of the visit, among all outlets surveyed with one or more antimalarials in stock</v>
      </c>
      <c r="B8" s="19" t="str">
        <f>IF(T_iv_strat1!B2="","",T_iv_strat1!B2)</f>
        <v>Private Not For-Profit Facility</v>
      </c>
      <c r="C8" s="19" t="str">
        <f>IF(T_iv_strat1!F2="","",T_iv_strat1!F2)</f>
        <v>Private For-Profit Facility</v>
      </c>
      <c r="D8" s="19" t="str">
        <f>IF(T_iv_strat1!J2="","",T_iv_strat1!J2)</f>
        <v>Pharmacy</v>
      </c>
      <c r="E8" s="19" t="str">
        <f>IF(T_iv_strat1!N2="","",T_iv_strat1!N2)</f>
        <v>Laboratory</v>
      </c>
      <c r="F8" s="19" t="str">
        <f>IF(T_iv_strat1!R2="","",T_iv_strat1!R2)</f>
        <v>Drug store</v>
      </c>
      <c r="G8" s="19" t="str">
        <f>IF(T_iv_strat1!V2="","",T_iv_strat1!V2)</f>
        <v>Informal</v>
      </c>
      <c r="H8" s="19" t="str">
        <f>IF(T_iv_strat1!Z2="","",T_iv_strat1!Z2)</f>
        <v>Retail total</v>
      </c>
      <c r="I8" s="19" t="str">
        <f>IF(T_iv_strat1!AD2="","",T_iv_strat1!AD2)</f>
        <v>Wholesale</v>
      </c>
      <c r="J8" s="31" t="str">
        <f>IF(T_iv_strat1!AH2="","",T_iv_strat1!AH2)</f>
        <v>Private Not For-Profit Facility</v>
      </c>
      <c r="K8" s="19" t="str">
        <f>IF(T_iv_strat1!AL2="","",T_iv_strat1!AL2)</f>
        <v>Private For-Profit Facility</v>
      </c>
      <c r="L8" s="19" t="str">
        <f>IF(T_iv_strat1!AP2="","",T_iv_strat1!AP2)</f>
        <v>Pharmacy</v>
      </c>
      <c r="M8" s="19" t="str">
        <f>IF(T_iv_strat1!AT2="","",T_iv_strat1!AT2)</f>
        <v>Laboratory</v>
      </c>
      <c r="N8" s="19" t="str">
        <f>IF(T_iv_strat1!AX2="","",T_iv_strat1!AX2)</f>
        <v>Drug store</v>
      </c>
      <c r="O8" s="19" t="str">
        <f>IF(T_iv_strat1!BB2="","",T_iv_strat1!BB2)</f>
        <v>Informal</v>
      </c>
      <c r="P8" s="19" t="str">
        <f>IF(T_iv_strat1!BF2="","",T_iv_strat1!BF2)</f>
        <v>Retail total</v>
      </c>
      <c r="Q8" s="19" t="str">
        <f>IF(T_iv_strat1!BJ2="","",T_iv_strat1!BJ2)</f>
        <v>Wholesale</v>
      </c>
      <c r="T8" s="189" t="str">
        <f>A8</f>
        <v>Proportion of antimalarial-stocking outlets with antimalarial medicine in stock on the day of the visit, among all outlets surveyed with one or more antimalarials in stock</v>
      </c>
      <c r="U8" s="23" t="str">
        <f>IF(T_iv_strat2!B2="","",T_iv_strat2!B2)</f>
        <v>Private Not For-Profit Facility</v>
      </c>
      <c r="V8" s="23" t="str">
        <f>IF(T_iv_strat2!F2="","",T_iv_strat2!F2)</f>
        <v>Private For-Profit Facility</v>
      </c>
      <c r="W8" s="23" t="str">
        <f>IF(T_iv_strat2!J2="","",T_iv_strat2!J2)</f>
        <v>Pharmacy</v>
      </c>
      <c r="X8" s="23" t="str">
        <f>IF(T_iv_strat2!N2="","",T_iv_strat2!N2)</f>
        <v>Laboratory</v>
      </c>
      <c r="Y8" s="23" t="str">
        <f>IF(T_iv_strat2!R2="","",T_iv_strat2!R2)</f>
        <v>Drug store</v>
      </c>
      <c r="Z8" s="23" t="str">
        <f>IF(T_iv_strat2!V2="","",T_iv_strat2!V2)</f>
        <v>Informal</v>
      </c>
      <c r="AA8" s="23" t="str">
        <f>IF(T_iv_strat2!Z2="","",T_iv_strat2!Z2)</f>
        <v>Retail total</v>
      </c>
      <c r="AB8" s="23" t="str">
        <f>IF(T_iv_strat2!AD2="","",T_iv_strat2!AD2)</f>
        <v>Wholesale</v>
      </c>
      <c r="AC8" s="38" t="str">
        <f>IF(T_iv_strat2!AH2="","",T_iv_strat2!AH2)</f>
        <v>Private Not For-Profit Facility</v>
      </c>
      <c r="AD8" s="23" t="str">
        <f>IF(T_iv_strat2!AL2="","",T_iv_strat2!AL2)</f>
        <v>Private For-Profit Facility</v>
      </c>
      <c r="AE8" s="23" t="str">
        <f>IF(T_iv_strat2!AP2="","",T_iv_strat2!AP2)</f>
        <v>Pharmacy</v>
      </c>
      <c r="AF8" s="23" t="str">
        <f>IF(T_iv_strat2!AT2="","",T_iv_strat2!AT2)</f>
        <v>Laboratory</v>
      </c>
      <c r="AG8" s="23" t="str">
        <f>IF(T_iv_strat2!AX2="","",T_iv_strat2!AX2)</f>
        <v>Drug store</v>
      </c>
      <c r="AH8" s="23" t="str">
        <f>IF(T_iv_strat2!BB2="","",T_iv_strat2!BB2)</f>
        <v>Informal</v>
      </c>
      <c r="AI8" s="23" t="str">
        <f>IF(T_iv_strat2!BF2="","",T_iv_strat2!BF2)</f>
        <v>Retail total</v>
      </c>
      <c r="AJ8" s="23" t="str">
        <f>IF(T_iv_strat2!BJ2="","",T_iv_strat2!BJ2)</f>
        <v>Wholesale</v>
      </c>
      <c r="AM8" s="192" t="str">
        <f>A8</f>
        <v>Proportion of antimalarial-stocking outlets with antimalarial medicine in stock on the day of the visit, among all outlets surveyed with one or more antimalarials in stock</v>
      </c>
      <c r="AN8" s="27" t="str">
        <f>IF(T_iv_strat3!B2="","",T_iv_strat3!B2)</f>
        <v>Private Not For-Profit Facility</v>
      </c>
      <c r="AO8" s="27" t="str">
        <f>IF(T_iv_strat3!F2="","",T_iv_strat3!F2)</f>
        <v>Private For-Profit Facility</v>
      </c>
      <c r="AP8" s="27" t="str">
        <f>IF(T_iv_strat3!J2="","",T_iv_strat3!J2)</f>
        <v>Pharmacy</v>
      </c>
      <c r="AQ8" s="27" t="str">
        <f>IF(T_iv_strat3!N2="","",T_iv_strat3!N2)</f>
        <v>Laboratory</v>
      </c>
      <c r="AR8" s="27" t="str">
        <f>IF(T_iv_strat3!R2="","",T_iv_strat3!R2)</f>
        <v>Drug store</v>
      </c>
      <c r="AS8" s="27" t="str">
        <f>IF(T_iv_strat3!V2="","",T_iv_strat3!V2)</f>
        <v>Informal</v>
      </c>
      <c r="AT8" s="27" t="str">
        <f>IF(T_iv_strat3!Z2="","",T_iv_strat3!Z2)</f>
        <v>Retail total</v>
      </c>
      <c r="AU8" s="27" t="str">
        <f>IF(T_iv_strat3!AD2="","",T_iv_strat3!AD2)</f>
        <v>Wholesale</v>
      </c>
      <c r="AV8" s="45" t="str">
        <f>IF(T_iv_strat3!AH2="","",T_iv_strat3!AH2)</f>
        <v>Private Not For-Profit Facility</v>
      </c>
      <c r="AW8" s="27" t="str">
        <f>IF(T_iv_strat3!AL2="","",T_iv_strat3!AL2)</f>
        <v>Private For-Profit Facility</v>
      </c>
      <c r="AX8" s="27" t="str">
        <f>IF(T_iv_strat3!AP2="","",T_iv_strat3!AP2)</f>
        <v>Pharmacy</v>
      </c>
      <c r="AY8" s="27" t="str">
        <f>IF(T_iv_strat3!AT2="","",T_iv_strat3!AT2)</f>
        <v>Laboratory</v>
      </c>
      <c r="AZ8" s="27" t="str">
        <f>IF(T_iv_strat3!AX2="","",T_iv_strat3!AX2)</f>
        <v>Drug store</v>
      </c>
      <c r="BA8" s="27" t="str">
        <f>IF(T_iv_strat3!BB2="","",T_iv_strat3!BB2)</f>
        <v>Informal</v>
      </c>
      <c r="BB8" s="27" t="str">
        <f>IF(T_iv_strat3!BF2="","",T_iv_strat3!BF2)</f>
        <v>Retail total</v>
      </c>
      <c r="BC8" s="27" t="str">
        <f>IF(T_iv_strat3!BJ2="","",T_iv_strat3!BJ2)</f>
        <v>Wholesale</v>
      </c>
    </row>
    <row r="9" spans="1:55" s="9" customFormat="1" ht="6.6" customHeight="1" x14ac:dyDescent="0.15">
      <c r="A9" s="199"/>
      <c r="B9" s="32" t="str">
        <f>CONCATENATE("N=",T_iv_strat1!E4)</f>
        <v>N=2</v>
      </c>
      <c r="C9" s="32" t="str">
        <f>CONCATENATE("N=",T_iv_strat1!I4)</f>
        <v>N=8</v>
      </c>
      <c r="D9" s="32" t="str">
        <f>CONCATENATE("N=",T_iv_strat1!M4)</f>
        <v>N=12</v>
      </c>
      <c r="E9" s="32" t="str">
        <f>CONCATENATE("N=",T_iv_strat1!Q4)</f>
        <v>N=12</v>
      </c>
      <c r="F9" s="32" t="str">
        <f>CONCATENATE("N=",T_iv_strat1!U4)</f>
        <v>N=327</v>
      </c>
      <c r="G9" s="32" t="str">
        <f>CONCATENATE("N=",T_iv_strat1!Y4)</f>
        <v>N=27</v>
      </c>
      <c r="H9" s="32" t="str">
        <f>CONCATENATE("N=",T_iv_strat1!AC4)</f>
        <v>N=388</v>
      </c>
      <c r="I9" s="32" t="str">
        <f>CONCATENATE("N=",T_iv_strat1!AG4)</f>
        <v>N=6</v>
      </c>
      <c r="J9" s="33" t="str">
        <f>CONCATENATE("N=",T_iv_strat1!AK4)</f>
        <v>N=8</v>
      </c>
      <c r="K9" s="32" t="str">
        <f>CONCATENATE("N=",T_iv_strat1!AO4)</f>
        <v>N=90</v>
      </c>
      <c r="L9" s="32" t="str">
        <f>CONCATENATE("N=",T_iv_strat1!AS4)</f>
        <v>N=118</v>
      </c>
      <c r="M9" s="32" t="str">
        <f>CONCATENATE("N=",T_iv_strat1!AW4)</f>
        <v>N=46</v>
      </c>
      <c r="N9" s="32" t="str">
        <f>CONCATENATE("N=",T_iv_strat1!BA4)</f>
        <v>N=1030</v>
      </c>
      <c r="O9" s="32" t="str">
        <f>CONCATENATE("N=",T_iv_strat1!BE4)</f>
        <v>N=26</v>
      </c>
      <c r="P9" s="32" t="str">
        <f>CONCATENATE("N=",T_iv_strat1!BI4)</f>
        <v>N=1328</v>
      </c>
      <c r="Q9" s="32" t="str">
        <f>CONCATENATE("N=",T_iv_strat1!BM4)</f>
        <v>N=14</v>
      </c>
      <c r="R9" s="12"/>
      <c r="S9" s="12"/>
      <c r="T9" s="190"/>
      <c r="U9" s="39" t="str">
        <f>CONCATENATE("N=",T_iv_strat2!E4)</f>
        <v>N=2</v>
      </c>
      <c r="V9" s="39" t="str">
        <f>CONCATENATE("N=",T_iv_strat2!I4)</f>
        <v>N=8</v>
      </c>
      <c r="W9" s="39" t="str">
        <f>CONCATENATE("N=",T_iv_strat2!M4)</f>
        <v>N=12</v>
      </c>
      <c r="X9" s="39" t="str">
        <f>CONCATENATE("N=",T_iv_strat2!Q4)</f>
        <v>N=12</v>
      </c>
      <c r="Y9" s="39" t="str">
        <f>CONCATENATE("N=",T_iv_strat2!U4)</f>
        <v>N=327</v>
      </c>
      <c r="Z9" s="39" t="str">
        <f>CONCATENATE("N=",T_iv_strat2!Y4)</f>
        <v>N=27</v>
      </c>
      <c r="AA9" s="39" t="str">
        <f>CONCATENATE("N=",T_iv_strat2!AC4)</f>
        <v>N=388</v>
      </c>
      <c r="AB9" s="39" t="str">
        <f>CONCATENATE("N=",T_iv_strat2!AG4)</f>
        <v>N=6</v>
      </c>
      <c r="AC9" s="40" t="str">
        <f>CONCATENATE("N=",T_iv_strat2!AK4)</f>
        <v>N=8</v>
      </c>
      <c r="AD9" s="39" t="str">
        <f>CONCATENATE("N=",T_iv_strat2!AO4)</f>
        <v>N=90</v>
      </c>
      <c r="AE9" s="39" t="str">
        <f>CONCATENATE("N=",T_iv_strat2!AS4)</f>
        <v>N=118</v>
      </c>
      <c r="AF9" s="39" t="str">
        <f>CONCATENATE("N=",T_iv_strat2!AW4)</f>
        <v>N=46</v>
      </c>
      <c r="AG9" s="39" t="str">
        <f>CONCATENATE("N=",T_iv_strat2!BA4)</f>
        <v>N=1030</v>
      </c>
      <c r="AH9" s="39" t="str">
        <f>CONCATENATE("N=",T_iv_strat2!BE4)</f>
        <v>N=26</v>
      </c>
      <c r="AI9" s="39" t="str">
        <f>CONCATENATE("N=",T_iv_strat2!BI4)</f>
        <v>N=1328</v>
      </c>
      <c r="AJ9" s="39" t="str">
        <f>CONCATENATE("N=",T_iv_strat2!BM4)</f>
        <v>N=14</v>
      </c>
      <c r="AM9" s="193"/>
      <c r="AN9" s="46" t="str">
        <f>CONCATENATE("N=",T_iv_strat3!E4)</f>
        <v>N=0</v>
      </c>
      <c r="AO9" s="46" t="str">
        <f>CONCATENATE("N=",T_iv_strat3!I4)</f>
        <v>N=12</v>
      </c>
      <c r="AP9" s="46" t="str">
        <f>CONCATENATE("N=",T_iv_strat3!M4)</f>
        <v>N=61</v>
      </c>
      <c r="AQ9" s="46" t="str">
        <f>CONCATENATE("N=",T_iv_strat3!Q4)</f>
        <v>N=14</v>
      </c>
      <c r="AR9" s="46" t="str">
        <f>CONCATENATE("N=",T_iv_strat3!U4)</f>
        <v>N=83</v>
      </c>
      <c r="AS9" s="46" t="str">
        <f>CONCATENATE("N=",T_iv_strat3!Y4)</f>
        <v>N=4</v>
      </c>
      <c r="AT9" s="46" t="str">
        <f>CONCATENATE("N=",T_iv_strat3!AC4)</f>
        <v>N=174</v>
      </c>
      <c r="AU9" s="46" t="str">
        <f>CONCATENATE("N=",T_iv_strat3!AG4)</f>
        <v>N=0</v>
      </c>
      <c r="AV9" s="47" t="str">
        <f>CONCATENATE("N=",T_iv_strat3!AK4)</f>
        <v>N=3</v>
      </c>
      <c r="AW9" s="46" t="str">
        <f>CONCATENATE("N=",T_iv_strat3!AO4)</f>
        <v>N=68</v>
      </c>
      <c r="AX9" s="46" t="str">
        <f>CONCATENATE("N=",T_iv_strat3!AS4)</f>
        <v>N=276</v>
      </c>
      <c r="AY9" s="46" t="str">
        <f>CONCATENATE("N=",T_iv_strat3!AW4)</f>
        <v>N=44</v>
      </c>
      <c r="AZ9" s="46" t="str">
        <f>CONCATENATE("N=",T_iv_strat3!BA4)</f>
        <v>N=417</v>
      </c>
      <c r="BA9" s="46" t="str">
        <f>CONCATENATE("N=",T_iv_strat3!BE4)</f>
        <v>N=44</v>
      </c>
      <c r="BB9" s="46" t="str">
        <f>CONCATENATE("N=",T_iv_strat3!BI4)</f>
        <v>N=873</v>
      </c>
      <c r="BC9" s="46" t="str">
        <f>CONCATENATE("N=",T_iv_strat3!BM4)</f>
        <v>N=3</v>
      </c>
    </row>
    <row r="10" spans="1:55" s="9" customFormat="1" ht="6.6" customHeight="1" x14ac:dyDescent="0.15">
      <c r="A10" s="199"/>
      <c r="B10" s="34" t="str">
        <f t="shared" ref="B10:Q10" si="3">"%"</f>
        <v>%</v>
      </c>
      <c r="C10" s="34" t="str">
        <f t="shared" si="3"/>
        <v>%</v>
      </c>
      <c r="D10" s="34" t="str">
        <f t="shared" si="3"/>
        <v>%</v>
      </c>
      <c r="E10" s="34" t="str">
        <f t="shared" si="3"/>
        <v>%</v>
      </c>
      <c r="F10" s="34" t="str">
        <f t="shared" si="3"/>
        <v>%</v>
      </c>
      <c r="G10" s="34" t="str">
        <f t="shared" si="3"/>
        <v>%</v>
      </c>
      <c r="H10" s="34" t="str">
        <f t="shared" si="3"/>
        <v>%</v>
      </c>
      <c r="I10" s="34" t="str">
        <f t="shared" si="3"/>
        <v>%</v>
      </c>
      <c r="J10" s="35" t="str">
        <f t="shared" si="3"/>
        <v>%</v>
      </c>
      <c r="K10" s="34" t="str">
        <f t="shared" si="3"/>
        <v>%</v>
      </c>
      <c r="L10" s="34" t="str">
        <f t="shared" si="3"/>
        <v>%</v>
      </c>
      <c r="M10" s="34" t="str">
        <f t="shared" si="3"/>
        <v>%</v>
      </c>
      <c r="N10" s="34" t="str">
        <f t="shared" si="3"/>
        <v>%</v>
      </c>
      <c r="O10" s="34" t="str">
        <f t="shared" si="3"/>
        <v>%</v>
      </c>
      <c r="P10" s="34" t="str">
        <f t="shared" si="3"/>
        <v>%</v>
      </c>
      <c r="Q10" s="34" t="str">
        <f t="shared" si="3"/>
        <v>%</v>
      </c>
      <c r="R10" s="12"/>
      <c r="S10" s="12"/>
      <c r="T10" s="190"/>
      <c r="U10" s="41" t="str">
        <f t="shared" ref="U10:AJ10" si="4">"%"</f>
        <v>%</v>
      </c>
      <c r="V10" s="41" t="str">
        <f t="shared" si="4"/>
        <v>%</v>
      </c>
      <c r="W10" s="41" t="str">
        <f t="shared" si="4"/>
        <v>%</v>
      </c>
      <c r="X10" s="41" t="str">
        <f t="shared" si="4"/>
        <v>%</v>
      </c>
      <c r="Y10" s="41" t="str">
        <f t="shared" si="4"/>
        <v>%</v>
      </c>
      <c r="Z10" s="41" t="str">
        <f t="shared" si="4"/>
        <v>%</v>
      </c>
      <c r="AA10" s="41" t="str">
        <f t="shared" si="4"/>
        <v>%</v>
      </c>
      <c r="AB10" s="41" t="str">
        <f t="shared" si="4"/>
        <v>%</v>
      </c>
      <c r="AC10" s="42" t="str">
        <f t="shared" si="4"/>
        <v>%</v>
      </c>
      <c r="AD10" s="41" t="str">
        <f t="shared" si="4"/>
        <v>%</v>
      </c>
      <c r="AE10" s="41" t="str">
        <f t="shared" si="4"/>
        <v>%</v>
      </c>
      <c r="AF10" s="41" t="str">
        <f t="shared" si="4"/>
        <v>%</v>
      </c>
      <c r="AG10" s="41" t="str">
        <f t="shared" si="4"/>
        <v>%</v>
      </c>
      <c r="AH10" s="41" t="str">
        <f t="shared" si="4"/>
        <v>%</v>
      </c>
      <c r="AI10" s="41" t="str">
        <f t="shared" si="4"/>
        <v>%</v>
      </c>
      <c r="AJ10" s="41" t="str">
        <f t="shared" si="4"/>
        <v>%</v>
      </c>
      <c r="AM10" s="193"/>
      <c r="AN10" s="48" t="str">
        <f t="shared" ref="AN10:BC10" si="5">"%"</f>
        <v>%</v>
      </c>
      <c r="AO10" s="48" t="str">
        <f t="shared" si="5"/>
        <v>%</v>
      </c>
      <c r="AP10" s="48" t="str">
        <f t="shared" si="5"/>
        <v>%</v>
      </c>
      <c r="AQ10" s="48" t="str">
        <f t="shared" si="5"/>
        <v>%</v>
      </c>
      <c r="AR10" s="48" t="str">
        <f t="shared" si="5"/>
        <v>%</v>
      </c>
      <c r="AS10" s="48" t="str">
        <f t="shared" si="5"/>
        <v>%</v>
      </c>
      <c r="AT10" s="48" t="str">
        <f t="shared" si="5"/>
        <v>%</v>
      </c>
      <c r="AU10" s="48" t="str">
        <f t="shared" si="5"/>
        <v>%</v>
      </c>
      <c r="AV10" s="49" t="str">
        <f t="shared" si="5"/>
        <v>%</v>
      </c>
      <c r="AW10" s="48" t="str">
        <f t="shared" si="5"/>
        <v>%</v>
      </c>
      <c r="AX10" s="48" t="str">
        <f t="shared" si="5"/>
        <v>%</v>
      </c>
      <c r="AY10" s="48" t="str">
        <f t="shared" si="5"/>
        <v>%</v>
      </c>
      <c r="AZ10" s="48" t="str">
        <f t="shared" si="5"/>
        <v>%</v>
      </c>
      <c r="BA10" s="48" t="str">
        <f t="shared" si="5"/>
        <v>%</v>
      </c>
      <c r="BB10" s="48" t="str">
        <f t="shared" si="5"/>
        <v>%</v>
      </c>
      <c r="BC10" s="48" t="str">
        <f t="shared" si="5"/>
        <v>%</v>
      </c>
    </row>
    <row r="11" spans="1:55" s="9" customFormat="1" ht="6.6" customHeight="1" x14ac:dyDescent="0.15">
      <c r="A11" s="200"/>
      <c r="B11" s="36" t="str">
        <f t="shared" ref="B11:Q11" si="6">"[95% CI]"</f>
        <v>[95% CI]</v>
      </c>
      <c r="C11" s="36" t="str">
        <f t="shared" si="6"/>
        <v>[95% CI]</v>
      </c>
      <c r="D11" s="36" t="str">
        <f t="shared" si="6"/>
        <v>[95% CI]</v>
      </c>
      <c r="E11" s="36" t="str">
        <f t="shared" si="6"/>
        <v>[95% CI]</v>
      </c>
      <c r="F11" s="36" t="str">
        <f t="shared" si="6"/>
        <v>[95% CI]</v>
      </c>
      <c r="G11" s="36" t="str">
        <f t="shared" si="6"/>
        <v>[95% CI]</v>
      </c>
      <c r="H11" s="36" t="str">
        <f t="shared" si="6"/>
        <v>[95% CI]</v>
      </c>
      <c r="I11" s="36" t="str">
        <f t="shared" si="6"/>
        <v>[95% CI]</v>
      </c>
      <c r="J11" s="37" t="str">
        <f t="shared" si="6"/>
        <v>[95% CI]</v>
      </c>
      <c r="K11" s="36" t="str">
        <f t="shared" si="6"/>
        <v>[95% CI]</v>
      </c>
      <c r="L11" s="36" t="str">
        <f t="shared" si="6"/>
        <v>[95% CI]</v>
      </c>
      <c r="M11" s="36" t="str">
        <f t="shared" si="6"/>
        <v>[95% CI]</v>
      </c>
      <c r="N11" s="36" t="str">
        <f t="shared" si="6"/>
        <v>[95% CI]</v>
      </c>
      <c r="O11" s="36" t="str">
        <f t="shared" si="6"/>
        <v>[95% CI]</v>
      </c>
      <c r="P11" s="36" t="str">
        <f t="shared" si="6"/>
        <v>[95% CI]</v>
      </c>
      <c r="Q11" s="36" t="str">
        <f t="shared" si="6"/>
        <v>[95% CI]</v>
      </c>
      <c r="R11" s="12"/>
      <c r="S11" s="12"/>
      <c r="T11" s="191"/>
      <c r="U11" s="43" t="str">
        <f t="shared" ref="U11:AJ11" si="7">"[95% CI]"</f>
        <v>[95% CI]</v>
      </c>
      <c r="V11" s="43" t="str">
        <f t="shared" si="7"/>
        <v>[95% CI]</v>
      </c>
      <c r="W11" s="43" t="str">
        <f t="shared" si="7"/>
        <v>[95% CI]</v>
      </c>
      <c r="X11" s="43" t="str">
        <f t="shared" si="7"/>
        <v>[95% CI]</v>
      </c>
      <c r="Y11" s="43" t="str">
        <f t="shared" si="7"/>
        <v>[95% CI]</v>
      </c>
      <c r="Z11" s="43" t="str">
        <f t="shared" si="7"/>
        <v>[95% CI]</v>
      </c>
      <c r="AA11" s="43" t="str">
        <f t="shared" si="7"/>
        <v>[95% CI]</v>
      </c>
      <c r="AB11" s="43" t="str">
        <f t="shared" si="7"/>
        <v>[95% CI]</v>
      </c>
      <c r="AC11" s="44" t="str">
        <f t="shared" si="7"/>
        <v>[95% CI]</v>
      </c>
      <c r="AD11" s="43" t="str">
        <f t="shared" si="7"/>
        <v>[95% CI]</v>
      </c>
      <c r="AE11" s="43" t="str">
        <f t="shared" si="7"/>
        <v>[95% CI]</v>
      </c>
      <c r="AF11" s="43" t="str">
        <f t="shared" si="7"/>
        <v>[95% CI]</v>
      </c>
      <c r="AG11" s="43" t="str">
        <f t="shared" si="7"/>
        <v>[95% CI]</v>
      </c>
      <c r="AH11" s="43" t="str">
        <f t="shared" si="7"/>
        <v>[95% CI]</v>
      </c>
      <c r="AI11" s="43" t="str">
        <f t="shared" si="7"/>
        <v>[95% CI]</v>
      </c>
      <c r="AJ11" s="43" t="str">
        <f t="shared" si="7"/>
        <v>[95% CI]</v>
      </c>
      <c r="AM11" s="194"/>
      <c r="AN11" s="50" t="str">
        <f t="shared" ref="AN11:BC11" si="8">"[95% CI]"</f>
        <v>[95% CI]</v>
      </c>
      <c r="AO11" s="50" t="str">
        <f t="shared" si="8"/>
        <v>[95% CI]</v>
      </c>
      <c r="AP11" s="50" t="str">
        <f t="shared" si="8"/>
        <v>[95% CI]</v>
      </c>
      <c r="AQ11" s="50" t="str">
        <f t="shared" si="8"/>
        <v>[95% CI]</v>
      </c>
      <c r="AR11" s="50" t="str">
        <f t="shared" si="8"/>
        <v>[95% CI]</v>
      </c>
      <c r="AS11" s="50" t="str">
        <f t="shared" si="8"/>
        <v>[95% CI]</v>
      </c>
      <c r="AT11" s="50" t="str">
        <f t="shared" si="8"/>
        <v>[95% CI]</v>
      </c>
      <c r="AU11" s="50" t="str">
        <f t="shared" si="8"/>
        <v>[95% CI]</v>
      </c>
      <c r="AV11" s="51" t="str">
        <f t="shared" si="8"/>
        <v>[95% CI]</v>
      </c>
      <c r="AW11" s="50" t="str">
        <f t="shared" si="8"/>
        <v>[95% CI]</v>
      </c>
      <c r="AX11" s="50" t="str">
        <f t="shared" si="8"/>
        <v>[95% CI]</v>
      </c>
      <c r="AY11" s="50" t="str">
        <f t="shared" si="8"/>
        <v>[95% CI]</v>
      </c>
      <c r="AZ11" s="50" t="str">
        <f t="shared" si="8"/>
        <v>[95% CI]</v>
      </c>
      <c r="BA11" s="50" t="str">
        <f t="shared" si="8"/>
        <v>[95% CI]</v>
      </c>
      <c r="BB11" s="50" t="str">
        <f t="shared" si="8"/>
        <v>[95% CI]</v>
      </c>
      <c r="BC11" s="50" t="str">
        <f t="shared" si="8"/>
        <v>[95% CI]</v>
      </c>
    </row>
    <row r="12" spans="1:55" s="2" customFormat="1" x14ac:dyDescent="0.2">
      <c r="A12" s="3" t="str">
        <f>T_i!A4</f>
        <v>Stocks any diagnostic test</v>
      </c>
      <c r="B12" s="4">
        <f>ROUND(T_iv_strat1!B4,1)</f>
        <v>100</v>
      </c>
      <c r="C12" s="4">
        <f>ROUND(T_iv_strat1!F4,1)</f>
        <v>70</v>
      </c>
      <c r="D12" s="4">
        <f>ROUND(T_iv_strat1!J4,1)</f>
        <v>22.3</v>
      </c>
      <c r="E12" s="4">
        <f>ROUND(T_iv_strat1!N4,1)</f>
        <v>100</v>
      </c>
      <c r="F12" s="4">
        <f>ROUND(T_iv_strat1!R4,1)</f>
        <v>32.4</v>
      </c>
      <c r="G12" s="4">
        <f>ROUND(T_iv_strat1!V4,1)</f>
        <v>12.3</v>
      </c>
      <c r="H12" s="4">
        <f>ROUND(T_iv_strat1!Z4,1)</f>
        <v>34.299999999999997</v>
      </c>
      <c r="I12" s="4">
        <f>ROUND(T_iv_strat1!AD4,1)</f>
        <v>26.4</v>
      </c>
      <c r="J12" s="52">
        <f>ROUND(T_iv_strat1!AH4,1)</f>
        <v>100</v>
      </c>
      <c r="K12" s="4">
        <f>ROUND(T_iv_strat1!AL4,1)</f>
        <v>71.2</v>
      </c>
      <c r="L12" s="4">
        <f>ROUND(T_iv_strat1!AP4,1)</f>
        <v>34.299999999999997</v>
      </c>
      <c r="M12" s="4">
        <f>ROUND(T_iv_strat1!AT4,1)</f>
        <v>98.4</v>
      </c>
      <c r="N12" s="4">
        <f>ROUND(T_iv_strat1!AX4,1)</f>
        <v>27.3</v>
      </c>
      <c r="O12" s="4">
        <f>ROUND(T_iv_strat1!BB4,1)</f>
        <v>27.9</v>
      </c>
      <c r="P12" s="4">
        <f>ROUND(T_iv_strat1!BF4,1)</f>
        <v>34.200000000000003</v>
      </c>
      <c r="Q12" s="4">
        <f>ROUND(T_iv_strat1!BJ4,1)</f>
        <v>13.7</v>
      </c>
      <c r="R12" s="12"/>
      <c r="S12" s="12"/>
      <c r="T12" s="3" t="s">
        <v>43</v>
      </c>
      <c r="U12" s="4">
        <f>ROUND(T_iv_strat2!B4,1)</f>
        <v>100</v>
      </c>
      <c r="V12" s="4">
        <f>ROUND(T_iv_strat2!F4,1)</f>
        <v>70</v>
      </c>
      <c r="W12" s="4">
        <f>ROUND(T_iv_strat2!J4,1)</f>
        <v>22.3</v>
      </c>
      <c r="X12" s="4">
        <f>ROUND(T_iv_strat2!N4,1)</f>
        <v>100</v>
      </c>
      <c r="Y12" s="4">
        <f>ROUND(T_iv_strat2!R4,1)</f>
        <v>32.4</v>
      </c>
      <c r="Z12" s="4">
        <f>ROUND(T_iv_strat2!V4,1)</f>
        <v>12.3</v>
      </c>
      <c r="AA12" s="4">
        <f>ROUND(T_iv_strat2!Z4,1)</f>
        <v>34.299999999999997</v>
      </c>
      <c r="AB12" s="4">
        <f>ROUND(T_iv_strat2!AD4,1)</f>
        <v>26.4</v>
      </c>
      <c r="AC12" s="52">
        <f>ROUND(T_iv_strat2!AH4,1)</f>
        <v>100</v>
      </c>
      <c r="AD12" s="4">
        <f>ROUND(T_iv_strat2!AL4,1)</f>
        <v>71.2</v>
      </c>
      <c r="AE12" s="4">
        <f>ROUND(T_iv_strat2!AP4,1)</f>
        <v>34.299999999999997</v>
      </c>
      <c r="AF12" s="4">
        <f>ROUND(T_iv_strat2!AT4,1)</f>
        <v>98.4</v>
      </c>
      <c r="AG12" s="4">
        <f>ROUND(T_iv_strat2!AX4,1)</f>
        <v>27.3</v>
      </c>
      <c r="AH12" s="4">
        <f>ROUND(T_iv_strat2!BB4,1)</f>
        <v>27.9</v>
      </c>
      <c r="AI12" s="4">
        <f>ROUND(T_iv_strat2!BF4,1)</f>
        <v>34.200000000000003</v>
      </c>
      <c r="AJ12" s="4">
        <f>ROUND(T_iv_strat2!BJ4,1)</f>
        <v>13.7</v>
      </c>
      <c r="AM12" s="3" t="s">
        <v>43</v>
      </c>
      <c r="AN12" s="4">
        <f>ROUND(T_iv_strat3!B4,1)</f>
        <v>0</v>
      </c>
      <c r="AO12" s="4">
        <f>ROUND(T_iv_strat3!F4,1)</f>
        <v>40.200000000000003</v>
      </c>
      <c r="AP12" s="4">
        <f>ROUND(T_iv_strat3!J4,1)</f>
        <v>1.4</v>
      </c>
      <c r="AQ12" s="4">
        <f>ROUND(T_iv_strat3!N4,1)</f>
        <v>100</v>
      </c>
      <c r="AR12" s="4">
        <f>ROUND(T_iv_strat3!R4,1)</f>
        <v>0.6</v>
      </c>
      <c r="AS12" s="4">
        <f>ROUND(T_iv_strat3!V4,1)</f>
        <v>0</v>
      </c>
      <c r="AT12" s="4">
        <f>ROUND(T_iv_strat3!Z4,1)</f>
        <v>6.5</v>
      </c>
      <c r="AU12" s="4">
        <f>ROUND(T_iv_strat3!AD4,1)</f>
        <v>0</v>
      </c>
      <c r="AV12" s="52">
        <f>ROUND(T_iv_strat3!AH4,1)</f>
        <v>84.7</v>
      </c>
      <c r="AW12" s="4">
        <f>ROUND(T_iv_strat3!AL4,1)</f>
        <v>46.2</v>
      </c>
      <c r="AX12" s="4">
        <f>ROUND(T_iv_strat3!AP4,1)</f>
        <v>7.4</v>
      </c>
      <c r="AY12" s="4">
        <f>ROUND(T_iv_strat3!AT4,1)</f>
        <v>96.8</v>
      </c>
      <c r="AZ12" s="4">
        <f>ROUND(T_iv_strat3!AX4,1)</f>
        <v>0.4</v>
      </c>
      <c r="BA12" s="4">
        <f>ROUND(T_iv_strat3!BB4,1)</f>
        <v>0</v>
      </c>
      <c r="BB12" s="4">
        <f>ROUND(T_iv_strat3!BF4,1)</f>
        <v>11.4</v>
      </c>
      <c r="BC12" s="4">
        <f>ROUND(T_iv_strat3!BJ4,1)</f>
        <v>0</v>
      </c>
    </row>
    <row r="13" spans="1:55" s="10" customFormat="1" x14ac:dyDescent="0.2">
      <c r="A13" s="2"/>
      <c r="B13" s="11" t="str">
        <f>IF(T_iv_strat1!C4=".","-",(CONCATENATE("[",ROUND(T_iv_strat1!C4,1),"; ",ROUND(T_iv_strat1!D4,1),"]")))</f>
        <v>[100; 100]</v>
      </c>
      <c r="C13" s="11" t="str">
        <f>IF(T_iv_strat1!G4=".","-",(CONCATENATE("[",ROUND(T_iv_strat1!G4,1),"; ",ROUND(T_iv_strat1!H4,1),"]")))</f>
        <v>[20.4; 94.4]</v>
      </c>
      <c r="D13" s="11" t="str">
        <f>IF(T_iv_strat1!K4=".","-",(CONCATENATE("[",ROUND(T_iv_strat1!K4,1),"; ",ROUND(T_iv_strat1!L4,1),"]")))</f>
        <v>[4.3; 64.7]</v>
      </c>
      <c r="E13" s="11" t="str">
        <f>IF(T_iv_strat1!O4=".","-",(CONCATENATE("[",ROUND(T_iv_strat1!O4,1),"; ",ROUND(T_iv_strat1!P4,1),"]")))</f>
        <v>[100; 100]</v>
      </c>
      <c r="F13" s="11" t="str">
        <f>IF(T_iv_strat1!S4=".","-",(CONCATENATE("[",ROUND(T_iv_strat1!S4,1),"; ",ROUND(T_iv_strat1!T4,1),"]")))</f>
        <v>[27.8; 37.4]</v>
      </c>
      <c r="G13" s="11" t="str">
        <f>IF(T_iv_strat1!W4=".","-",(CONCATENATE("[",ROUND(T_iv_strat1!W4,1),"; ",ROUND(T_iv_strat1!X4,1),"]")))</f>
        <v>[3.4; 34.9]</v>
      </c>
      <c r="H13" s="11" t="str">
        <f>IF(T_iv_strat1!AA4=".","-",(CONCATENATE("[",ROUND(T_iv_strat1!AA4,1),"; ",ROUND(T_iv_strat1!AB4,1),"]")))</f>
        <v>[28.9; 40]</v>
      </c>
      <c r="I13" s="11" t="str">
        <f>IF(T_iv_strat1!AE4=".","-",(CONCATENATE("[",ROUND(T_iv_strat1!AE4,1),"; ",ROUND(T_iv_strat1!AF4,1),"]")))</f>
        <v>[9.3; 44.9]</v>
      </c>
      <c r="J13" s="99" t="str">
        <f>IF(T_iv_strat1!AI4=".","-",(CONCATENATE("[",ROUND(T_iv_strat1!AI4,1),"; ",ROUND(T_iv_strat1!AJ4,1),"]")))</f>
        <v>[100; 100]</v>
      </c>
      <c r="K13" s="11" t="str">
        <f>IF(T_iv_strat1!AM4=".","-",(CONCATENATE("[",ROUND(T_iv_strat1!AM4,1),"; ",ROUND(T_iv_strat1!AN4,1),"]")))</f>
        <v>[47.3; 82.1]</v>
      </c>
      <c r="L13" s="11" t="str">
        <f>IF(T_iv_strat1!AQ4=".","-",(CONCATENATE("[",ROUND(T_iv_strat1!AQ4,1),"; ",ROUND(T_iv_strat1!AR4,1),"]")))</f>
        <v>[24.2; 46.1]</v>
      </c>
      <c r="M13" s="11" t="str">
        <f>IF(T_iv_strat1!AU4=".","-",(CONCATENATE("[",ROUND(T_iv_strat1!AU4,1),"; ",ROUND(T_iv_strat1!AV4,1),"]")))</f>
        <v>[94.4; 99.5]</v>
      </c>
      <c r="N13" s="11" t="str">
        <f>IF(T_iv_strat1!AY4=".","-",(CONCATENATE("[",ROUND(T_iv_strat1!AY4,1),"; ",ROUND(T_iv_strat1!AZ4,1),"]")))</f>
        <v>[21.6; 33.7]</v>
      </c>
      <c r="O13" s="11" t="str">
        <f>IF(T_iv_strat1!BC4=".","-",(CONCATENATE("[",ROUND(T_iv_strat1!BC4,1),"; ",ROUND(T_iv_strat1!BD4,1),"]")))</f>
        <v>[9.4; 49]</v>
      </c>
      <c r="P13" s="11" t="str">
        <f>IF(T_iv_strat1!BG4=".","-",(CONCATENATE("[",ROUND(T_iv_strat1!BG4,1),"; ",ROUND(T_iv_strat1!BH4,1),"]")))</f>
        <v>[29.3; 41.4]</v>
      </c>
      <c r="Q13" s="11" t="str">
        <f>IF(T_iv_strat1!BK4=".","-",(CONCATENATE("[",ROUND(T_iv_strat1!BK4,1),"; ",ROUND(T_iv_strat1!BL4,1),"]")))</f>
        <v>[2.9; 44.6]</v>
      </c>
      <c r="R13" s="12"/>
      <c r="S13" s="12"/>
      <c r="U13" s="11" t="str">
        <f>IF(T_iv_strat2!C4=".","-",(CONCATENATE("[",ROUND(T_iv_strat2!C4,1),"; ",ROUND(T_iv_strat2!D4,1),"]")))</f>
        <v>[100; 100]</v>
      </c>
      <c r="V13" s="11" t="str">
        <f>IF(T_iv_strat2!G4=".","-",(CONCATENATE("[",ROUND(T_iv_strat2!G4,1),"; ",ROUND(T_iv_strat2!H4,1),"]")))</f>
        <v>[20.4; 94.4]</v>
      </c>
      <c r="W13" s="11" t="str">
        <f>IF(T_iv_strat2!K4=".","-",(CONCATENATE("[",ROUND(T_iv_strat2!K4,1),"; ",ROUND(T_iv_strat2!L4,1),"]")))</f>
        <v>[4.3; 64.7]</v>
      </c>
      <c r="X13" s="11" t="str">
        <f>IF(T_iv_strat2!O4=".","-",(CONCATENATE("[",ROUND(T_iv_strat2!O4,1),"; ",ROUND(T_iv_strat2!P4,1),"]")))</f>
        <v>[100; 100]</v>
      </c>
      <c r="Y13" s="11" t="str">
        <f>IF(T_iv_strat2!S4=".","-",(CONCATENATE("[",ROUND(T_iv_strat2!S4,1),"; ",ROUND(T_iv_strat2!T4,1),"]")))</f>
        <v>[27.8; 37.4]</v>
      </c>
      <c r="Z13" s="11" t="str">
        <f>IF(T_iv_strat2!W4=".","-",(CONCATENATE("[",ROUND(T_iv_strat2!W4,1),"; ",ROUND(T_iv_strat2!X4,1),"]")))</f>
        <v>[3.4; 34.9]</v>
      </c>
      <c r="AA13" s="11" t="str">
        <f>IF(T_iv_strat2!AA4=".","-",(CONCATENATE("[",ROUND(T_iv_strat2!AA4,1),"; ",ROUND(T_iv_strat2!AB4,1),"]")))</f>
        <v>[28.9; 40]</v>
      </c>
      <c r="AB13" s="11" t="str">
        <f>IF(T_iv_strat2!AE4=".","-",(CONCATENATE("[",ROUND(T_iv_strat2!AE4,1),"; ",ROUND(T_iv_strat2!AF4,1),"]")))</f>
        <v>[9.3; 44.9]</v>
      </c>
      <c r="AC13" s="99" t="str">
        <f>IF(T_iv_strat2!AI4=".","-",(CONCATENATE("[",ROUND(T_iv_strat2!AI4,1),"; ",ROUND(T_iv_strat2!AJ4,1),"]")))</f>
        <v>[100; 100]</v>
      </c>
      <c r="AD13" s="11" t="str">
        <f>IF(T_iv_strat2!AM4=".","-",(CONCATENATE("[",ROUND(T_iv_strat2!AM4,1),"; ",ROUND(T_iv_strat2!AN4,1),"]")))</f>
        <v>[47.3; 82.1]</v>
      </c>
      <c r="AE13" s="11" t="str">
        <f>IF(T_iv_strat2!AQ4=".","-",(CONCATENATE("[",ROUND(T_iv_strat2!AQ4,1),"; ",ROUND(T_iv_strat2!AR4,1),"]")))</f>
        <v>[24.2; 46.1]</v>
      </c>
      <c r="AF13" s="11" t="str">
        <f>IF(T_iv_strat2!AU4=".","-",(CONCATENATE("[",ROUND(T_iv_strat2!AU4,1),"; ",ROUND(T_iv_strat2!AV4,1),"]")))</f>
        <v>[94.4; 99.5]</v>
      </c>
      <c r="AG13" s="11" t="str">
        <f>IF(T_iv_strat2!AY4=".","-",(CONCATENATE("[",ROUND(T_iv_strat2!AY4,1),"; ",ROUND(T_iv_strat2!AZ4,1),"]")))</f>
        <v>[21.6; 33.7]</v>
      </c>
      <c r="AH13" s="11" t="str">
        <f>IF(T_iv_strat2!BC4=".","-",(CONCATENATE("[",ROUND(T_iv_strat2!BC4,1),"; ",ROUND(T_iv_strat2!BD4,1),"]")))</f>
        <v>[9.4; 49]</v>
      </c>
      <c r="AI13" s="11" t="str">
        <f>IF(T_iv_strat2!BG4=".","-",(CONCATENATE("[",ROUND(T_iv_strat2!BG4,1),"; ",ROUND(T_iv_strat2!BH4,1),"]")))</f>
        <v>[29.3; 41.4]</v>
      </c>
      <c r="AJ13" s="11" t="str">
        <f>IF(T_iv_strat2!BK4=".","-",(CONCATENATE("[",ROUND(T_iv_strat2!BK4,1),"; ",ROUND(T_iv_strat2!BL4,1),"]")))</f>
        <v>[2.9; 44.6]</v>
      </c>
      <c r="AN13" s="11" t="str">
        <f>IF(T_iv_strat3!C4=".","-",(CONCATENATE("[",ROUND(T_iv_strat3!C4,1),"; ",ROUND(T_iv_strat3!D4,1),"]")))</f>
        <v>-</v>
      </c>
      <c r="AO13" s="11" t="str">
        <f>IF(T_iv_strat3!G4=".","-",(CONCATENATE("[",ROUND(T_iv_strat3!G4,1),"; ",ROUND(T_iv_strat3!H4,1),"]")))</f>
        <v>[24.2; 47.2]</v>
      </c>
      <c r="AP13" s="11" t="str">
        <f>IF(T_iv_strat3!K4=".","-",(CONCATENATE("[",ROUND(T_iv_strat3!K4,1),"; ",ROUND(T_iv_strat3!L4,1),"]")))</f>
        <v>[0.3; 4.5]</v>
      </c>
      <c r="AQ13" s="11" t="str">
        <f>IF(T_iv_strat3!O4=".","-",(CONCATENATE("[",ROUND(T_iv_strat3!O4,1),"; ",ROUND(T_iv_strat3!P4,1),"]")))</f>
        <v>[100; 100]</v>
      </c>
      <c r="AR13" s="11" t="str">
        <f>IF(T_iv_strat3!S4=".","-",(CONCATENATE("[",ROUND(T_iv_strat3!S4,1),"; ",ROUND(T_iv_strat3!T4,1),"]")))</f>
        <v>[0.1; 4.2]</v>
      </c>
      <c r="AS13" s="11" t="str">
        <f>IF(T_iv_strat3!W4=".","-",(CONCATENATE("[",ROUND(T_iv_strat3!W4,1),"; ",ROUND(T_iv_strat3!X4,1),"]")))</f>
        <v>-</v>
      </c>
      <c r="AT13" s="11" t="str">
        <f>IF(T_iv_strat3!AA4=".","-",(CONCATENATE("[",ROUND(T_iv_strat3!AA4,1),"; ",ROUND(T_iv_strat3!AB4,1),"]")))</f>
        <v>[2.4; 14.5]</v>
      </c>
      <c r="AU13" s="11" t="str">
        <f>IF(T_iv_strat3!AE4=".","-",(CONCATENATE("[",ROUND(T_iv_strat3!AE4,1),"; ",ROUND(T_iv_strat3!AF4,1),"]")))</f>
        <v>-</v>
      </c>
      <c r="AV13" s="99" t="str">
        <f>IF(T_iv_strat3!AI4=".","-",(CONCATENATE("[",ROUND(T_iv_strat3!AI4,1),"; ",ROUND(T_iv_strat3!AJ4,1),"]")))</f>
        <v>[36.7; 98.4]</v>
      </c>
      <c r="AW13" s="11" t="str">
        <f>IF(T_iv_strat3!AM4=".","-",(CONCATENATE("[",ROUND(T_iv_strat3!AM4,1),"; ",ROUND(T_iv_strat3!AN4,1),"]")))</f>
        <v>[34.4; 47.3]</v>
      </c>
      <c r="AX13" s="11" t="str">
        <f>IF(T_iv_strat3!AQ4=".","-",(CONCATENATE("[",ROUND(T_iv_strat3!AQ4,1),"; ",ROUND(T_iv_strat3!AR4,1),"]")))</f>
        <v>[4.3; 12.4]</v>
      </c>
      <c r="AY13" s="11" t="str">
        <f>IF(T_iv_strat3!AU4=".","-",(CONCATENATE("[",ROUND(T_iv_strat3!AU4,1),"; ",ROUND(T_iv_strat3!AV4,1),"]")))</f>
        <v>[87.2; 99.3]</v>
      </c>
      <c r="AZ13" s="11" t="str">
        <f>IF(T_iv_strat3!AY4=".","-",(CONCATENATE("[",ROUND(T_iv_strat3!AY4,1),"; ",ROUND(T_iv_strat3!AZ4,1),"]")))</f>
        <v>[0.1; 1.4]</v>
      </c>
      <c r="BA13" s="11" t="str">
        <f>IF(T_iv_strat3!BC4=".","-",(CONCATENATE("[",ROUND(T_iv_strat3!BC4,1),"; ",ROUND(T_iv_strat3!BD4,1),"]")))</f>
        <v>-</v>
      </c>
      <c r="BB13" s="11" t="str">
        <f>IF(T_iv_strat3!BG4=".","-",(CONCATENATE("[",ROUND(T_iv_strat3!BG4,1),"; ",ROUND(T_iv_strat3!BH4,1),"]")))</f>
        <v>[7.6; 16.7]</v>
      </c>
      <c r="BC13" s="11" t="str">
        <f>IF(T_iv_strat3!BK4=".","-",(CONCATENATE("[",ROUND(T_iv_strat3!BK4,1),"; ",ROUND(T_iv_strat3!BL4,1),"]")))</f>
        <v>-</v>
      </c>
    </row>
    <row r="14" spans="1:55" s="2" customFormat="1" x14ac:dyDescent="0.2">
      <c r="A14" s="153" t="str">
        <f>T_i!A5</f>
        <v>Stocks malaria microscopy?</v>
      </c>
      <c r="B14" s="4">
        <f>ROUND(T_iv_strat1!B4,1)</f>
        <v>100</v>
      </c>
      <c r="C14" s="4">
        <f>ROUND(T_iv_strat1!F4,1)</f>
        <v>70</v>
      </c>
      <c r="D14" s="4">
        <f>ROUND(T_iv_strat1!J4,1)</f>
        <v>22.3</v>
      </c>
      <c r="E14" s="4">
        <f>ROUND(T_iv_strat1!N4,1)</f>
        <v>100</v>
      </c>
      <c r="F14" s="4">
        <f>ROUND(T_iv_strat1!R4,1)</f>
        <v>32.4</v>
      </c>
      <c r="G14" s="4">
        <f>ROUND(T_iv_strat1!V4,1)</f>
        <v>12.3</v>
      </c>
      <c r="H14" s="4">
        <f>ROUND(T_iv_strat1!Z4,1)</f>
        <v>34.299999999999997</v>
      </c>
      <c r="I14" s="4">
        <f>ROUND(T_iv_strat1!AD4,1)</f>
        <v>26.4</v>
      </c>
      <c r="J14" s="52">
        <f>ROUND(T_iv_strat1!AH4,1)</f>
        <v>100</v>
      </c>
      <c r="K14" s="4">
        <f>ROUND(T_iv_strat1!AL4,1)</f>
        <v>71.2</v>
      </c>
      <c r="L14" s="4">
        <f>ROUND(T_iv_strat1!AP4,1)</f>
        <v>34.299999999999997</v>
      </c>
      <c r="M14" s="4">
        <f>ROUND(T_iv_strat1!AT4,1)</f>
        <v>98.4</v>
      </c>
      <c r="N14" s="4">
        <f>ROUND(T_iv_strat1!AX4,1)</f>
        <v>27.3</v>
      </c>
      <c r="O14" s="4">
        <f>ROUND(T_iv_strat1!BB4,1)</f>
        <v>27.9</v>
      </c>
      <c r="P14" s="4">
        <f>ROUND(T_iv_strat1!BF4,1)</f>
        <v>34.200000000000003</v>
      </c>
      <c r="Q14" s="4">
        <f>ROUND(T_iv_strat1!BJ4,1)</f>
        <v>13.7</v>
      </c>
      <c r="R14" s="12"/>
      <c r="S14" s="12"/>
      <c r="T14" s="3" t="s">
        <v>44</v>
      </c>
      <c r="U14" s="4">
        <f>ROUND(T_iv_strat2!B4,1)</f>
        <v>100</v>
      </c>
      <c r="V14" s="4">
        <f>ROUND(T_iv_strat2!F4,1)</f>
        <v>70</v>
      </c>
      <c r="W14" s="4">
        <f>ROUND(T_iv_strat2!J4,1)</f>
        <v>22.3</v>
      </c>
      <c r="X14" s="4">
        <f>ROUND(T_iv_strat2!N4,1)</f>
        <v>100</v>
      </c>
      <c r="Y14" s="4">
        <f>ROUND(T_iv_strat2!R4,1)</f>
        <v>32.4</v>
      </c>
      <c r="Z14" s="4">
        <f>ROUND(T_iv_strat2!V4,1)</f>
        <v>12.3</v>
      </c>
      <c r="AA14" s="4">
        <f>ROUND(T_iv_strat2!Z4,1)</f>
        <v>34.299999999999997</v>
      </c>
      <c r="AB14" s="4">
        <f>ROUND(T_iv_strat2!AD4,1)</f>
        <v>26.4</v>
      </c>
      <c r="AC14" s="52">
        <f>ROUND(T_iv_strat2!AH4,1)</f>
        <v>100</v>
      </c>
      <c r="AD14" s="4">
        <f>ROUND(T_iv_strat2!AL4,1)</f>
        <v>71.2</v>
      </c>
      <c r="AE14" s="4">
        <f>ROUND(T_iv_strat2!AP4,1)</f>
        <v>34.299999999999997</v>
      </c>
      <c r="AF14" s="4">
        <f>ROUND(T_iv_strat2!AT4,1)</f>
        <v>98.4</v>
      </c>
      <c r="AG14" s="4">
        <f>ROUND(T_iv_strat2!AX4,1)</f>
        <v>27.3</v>
      </c>
      <c r="AH14" s="4">
        <f>ROUND(T_iv_strat2!BB4,1)</f>
        <v>27.9</v>
      </c>
      <c r="AI14" s="4">
        <f>ROUND(T_iv_strat2!BF4,1)</f>
        <v>34.200000000000003</v>
      </c>
      <c r="AJ14" s="4">
        <f>ROUND(T_iv_strat2!BJ4,1)</f>
        <v>13.7</v>
      </c>
      <c r="AM14" s="3" t="s">
        <v>44</v>
      </c>
      <c r="AN14" s="4">
        <f>ROUND(T_iv_strat3!B4,1)</f>
        <v>0</v>
      </c>
      <c r="AO14" s="4">
        <f>ROUND(T_iv_strat3!F4,1)</f>
        <v>40.200000000000003</v>
      </c>
      <c r="AP14" s="4">
        <f>ROUND(T_iv_strat3!J4,1)</f>
        <v>1.4</v>
      </c>
      <c r="AQ14" s="4">
        <f>ROUND(T_iv_strat3!N4,1)</f>
        <v>100</v>
      </c>
      <c r="AR14" s="4">
        <f>ROUND(T_iv_strat3!R4,1)</f>
        <v>0.6</v>
      </c>
      <c r="AS14" s="4">
        <f>ROUND(T_iv_strat3!V4,1)</f>
        <v>0</v>
      </c>
      <c r="AT14" s="4">
        <f>ROUND(T_iv_strat3!Z4,1)</f>
        <v>6.5</v>
      </c>
      <c r="AU14" s="4">
        <f>ROUND(T_iv_strat3!AD4,1)</f>
        <v>0</v>
      </c>
      <c r="AV14" s="52">
        <f>ROUND(T_iv_strat3!AH4,1)</f>
        <v>84.7</v>
      </c>
      <c r="AW14" s="4">
        <f>ROUND(T_iv_strat3!AL4,1)</f>
        <v>46.2</v>
      </c>
      <c r="AX14" s="4">
        <f>ROUND(T_iv_strat3!AP4,1)</f>
        <v>7.4</v>
      </c>
      <c r="AY14" s="4">
        <f>ROUND(T_iv_strat3!AT4,1)</f>
        <v>96.8</v>
      </c>
      <c r="AZ14" s="4">
        <f>ROUND(T_iv_strat3!AX4,1)</f>
        <v>0.4</v>
      </c>
      <c r="BA14" s="4">
        <f>ROUND(T_iv_strat3!BB4,1)</f>
        <v>0</v>
      </c>
      <c r="BB14" s="4">
        <f>ROUND(T_iv_strat3!BF4,1)</f>
        <v>11.4</v>
      </c>
      <c r="BC14" s="4">
        <f>ROUND(T_iv_strat3!BJ4,1)</f>
        <v>0</v>
      </c>
    </row>
    <row r="15" spans="1:55" s="10" customFormat="1" x14ac:dyDescent="0.2">
      <c r="A15" s="154"/>
      <c r="B15" s="11" t="str">
        <f>IF(T_iv_strat1!C4=".","-",(CONCATENATE("[",ROUND(T_iv_strat1!C4,1),"; ",ROUND(T_iv_strat1!D4,1),"]")))</f>
        <v>[100; 100]</v>
      </c>
      <c r="C15" s="11" t="str">
        <f>IF(T_iv_strat1!G4=".","-",(CONCATENATE("[",ROUND(T_iv_strat1!G4,1),"; ",ROUND(T_iv_strat1!H4,1),"]")))</f>
        <v>[20.4; 94.4]</v>
      </c>
      <c r="D15" s="11" t="str">
        <f>IF(T_iv_strat1!K4=".","-",(CONCATENATE("[",ROUND(T_iv_strat1!K4,1),"; ",ROUND(T_iv_strat1!L4,1),"]")))</f>
        <v>[4.3; 64.7]</v>
      </c>
      <c r="E15" s="11" t="str">
        <f>IF(T_iv_strat1!O4=".","-",(CONCATENATE("[",ROUND(T_iv_strat1!O4,1),"; ",ROUND(T_iv_strat1!P4,1),"]")))</f>
        <v>[100; 100]</v>
      </c>
      <c r="F15" s="11" t="str">
        <f>IF(T_iv_strat1!S4=".","-",(CONCATENATE("[",ROUND(T_iv_strat1!S4,1),"; ",ROUND(T_iv_strat1!T4,1),"]")))</f>
        <v>[27.8; 37.4]</v>
      </c>
      <c r="G15" s="11" t="str">
        <f>IF(T_iv_strat1!W4=".","-",(CONCATENATE("[",ROUND(T_iv_strat1!W4,1),"; ",ROUND(T_iv_strat1!X4,1),"]")))</f>
        <v>[3.4; 34.9]</v>
      </c>
      <c r="H15" s="11" t="str">
        <f>IF(T_iv_strat1!AA4=".","-",(CONCATENATE("[",ROUND(T_iv_strat1!AA4,1),"; ",ROUND(T_iv_strat1!AB4,1),"]")))</f>
        <v>[28.9; 40]</v>
      </c>
      <c r="I15" s="11" t="str">
        <f>IF(T_iv_strat1!AE4=".","-",(CONCATENATE("[",ROUND(T_iv_strat1!AE4,1),"; ",ROUND(T_iv_strat1!AF4,1),"]")))</f>
        <v>[9.3; 44.9]</v>
      </c>
      <c r="J15" s="99" t="str">
        <f>IF(T_iv_strat1!AI4=".","-",(CONCATENATE("[",ROUND(T_iv_strat1!AI4,1),"; ",ROUND(T_iv_strat1!AJ4,1),"]")))</f>
        <v>[100; 100]</v>
      </c>
      <c r="K15" s="11" t="str">
        <f>IF(T_iv_strat1!AM4=".","-",(CONCATENATE("[",ROUND(T_iv_strat1!AM4,1),"; ",ROUND(T_iv_strat1!AN4,1),"]")))</f>
        <v>[47.3; 82.1]</v>
      </c>
      <c r="L15" s="11" t="str">
        <f>IF(T_iv_strat1!AQ4=".","-",(CONCATENATE("[",ROUND(T_iv_strat1!AQ4,1),"; ",ROUND(T_iv_strat1!AR4,1),"]")))</f>
        <v>[24.2; 46.1]</v>
      </c>
      <c r="M15" s="11" t="str">
        <f>IF(T_iv_strat1!AU4=".","-",(CONCATENATE("[",ROUND(T_iv_strat1!AU4,1),"; ",ROUND(T_iv_strat1!AV4,1),"]")))</f>
        <v>[94.4; 99.5]</v>
      </c>
      <c r="N15" s="11" t="str">
        <f>IF(T_iv_strat1!AY4=".","-",(CONCATENATE("[",ROUND(T_iv_strat1!AY4,1),"; ",ROUND(T_iv_strat1!AZ4,1),"]")))</f>
        <v>[21.6; 33.7]</v>
      </c>
      <c r="O15" s="11" t="str">
        <f>IF(T_iv_strat1!BC4=".","-",(CONCATENATE("[",ROUND(T_iv_strat1!BC4,1),"; ",ROUND(T_iv_strat1!BD4,1),"]")))</f>
        <v>[9.4; 49]</v>
      </c>
      <c r="P15" s="11" t="str">
        <f>IF(T_iv_strat1!BG4=".","-",(CONCATENATE("[",ROUND(T_iv_strat1!BG4,1),"; ",ROUND(T_iv_strat1!BH4,1),"]")))</f>
        <v>[29.3; 41.4]</v>
      </c>
      <c r="Q15" s="11" t="str">
        <f>IF(T_iv_strat1!BK4=".","-",(CONCATENATE("[",ROUND(T_iv_strat1!BK4,1),"; ",ROUND(T_iv_strat1!BL4,1),"]")))</f>
        <v>[2.9; 44.6]</v>
      </c>
      <c r="R15" s="12"/>
      <c r="S15" s="12"/>
      <c r="U15" s="11" t="str">
        <f>IF(T_iv_strat2!C4=".","-",(CONCATENATE("[",ROUND(T_iv_strat2!C4,1),"; ",ROUND(T_iv_strat2!D4,1),"]")))</f>
        <v>[100; 100]</v>
      </c>
      <c r="V15" s="11" t="str">
        <f>IF(T_iv_strat2!G4=".","-",(CONCATENATE("[",ROUND(T_iv_strat2!G4,1),"; ",ROUND(T_iv_strat2!H4,1),"]")))</f>
        <v>[20.4; 94.4]</v>
      </c>
      <c r="W15" s="11" t="str">
        <f>IF(T_iv_strat2!K4=".","-",(CONCATENATE("[",ROUND(T_iv_strat2!K4,1),"; ",ROUND(T_iv_strat2!L4,1),"]")))</f>
        <v>[4.3; 64.7]</v>
      </c>
      <c r="X15" s="11" t="str">
        <f>IF(T_iv_strat2!O4=".","-",(CONCATENATE("[",ROUND(T_iv_strat2!O4,1),"; ",ROUND(T_iv_strat2!P4,1),"]")))</f>
        <v>[100; 100]</v>
      </c>
      <c r="Y15" s="11" t="str">
        <f>IF(T_iv_strat2!S4=".","-",(CONCATENATE("[",ROUND(T_iv_strat2!S4,1),"; ",ROUND(T_iv_strat2!T4,1),"]")))</f>
        <v>[27.8; 37.4]</v>
      </c>
      <c r="Z15" s="11" t="str">
        <f>IF(T_iv_strat2!W4=".","-",(CONCATENATE("[",ROUND(T_iv_strat2!W4,1),"; ",ROUND(T_iv_strat2!X4,1),"]")))</f>
        <v>[3.4; 34.9]</v>
      </c>
      <c r="AA15" s="11" t="str">
        <f>IF(T_iv_strat2!AA4=".","-",(CONCATENATE("[",ROUND(T_iv_strat2!AA4,1),"; ",ROUND(T_iv_strat2!AB4,1),"]")))</f>
        <v>[28.9; 40]</v>
      </c>
      <c r="AB15" s="11" t="str">
        <f>IF(T_iv_strat2!AE4=".","-",(CONCATENATE("[",ROUND(T_iv_strat2!AE4,1),"; ",ROUND(T_iv_strat2!AF4,1),"]")))</f>
        <v>[9.3; 44.9]</v>
      </c>
      <c r="AC15" s="99" t="str">
        <f>IF(T_iv_strat2!AI4=".","-",(CONCATENATE("[",ROUND(T_iv_strat2!AI4,1),"; ",ROUND(T_iv_strat2!AJ4,1),"]")))</f>
        <v>[100; 100]</v>
      </c>
      <c r="AD15" s="11" t="str">
        <f>IF(T_iv_strat2!AM4=".","-",(CONCATENATE("[",ROUND(T_iv_strat2!AM4,1),"; ",ROUND(T_iv_strat2!AN4,1),"]")))</f>
        <v>[47.3; 82.1]</v>
      </c>
      <c r="AE15" s="11" t="str">
        <f>IF(T_iv_strat2!AQ4=".","-",(CONCATENATE("[",ROUND(T_iv_strat2!AQ4,1),"; ",ROUND(T_iv_strat2!AR4,1),"]")))</f>
        <v>[24.2; 46.1]</v>
      </c>
      <c r="AF15" s="11" t="str">
        <f>IF(T_iv_strat2!AU4=".","-",(CONCATENATE("[",ROUND(T_iv_strat2!AU4,1),"; ",ROUND(T_iv_strat2!AV4,1),"]")))</f>
        <v>[94.4; 99.5]</v>
      </c>
      <c r="AG15" s="11" t="str">
        <f>IF(T_iv_strat2!AY4=".","-",(CONCATENATE("[",ROUND(T_iv_strat2!AY4,1),"; ",ROUND(T_iv_strat2!AZ4,1),"]")))</f>
        <v>[21.6; 33.7]</v>
      </c>
      <c r="AH15" s="11" t="str">
        <f>IF(T_iv_strat2!BC4=".","-",(CONCATENATE("[",ROUND(T_iv_strat2!BC4,1),"; ",ROUND(T_iv_strat2!BD4,1),"]")))</f>
        <v>[9.4; 49]</v>
      </c>
      <c r="AI15" s="11" t="str">
        <f>IF(T_iv_strat2!BG4=".","-",(CONCATENATE("[",ROUND(T_iv_strat2!BG4,1),"; ",ROUND(T_iv_strat2!BH4,1),"]")))</f>
        <v>[29.3; 41.4]</v>
      </c>
      <c r="AJ15" s="11" t="str">
        <f>IF(T_iv_strat2!BK4=".","-",(CONCATENATE("[",ROUND(T_iv_strat2!BK4,1),"; ",ROUND(T_iv_strat2!BL4,1),"]")))</f>
        <v>[2.9; 44.6]</v>
      </c>
      <c r="AN15" s="11" t="str">
        <f>IF(T_iv_strat3!C4=".","-",(CONCATENATE("[",ROUND(T_iv_strat3!C4,1),"; ",ROUND(T_iv_strat3!D4,1),"]")))</f>
        <v>-</v>
      </c>
      <c r="AO15" s="11" t="str">
        <f>IF(T_iv_strat3!G4=".","-",(CONCATENATE("[",ROUND(T_iv_strat3!G4,1),"; ",ROUND(T_iv_strat3!H4,1),"]")))</f>
        <v>[24.2; 47.2]</v>
      </c>
      <c r="AP15" s="11" t="str">
        <f>IF(T_iv_strat3!K4=".","-",(CONCATENATE("[",ROUND(T_iv_strat3!K4,1),"; ",ROUND(T_iv_strat3!L4,1),"]")))</f>
        <v>[0.3; 4.5]</v>
      </c>
      <c r="AQ15" s="11" t="str">
        <f>IF(T_iv_strat3!O4=".","-",(CONCATENATE("[",ROUND(T_iv_strat3!O4,1),"; ",ROUND(T_iv_strat3!P4,1),"]")))</f>
        <v>[100; 100]</v>
      </c>
      <c r="AR15" s="11" t="str">
        <f>IF(T_iv_strat3!S4=".","-",(CONCATENATE("[",ROUND(T_iv_strat3!S4,1),"; ",ROUND(T_iv_strat3!T4,1),"]")))</f>
        <v>[0.1; 4.2]</v>
      </c>
      <c r="AS15" s="11" t="str">
        <f>IF(T_iv_strat3!W4=".","-",(CONCATENATE("[",ROUND(T_iv_strat3!W4,1),"; ",ROUND(T_iv_strat3!X4,1),"]")))</f>
        <v>-</v>
      </c>
      <c r="AT15" s="11" t="str">
        <f>IF(T_iv_strat3!AA4=".","-",(CONCATENATE("[",ROUND(T_iv_strat3!AA4,1),"; ",ROUND(T_iv_strat3!AB4,1),"]")))</f>
        <v>[2.4; 14.5]</v>
      </c>
      <c r="AU15" s="11" t="str">
        <f>IF(T_iv_strat3!AE4=".","-",(CONCATENATE("[",ROUND(T_iv_strat3!AE4,1),"; ",ROUND(T_iv_strat3!AF4,1),"]")))</f>
        <v>-</v>
      </c>
      <c r="AV15" s="99" t="str">
        <f>IF(T_iv_strat3!AI4=".","-",(CONCATENATE("[",ROUND(T_iv_strat3!AI4,1),"; ",ROUND(T_iv_strat3!AJ4,1),"]")))</f>
        <v>[36.7; 98.4]</v>
      </c>
      <c r="AW15" s="11" t="str">
        <f>IF(T_iv_strat3!AM4=".","-",(CONCATENATE("[",ROUND(T_iv_strat3!AM4,1),"; ",ROUND(T_iv_strat3!AN4,1),"]")))</f>
        <v>[34.4; 47.3]</v>
      </c>
      <c r="AX15" s="11" t="str">
        <f>IF(T_iv_strat3!AQ4=".","-",(CONCATENATE("[",ROUND(T_iv_strat3!AQ4,1),"; ",ROUND(T_iv_strat3!AR4,1),"]")))</f>
        <v>[4.3; 12.4]</v>
      </c>
      <c r="AY15" s="11" t="str">
        <f>IF(T_iv_strat3!AU4=".","-",(CONCATENATE("[",ROUND(T_iv_strat3!AU4,1),"; ",ROUND(T_iv_strat3!AV4,1),"]")))</f>
        <v>[87.2; 99.3]</v>
      </c>
      <c r="AZ15" s="11" t="str">
        <f>IF(T_iv_strat3!AY4=".","-",(CONCATENATE("[",ROUND(T_iv_strat3!AY4,1),"; ",ROUND(T_iv_strat3!AZ4,1),"]")))</f>
        <v>[0.1; 1.4]</v>
      </c>
      <c r="BA15" s="11" t="str">
        <f>IF(T_iv_strat3!BC4=".","-",(CONCATENATE("[",ROUND(T_iv_strat3!BC4,1),"; ",ROUND(T_iv_strat3!BD4,1),"]")))</f>
        <v>-</v>
      </c>
      <c r="BB15" s="11" t="str">
        <f>IF(T_iv_strat3!BG4=".","-",(CONCATENATE("[",ROUND(T_iv_strat3!BG4,1),"; ",ROUND(T_iv_strat3!BH4,1),"]")))</f>
        <v>[7.6; 16.7]</v>
      </c>
      <c r="BC15" s="11" t="str">
        <f>IF(T_iv_strat3!BK4=".","-",(CONCATENATE("[",ROUND(T_iv_strat3!BK4,1),"; ",ROUND(T_iv_strat3!BL4,1),"]")))</f>
        <v>-</v>
      </c>
    </row>
    <row r="16" spans="1:55" s="2" customFormat="1" x14ac:dyDescent="0.2">
      <c r="A16" s="153" t="str">
        <f>T_i!A6</f>
        <v>Stocks malaria RDT</v>
      </c>
      <c r="B16" s="4">
        <f>ROUND(T_iv_strat1!B6,1)</f>
        <v>47.2</v>
      </c>
      <c r="C16" s="4">
        <f>ROUND(T_iv_strat1!F6,1)</f>
        <v>64.5</v>
      </c>
      <c r="D16" s="4">
        <f>ROUND(T_iv_strat1!J6,1)</f>
        <v>22.3</v>
      </c>
      <c r="E16" s="4">
        <f>ROUND(T_iv_strat1!N6,1)</f>
        <v>19.7</v>
      </c>
      <c r="F16" s="4">
        <f>ROUND(T_iv_strat1!R6,1)</f>
        <v>32.4</v>
      </c>
      <c r="G16" s="4">
        <f>ROUND(T_iv_strat1!V6,1)</f>
        <v>12.3</v>
      </c>
      <c r="H16" s="4">
        <f>ROUND(T_iv_strat1!Z6,1)</f>
        <v>30</v>
      </c>
      <c r="I16" s="4">
        <f>ROUND(T_iv_strat1!AD6,1)</f>
        <v>26.4</v>
      </c>
      <c r="J16" s="52">
        <f>ROUND(T_iv_strat1!AH6,1)</f>
        <v>62.2</v>
      </c>
      <c r="K16" s="4">
        <f>ROUND(T_iv_strat1!AL6,1)</f>
        <v>45</v>
      </c>
      <c r="L16" s="4">
        <f>ROUND(T_iv_strat1!AP6,1)</f>
        <v>34.200000000000003</v>
      </c>
      <c r="M16" s="4">
        <f>ROUND(T_iv_strat1!AT6,1)</f>
        <v>30.2</v>
      </c>
      <c r="N16" s="4">
        <f>ROUND(T_iv_strat1!AX6,1)</f>
        <v>27.3</v>
      </c>
      <c r="O16" s="4">
        <f>ROUND(T_iv_strat1!BB6,1)</f>
        <v>27.9</v>
      </c>
      <c r="P16" s="4">
        <f>ROUND(T_iv_strat1!BF6,1)</f>
        <v>29.7</v>
      </c>
      <c r="Q16" s="4">
        <f>ROUND(T_iv_strat1!BJ6,1)</f>
        <v>13.7</v>
      </c>
      <c r="R16" s="12"/>
      <c r="S16" s="12"/>
      <c r="T16" s="5" t="s">
        <v>45</v>
      </c>
      <c r="U16" s="4">
        <f>ROUND(T_iv_strat2!B6,1)</f>
        <v>47.2</v>
      </c>
      <c r="V16" s="4">
        <f>ROUND(T_iv_strat2!F6,1)</f>
        <v>64.5</v>
      </c>
      <c r="W16" s="4">
        <f>ROUND(T_iv_strat2!J6,1)</f>
        <v>22.3</v>
      </c>
      <c r="X16" s="4">
        <f>ROUND(T_iv_strat2!N6,1)</f>
        <v>19.7</v>
      </c>
      <c r="Y16" s="4">
        <f>ROUND(T_iv_strat2!R6,1)</f>
        <v>32.4</v>
      </c>
      <c r="Z16" s="4">
        <f>ROUND(T_iv_strat2!V6,1)</f>
        <v>12.3</v>
      </c>
      <c r="AA16" s="4">
        <f>ROUND(T_iv_strat2!Z6,1)</f>
        <v>30</v>
      </c>
      <c r="AB16" s="4">
        <f>ROUND(T_iv_strat2!AD6,1)</f>
        <v>26.4</v>
      </c>
      <c r="AC16" s="52">
        <f>ROUND(T_iv_strat2!AH6,1)</f>
        <v>62.2</v>
      </c>
      <c r="AD16" s="4">
        <f>ROUND(T_iv_strat2!AL6,1)</f>
        <v>45</v>
      </c>
      <c r="AE16" s="4">
        <f>ROUND(T_iv_strat2!AP6,1)</f>
        <v>34.200000000000003</v>
      </c>
      <c r="AF16" s="4">
        <f>ROUND(T_iv_strat2!AT6,1)</f>
        <v>30.2</v>
      </c>
      <c r="AG16" s="4">
        <f>ROUND(T_iv_strat2!AX6,1)</f>
        <v>27.3</v>
      </c>
      <c r="AH16" s="4">
        <f>ROUND(T_iv_strat2!BB6,1)</f>
        <v>27.9</v>
      </c>
      <c r="AI16" s="4">
        <f>ROUND(T_iv_strat2!BF6,1)</f>
        <v>29.7</v>
      </c>
      <c r="AJ16" s="4">
        <f>ROUND(T_iv_strat2!BJ6,1)</f>
        <v>13.7</v>
      </c>
      <c r="AM16" s="5" t="s">
        <v>45</v>
      </c>
      <c r="AN16" s="4">
        <f>ROUND(T_iv_strat3!B6,1)</f>
        <v>0</v>
      </c>
      <c r="AO16" s="4">
        <f>ROUND(T_iv_strat3!F6,1)</f>
        <v>18.3</v>
      </c>
      <c r="AP16" s="4">
        <f>ROUND(T_iv_strat3!J6,1)</f>
        <v>1.4</v>
      </c>
      <c r="AQ16" s="4">
        <f>ROUND(T_iv_strat3!N6,1)</f>
        <v>32.200000000000003</v>
      </c>
      <c r="AR16" s="4">
        <f>ROUND(T_iv_strat3!R6,1)</f>
        <v>0.6</v>
      </c>
      <c r="AS16" s="4">
        <f>ROUND(T_iv_strat3!V6,1)</f>
        <v>0</v>
      </c>
      <c r="AT16" s="4">
        <f>ROUND(T_iv_strat3!Z6,1)</f>
        <v>3</v>
      </c>
      <c r="AU16" s="4">
        <f>ROUND(T_iv_strat3!AD6,1)</f>
        <v>0</v>
      </c>
      <c r="AV16" s="52">
        <f>ROUND(T_iv_strat3!AH6,1)</f>
        <v>14.3</v>
      </c>
      <c r="AW16" s="4">
        <f>ROUND(T_iv_strat3!AL6,1)</f>
        <v>17.5</v>
      </c>
      <c r="AX16" s="4">
        <f>ROUND(T_iv_strat3!AP6,1)</f>
        <v>7.4</v>
      </c>
      <c r="AY16" s="4">
        <f>ROUND(T_iv_strat3!AT6,1)</f>
        <v>9.4</v>
      </c>
      <c r="AZ16" s="4">
        <f>ROUND(T_iv_strat3!AX6,1)</f>
        <v>0.4</v>
      </c>
      <c r="BA16" s="4">
        <f>ROUND(T_iv_strat3!BB6,1)</f>
        <v>0</v>
      </c>
      <c r="BB16" s="4">
        <f>ROUND(T_iv_strat3!BF6,1)</f>
        <v>4.4000000000000004</v>
      </c>
      <c r="BC16" s="4">
        <f>ROUND(T_iv_strat3!BJ6,1)</f>
        <v>0</v>
      </c>
    </row>
    <row r="17" spans="1:56" s="10" customFormat="1" x14ac:dyDescent="0.2">
      <c r="A17" s="154"/>
      <c r="B17" s="11" t="str">
        <f>IF(T_iv_strat1!C6=".","-",(CONCATENATE("[",ROUND(T_iv_strat1!C6,1),"; ",ROUND(T_iv_strat1!D6,1),"]")))</f>
        <v>[4.5; 93.1]</v>
      </c>
      <c r="C17" s="11" t="str">
        <f>IF(T_iv_strat1!G6=".","-",(CONCATENATE("[",ROUND(T_iv_strat1!G6,1),"; ",ROUND(T_iv_strat1!H6,1),"]")))</f>
        <v>[20; 93.5]</v>
      </c>
      <c r="D17" s="11" t="str">
        <f>IF(T_iv_strat1!K6=".","-",(CONCATENATE("[",ROUND(T_iv_strat1!K6,1),"; ",ROUND(T_iv_strat1!L6,1),"]")))</f>
        <v>[4.3; 64.7]</v>
      </c>
      <c r="E17" s="11" t="str">
        <f>IF(T_iv_strat1!O6=".","-",(CONCATENATE("[",ROUND(T_iv_strat1!O6,1),"; ",ROUND(T_iv_strat1!P6,1),"]")))</f>
        <v>[3.1; 64.9]</v>
      </c>
      <c r="F17" s="11" t="str">
        <f>IF(T_iv_strat1!S6=".","-",(CONCATENATE("[",ROUND(T_iv_strat1!S6,1),"; ",ROUND(T_iv_strat1!T6,1),"]")))</f>
        <v>[27.8; 37.4]</v>
      </c>
      <c r="G17" s="11" t="str">
        <f>IF(T_iv_strat1!W6=".","-",(CONCATENATE("[",ROUND(T_iv_strat1!W6,1),"; ",ROUND(T_iv_strat1!X6,1),"]")))</f>
        <v>[3.4; 34.9]</v>
      </c>
      <c r="H17" s="11" t="str">
        <f>IF(T_iv_strat1!AA6=".","-",(CONCATENATE("[",ROUND(T_iv_strat1!AA6,1),"; ",ROUND(T_iv_strat1!AB6,1),"]")))</f>
        <v>[23.6; 37.2]</v>
      </c>
      <c r="I17" s="11" t="str">
        <f>IF(T_iv_strat1!AE6=".","-",(CONCATENATE("[",ROUND(T_iv_strat1!AE6,1),"; ",ROUND(T_iv_strat1!AF6,1),"]")))</f>
        <v>[9.3; 44.9]</v>
      </c>
      <c r="J17" s="99" t="str">
        <f>IF(T_iv_strat1!AI6=".","-",(CONCATENATE("[",ROUND(T_iv_strat1!AI6,1),"; ",ROUND(T_iv_strat1!AJ6,1),"]")))</f>
        <v>[36.7; 82.3]</v>
      </c>
      <c r="K17" s="11" t="str">
        <f>IF(T_iv_strat1!AM6=".","-",(CONCATENATE("[",ROUND(T_iv_strat1!AM6,1),"; ",ROUND(T_iv_strat1!AN6,1),"]")))</f>
        <v>[30.8; 50]</v>
      </c>
      <c r="L17" s="11" t="str">
        <f>IF(T_iv_strat1!AQ6=".","-",(CONCATENATE("[",ROUND(T_iv_strat1!AQ6,1),"; ",ROUND(T_iv_strat1!AR6,1),"]")))</f>
        <v>[24.1; 44.9]</v>
      </c>
      <c r="M17" s="11" t="str">
        <f>IF(T_iv_strat1!AU6=".","-",(CONCATENATE("[",ROUND(T_iv_strat1!AU6,1),"; ",ROUND(T_iv_strat1!AV6,1),"]")))</f>
        <v>[17; 47.8]</v>
      </c>
      <c r="N17" s="11" t="str">
        <f>IF(T_iv_strat1!AY6=".","-",(CONCATENATE("[",ROUND(T_iv_strat1!AY6,1),"; ",ROUND(T_iv_strat1!AZ6,1),"]")))</f>
        <v>[21.6; 33.7]</v>
      </c>
      <c r="O17" s="11" t="str">
        <f>IF(T_iv_strat1!BC6=".","-",(CONCATENATE("[",ROUND(T_iv_strat1!BC6,1),"; ",ROUND(T_iv_strat1!BD6,1),"]")))</f>
        <v>[9.4; 49]</v>
      </c>
      <c r="P17" s="11" t="str">
        <f>IF(T_iv_strat1!BG6=".","-",(CONCATENATE("[",ROUND(T_iv_strat1!BG6,1),"; ",ROUND(T_iv_strat1!BH6,1),"]")))</f>
        <v>[24; 36.1]</v>
      </c>
      <c r="Q17" s="11" t="str">
        <f>IF(T_iv_strat1!BK6=".","-",(CONCATENATE("[",ROUND(T_iv_strat1!BK6,1),"; ",ROUND(T_iv_strat1!BL6,1),"]")))</f>
        <v>[2.9; 44.6]</v>
      </c>
      <c r="R17" s="12"/>
      <c r="S17" s="12"/>
      <c r="U17" s="11" t="str">
        <f>IF(T_iv_strat2!C6=".","-",(CONCATENATE("[",ROUND(T_iv_strat2!C6,1),"; ",ROUND(T_iv_strat2!D6,1),"]")))</f>
        <v>[4.5; 93.1]</v>
      </c>
      <c r="V17" s="11" t="str">
        <f>IF(T_iv_strat2!G6=".","-",(CONCATENATE("[",ROUND(T_iv_strat2!G6,1),"; ",ROUND(T_iv_strat2!H6,1),"]")))</f>
        <v>[20; 93.5]</v>
      </c>
      <c r="W17" s="11" t="str">
        <f>IF(T_iv_strat2!K6=".","-",(CONCATENATE("[",ROUND(T_iv_strat2!K6,1),"; ",ROUND(T_iv_strat2!L6,1),"]")))</f>
        <v>[4.3; 64.7]</v>
      </c>
      <c r="X17" s="11" t="str">
        <f>IF(T_iv_strat2!O6=".","-",(CONCATENATE("[",ROUND(T_iv_strat2!O6,1),"; ",ROUND(T_iv_strat2!P6,1),"]")))</f>
        <v>[3.1; 64.9]</v>
      </c>
      <c r="Y17" s="11" t="str">
        <f>IF(T_iv_strat2!S6=".","-",(CONCATENATE("[",ROUND(T_iv_strat2!S6,1),"; ",ROUND(T_iv_strat2!T6,1),"]")))</f>
        <v>[27.8; 37.4]</v>
      </c>
      <c r="Z17" s="11" t="str">
        <f>IF(T_iv_strat2!W6=".","-",(CONCATENATE("[",ROUND(T_iv_strat2!W6,1),"; ",ROUND(T_iv_strat2!X6,1),"]")))</f>
        <v>[3.4; 34.9]</v>
      </c>
      <c r="AA17" s="11" t="str">
        <f>IF(T_iv_strat2!AA6=".","-",(CONCATENATE("[",ROUND(T_iv_strat2!AA6,1),"; ",ROUND(T_iv_strat2!AB6,1),"]")))</f>
        <v>[23.6; 37.2]</v>
      </c>
      <c r="AB17" s="11" t="str">
        <f>IF(T_iv_strat2!AE6=".","-",(CONCATENATE("[",ROUND(T_iv_strat2!AE6,1),"; ",ROUND(T_iv_strat2!AF6,1),"]")))</f>
        <v>[9.3; 44.9]</v>
      </c>
      <c r="AC17" s="99" t="str">
        <f>IF(T_iv_strat2!AI6=".","-",(CONCATENATE("[",ROUND(T_iv_strat2!AI6,1),"; ",ROUND(T_iv_strat2!AJ6,1),"]")))</f>
        <v>[36.7; 82.3]</v>
      </c>
      <c r="AD17" s="11" t="str">
        <f>IF(T_iv_strat2!AM6=".","-",(CONCATENATE("[",ROUND(T_iv_strat2!AM6,1),"; ",ROUND(T_iv_strat2!AN6,1),"]")))</f>
        <v>[30.8; 50]</v>
      </c>
      <c r="AE17" s="11" t="str">
        <f>IF(T_iv_strat2!AQ6=".","-",(CONCATENATE("[",ROUND(T_iv_strat2!AQ6,1),"; ",ROUND(T_iv_strat2!AR6,1),"]")))</f>
        <v>[24.1; 44.9]</v>
      </c>
      <c r="AF17" s="11" t="str">
        <f>IF(T_iv_strat2!AU6=".","-",(CONCATENATE("[",ROUND(T_iv_strat2!AU6,1),"; ",ROUND(T_iv_strat2!AV6,1),"]")))</f>
        <v>[17; 47.8]</v>
      </c>
      <c r="AG17" s="11" t="str">
        <f>IF(T_iv_strat2!AY6=".","-",(CONCATENATE("[",ROUND(T_iv_strat2!AY6,1),"; ",ROUND(T_iv_strat2!AZ6,1),"]")))</f>
        <v>[21.6; 33.7]</v>
      </c>
      <c r="AH17" s="11" t="str">
        <f>IF(T_iv_strat2!BC6=".","-",(CONCATENATE("[",ROUND(T_iv_strat2!BC6,1),"; ",ROUND(T_iv_strat2!BD6,1),"]")))</f>
        <v>[9.4; 49]</v>
      </c>
      <c r="AI17" s="11" t="str">
        <f>IF(T_iv_strat2!BG6=".","-",(CONCATENATE("[",ROUND(T_iv_strat2!BG6,1),"; ",ROUND(T_iv_strat2!BH6,1),"]")))</f>
        <v>[24; 36.1]</v>
      </c>
      <c r="AJ17" s="11" t="str">
        <f>IF(T_iv_strat2!BK6=".","-",(CONCATENATE("[",ROUND(T_iv_strat2!BK6,1),"; ",ROUND(T_iv_strat2!BL6,1),"]")))</f>
        <v>[2.9; 44.6]</v>
      </c>
      <c r="AN17" s="11" t="str">
        <f>IF(T_iv_strat3!C6=".","-",(CONCATENATE("[",ROUND(T_iv_strat3!C6,1),"; ",ROUND(T_iv_strat3!D6,1),"]")))</f>
        <v>-</v>
      </c>
      <c r="AO17" s="11" t="str">
        <f>IF(T_iv_strat3!G6=".","-",(CONCATENATE("[",ROUND(T_iv_strat3!G6,1),"; ",ROUND(T_iv_strat3!H6,1),"]")))</f>
        <v>[9.5; 32.3]</v>
      </c>
      <c r="AP17" s="11" t="str">
        <f>IF(T_iv_strat3!K6=".","-",(CONCATENATE("[",ROUND(T_iv_strat3!K6,1),"; ",ROUND(T_iv_strat3!L6,1),"]")))</f>
        <v>[0.3; 4.5]</v>
      </c>
      <c r="AQ17" s="11" t="str">
        <f>IF(T_iv_strat3!O6=".","-",(CONCATENATE("[",ROUND(T_iv_strat3!O6,1),"; ",ROUND(T_iv_strat3!P6,1),"]")))</f>
        <v>[12.5; 61.3]</v>
      </c>
      <c r="AR17" s="11" t="str">
        <f>IF(T_iv_strat3!S6=".","-",(CONCATENATE("[",ROUND(T_iv_strat3!S6,1),"; ",ROUND(T_iv_strat3!T6,1),"]")))</f>
        <v>[0.1; 4.2]</v>
      </c>
      <c r="AS17" s="11" t="str">
        <f>IF(T_iv_strat3!W6=".","-",(CONCATENATE("[",ROUND(T_iv_strat3!W6,1),"; ",ROUND(T_iv_strat3!X6,1),"]")))</f>
        <v>-</v>
      </c>
      <c r="AT17" s="11" t="str">
        <f>IF(T_iv_strat3!AA6=".","-",(CONCATENATE("[",ROUND(T_iv_strat3!AA6,1),"; ",ROUND(T_iv_strat3!AB6,1),"]")))</f>
        <v>[1.2; 7.4]</v>
      </c>
      <c r="AU17" s="11" t="str">
        <f>IF(T_iv_strat3!AE6=".","-",(CONCATENATE("[",ROUND(T_iv_strat3!AE6,1),"; ",ROUND(T_iv_strat3!AF6,1),"]")))</f>
        <v>-</v>
      </c>
      <c r="AV17" s="99" t="str">
        <f>IF(T_iv_strat3!AI6=".","-",(CONCATENATE("[",ROUND(T_iv_strat3!AI6,1),"; ",ROUND(T_iv_strat3!AJ6,1),"]")))</f>
        <v>[1.5; 63.2]</v>
      </c>
      <c r="AW17" s="11" t="str">
        <f>IF(T_iv_strat3!AM6=".","-",(CONCATENATE("[",ROUND(T_iv_strat3!AM6,1),"; ",ROUND(T_iv_strat3!AN6,1),"]")))</f>
        <v>[8.7; 32.2]</v>
      </c>
      <c r="AX17" s="11" t="str">
        <f>IF(T_iv_strat3!AQ6=".","-",(CONCATENATE("[",ROUND(T_iv_strat3!AQ6,1),"; ",ROUND(T_iv_strat3!AR6,1),"]")))</f>
        <v>[4.3; 12.4]</v>
      </c>
      <c r="AY17" s="11" t="str">
        <f>IF(T_iv_strat3!AU6=".","-",(CONCATENATE("[",ROUND(T_iv_strat3!AU6,1),"; ",ROUND(T_iv_strat3!AV6,1),"]")))</f>
        <v>[3.7; 21.8]</v>
      </c>
      <c r="AZ17" s="11" t="str">
        <f>IF(T_iv_strat3!AY6=".","-",(CONCATENATE("[",ROUND(T_iv_strat3!AY6,1),"; ",ROUND(T_iv_strat3!AZ6,1),"]")))</f>
        <v>[0.1; 1.4]</v>
      </c>
      <c r="BA17" s="11" t="str">
        <f>IF(T_iv_strat3!BC6=".","-",(CONCATENATE("[",ROUND(T_iv_strat3!BC6,1),"; ",ROUND(T_iv_strat3!BD6,1),"]")))</f>
        <v>-</v>
      </c>
      <c r="BB17" s="11" t="str">
        <f>IF(T_iv_strat3!BG6=".","-",(CONCATENATE("[",ROUND(T_iv_strat3!BG6,1),"; ",ROUND(T_iv_strat3!BH6,1),"]")))</f>
        <v>[2.4; 7.7]</v>
      </c>
      <c r="BC17" s="11" t="str">
        <f>IF(T_iv_strat3!BK6=".","-",(CONCATENATE("[",ROUND(T_iv_strat3!BK6,1),"; ",ROUND(T_iv_strat3!BL6,1),"]")))</f>
        <v>-</v>
      </c>
    </row>
    <row r="18" spans="1:56" s="2" customFormat="1" x14ac:dyDescent="0.2">
      <c r="A18" s="155" t="str">
        <f>T_i!A7</f>
        <v>Stocks QARDT</v>
      </c>
      <c r="B18" s="4">
        <f>ROUND(T_iv_strat1!B7,1)</f>
        <v>47.2</v>
      </c>
      <c r="C18" s="4">
        <f>ROUND(T_iv_strat1!F7,1)</f>
        <v>64.5</v>
      </c>
      <c r="D18" s="4">
        <f>ROUND(T_iv_strat1!J7,1)</f>
        <v>22.3</v>
      </c>
      <c r="E18" s="4">
        <f>ROUND(T_iv_strat1!N7,1)</f>
        <v>19.7</v>
      </c>
      <c r="F18" s="4">
        <f>ROUND(T_iv_strat1!R7,1)</f>
        <v>28.9</v>
      </c>
      <c r="G18" s="4">
        <f>ROUND(T_iv_strat1!V7,1)</f>
        <v>12.3</v>
      </c>
      <c r="H18" s="4">
        <f>ROUND(T_iv_strat1!Z7,1)</f>
        <v>27.2</v>
      </c>
      <c r="I18" s="4">
        <f>ROUND(T_iv_strat1!AD7,1)</f>
        <v>26.4</v>
      </c>
      <c r="J18" s="52">
        <f>ROUND(T_iv_strat1!AH7,1)</f>
        <v>48.7</v>
      </c>
      <c r="K18" s="4">
        <f>ROUND(T_iv_strat1!AL7,1)</f>
        <v>43.8</v>
      </c>
      <c r="L18" s="4">
        <f>ROUND(T_iv_strat1!AP7,1)</f>
        <v>31.3</v>
      </c>
      <c r="M18" s="4">
        <f>ROUND(T_iv_strat1!AT7,1)</f>
        <v>27.5</v>
      </c>
      <c r="N18" s="4">
        <f>ROUND(T_iv_strat1!AX7,1)</f>
        <v>24.8</v>
      </c>
      <c r="O18" s="4">
        <f>ROUND(T_iv_strat1!BB7,1)</f>
        <v>27.9</v>
      </c>
      <c r="P18" s="4">
        <f>ROUND(T_iv_strat1!BF7,1)</f>
        <v>28</v>
      </c>
      <c r="Q18" s="4">
        <f>ROUND(T_iv_strat1!BJ7,1)</f>
        <v>13.7</v>
      </c>
      <c r="R18" s="12"/>
      <c r="S18" s="12"/>
      <c r="T18" s="5" t="s">
        <v>46</v>
      </c>
      <c r="U18" s="4">
        <f>ROUND(T_iv_strat2!B7,1)</f>
        <v>47.2</v>
      </c>
      <c r="V18" s="4">
        <f>ROUND(T_iv_strat2!F7,1)</f>
        <v>64.5</v>
      </c>
      <c r="W18" s="4">
        <f>ROUND(T_iv_strat2!J7,1)</f>
        <v>22.3</v>
      </c>
      <c r="X18" s="4">
        <f>ROUND(T_iv_strat2!N7,1)</f>
        <v>19.7</v>
      </c>
      <c r="Y18" s="4">
        <f>ROUND(T_iv_strat2!R7,1)</f>
        <v>28.9</v>
      </c>
      <c r="Z18" s="4">
        <f>ROUND(T_iv_strat2!V7,1)</f>
        <v>12.3</v>
      </c>
      <c r="AA18" s="4">
        <f>ROUND(T_iv_strat2!Z7,1)</f>
        <v>27.2</v>
      </c>
      <c r="AB18" s="4">
        <f>ROUND(T_iv_strat2!AD7,1)</f>
        <v>26.4</v>
      </c>
      <c r="AC18" s="52">
        <f>ROUND(T_iv_strat2!AH7,1)</f>
        <v>48.7</v>
      </c>
      <c r="AD18" s="4">
        <f>ROUND(T_iv_strat2!AL7,1)</f>
        <v>43.8</v>
      </c>
      <c r="AE18" s="4">
        <f>ROUND(T_iv_strat2!AP7,1)</f>
        <v>31.3</v>
      </c>
      <c r="AF18" s="4">
        <f>ROUND(T_iv_strat2!AT7,1)</f>
        <v>27.5</v>
      </c>
      <c r="AG18" s="4">
        <f>ROUND(T_iv_strat2!AX7,1)</f>
        <v>24.8</v>
      </c>
      <c r="AH18" s="4">
        <f>ROUND(T_iv_strat2!BB7,1)</f>
        <v>27.9</v>
      </c>
      <c r="AI18" s="4">
        <f>ROUND(T_iv_strat2!BF7,1)</f>
        <v>28</v>
      </c>
      <c r="AJ18" s="4">
        <f>ROUND(T_iv_strat2!BJ7,1)</f>
        <v>13.7</v>
      </c>
      <c r="AM18" s="5" t="s">
        <v>46</v>
      </c>
      <c r="AN18" s="4">
        <f>ROUND(T_iv_strat3!B7,1)</f>
        <v>0</v>
      </c>
      <c r="AO18" s="4">
        <f>ROUND(T_iv_strat3!F7,1)</f>
        <v>18.3</v>
      </c>
      <c r="AP18" s="4">
        <f>ROUND(T_iv_strat3!J7,1)</f>
        <v>1</v>
      </c>
      <c r="AQ18" s="4">
        <f>ROUND(T_iv_strat3!N7,1)</f>
        <v>18</v>
      </c>
      <c r="AR18" s="4">
        <f>ROUND(T_iv_strat3!R7,1)</f>
        <v>0.6</v>
      </c>
      <c r="AS18" s="4">
        <f>ROUND(T_iv_strat3!V7,1)</f>
        <v>0</v>
      </c>
      <c r="AT18" s="4">
        <f>ROUND(T_iv_strat3!Z7,1)</f>
        <v>2.4</v>
      </c>
      <c r="AU18" s="4">
        <f>ROUND(T_iv_strat3!AD7,1)</f>
        <v>0</v>
      </c>
      <c r="AV18" s="52">
        <f>ROUND(T_iv_strat3!AH7,1)</f>
        <v>14.3</v>
      </c>
      <c r="AW18" s="4">
        <f>ROUND(T_iv_strat3!AL7,1)</f>
        <v>10.1</v>
      </c>
      <c r="AX18" s="4">
        <f>ROUND(T_iv_strat3!AP7,1)</f>
        <v>3.9</v>
      </c>
      <c r="AY18" s="4">
        <f>ROUND(T_iv_strat3!AT7,1)</f>
        <v>7.6</v>
      </c>
      <c r="AZ18" s="4">
        <f>ROUND(T_iv_strat3!AX7,1)</f>
        <v>0.4</v>
      </c>
      <c r="BA18" s="4">
        <f>ROUND(T_iv_strat3!BB7,1)</f>
        <v>0</v>
      </c>
      <c r="BB18" s="4">
        <f>ROUND(T_iv_strat3!BF7,1)</f>
        <v>2.6</v>
      </c>
      <c r="BC18" s="4">
        <f>ROUND(T_iv_strat3!BJ7,1)</f>
        <v>0</v>
      </c>
    </row>
    <row r="19" spans="1:56" s="10" customFormat="1" ht="8.25" x14ac:dyDescent="0.15">
      <c r="A19" s="11"/>
      <c r="B19" s="11" t="str">
        <f>IF(T_iv_strat1!C7=".","-",(CONCATENATE("[",ROUND(T_iv_strat1!C7,1),"; ",ROUND(T_iv_strat1!D7,1),"]")))</f>
        <v>[4.5; 93.1]</v>
      </c>
      <c r="C19" s="11" t="str">
        <f>IF(T_iv_strat1!G7=".","-",(CONCATENATE("[",ROUND(T_iv_strat1!G7,1),"; ",ROUND(T_iv_strat1!H7,1),"]")))</f>
        <v>[20; 93.5]</v>
      </c>
      <c r="D19" s="11" t="str">
        <f>IF(T_iv_strat1!K7=".","-",(CONCATENATE("[",ROUND(T_iv_strat1!K7,1),"; ",ROUND(T_iv_strat1!L7,1),"]")))</f>
        <v>[4.3; 64.7]</v>
      </c>
      <c r="E19" s="11" t="str">
        <f>IF(T_iv_strat1!O7=".","-",(CONCATENATE("[",ROUND(T_iv_strat1!O7,1),"; ",ROUND(T_iv_strat1!P7,1),"]")))</f>
        <v>[3.1; 64.9]</v>
      </c>
      <c r="F19" s="11" t="str">
        <f>IF(T_iv_strat1!S7=".","-",(CONCATENATE("[",ROUND(T_iv_strat1!S7,1),"; ",ROUND(T_iv_strat1!T7,1),"]")))</f>
        <v>[24.3; 34]</v>
      </c>
      <c r="G19" s="11" t="str">
        <f>IF(T_iv_strat1!W7=".","-",(CONCATENATE("[",ROUND(T_iv_strat1!W7,1),"; ",ROUND(T_iv_strat1!X7,1),"]")))</f>
        <v>[3.4; 34.9]</v>
      </c>
      <c r="H19" s="11" t="str">
        <f>IF(T_iv_strat1!AA7=".","-",(CONCATENATE("[",ROUND(T_iv_strat1!AA7,1),"; ",ROUND(T_iv_strat1!AB7,1),"]")))</f>
        <v>[21.8; 33.3]</v>
      </c>
      <c r="I19" s="11" t="str">
        <f>IF(T_iv_strat1!AE7=".","-",(CONCATENATE("[",ROUND(T_iv_strat1!AE7,1),"; ",ROUND(T_iv_strat1!AF7,1),"]")))</f>
        <v>[9.3; 44.9]</v>
      </c>
      <c r="J19" s="99" t="str">
        <f>IF(T_iv_strat1!AI7=".","-",(CONCATENATE("[",ROUND(T_iv_strat1!AI7,1),"; ",ROUND(T_iv_strat1!AJ7,1),"]")))</f>
        <v>[26.9; 71]</v>
      </c>
      <c r="K19" s="11" t="str">
        <f>IF(T_iv_strat1!AM7=".","-",(CONCATENATE("[",ROUND(T_iv_strat1!AM7,1),"; ",ROUND(T_iv_strat1!AN7,1),"]")))</f>
        <v>[30.6; 47.9]</v>
      </c>
      <c r="L19" s="11" t="str">
        <f>IF(T_iv_strat1!AQ7=".","-",(CONCATENATE("[",ROUND(T_iv_strat1!AQ7,1),"; ",ROUND(T_iv_strat1!AR7,1),"]")))</f>
        <v>[21.7; 42.9]</v>
      </c>
      <c r="M19" s="11" t="str">
        <f>IF(T_iv_strat1!AU7=".","-",(CONCATENATE("[",ROUND(T_iv_strat1!AU7,1),"; ",ROUND(T_iv_strat1!AV7,1),"]")))</f>
        <v>[14.4; 44.4]</v>
      </c>
      <c r="N19" s="11" t="str">
        <f>IF(T_iv_strat1!AY7=".","-",(CONCATENATE("[",ROUND(T_iv_strat1!AY7,1),"; ",ROUND(T_iv_strat1!AZ7,1),"]")))</f>
        <v>[20.4; 32]</v>
      </c>
      <c r="O19" s="11" t="str">
        <f>IF(T_iv_strat1!BC7=".","-",(CONCATENATE("[",ROUND(T_iv_strat1!BC7,1),"; ",ROUND(T_iv_strat1!BD7,1),"]")))</f>
        <v>[9.4; 49]</v>
      </c>
      <c r="P19" s="11" t="str">
        <f>IF(T_iv_strat1!BG7=".","-",(CONCATENATE("[",ROUND(T_iv_strat1!BG7,1),"; ",ROUND(T_iv_strat1!BH7,1),"]")))</f>
        <v>[22.4; 34.3]</v>
      </c>
      <c r="Q19" s="11" t="str">
        <f>IF(T_iv_strat1!BK7=".","-",(CONCATENATE("[",ROUND(T_iv_strat1!BK7,1),"; ",ROUND(T_iv_strat1!BL7,1),"]")))</f>
        <v>[2.9; 44.6]</v>
      </c>
      <c r="R19" s="12"/>
      <c r="S19" s="12"/>
      <c r="U19" s="11" t="str">
        <f>IF(T_iv_strat2!C7=".","-",(CONCATENATE("[",ROUND(T_iv_strat2!C7,1),"; ",ROUND(T_iv_strat2!D7,1),"]")))</f>
        <v>[4.5; 93.1]</v>
      </c>
      <c r="V19" s="11" t="str">
        <f>IF(T_iv_strat2!G7=".","-",(CONCATENATE("[",ROUND(T_iv_strat2!G7,1),"; ",ROUND(T_iv_strat2!H7,1),"]")))</f>
        <v>[20; 93.5]</v>
      </c>
      <c r="W19" s="11" t="str">
        <f>IF(T_iv_strat2!K7=".","-",(CONCATENATE("[",ROUND(T_iv_strat2!K7,1),"; ",ROUND(T_iv_strat2!L7,1),"]")))</f>
        <v>[4.3; 64.7]</v>
      </c>
      <c r="X19" s="11" t="str">
        <f>IF(T_iv_strat2!O7=".","-",(CONCATENATE("[",ROUND(T_iv_strat2!O7,1),"; ",ROUND(T_iv_strat2!P7,1),"]")))</f>
        <v>[3.1; 64.9]</v>
      </c>
      <c r="Y19" s="11" t="str">
        <f>IF(T_iv_strat2!S7=".","-",(CONCATENATE("[",ROUND(T_iv_strat2!S7,1),"; ",ROUND(T_iv_strat2!T7,1),"]")))</f>
        <v>[24.3; 34]</v>
      </c>
      <c r="Z19" s="11" t="str">
        <f>IF(T_iv_strat2!W7=".","-",(CONCATENATE("[",ROUND(T_iv_strat2!W7,1),"; ",ROUND(T_iv_strat2!X7,1),"]")))</f>
        <v>[3.4; 34.9]</v>
      </c>
      <c r="AA19" s="11" t="str">
        <f>IF(T_iv_strat2!AA7=".","-",(CONCATENATE("[",ROUND(T_iv_strat2!AA7,1),"; ",ROUND(T_iv_strat2!AB7,1),"]")))</f>
        <v>[21.8; 33.3]</v>
      </c>
      <c r="AB19" s="11" t="str">
        <f>IF(T_iv_strat2!AE7=".","-",(CONCATENATE("[",ROUND(T_iv_strat2!AE7,1),"; ",ROUND(T_iv_strat2!AF7,1),"]")))</f>
        <v>[9.3; 44.9]</v>
      </c>
      <c r="AC19" s="99" t="str">
        <f>IF(T_iv_strat2!AI7=".","-",(CONCATENATE("[",ROUND(T_iv_strat2!AI7,1),"; ",ROUND(T_iv_strat2!AJ7,1),"]")))</f>
        <v>[26.9; 71]</v>
      </c>
      <c r="AD19" s="11" t="str">
        <f>IF(T_iv_strat2!AM7=".","-",(CONCATENATE("[",ROUND(T_iv_strat2!AM7,1),"; ",ROUND(T_iv_strat2!AN7,1),"]")))</f>
        <v>[30.6; 47.9]</v>
      </c>
      <c r="AE19" s="11" t="str">
        <f>IF(T_iv_strat2!AQ7=".","-",(CONCATENATE("[",ROUND(T_iv_strat2!AQ7,1),"; ",ROUND(T_iv_strat2!AR7,1),"]")))</f>
        <v>[21.7; 42.9]</v>
      </c>
      <c r="AF19" s="11" t="str">
        <f>IF(T_iv_strat2!AU7=".","-",(CONCATENATE("[",ROUND(T_iv_strat2!AU7,1),"; ",ROUND(T_iv_strat2!AV7,1),"]")))</f>
        <v>[14.4; 44.4]</v>
      </c>
      <c r="AG19" s="11" t="str">
        <f>IF(T_iv_strat2!AY7=".","-",(CONCATENATE("[",ROUND(T_iv_strat2!AY7,1),"; ",ROUND(T_iv_strat2!AZ7,1),"]")))</f>
        <v>[20.4; 32]</v>
      </c>
      <c r="AH19" s="11" t="str">
        <f>IF(T_iv_strat2!BC7=".","-",(CONCATENATE("[",ROUND(T_iv_strat2!BC7,1),"; ",ROUND(T_iv_strat2!BD7,1),"]")))</f>
        <v>[9.4; 49]</v>
      </c>
      <c r="AI19" s="11" t="str">
        <f>IF(T_iv_strat2!BG7=".","-",(CONCATENATE("[",ROUND(T_iv_strat2!BG7,1),"; ",ROUND(T_iv_strat2!BH7,1),"]")))</f>
        <v>[22.4; 34.3]</v>
      </c>
      <c r="AJ19" s="11" t="str">
        <f>IF(T_iv_strat2!BK7=".","-",(CONCATENATE("[",ROUND(T_iv_strat2!BK7,1),"; ",ROUND(T_iv_strat2!BL7,1),"]")))</f>
        <v>[2.9; 44.6]</v>
      </c>
      <c r="AN19" s="11" t="str">
        <f>IF(T_iv_strat3!C7=".","-",(CONCATENATE("[",ROUND(T_iv_strat3!C7,1),"; ",ROUND(T_iv_strat3!D7,1),"]")))</f>
        <v>-</v>
      </c>
      <c r="AO19" s="11" t="str">
        <f>IF(T_iv_strat3!G7=".","-",(CONCATENATE("[",ROUND(T_iv_strat3!G7,1),"; ",ROUND(T_iv_strat3!H7,1),"]")))</f>
        <v>[9.5; 32.3]</v>
      </c>
      <c r="AP19" s="11" t="str">
        <f>IF(T_iv_strat3!K7=".","-",(CONCATENATE("[",ROUND(T_iv_strat3!K7,1),"; ",ROUND(T_iv_strat3!L7,1),"]")))</f>
        <v>[0.2; 4]</v>
      </c>
      <c r="AQ19" s="11" t="str">
        <f>IF(T_iv_strat3!O7=".","-",(CONCATENATE("[",ROUND(T_iv_strat3!O7,1),"; ",ROUND(T_iv_strat3!P7,1),"]")))</f>
        <v>[10; 30.3]</v>
      </c>
      <c r="AR19" s="11" t="str">
        <f>IF(T_iv_strat3!S7=".","-",(CONCATENATE("[",ROUND(T_iv_strat3!S7,1),"; ",ROUND(T_iv_strat3!T7,1),"]")))</f>
        <v>[0.1; 4.2]</v>
      </c>
      <c r="AS19" s="11" t="str">
        <f>IF(T_iv_strat3!W7=".","-",(CONCATENATE("[",ROUND(T_iv_strat3!W7,1),"; ",ROUND(T_iv_strat3!X7,1),"]")))</f>
        <v>-</v>
      </c>
      <c r="AT19" s="11" t="str">
        <f>IF(T_iv_strat3!AA7=".","-",(CONCATENATE("[",ROUND(T_iv_strat3!AA7,1),"; ",ROUND(T_iv_strat3!AB7,1),"]")))</f>
        <v>[1; 6.1]</v>
      </c>
      <c r="AU19" s="11" t="str">
        <f>IF(T_iv_strat3!AE7=".","-",(CONCATENATE("[",ROUND(T_iv_strat3!AE7,1),"; ",ROUND(T_iv_strat3!AF7,1),"]")))</f>
        <v>-</v>
      </c>
      <c r="AV19" s="99" t="str">
        <f>IF(T_iv_strat3!AI7=".","-",(CONCATENATE("[",ROUND(T_iv_strat3!AI7,1),"; ",ROUND(T_iv_strat3!AJ7,1),"]")))</f>
        <v>[1.5; 63.2]</v>
      </c>
      <c r="AW19" s="11" t="str">
        <f>IF(T_iv_strat3!AM7=".","-",(CONCATENATE("[",ROUND(T_iv_strat3!AM7,1),"; ",ROUND(T_iv_strat3!AN7,1),"]")))</f>
        <v>[4.4; 21]</v>
      </c>
      <c r="AX19" s="11" t="str">
        <f>IF(T_iv_strat3!AQ7=".","-",(CONCATENATE("[",ROUND(T_iv_strat3!AQ7,1),"; ",ROUND(T_iv_strat3!AR7,1),"]")))</f>
        <v>[2.1; 7.3]</v>
      </c>
      <c r="AY19" s="11" t="str">
        <f>IF(T_iv_strat3!AU7=".","-",(CONCATENATE("[",ROUND(T_iv_strat3!AU7,1),"; ",ROUND(T_iv_strat3!AV7,1),"]")))</f>
        <v>[2.7; 19.8]</v>
      </c>
      <c r="AZ19" s="11" t="str">
        <f>IF(T_iv_strat3!AY7=".","-",(CONCATENATE("[",ROUND(T_iv_strat3!AY7,1),"; ",ROUND(T_iv_strat3!AZ7,1),"]")))</f>
        <v>[0.1; 1.4]</v>
      </c>
      <c r="BA19" s="11" t="str">
        <f>IF(T_iv_strat3!BC7=".","-",(CONCATENATE("[",ROUND(T_iv_strat3!BC7,1),"; ",ROUND(T_iv_strat3!BD7,1),"]")))</f>
        <v>-</v>
      </c>
      <c r="BB19" s="11" t="str">
        <f>IF(T_iv_strat3!BG7=".","-",(CONCATENATE("[",ROUND(T_iv_strat3!BG7,1),"; ",ROUND(T_iv_strat3!BH7,1),"]")))</f>
        <v>[1.5; 4.4]</v>
      </c>
      <c r="BC19" s="11" t="str">
        <f>IF(T_iv_strat3!BK7=".","-",(CONCATENATE("[",ROUND(T_iv_strat3!BK7,1),"; ",ROUND(T_iv_strat3!BL7,1),"]")))</f>
        <v>-</v>
      </c>
    </row>
    <row r="20" spans="1:56" s="13" customFormat="1" x14ac:dyDescent="0.2">
      <c r="A20" s="185" t="str">
        <f>T_iv_strat1!C1</f>
        <v xml:space="preserve">Rural strat1 Footnote - N screened outlets: Private not for profit=2; private not for profit=3; pharmacy=6; PPMV=334; informal=4; labs = 1; wholesalers= 4. Outlets that met screening criteria for a full interview but did not complete the interview (were not interviewed or completed a partial interview) = 4 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2"/>
      <c r="S20" s="12"/>
      <c r="T20" s="196" t="str">
        <f>T_iv_strat2!C1</f>
        <v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v>
      </c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M20" s="196" t="str">
        <f>T_iv_strat3!C1</f>
        <v xml:space="preserve">Rural strat3 Footnote - N screened outlets: Private not for profit=0; private not for profit=12; pharmacy=61; PPMV=83; informal=4; labs = 14; wholesalers= 0. Outlets that met screening criteria for a full interview but did not complete the interview (were not interviewed or completed a partial interview) = 8 </v>
      </c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</row>
    <row r="21" spans="1:56" s="114" customFormat="1" ht="12" thickBot="1" x14ac:dyDescent="0.25">
      <c r="A21" s="175" t="str">
        <f>T_iv_strat1!D1</f>
        <v xml:space="preserve">Urban strat1 Footnote - N screened outlets: Private not for profit=7; private not for profit=10; pharmacy=34; PPMV=434; informal=0; labs = 0; wholesalers= 2. Outlets that met screening criteria for a full interview but did not complete the interview (were not interviewed or completed a partial interview) = 4 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2"/>
      <c r="S21" s="12"/>
      <c r="T21" s="195" t="str">
        <f>T_iv_strat2!D1</f>
        <v xml:space="preserve">Urban strat2 Footnote - N screened outlets: Private not for profit=8; private not for profit=90; pharmacy=118; PPMV=1030; informal=26; labs = 46; wholesalers= 14. Outlets that met screening criteria for a full interview but did not complete the interview (were not interviewed or completed a partial interview) = 21 </v>
      </c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3"/>
      <c r="AL21" s="13"/>
      <c r="AM21" s="195" t="str">
        <f>T_iv_strat3!D1</f>
        <v xml:space="preserve">Urban strat3 Footnote - N screened outlets: Private not for profit=3; private not for profit=68; pharmacy=276; PPMV=417; informal=44; labs = 44; wholesalers= 3. Outlets that met screening criteria for a full interview but did not complete the interview (were not interviewed or completed a partial interview) = 43 </v>
      </c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</row>
    <row r="22" spans="1:56" x14ac:dyDescent="0.2">
      <c r="R22" s="12"/>
      <c r="S22" s="12"/>
      <c r="AK22" s="13"/>
      <c r="AL22" s="13"/>
    </row>
    <row r="23" spans="1:56" x14ac:dyDescent="0.2">
      <c r="R23" s="12"/>
      <c r="S23" s="12"/>
      <c r="AK23" s="13"/>
      <c r="AL23" s="13"/>
    </row>
    <row r="24" spans="1:56" x14ac:dyDescent="0.2">
      <c r="R24" s="12"/>
      <c r="S24" s="12"/>
      <c r="AK24" s="13"/>
      <c r="AL24" s="13"/>
    </row>
    <row r="25" spans="1:56" x14ac:dyDescent="0.2">
      <c r="R25" s="12"/>
      <c r="S25" s="12"/>
      <c r="AK25" s="13"/>
      <c r="AL25" s="13"/>
    </row>
    <row r="26" spans="1:56" x14ac:dyDescent="0.2">
      <c r="R26" s="12"/>
      <c r="S26" s="12"/>
      <c r="AK26" s="13"/>
      <c r="AL26" s="13"/>
    </row>
    <row r="27" spans="1:56" x14ac:dyDescent="0.2">
      <c r="R27" s="12"/>
      <c r="S27" s="12"/>
      <c r="AK27" s="13"/>
      <c r="AL27" s="13"/>
    </row>
    <row r="28" spans="1:56" x14ac:dyDescent="0.2">
      <c r="R28" s="12"/>
      <c r="S28" s="12"/>
      <c r="AK28" s="13"/>
      <c r="AL28" s="13"/>
    </row>
    <row r="29" spans="1:56" x14ac:dyDescent="0.2">
      <c r="R29" s="12"/>
      <c r="S29" s="12"/>
      <c r="AK29" s="13"/>
      <c r="AL29" s="13"/>
    </row>
    <row r="30" spans="1:56" x14ac:dyDescent="0.2">
      <c r="R30" s="12"/>
      <c r="S30" s="12"/>
      <c r="AK30" s="13"/>
      <c r="AL30" s="13"/>
    </row>
    <row r="31" spans="1:56" x14ac:dyDescent="0.2">
      <c r="R31" s="12"/>
      <c r="S31" s="12"/>
      <c r="AK31" s="13"/>
      <c r="AL31" s="13"/>
    </row>
    <row r="32" spans="1:56" x14ac:dyDescent="0.2">
      <c r="R32" s="12"/>
      <c r="S32" s="12"/>
      <c r="AK32" s="13"/>
      <c r="AL32" s="13"/>
    </row>
    <row r="33" spans="37:38" x14ac:dyDescent="0.2">
      <c r="AK33" s="13"/>
      <c r="AL33" s="13"/>
    </row>
    <row r="34" spans="37:38" x14ac:dyDescent="0.2">
      <c r="AK34" s="13"/>
      <c r="AL34" s="13"/>
    </row>
  </sheetData>
  <mergeCells count="21">
    <mergeCell ref="AM5:BC5"/>
    <mergeCell ref="AM6:BC6"/>
    <mergeCell ref="AN7:AU7"/>
    <mergeCell ref="AV7:BC7"/>
    <mergeCell ref="A8:A11"/>
    <mergeCell ref="T8:T11"/>
    <mergeCell ref="AM8:AM11"/>
    <mergeCell ref="B7:I7"/>
    <mergeCell ref="J7:Q7"/>
    <mergeCell ref="U7:AB7"/>
    <mergeCell ref="AC7:AJ7"/>
    <mergeCell ref="A5:Q5"/>
    <mergeCell ref="A6:Q6"/>
    <mergeCell ref="T5:AJ5"/>
    <mergeCell ref="T6:AJ6"/>
    <mergeCell ref="A21:Q21"/>
    <mergeCell ref="T21:AJ21"/>
    <mergeCell ref="A20:Q20"/>
    <mergeCell ref="T20:AJ20"/>
    <mergeCell ref="AM20:BD20"/>
    <mergeCell ref="AM21:BD21"/>
  </mergeCells>
  <conditionalFormatting sqref="A1:Q1 S1:XFD1 A3:Q4 S3:XFD4">
    <cfRule type="cellIs" dxfId="6" priority="11" operator="equal">
      <formula>1</formula>
    </cfRule>
  </conditionalFormatting>
  <conditionalFormatting sqref="B12">
    <cfRule type="expression" dxfId="5" priority="10">
      <formula>"(RIGHT(B4, LEN(B4)-2)*1)&lt;50"</formula>
    </cfRule>
  </conditionalFormatting>
  <conditionalFormatting sqref="R1:R3">
    <cfRule type="cellIs" dxfId="4" priority="1" operator="equal">
      <formula>1</formula>
    </cfRule>
  </conditionalFormatting>
  <conditionalFormatting sqref="U12">
    <cfRule type="expression" dxfId="3" priority="5">
      <formula>"(RIGHT(B4, LEN(B4)-2)*1)&lt;50"</formula>
    </cfRule>
  </conditionalFormatting>
  <conditionalFormatting sqref="AN12">
    <cfRule type="expression" dxfId="2" priority="3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7"/>
  <sheetViews>
    <sheetView workbookViewId="0">
      <selection activeCell="G20" sqref="G20"/>
    </sheetView>
  </sheetViews>
  <sheetFormatPr defaultColWidth="8.85546875" defaultRowHeight="15" x14ac:dyDescent="0.25"/>
  <cols>
    <col min="1" max="1" width="27.42578125" customWidth="1"/>
  </cols>
  <sheetData>
    <row r="1" spans="1:33" x14ac:dyDescent="0.25">
      <c r="A1" t="s">
        <v>62</v>
      </c>
      <c r="B1" t="s">
        <v>48</v>
      </c>
      <c r="C1" t="s">
        <v>114</v>
      </c>
      <c r="F1" t="s">
        <v>49</v>
      </c>
      <c r="J1" t="s">
        <v>50</v>
      </c>
      <c r="N1" t="s">
        <v>51</v>
      </c>
      <c r="R1" t="s">
        <v>61</v>
      </c>
      <c r="V1" t="s">
        <v>115</v>
      </c>
      <c r="Z1" t="s">
        <v>116</v>
      </c>
      <c r="AD1" t="s">
        <v>54</v>
      </c>
    </row>
    <row r="2" spans="1:33" x14ac:dyDescent="0.25"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</row>
    <row r="3" spans="1:33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3" x14ac:dyDescent="0.25">
      <c r="A4" t="s">
        <v>101</v>
      </c>
      <c r="B4">
        <v>82.988195650369221</v>
      </c>
      <c r="C4">
        <v>65.752359132532391</v>
      </c>
      <c r="D4">
        <v>92.534602183770971</v>
      </c>
      <c r="E4">
        <v>20</v>
      </c>
      <c r="F4">
        <v>44.208360085694167</v>
      </c>
      <c r="G4">
        <v>35.989245801411066</v>
      </c>
      <c r="H4">
        <v>52.757466638907246</v>
      </c>
      <c r="I4">
        <v>139</v>
      </c>
      <c r="J4">
        <v>7.1174007337837599</v>
      </c>
      <c r="K4">
        <v>4.860998609443639</v>
      </c>
      <c r="L4">
        <v>10.307712756884161</v>
      </c>
      <c r="M4">
        <v>464</v>
      </c>
      <c r="N4">
        <v>73.272036766086586</v>
      </c>
      <c r="O4">
        <v>32.831653741641034</v>
      </c>
      <c r="P4">
        <v>93.893150497347847</v>
      </c>
      <c r="Q4">
        <v>3</v>
      </c>
      <c r="R4">
        <v>9.5503377827048794</v>
      </c>
      <c r="S4">
        <v>7.161085796360549</v>
      </c>
      <c r="T4">
        <v>12.628316178165502</v>
      </c>
      <c r="U4">
        <v>2943</v>
      </c>
      <c r="V4">
        <v>6.7158359929837781</v>
      </c>
      <c r="W4">
        <v>2.055988240110076</v>
      </c>
      <c r="X4">
        <v>19.801855921107585</v>
      </c>
      <c r="Y4">
        <v>93</v>
      </c>
      <c r="Z4">
        <v>10.471854070117406</v>
      </c>
      <c r="AA4">
        <v>8.3869423204888101</v>
      </c>
      <c r="AB4">
        <v>13.001500216109472</v>
      </c>
      <c r="AC4">
        <v>3662</v>
      </c>
      <c r="AD4">
        <v>12.984567648531639</v>
      </c>
      <c r="AE4">
        <v>6.071842882257485</v>
      </c>
      <c r="AF4">
        <v>25.620647080921483</v>
      </c>
      <c r="AG4">
        <v>50</v>
      </c>
    </row>
    <row r="5" spans="1:33" x14ac:dyDescent="0.25">
      <c r="A5" t="s">
        <v>102</v>
      </c>
      <c r="B5">
        <v>79.347996607748001</v>
      </c>
      <c r="C5">
        <v>61.476877874725112</v>
      </c>
      <c r="D5">
        <v>90.244216617608586</v>
      </c>
      <c r="E5">
        <v>20</v>
      </c>
      <c r="F5">
        <v>33.435257883088894</v>
      </c>
      <c r="G5">
        <v>24.283868055680468</v>
      </c>
      <c r="H5">
        <v>44.029887824268201</v>
      </c>
      <c r="I5">
        <v>139</v>
      </c>
      <c r="J5">
        <v>0.39112989294162609</v>
      </c>
      <c r="K5">
        <v>0.13763342605159432</v>
      </c>
      <c r="L5">
        <v>1.1063494706843973</v>
      </c>
      <c r="M5">
        <v>464</v>
      </c>
      <c r="N5">
        <v>73.272036766086586</v>
      </c>
      <c r="O5">
        <v>32.831653741641034</v>
      </c>
      <c r="P5">
        <v>93.893150497347847</v>
      </c>
      <c r="Q5">
        <v>3</v>
      </c>
      <c r="R5" t="s">
        <v>58</v>
      </c>
      <c r="S5" t="s">
        <v>59</v>
      </c>
      <c r="T5" t="s">
        <v>59</v>
      </c>
      <c r="U5">
        <v>2943</v>
      </c>
      <c r="V5" t="s">
        <v>58</v>
      </c>
      <c r="W5" t="s">
        <v>59</v>
      </c>
      <c r="X5" t="s">
        <v>59</v>
      </c>
      <c r="Y5">
        <v>93</v>
      </c>
      <c r="Z5">
        <v>1.5352570268822177</v>
      </c>
      <c r="AA5">
        <v>1.0603976068627416</v>
      </c>
      <c r="AB5">
        <v>2.2179974052799825</v>
      </c>
      <c r="AC5">
        <v>3662</v>
      </c>
      <c r="AD5" t="s">
        <v>58</v>
      </c>
      <c r="AE5" t="s">
        <v>59</v>
      </c>
      <c r="AF5" t="s">
        <v>59</v>
      </c>
      <c r="AG5">
        <v>50</v>
      </c>
    </row>
    <row r="6" spans="1:33" x14ac:dyDescent="0.25">
      <c r="A6" t="s">
        <v>103</v>
      </c>
      <c r="B6">
        <v>12.918086081045377</v>
      </c>
      <c r="C6">
        <v>5.4791509200445958</v>
      </c>
      <c r="D6">
        <v>27.516533617440299</v>
      </c>
      <c r="E6">
        <v>20</v>
      </c>
      <c r="F6">
        <v>22.81322004057947</v>
      </c>
      <c r="G6">
        <v>15.035714880545378</v>
      </c>
      <c r="H6">
        <v>33.048918614938415</v>
      </c>
      <c r="I6">
        <v>139</v>
      </c>
      <c r="J6">
        <v>7.0474604836446435</v>
      </c>
      <c r="K6">
        <v>4.801681284750277</v>
      </c>
      <c r="L6">
        <v>10.230725738531019</v>
      </c>
      <c r="M6">
        <v>464</v>
      </c>
      <c r="N6">
        <v>28.083018576590735</v>
      </c>
      <c r="O6">
        <v>6.0925332640813492</v>
      </c>
      <c r="P6">
        <v>70.152099737502454</v>
      </c>
      <c r="Q6">
        <v>3</v>
      </c>
      <c r="R6">
        <v>9.5503377827048794</v>
      </c>
      <c r="S6">
        <v>7.161085796360549</v>
      </c>
      <c r="T6">
        <v>12.628316178165502</v>
      </c>
      <c r="U6">
        <v>2943</v>
      </c>
      <c r="V6">
        <v>6.7158359929837781</v>
      </c>
      <c r="W6">
        <v>2.055988240110076</v>
      </c>
      <c r="X6">
        <v>19.801855921107585</v>
      </c>
      <c r="Y6">
        <v>93</v>
      </c>
      <c r="Z6">
        <v>9.4203963502825072</v>
      </c>
      <c r="AA6">
        <v>7.3406767747340256</v>
      </c>
      <c r="AB6">
        <v>12.01294096741627</v>
      </c>
      <c r="AC6">
        <v>3662</v>
      </c>
      <c r="AD6">
        <v>12.984567648531639</v>
      </c>
      <c r="AE6">
        <v>6.071842882257485</v>
      </c>
      <c r="AF6">
        <v>25.620647080921483</v>
      </c>
      <c r="AG6">
        <v>50</v>
      </c>
    </row>
    <row r="7" spans="1:33" x14ac:dyDescent="0.25">
      <c r="A7" t="s">
        <v>104</v>
      </c>
      <c r="B7">
        <v>56.081810888905814</v>
      </c>
      <c r="C7">
        <v>24.427195581087823</v>
      </c>
      <c r="D7">
        <v>83.456956696875523</v>
      </c>
      <c r="E7">
        <v>6</v>
      </c>
      <c r="F7">
        <v>49.422565309437381</v>
      </c>
      <c r="G7">
        <v>30.589702776576267</v>
      </c>
      <c r="H7">
        <v>68.420730094914163</v>
      </c>
      <c r="I7">
        <v>61</v>
      </c>
      <c r="J7">
        <v>45.720851381222971</v>
      </c>
      <c r="K7">
        <v>32.590270780225481</v>
      </c>
      <c r="L7">
        <v>59.474209177392012</v>
      </c>
      <c r="M7">
        <v>80</v>
      </c>
      <c r="N7">
        <v>100</v>
      </c>
      <c r="Q7">
        <v>1</v>
      </c>
      <c r="R7">
        <v>49.527172477589268</v>
      </c>
      <c r="S7">
        <v>38.420159324267573</v>
      </c>
      <c r="T7">
        <v>60.681051295727364</v>
      </c>
      <c r="U7">
        <v>552</v>
      </c>
      <c r="V7">
        <v>84.307138815106114</v>
      </c>
      <c r="W7">
        <v>54.779185007710865</v>
      </c>
      <c r="X7">
        <v>95.971930303770421</v>
      </c>
      <c r="Y7">
        <v>13</v>
      </c>
      <c r="Z7">
        <v>49.975587586748063</v>
      </c>
      <c r="AA7">
        <v>40.716399611984208</v>
      </c>
      <c r="AB7">
        <v>59.236450215726236</v>
      </c>
      <c r="AC7">
        <v>713</v>
      </c>
      <c r="AD7">
        <v>61.274118857746465</v>
      </c>
      <c r="AE7">
        <v>28.88585512774689</v>
      </c>
      <c r="AF7">
        <v>86.040202249849273</v>
      </c>
      <c r="AG7">
        <v>11</v>
      </c>
    </row>
  </sheetData>
  <conditionalFormatting sqref="A4:XFD14">
    <cfRule type="cellIs" dxfId="1" priority="1" operator="equal">
      <formula>100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9DAD4-5CC6-48AE-BAC3-F64CD575D61D}">
  <ds:schemaRefs>
    <ds:schemaRef ds:uri="http://schemas.microsoft.com/office/infopath/2007/PartnerControls"/>
    <ds:schemaRef ds:uri="http://purl.org/dc/elements/1.1/"/>
    <ds:schemaRef ds:uri="1011fb24-49a0-463f-ada9-a8217d0aa252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a72d8ac4-480f-42af-94c3-1b0dbed1eec5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55A5BF-AD83-44A9-9622-7312A20BD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FD6CC-3F48-4A87-8384-6F637E911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 i</vt:lpstr>
      <vt:lpstr>Figures ii</vt:lpstr>
      <vt:lpstr>Figures iii</vt:lpstr>
      <vt:lpstr>Figures Example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2024-12-12T19:56:20Z</dcterms:created>
  <dcterms:modified xsi:type="dcterms:W3CDTF">2025-06-11T17:51:35Z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