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1504" documentId="115_{5B9905B1-5417-3D49-B414-B6F022E8BF13}" xr6:coauthVersionLast="47" xr6:coauthVersionMax="47" xr10:uidLastSave="{ED488E22-B909-45BD-8E2A-3E996515AE3F}"/>
  <bookViews>
    <workbookView xWindow="-120" yWindow="-120" windowWidth="29040" windowHeight="15720" firstSheet="9" activeTab="11" xr2:uid="{00000000-000D-0000-FFFF-FFFF00000000}"/>
  </bookViews>
  <sheets>
    <sheet name="Table i &amp; Figures" sheetId="41" r:id="rId1"/>
    <sheet name="Table ii" sheetId="40" r:id="rId2"/>
    <sheet name="Table iii &amp; Figures" sheetId="15" r:id="rId3"/>
    <sheet name="Table iv" sheetId="34" r:id="rId4"/>
    <sheet name="T_i" sheetId="38" r:id="rId5"/>
    <sheet name="T_ii" sheetId="39" r:id="rId6"/>
    <sheet name="T_iii_strat1" sheetId="1" r:id="rId7"/>
    <sheet name="T_iii_strat2" sheetId="2" r:id="rId8"/>
    <sheet name="T_iii_strat3" sheetId="3" r:id="rId9"/>
    <sheet name="T_iv_strat1" sheetId="28" r:id="rId10"/>
    <sheet name="T_iv_strat2" sheetId="29" r:id="rId11"/>
    <sheet name="T_iv_strat3" sheetId="30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27" i="34" l="1"/>
  <c r="AA127" i="34"/>
  <c r="J127" i="34"/>
  <c r="AR126" i="34"/>
  <c r="AJ126" i="34"/>
  <c r="AI126" i="34"/>
  <c r="AE126" i="34"/>
  <c r="AA126" i="34"/>
  <c r="T126" i="34"/>
  <c r="P126" i="34"/>
  <c r="AR125" i="34"/>
  <c r="AL125" i="34"/>
  <c r="AK125" i="34"/>
  <c r="AJ125" i="34"/>
  <c r="AA125" i="34"/>
  <c r="W125" i="34"/>
  <c r="BD124" i="34"/>
  <c r="BA124" i="34"/>
  <c r="AS124" i="34"/>
  <c r="AR124" i="34"/>
  <c r="AA124" i="34"/>
  <c r="AZ123" i="34"/>
  <c r="AY123" i="34"/>
  <c r="AX123" i="34"/>
  <c r="AW123" i="34"/>
  <c r="AV123" i="34"/>
  <c r="AR123" i="34"/>
  <c r="AC123" i="34"/>
  <c r="AA123" i="34"/>
  <c r="BE122" i="34"/>
  <c r="AZ122" i="34"/>
  <c r="AR122" i="34"/>
  <c r="AL122" i="34"/>
  <c r="AA122" i="34"/>
  <c r="S122" i="34"/>
  <c r="M122" i="34"/>
  <c r="K122" i="34"/>
  <c r="AR121" i="34"/>
  <c r="AA121" i="34"/>
  <c r="N121" i="34"/>
  <c r="K121" i="34"/>
  <c r="BA120" i="34"/>
  <c r="AS120" i="34"/>
  <c r="AR120" i="34"/>
  <c r="AA120" i="34"/>
  <c r="W120" i="34"/>
  <c r="BA119" i="34"/>
  <c r="AR119" i="34"/>
  <c r="AC119" i="34"/>
  <c r="AA119" i="34"/>
  <c r="W119" i="34"/>
  <c r="AV118" i="34"/>
  <c r="AR118" i="34"/>
  <c r="AA118" i="34"/>
  <c r="S118" i="34"/>
  <c r="AR117" i="34"/>
  <c r="AL117" i="34"/>
  <c r="AK117" i="34"/>
  <c r="AJ117" i="34"/>
  <c r="AA117" i="34"/>
  <c r="BD116" i="34"/>
  <c r="AR116" i="34"/>
  <c r="AM116" i="34"/>
  <c r="AJ116" i="34"/>
  <c r="AA116" i="34"/>
  <c r="AY115" i="34"/>
  <c r="AR115" i="34"/>
  <c r="AO115" i="34"/>
  <c r="AB115" i="34"/>
  <c r="AA115" i="34"/>
  <c r="BA114" i="34"/>
  <c r="AZ114" i="34"/>
  <c r="AY114" i="34"/>
  <c r="AR114" i="34"/>
  <c r="AA114" i="34"/>
  <c r="U114" i="34"/>
  <c r="BE113" i="34"/>
  <c r="AT113" i="34"/>
  <c r="AS113" i="34"/>
  <c r="AR113" i="34"/>
  <c r="AK113" i="34"/>
  <c r="AA113" i="34"/>
  <c r="M113" i="34"/>
  <c r="AZ112" i="34"/>
  <c r="AR112" i="34"/>
  <c r="AA112" i="34"/>
  <c r="S112" i="34"/>
  <c r="AR111" i="34"/>
  <c r="AA111" i="34"/>
  <c r="X111" i="34"/>
  <c r="W111" i="34"/>
  <c r="V111" i="34"/>
  <c r="AR110" i="34"/>
  <c r="AA110" i="34"/>
  <c r="W110" i="34"/>
  <c r="P110" i="34"/>
  <c r="BF109" i="34"/>
  <c r="BE109" i="34"/>
  <c r="BD109" i="34"/>
  <c r="BC109" i="34"/>
  <c r="BB109" i="34"/>
  <c r="BA109" i="34"/>
  <c r="AZ109" i="34"/>
  <c r="AY109" i="34"/>
  <c r="AX109" i="34"/>
  <c r="AW109" i="34"/>
  <c r="AV109" i="34"/>
  <c r="AU109" i="34"/>
  <c r="AT109" i="34"/>
  <c r="AS109" i="34"/>
  <c r="BF108" i="34"/>
  <c r="BE108" i="34"/>
  <c r="BD108" i="34"/>
  <c r="BC108" i="34"/>
  <c r="BC103" i="34" s="1"/>
  <c r="BB108" i="34"/>
  <c r="BB103" i="34" s="1"/>
  <c r="BA108" i="34"/>
  <c r="BA103" i="34" s="1"/>
  <c r="AZ108" i="34"/>
  <c r="AY108" i="34"/>
  <c r="AY103" i="34" s="1"/>
  <c r="AX108" i="34"/>
  <c r="AW108" i="34"/>
  <c r="AV108" i="34"/>
  <c r="AV103" i="34" s="1"/>
  <c r="AU108" i="34"/>
  <c r="AT108" i="34"/>
  <c r="AS108" i="34"/>
  <c r="AO108" i="34"/>
  <c r="AO103" i="34" s="1"/>
  <c r="AN108" i="34"/>
  <c r="AM108" i="34"/>
  <c r="AL108" i="34"/>
  <c r="AL103" i="34" s="1"/>
  <c r="AK108" i="34"/>
  <c r="AJ108" i="34"/>
  <c r="AJ103" i="34" s="1"/>
  <c r="AI108" i="34"/>
  <c r="AH108" i="34"/>
  <c r="AG108" i="34"/>
  <c r="AG103" i="34" s="1"/>
  <c r="AF108" i="34"/>
  <c r="AE108" i="34"/>
  <c r="AD108" i="34"/>
  <c r="AC108" i="34"/>
  <c r="AC103" i="34" s="1"/>
  <c r="AB108" i="34"/>
  <c r="AB103" i="34" s="1"/>
  <c r="X108" i="34"/>
  <c r="X103" i="34" s="1"/>
  <c r="W108" i="34"/>
  <c r="V108" i="34"/>
  <c r="U108" i="34"/>
  <c r="T108" i="34"/>
  <c r="S108" i="34"/>
  <c r="R108" i="34"/>
  <c r="R103" i="34" s="1"/>
  <c r="Q108" i="34"/>
  <c r="P108" i="34"/>
  <c r="P103" i="34" s="1"/>
  <c r="O108" i="34"/>
  <c r="N108" i="34"/>
  <c r="N103" i="34" s="1"/>
  <c r="M108" i="34"/>
  <c r="M103" i="34" s="1"/>
  <c r="L108" i="34"/>
  <c r="L103" i="34" s="1"/>
  <c r="K108" i="34"/>
  <c r="K103" i="34" s="1"/>
  <c r="BF107" i="34"/>
  <c r="BE107" i="34"/>
  <c r="BD107" i="34"/>
  <c r="BC107" i="34"/>
  <c r="BB107" i="34"/>
  <c r="BA107" i="34"/>
  <c r="AZ107" i="34"/>
  <c r="AY107" i="34"/>
  <c r="AX107" i="34"/>
  <c r="AW107" i="34"/>
  <c r="AV107" i="34"/>
  <c r="AU107" i="34"/>
  <c r="AT107" i="34"/>
  <c r="AS107" i="34"/>
  <c r="AO107" i="34"/>
  <c r="AN107" i="34"/>
  <c r="AM107" i="34"/>
  <c r="AL107" i="34"/>
  <c r="AK107" i="34"/>
  <c r="AJ107" i="34"/>
  <c r="AI107" i="34"/>
  <c r="AH107" i="34"/>
  <c r="AG107" i="34"/>
  <c r="AF107" i="34"/>
  <c r="AE107" i="34"/>
  <c r="AD107" i="34"/>
  <c r="AC107" i="34"/>
  <c r="AB107" i="34"/>
  <c r="X107" i="34"/>
  <c r="W107" i="34"/>
  <c r="V107" i="34"/>
  <c r="U107" i="34"/>
  <c r="T107" i="34"/>
  <c r="S107" i="34"/>
  <c r="R107" i="34"/>
  <c r="Q107" i="34"/>
  <c r="P107" i="34"/>
  <c r="O107" i="34"/>
  <c r="N107" i="34"/>
  <c r="M107" i="34"/>
  <c r="L107" i="34"/>
  <c r="K107" i="34"/>
  <c r="AR104" i="34"/>
  <c r="AA104" i="34"/>
  <c r="J104" i="34"/>
  <c r="BF103" i="34"/>
  <c r="BE103" i="34"/>
  <c r="BD103" i="34"/>
  <c r="AZ103" i="34"/>
  <c r="AX103" i="34"/>
  <c r="AW103" i="34"/>
  <c r="AU103" i="34"/>
  <c r="AT103" i="34"/>
  <c r="AS103" i="34"/>
  <c r="AR103" i="34"/>
  <c r="AN103" i="34"/>
  <c r="AM103" i="34"/>
  <c r="AK103" i="34"/>
  <c r="AI103" i="34"/>
  <c r="AH103" i="34"/>
  <c r="AF103" i="34"/>
  <c r="AE103" i="34"/>
  <c r="AD103" i="34"/>
  <c r="AA103" i="34"/>
  <c r="Z103" i="34"/>
  <c r="W103" i="34"/>
  <c r="V103" i="34"/>
  <c r="U103" i="34"/>
  <c r="T103" i="34"/>
  <c r="S103" i="34"/>
  <c r="Q103" i="34"/>
  <c r="O103" i="34"/>
  <c r="AR86" i="34"/>
  <c r="AA86" i="34"/>
  <c r="J86" i="34"/>
  <c r="BF85" i="34"/>
  <c r="BD85" i="34"/>
  <c r="AZ85" i="34"/>
  <c r="AT85" i="34"/>
  <c r="AR85" i="34"/>
  <c r="AA85" i="34"/>
  <c r="P85" i="34"/>
  <c r="K85" i="34"/>
  <c r="BF84" i="34"/>
  <c r="AW84" i="34"/>
  <c r="AT84" i="34"/>
  <c r="AR84" i="34"/>
  <c r="AA84" i="34"/>
  <c r="V84" i="34"/>
  <c r="N84" i="34"/>
  <c r="BD83" i="34"/>
  <c r="AS83" i="34"/>
  <c r="AR83" i="34"/>
  <c r="AN83" i="34"/>
  <c r="AI83" i="34"/>
  <c r="AA83" i="34"/>
  <c r="N83" i="34"/>
  <c r="AZ82" i="34"/>
  <c r="AV82" i="34"/>
  <c r="AR82" i="34"/>
  <c r="AN82" i="34"/>
  <c r="AJ82" i="34"/>
  <c r="AA82" i="34"/>
  <c r="Q82" i="34"/>
  <c r="M82" i="34"/>
  <c r="BA81" i="34"/>
  <c r="AR81" i="34"/>
  <c r="AL81" i="34"/>
  <c r="AJ81" i="34"/>
  <c r="AI81" i="34"/>
  <c r="AB81" i="34"/>
  <c r="AA81" i="34"/>
  <c r="R81" i="34"/>
  <c r="Q81" i="34"/>
  <c r="P81" i="34"/>
  <c r="BD80" i="34"/>
  <c r="AZ80" i="34"/>
  <c r="AR80" i="34"/>
  <c r="AN80" i="34"/>
  <c r="AL80" i="34"/>
  <c r="AK80" i="34"/>
  <c r="AJ80" i="34"/>
  <c r="AA80" i="34"/>
  <c r="U80" i="34"/>
  <c r="T80" i="34"/>
  <c r="Q80" i="34"/>
  <c r="K80" i="34"/>
  <c r="BC79" i="34"/>
  <c r="AR79" i="34"/>
  <c r="AO79" i="34"/>
  <c r="AN79" i="34"/>
  <c r="AJ79" i="34"/>
  <c r="AF79" i="34"/>
  <c r="AC79" i="34"/>
  <c r="AA79" i="34"/>
  <c r="Q79" i="34"/>
  <c r="N79" i="34"/>
  <c r="M79" i="34"/>
  <c r="AR78" i="34"/>
  <c r="AJ78" i="34"/>
  <c r="AI78" i="34"/>
  <c r="AA78" i="34"/>
  <c r="P78" i="34"/>
  <c r="M78" i="34"/>
  <c r="BB77" i="34"/>
  <c r="AR77" i="34"/>
  <c r="AC77" i="34"/>
  <c r="AA77" i="34"/>
  <c r="V77" i="34"/>
  <c r="N77" i="34"/>
  <c r="M77" i="34"/>
  <c r="AR76" i="34"/>
  <c r="AO76" i="34"/>
  <c r="AC76" i="34"/>
  <c r="AA76" i="34"/>
  <c r="W76" i="34"/>
  <c r="V76" i="34"/>
  <c r="U76" i="34"/>
  <c r="BD75" i="34"/>
  <c r="BC75" i="34"/>
  <c r="AY75" i="34"/>
  <c r="AR75" i="34"/>
  <c r="AO75" i="34"/>
  <c r="AE75" i="34"/>
  <c r="AC75" i="34"/>
  <c r="AB75" i="34"/>
  <c r="AA75" i="34"/>
  <c r="N75" i="34"/>
  <c r="K75" i="34"/>
  <c r="BC74" i="34"/>
  <c r="BA74" i="34"/>
  <c r="AZ74" i="34"/>
  <c r="AR74" i="34"/>
  <c r="AL74" i="34"/>
  <c r="AK74" i="34"/>
  <c r="AJ74" i="34"/>
  <c r="AC74" i="34"/>
  <c r="AA74" i="34"/>
  <c r="X74" i="34"/>
  <c r="O74" i="34"/>
  <c r="N74" i="34"/>
  <c r="M74" i="34"/>
  <c r="K74" i="34"/>
  <c r="AR73" i="34"/>
  <c r="AO73" i="34"/>
  <c r="AK73" i="34"/>
  <c r="AJ73" i="34"/>
  <c r="AI73" i="34"/>
  <c r="AF73" i="34"/>
  <c r="AA73" i="34"/>
  <c r="V73" i="34"/>
  <c r="AY72" i="34"/>
  <c r="AS72" i="34"/>
  <c r="AR72" i="34"/>
  <c r="AO72" i="34"/>
  <c r="AC72" i="34"/>
  <c r="AA72" i="34"/>
  <c r="S72" i="34"/>
  <c r="BA71" i="34"/>
  <c r="AZ71" i="34"/>
  <c r="AY71" i="34"/>
  <c r="AU71" i="34"/>
  <c r="AR71" i="34"/>
  <c r="AG71" i="34"/>
  <c r="AC71" i="34"/>
  <c r="AA71" i="34"/>
  <c r="K71" i="34"/>
  <c r="BC70" i="34"/>
  <c r="AR70" i="34"/>
  <c r="AK70" i="34"/>
  <c r="AJ70" i="34"/>
  <c r="AI70" i="34"/>
  <c r="AH70" i="34"/>
  <c r="AA70" i="34"/>
  <c r="O70" i="34"/>
  <c r="K70" i="34"/>
  <c r="AR69" i="34"/>
  <c r="AA69" i="34"/>
  <c r="S69" i="34"/>
  <c r="R69" i="34"/>
  <c r="Q69" i="34"/>
  <c r="AR68" i="34"/>
  <c r="AA68" i="34"/>
  <c r="BF66" i="34"/>
  <c r="BE66" i="34"/>
  <c r="BD66" i="34"/>
  <c r="BC66" i="34"/>
  <c r="BC61" i="34" s="1"/>
  <c r="BB66" i="34"/>
  <c r="BB61" i="34" s="1"/>
  <c r="BA66" i="34"/>
  <c r="AZ66" i="34"/>
  <c r="AZ61" i="34" s="1"/>
  <c r="AY66" i="34"/>
  <c r="AY61" i="34" s="1"/>
  <c r="AX66" i="34"/>
  <c r="AW66" i="34"/>
  <c r="AV66" i="34"/>
  <c r="AU66" i="34"/>
  <c r="AT66" i="34"/>
  <c r="AS66" i="34"/>
  <c r="AO66" i="34"/>
  <c r="AO61" i="34" s="1"/>
  <c r="AN66" i="34"/>
  <c r="AN61" i="34" s="1"/>
  <c r="AM66" i="34"/>
  <c r="AL66" i="34"/>
  <c r="AL61" i="34" s="1"/>
  <c r="AK66" i="34"/>
  <c r="AK61" i="34" s="1"/>
  <c r="AJ66" i="34"/>
  <c r="AI66" i="34"/>
  <c r="AH66" i="34"/>
  <c r="AG66" i="34"/>
  <c r="AF66" i="34"/>
  <c r="AE66" i="34"/>
  <c r="AD66" i="34"/>
  <c r="AC66" i="34"/>
  <c r="AC61" i="34" s="1"/>
  <c r="AB66" i="34"/>
  <c r="AB61" i="34" s="1"/>
  <c r="X66" i="34"/>
  <c r="X61" i="34" s="1"/>
  <c r="W66" i="34"/>
  <c r="W61" i="34" s="1"/>
  <c r="V66" i="34"/>
  <c r="V61" i="34" s="1"/>
  <c r="U66" i="34"/>
  <c r="T66" i="34"/>
  <c r="S66" i="34"/>
  <c r="R66" i="34"/>
  <c r="Q66" i="34"/>
  <c r="P66" i="34"/>
  <c r="O66" i="34"/>
  <c r="O61" i="34" s="1"/>
  <c r="N66" i="34"/>
  <c r="N61" i="34" s="1"/>
  <c r="M66" i="34"/>
  <c r="M61" i="34" s="1"/>
  <c r="L66" i="34"/>
  <c r="L61" i="34" s="1"/>
  <c r="K66" i="34"/>
  <c r="K61" i="34" s="1"/>
  <c r="BF65" i="34"/>
  <c r="BE65" i="34"/>
  <c r="BD65" i="34"/>
  <c r="BC65" i="34"/>
  <c r="BB65" i="34"/>
  <c r="BA65" i="34"/>
  <c r="AZ65" i="34"/>
  <c r="AY65" i="34"/>
  <c r="AX65" i="34"/>
  <c r="AW65" i="34"/>
  <c r="AV65" i="34"/>
  <c r="AU65" i="34"/>
  <c r="AT65" i="34"/>
  <c r="AS65" i="34"/>
  <c r="AO65" i="34"/>
  <c r="AN65" i="34"/>
  <c r="AM65" i="34"/>
  <c r="AL65" i="34"/>
  <c r="AK65" i="34"/>
  <c r="AJ65" i="34"/>
  <c r="AI65" i="34"/>
  <c r="AH65" i="34"/>
  <c r="AG65" i="34"/>
  <c r="AF65" i="34"/>
  <c r="AE65" i="34"/>
  <c r="AD65" i="34"/>
  <c r="AC65" i="34"/>
  <c r="AB65" i="34"/>
  <c r="AA65" i="34"/>
  <c r="X65" i="34"/>
  <c r="W65" i="34"/>
  <c r="V65" i="34"/>
  <c r="U65" i="34"/>
  <c r="T65" i="34"/>
  <c r="S65" i="34"/>
  <c r="R65" i="34"/>
  <c r="Q65" i="34"/>
  <c r="P65" i="34"/>
  <c r="O65" i="34"/>
  <c r="N65" i="34"/>
  <c r="M65" i="34"/>
  <c r="L65" i="34"/>
  <c r="K65" i="34"/>
  <c r="AR62" i="34"/>
  <c r="AA62" i="34"/>
  <c r="J62" i="34"/>
  <c r="BF61" i="34"/>
  <c r="BE61" i="34"/>
  <c r="BD61" i="34"/>
  <c r="BA61" i="34"/>
  <c r="AX61" i="34"/>
  <c r="AW61" i="34"/>
  <c r="AV61" i="34"/>
  <c r="AU61" i="34"/>
  <c r="AT61" i="34"/>
  <c r="AS61" i="34"/>
  <c r="AR61" i="34"/>
  <c r="AM61" i="34"/>
  <c r="AJ61" i="34"/>
  <c r="AI61" i="34"/>
  <c r="AH61" i="34"/>
  <c r="AG61" i="34"/>
  <c r="AF61" i="34"/>
  <c r="AE61" i="34"/>
  <c r="AD61" i="34"/>
  <c r="AA61" i="34"/>
  <c r="Z61" i="34"/>
  <c r="U61" i="34"/>
  <c r="T61" i="34"/>
  <c r="S61" i="34"/>
  <c r="R61" i="34"/>
  <c r="Q61" i="34"/>
  <c r="P61" i="34"/>
  <c r="AR48" i="34"/>
  <c r="AA48" i="34"/>
  <c r="J48" i="34"/>
  <c r="BF47" i="34"/>
  <c r="BE47" i="34"/>
  <c r="BD47" i="34"/>
  <c r="BC47" i="34"/>
  <c r="BB47" i="34"/>
  <c r="BA47" i="34"/>
  <c r="AZ47" i="34"/>
  <c r="AY47" i="34"/>
  <c r="AX47" i="34"/>
  <c r="AW47" i="34"/>
  <c r="AV47" i="34"/>
  <c r="AU47" i="34"/>
  <c r="AT47" i="34"/>
  <c r="AS47" i="34"/>
  <c r="AO47" i="34"/>
  <c r="AN47" i="34"/>
  <c r="AM47" i="34"/>
  <c r="AL47" i="34"/>
  <c r="AK47" i="34"/>
  <c r="AJ47" i="34"/>
  <c r="AI47" i="34"/>
  <c r="AH47" i="34"/>
  <c r="AG47" i="34"/>
  <c r="AF47" i="34"/>
  <c r="AE47" i="34"/>
  <c r="AD47" i="34"/>
  <c r="AC47" i="34"/>
  <c r="AB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BF46" i="34"/>
  <c r="BF126" i="34" s="1"/>
  <c r="BE46" i="34"/>
  <c r="BD46" i="34"/>
  <c r="BD126" i="34" s="1"/>
  <c r="BC46" i="34"/>
  <c r="BB46" i="34"/>
  <c r="BA46" i="34"/>
  <c r="AZ46" i="34"/>
  <c r="AY46" i="34"/>
  <c r="AX46" i="34"/>
  <c r="AW46" i="34"/>
  <c r="AV46" i="34"/>
  <c r="AU46" i="34"/>
  <c r="AT46" i="34"/>
  <c r="AT126" i="34" s="1"/>
  <c r="AS46" i="34"/>
  <c r="AO46" i="34"/>
  <c r="AN46" i="34"/>
  <c r="AM46" i="34"/>
  <c r="AL46" i="34"/>
  <c r="AK46" i="34"/>
  <c r="AJ46" i="34"/>
  <c r="AI46" i="34"/>
  <c r="AH46" i="34"/>
  <c r="AG46" i="34"/>
  <c r="AF46" i="34"/>
  <c r="AE46" i="34"/>
  <c r="AD46" i="34"/>
  <c r="AC46" i="34"/>
  <c r="AB46" i="34"/>
  <c r="X46" i="34"/>
  <c r="W46" i="34"/>
  <c r="V46" i="34"/>
  <c r="U46" i="34"/>
  <c r="T46" i="34"/>
  <c r="S46" i="34"/>
  <c r="R46" i="34"/>
  <c r="Q46" i="34"/>
  <c r="P46" i="34"/>
  <c r="O46" i="34"/>
  <c r="N46" i="34"/>
  <c r="N126" i="34" s="1"/>
  <c r="M46" i="34"/>
  <c r="L46" i="34"/>
  <c r="K46" i="34"/>
  <c r="BF45" i="34"/>
  <c r="BE45" i="34"/>
  <c r="BD45" i="34"/>
  <c r="BC45" i="34"/>
  <c r="BB45" i="34"/>
  <c r="BA45" i="34"/>
  <c r="AZ45" i="34"/>
  <c r="AY45" i="34"/>
  <c r="AX45" i="34"/>
  <c r="AW45" i="34"/>
  <c r="AV45" i="34"/>
  <c r="AU45" i="34"/>
  <c r="AT45" i="34"/>
  <c r="AS45" i="34"/>
  <c r="AO45" i="34"/>
  <c r="AN45" i="34"/>
  <c r="AM45" i="34"/>
  <c r="AL45" i="34"/>
  <c r="AK45" i="34"/>
  <c r="AJ45" i="34"/>
  <c r="AI45" i="34"/>
  <c r="AH45" i="34"/>
  <c r="AG45" i="34"/>
  <c r="AF45" i="34"/>
  <c r="AE45" i="34"/>
  <c r="AD45" i="34"/>
  <c r="AC45" i="34"/>
  <c r="AB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BF44" i="34"/>
  <c r="BF125" i="34" s="1"/>
  <c r="BE44" i="34"/>
  <c r="BE125" i="34" s="1"/>
  <c r="BD44" i="34"/>
  <c r="BD84" i="34" s="1"/>
  <c r="BC44" i="34"/>
  <c r="BC84" i="34" s="1"/>
  <c r="BB44" i="34"/>
  <c r="BA44" i="34"/>
  <c r="AZ44" i="34"/>
  <c r="AZ125" i="34" s="1"/>
  <c r="AY44" i="34"/>
  <c r="AX44" i="34"/>
  <c r="AW44" i="34"/>
  <c r="AW125" i="34" s="1"/>
  <c r="AV44" i="34"/>
  <c r="AU44" i="34"/>
  <c r="AT44" i="34"/>
  <c r="AT125" i="34" s="1"/>
  <c r="AS44" i="34"/>
  <c r="AO44" i="34"/>
  <c r="AN44" i="34"/>
  <c r="AM44" i="34"/>
  <c r="AM125" i="34" s="1"/>
  <c r="AL44" i="34"/>
  <c r="AK44" i="34"/>
  <c r="AJ44" i="34"/>
  <c r="AI44" i="34"/>
  <c r="AH44" i="34"/>
  <c r="AG44" i="34"/>
  <c r="AF44" i="34"/>
  <c r="AE44" i="34"/>
  <c r="AD44" i="34"/>
  <c r="AC44" i="34"/>
  <c r="AB44" i="34"/>
  <c r="X44" i="34"/>
  <c r="W44" i="34"/>
  <c r="V44" i="34"/>
  <c r="V125" i="34" s="1"/>
  <c r="U44" i="34"/>
  <c r="T44" i="34"/>
  <c r="S44" i="34"/>
  <c r="R44" i="34"/>
  <c r="Q44" i="34"/>
  <c r="P44" i="34"/>
  <c r="O44" i="34"/>
  <c r="N44" i="34"/>
  <c r="M44" i="34"/>
  <c r="L44" i="34"/>
  <c r="K44" i="34"/>
  <c r="K125" i="34" s="1"/>
  <c r="BF43" i="34"/>
  <c r="BE43" i="34"/>
  <c r="BD43" i="34"/>
  <c r="BC43" i="34"/>
  <c r="BB43" i="34"/>
  <c r="BA43" i="34"/>
  <c r="AZ43" i="34"/>
  <c r="AY43" i="34"/>
  <c r="AX43" i="34"/>
  <c r="AW43" i="34"/>
  <c r="AV43" i="34"/>
  <c r="AU43" i="34"/>
  <c r="AT43" i="34"/>
  <c r="AS43" i="34"/>
  <c r="AO43" i="34"/>
  <c r="AN43" i="34"/>
  <c r="AM43" i="34"/>
  <c r="AL43" i="34"/>
  <c r="AK43" i="34"/>
  <c r="AJ43" i="34"/>
  <c r="AI43" i="34"/>
  <c r="AH43" i="34"/>
  <c r="AG43" i="34"/>
  <c r="AF43" i="34"/>
  <c r="AE43" i="34"/>
  <c r="AD43" i="34"/>
  <c r="AC43" i="34"/>
  <c r="AB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BF42" i="34"/>
  <c r="BE42" i="34"/>
  <c r="BD42" i="34"/>
  <c r="BC42" i="34"/>
  <c r="BB42" i="34"/>
  <c r="BA42" i="34"/>
  <c r="BA83" i="34" s="1"/>
  <c r="AZ42" i="34"/>
  <c r="AY42" i="34"/>
  <c r="AY124" i="34" s="1"/>
  <c r="AX42" i="34"/>
  <c r="AW42" i="34"/>
  <c r="AV42" i="34"/>
  <c r="AU42" i="34"/>
  <c r="AT42" i="34"/>
  <c r="AS42" i="34"/>
  <c r="AO42" i="34"/>
  <c r="AN42" i="34"/>
  <c r="AM42" i="34"/>
  <c r="AL42" i="34"/>
  <c r="AK42" i="34"/>
  <c r="AJ42" i="34"/>
  <c r="AI42" i="34"/>
  <c r="AH42" i="34"/>
  <c r="AG42" i="34"/>
  <c r="AF42" i="34"/>
  <c r="AE42" i="34"/>
  <c r="AD42" i="34"/>
  <c r="AC42" i="34"/>
  <c r="AB42" i="34"/>
  <c r="X42" i="34"/>
  <c r="W42" i="34"/>
  <c r="V42" i="34"/>
  <c r="U42" i="34"/>
  <c r="T42" i="34"/>
  <c r="S42" i="34"/>
  <c r="R42" i="34"/>
  <c r="Q42" i="34"/>
  <c r="P42" i="34"/>
  <c r="O42" i="34"/>
  <c r="N42" i="34"/>
  <c r="N124" i="34" s="1"/>
  <c r="M42" i="34"/>
  <c r="M124" i="34" s="1"/>
  <c r="L42" i="34"/>
  <c r="K42" i="34"/>
  <c r="BF41" i="34"/>
  <c r="BE41" i="34"/>
  <c r="BD41" i="34"/>
  <c r="BC41" i="34"/>
  <c r="BB41" i="34"/>
  <c r="BA41" i="34"/>
  <c r="AZ41" i="34"/>
  <c r="AY41" i="34"/>
  <c r="AX41" i="34"/>
  <c r="AW41" i="34"/>
  <c r="AV41" i="34"/>
  <c r="AU41" i="34"/>
  <c r="AT41" i="34"/>
  <c r="AS41" i="34"/>
  <c r="AO41" i="34"/>
  <c r="AN41" i="34"/>
  <c r="AM41" i="34"/>
  <c r="AL41" i="34"/>
  <c r="AK41" i="34"/>
  <c r="AJ41" i="34"/>
  <c r="AI41" i="34"/>
  <c r="AH41" i="34"/>
  <c r="AG41" i="34"/>
  <c r="AF41" i="34"/>
  <c r="AE41" i="34"/>
  <c r="AD41" i="34"/>
  <c r="AC41" i="34"/>
  <c r="AB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BF40" i="34"/>
  <c r="BE40" i="34"/>
  <c r="BD40" i="34"/>
  <c r="BC40" i="34"/>
  <c r="BB40" i="34"/>
  <c r="BA40" i="34"/>
  <c r="AZ40" i="34"/>
  <c r="AY40" i="34"/>
  <c r="AY82" i="34" s="1"/>
  <c r="AX40" i="34"/>
  <c r="AX82" i="34" s="1"/>
  <c r="AW40" i="34"/>
  <c r="AW82" i="34" s="1"/>
  <c r="AV40" i="34"/>
  <c r="AU40" i="34"/>
  <c r="AT40" i="34"/>
  <c r="AS40" i="34"/>
  <c r="AO40" i="34"/>
  <c r="AN40" i="34"/>
  <c r="AN123" i="34" s="1"/>
  <c r="AM40" i="34"/>
  <c r="AL40" i="34"/>
  <c r="AK40" i="34"/>
  <c r="AJ40" i="34"/>
  <c r="AJ123" i="34" s="1"/>
  <c r="AI40" i="34"/>
  <c r="AI123" i="34" s="1"/>
  <c r="AH40" i="34"/>
  <c r="AG40" i="34"/>
  <c r="AF40" i="34"/>
  <c r="AE40" i="34"/>
  <c r="AD40" i="34"/>
  <c r="AC40" i="34"/>
  <c r="AC82" i="34" s="1"/>
  <c r="AB40" i="34"/>
  <c r="X40" i="34"/>
  <c r="W40" i="34"/>
  <c r="V40" i="34"/>
  <c r="V82" i="34" s="1"/>
  <c r="U40" i="34"/>
  <c r="U82" i="34" s="1"/>
  <c r="T40" i="34"/>
  <c r="T123" i="34" s="1"/>
  <c r="S40" i="34"/>
  <c r="S123" i="34" s="1"/>
  <c r="R40" i="34"/>
  <c r="R123" i="34" s="1"/>
  <c r="Q40" i="34"/>
  <c r="Q123" i="34" s="1"/>
  <c r="P40" i="34"/>
  <c r="P123" i="34" s="1"/>
  <c r="O40" i="34"/>
  <c r="N40" i="34"/>
  <c r="M40" i="34"/>
  <c r="M123" i="34" s="1"/>
  <c r="L40" i="34"/>
  <c r="K40" i="34"/>
  <c r="BF39" i="34"/>
  <c r="BE39" i="34"/>
  <c r="BD39" i="34"/>
  <c r="BC39" i="34"/>
  <c r="BB39" i="34"/>
  <c r="BA39" i="34"/>
  <c r="AZ39" i="34"/>
  <c r="AY39" i="34"/>
  <c r="AX39" i="34"/>
  <c r="AW39" i="34"/>
  <c r="AV39" i="34"/>
  <c r="AU39" i="34"/>
  <c r="AT39" i="34"/>
  <c r="AS39" i="34"/>
  <c r="AO39" i="34"/>
  <c r="AN39" i="34"/>
  <c r="AM39" i="34"/>
  <c r="AL39" i="34"/>
  <c r="AK39" i="34"/>
  <c r="AJ39" i="34"/>
  <c r="AI39" i="34"/>
  <c r="AH39" i="34"/>
  <c r="AG39" i="34"/>
  <c r="AF39" i="34"/>
  <c r="AE39" i="34"/>
  <c r="AD39" i="34"/>
  <c r="AC39" i="34"/>
  <c r="AB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BF38" i="34"/>
  <c r="BE38" i="34"/>
  <c r="BE81" i="34" s="1"/>
  <c r="BD38" i="34"/>
  <c r="BC38" i="34"/>
  <c r="BB38" i="34"/>
  <c r="BA38" i="34"/>
  <c r="BA122" i="34" s="1"/>
  <c r="AZ38" i="34"/>
  <c r="AZ81" i="34" s="1"/>
  <c r="AY38" i="34"/>
  <c r="AX38" i="34"/>
  <c r="AW38" i="34"/>
  <c r="AW81" i="34" s="1"/>
  <c r="AV38" i="34"/>
  <c r="AU38" i="34"/>
  <c r="AT38" i="34"/>
  <c r="AS38" i="34"/>
  <c r="AO38" i="34"/>
  <c r="AO81" i="34" s="1"/>
  <c r="AN38" i="34"/>
  <c r="AM38" i="34"/>
  <c r="AL38" i="34"/>
  <c r="AK38" i="34"/>
  <c r="AJ38" i="34"/>
  <c r="AJ122" i="34" s="1"/>
  <c r="AI38" i="34"/>
  <c r="AI122" i="34" s="1"/>
  <c r="AH38" i="34"/>
  <c r="AG38" i="34"/>
  <c r="AG122" i="34" s="1"/>
  <c r="AF38" i="34"/>
  <c r="AE38" i="34"/>
  <c r="AD38" i="34"/>
  <c r="AC38" i="34"/>
  <c r="AC81" i="34" s="1"/>
  <c r="AB38" i="34"/>
  <c r="AB122" i="34" s="1"/>
  <c r="X38" i="34"/>
  <c r="W38" i="34"/>
  <c r="V38" i="34"/>
  <c r="V81" i="34" s="1"/>
  <c r="U38" i="34"/>
  <c r="U122" i="34" s="1"/>
  <c r="T38" i="34"/>
  <c r="S38" i="34"/>
  <c r="S81" i="34" s="1"/>
  <c r="R38" i="34"/>
  <c r="R122" i="34" s="1"/>
  <c r="Q38" i="34"/>
  <c r="Q122" i="34" s="1"/>
  <c r="P38" i="34"/>
  <c r="P122" i="34" s="1"/>
  <c r="O38" i="34"/>
  <c r="O122" i="34" s="1"/>
  <c r="N38" i="34"/>
  <c r="M38" i="34"/>
  <c r="M81" i="34" s="1"/>
  <c r="L38" i="34"/>
  <c r="K38" i="34"/>
  <c r="K81" i="34" s="1"/>
  <c r="BF37" i="34"/>
  <c r="BE37" i="34"/>
  <c r="BD37" i="34"/>
  <c r="BC37" i="34"/>
  <c r="BB37" i="34"/>
  <c r="BA37" i="34"/>
  <c r="AZ37" i="34"/>
  <c r="AY37" i="34"/>
  <c r="AX37" i="34"/>
  <c r="AW37" i="34"/>
  <c r="AV37" i="34"/>
  <c r="AU37" i="34"/>
  <c r="AT37" i="34"/>
  <c r="AS37" i="34"/>
  <c r="AO37" i="34"/>
  <c r="AN37" i="34"/>
  <c r="AM37" i="34"/>
  <c r="AL37" i="34"/>
  <c r="AK37" i="34"/>
  <c r="AJ37" i="34"/>
  <c r="AI37" i="34"/>
  <c r="AH37" i="34"/>
  <c r="AG37" i="34"/>
  <c r="AF37" i="34"/>
  <c r="AE37" i="34"/>
  <c r="AD37" i="34"/>
  <c r="AC37" i="34"/>
  <c r="AB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BF36" i="34"/>
  <c r="BE36" i="34"/>
  <c r="BD36" i="34"/>
  <c r="BD121" i="34" s="1"/>
  <c r="BC36" i="34"/>
  <c r="BB36" i="34"/>
  <c r="BA36" i="34"/>
  <c r="BA121" i="34" s="1"/>
  <c r="AZ36" i="34"/>
  <c r="AZ121" i="34" s="1"/>
  <c r="AY36" i="34"/>
  <c r="AY121" i="34" s="1"/>
  <c r="AX36" i="34"/>
  <c r="AW36" i="34"/>
  <c r="AV36" i="34"/>
  <c r="AV80" i="34" s="1"/>
  <c r="AU36" i="34"/>
  <c r="AT36" i="34"/>
  <c r="AS36" i="34"/>
  <c r="AO36" i="34"/>
  <c r="AN36" i="34"/>
  <c r="AN121" i="34" s="1"/>
  <c r="AM36" i="34"/>
  <c r="AL36" i="34"/>
  <c r="AL121" i="34" s="1"/>
  <c r="AK36" i="34"/>
  <c r="AK121" i="34" s="1"/>
  <c r="AJ36" i="34"/>
  <c r="AJ121" i="34" s="1"/>
  <c r="AI36" i="34"/>
  <c r="AH36" i="34"/>
  <c r="AG36" i="34"/>
  <c r="AG80" i="34" s="1"/>
  <c r="AF36" i="34"/>
  <c r="AE36" i="34"/>
  <c r="AD36" i="34"/>
  <c r="AC36" i="34"/>
  <c r="AB36" i="34"/>
  <c r="X36" i="34"/>
  <c r="W36" i="34"/>
  <c r="V36" i="34"/>
  <c r="V121" i="34" s="1"/>
  <c r="U36" i="34"/>
  <c r="T36" i="34"/>
  <c r="S36" i="34"/>
  <c r="R36" i="34"/>
  <c r="Q36" i="34"/>
  <c r="Q121" i="34" s="1"/>
  <c r="P36" i="34"/>
  <c r="O36" i="34"/>
  <c r="O80" i="34" s="1"/>
  <c r="N36" i="34"/>
  <c r="N80" i="34" s="1"/>
  <c r="M36" i="34"/>
  <c r="L36" i="34"/>
  <c r="K36" i="34"/>
  <c r="BF35" i="34"/>
  <c r="BE35" i="34"/>
  <c r="BD35" i="34"/>
  <c r="BC35" i="34"/>
  <c r="BB35" i="34"/>
  <c r="BA35" i="34"/>
  <c r="AZ35" i="34"/>
  <c r="AY35" i="34"/>
  <c r="AX35" i="34"/>
  <c r="AW35" i="34"/>
  <c r="AV35" i="34"/>
  <c r="AU35" i="34"/>
  <c r="AT35" i="34"/>
  <c r="AS35" i="34"/>
  <c r="AO35" i="34"/>
  <c r="AN35" i="34"/>
  <c r="AM35" i="34"/>
  <c r="AL35" i="34"/>
  <c r="AK35" i="34"/>
  <c r="AJ35" i="34"/>
  <c r="AI35" i="34"/>
  <c r="AH35" i="34"/>
  <c r="AG35" i="34"/>
  <c r="AF35" i="34"/>
  <c r="AE35" i="34"/>
  <c r="AD35" i="34"/>
  <c r="AC35" i="34"/>
  <c r="AB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BF34" i="34"/>
  <c r="BE34" i="34"/>
  <c r="BD34" i="34"/>
  <c r="BD120" i="34" s="1"/>
  <c r="BC34" i="34"/>
  <c r="BB34" i="34"/>
  <c r="BA34" i="34"/>
  <c r="BA79" i="34" s="1"/>
  <c r="AZ34" i="34"/>
  <c r="AZ120" i="34" s="1"/>
  <c r="AY34" i="34"/>
  <c r="AY79" i="34" s="1"/>
  <c r="AX34" i="34"/>
  <c r="AW34" i="34"/>
  <c r="AV34" i="34"/>
  <c r="AU34" i="34"/>
  <c r="AT34" i="34"/>
  <c r="AS34" i="34"/>
  <c r="AO34" i="34"/>
  <c r="AO120" i="34" s="1"/>
  <c r="AN34" i="34"/>
  <c r="AM34" i="34"/>
  <c r="AL34" i="34"/>
  <c r="AK34" i="34"/>
  <c r="AJ34" i="34"/>
  <c r="AJ120" i="34" s="1"/>
  <c r="AI34" i="34"/>
  <c r="AH34" i="34"/>
  <c r="AH79" i="34" s="1"/>
  <c r="AG34" i="34"/>
  <c r="AF34" i="34"/>
  <c r="AF120" i="34" s="1"/>
  <c r="AE34" i="34"/>
  <c r="AD34" i="34"/>
  <c r="AC34" i="34"/>
  <c r="AC120" i="34" s="1"/>
  <c r="AB34" i="34"/>
  <c r="AB120" i="34" s="1"/>
  <c r="X34" i="34"/>
  <c r="W34" i="34"/>
  <c r="V34" i="34"/>
  <c r="U34" i="34"/>
  <c r="U120" i="34" s="1"/>
  <c r="T34" i="34"/>
  <c r="S34" i="34"/>
  <c r="R34" i="34"/>
  <c r="Q34" i="34"/>
  <c r="Q120" i="34" s="1"/>
  <c r="P34" i="34"/>
  <c r="O34" i="34"/>
  <c r="N34" i="34"/>
  <c r="N120" i="34" s="1"/>
  <c r="M34" i="34"/>
  <c r="M120" i="34" s="1"/>
  <c r="L34" i="34"/>
  <c r="K34" i="34"/>
  <c r="BF33" i="34"/>
  <c r="BE33" i="34"/>
  <c r="BD33" i="34"/>
  <c r="BC33" i="34"/>
  <c r="BB33" i="34"/>
  <c r="BA33" i="34"/>
  <c r="AZ33" i="34"/>
  <c r="AY33" i="34"/>
  <c r="AX33" i="34"/>
  <c r="AW33" i="34"/>
  <c r="AV33" i="34"/>
  <c r="AU33" i="34"/>
  <c r="AT33" i="34"/>
  <c r="AS33" i="34"/>
  <c r="AO33" i="34"/>
  <c r="AN33" i="34"/>
  <c r="AM33" i="34"/>
  <c r="AL33" i="34"/>
  <c r="AK33" i="34"/>
  <c r="AJ33" i="34"/>
  <c r="AI33" i="34"/>
  <c r="AH33" i="34"/>
  <c r="AG33" i="34"/>
  <c r="AF33" i="34"/>
  <c r="AE33" i="34"/>
  <c r="AD33" i="34"/>
  <c r="AC33" i="34"/>
  <c r="AB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BF32" i="34"/>
  <c r="BE32" i="34"/>
  <c r="BD32" i="34"/>
  <c r="BD119" i="34" s="1"/>
  <c r="BC32" i="34"/>
  <c r="BB32" i="34"/>
  <c r="BA32" i="34"/>
  <c r="BA78" i="34" s="1"/>
  <c r="AZ32" i="34"/>
  <c r="AY32" i="34"/>
  <c r="AX32" i="34"/>
  <c r="AW32" i="34"/>
  <c r="AV32" i="34"/>
  <c r="AU32" i="34"/>
  <c r="AT32" i="34"/>
  <c r="AS32" i="34"/>
  <c r="AO32" i="34"/>
  <c r="AN32" i="34"/>
  <c r="AM32" i="34"/>
  <c r="AL32" i="34"/>
  <c r="AK32" i="34"/>
  <c r="AJ32" i="34"/>
  <c r="AI32" i="34"/>
  <c r="AH32" i="34"/>
  <c r="AG32" i="34"/>
  <c r="AF32" i="34"/>
  <c r="AE32" i="34"/>
  <c r="AD32" i="34"/>
  <c r="AC32" i="34"/>
  <c r="AC78" i="34" s="1"/>
  <c r="AB32" i="34"/>
  <c r="X32" i="34"/>
  <c r="W32" i="34"/>
  <c r="V32" i="34"/>
  <c r="V119" i="34" s="1"/>
  <c r="U32" i="34"/>
  <c r="T32" i="34"/>
  <c r="S32" i="34"/>
  <c r="R32" i="34"/>
  <c r="Q32" i="34"/>
  <c r="P32" i="34"/>
  <c r="O32" i="34"/>
  <c r="N32" i="34"/>
  <c r="M32" i="34"/>
  <c r="L32" i="34"/>
  <c r="K32" i="34"/>
  <c r="BF31" i="34"/>
  <c r="BE31" i="34"/>
  <c r="BD31" i="34"/>
  <c r="BC31" i="34"/>
  <c r="BB31" i="34"/>
  <c r="BA31" i="34"/>
  <c r="AZ31" i="34"/>
  <c r="AY31" i="34"/>
  <c r="AX31" i="34"/>
  <c r="AW31" i="34"/>
  <c r="AV31" i="34"/>
  <c r="AU31" i="34"/>
  <c r="AT31" i="34"/>
  <c r="AS31" i="34"/>
  <c r="AO31" i="34"/>
  <c r="AN31" i="34"/>
  <c r="AM31" i="34"/>
  <c r="AL31" i="34"/>
  <c r="AK31" i="34"/>
  <c r="AJ31" i="34"/>
  <c r="AI31" i="34"/>
  <c r="AH31" i="34"/>
  <c r="AG31" i="34"/>
  <c r="AF31" i="34"/>
  <c r="AE31" i="34"/>
  <c r="AD31" i="34"/>
  <c r="AC31" i="34"/>
  <c r="AB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BF30" i="34"/>
  <c r="BE30" i="34"/>
  <c r="BD30" i="34"/>
  <c r="BD118" i="34" s="1"/>
  <c r="BC30" i="34"/>
  <c r="BB30" i="34"/>
  <c r="BA30" i="34"/>
  <c r="BA118" i="34" s="1"/>
  <c r="AZ30" i="34"/>
  <c r="AY30" i="34"/>
  <c r="AX30" i="34"/>
  <c r="AW30" i="34"/>
  <c r="AV30" i="34"/>
  <c r="AU30" i="34"/>
  <c r="AT30" i="34"/>
  <c r="AS30" i="34"/>
  <c r="AO30" i="34"/>
  <c r="AN30" i="34"/>
  <c r="AM30" i="34"/>
  <c r="AL30" i="34"/>
  <c r="AK30" i="34"/>
  <c r="AJ30" i="34"/>
  <c r="AI30" i="34"/>
  <c r="AH30" i="34"/>
  <c r="AG30" i="34"/>
  <c r="AF30" i="34"/>
  <c r="AE30" i="34"/>
  <c r="AD30" i="34"/>
  <c r="AC30" i="34"/>
  <c r="AC118" i="34" s="1"/>
  <c r="AB30" i="34"/>
  <c r="X30" i="34"/>
  <c r="W30" i="34"/>
  <c r="V30" i="34"/>
  <c r="V118" i="34" s="1"/>
  <c r="U30" i="34"/>
  <c r="T30" i="34"/>
  <c r="S30" i="34"/>
  <c r="R30" i="34"/>
  <c r="Q30" i="34"/>
  <c r="P30" i="34"/>
  <c r="O30" i="34"/>
  <c r="O118" i="34" s="1"/>
  <c r="N30" i="34"/>
  <c r="M30" i="34"/>
  <c r="M118" i="34" s="1"/>
  <c r="L30" i="34"/>
  <c r="K30" i="34"/>
  <c r="BF29" i="34"/>
  <c r="BE29" i="34"/>
  <c r="BD29" i="34"/>
  <c r="BC29" i="34"/>
  <c r="BB29" i="34"/>
  <c r="BA29" i="34"/>
  <c r="AZ29" i="34"/>
  <c r="AY29" i="34"/>
  <c r="AX29" i="34"/>
  <c r="AW29" i="34"/>
  <c r="AV29" i="34"/>
  <c r="AU29" i="34"/>
  <c r="AT29" i="34"/>
  <c r="AS29" i="34"/>
  <c r="AO29" i="34"/>
  <c r="AN29" i="34"/>
  <c r="AM29" i="34"/>
  <c r="AL29" i="34"/>
  <c r="AK29" i="34"/>
  <c r="AJ29" i="34"/>
  <c r="AI29" i="34"/>
  <c r="AH29" i="34"/>
  <c r="AG29" i="34"/>
  <c r="AF29" i="34"/>
  <c r="AE29" i="34"/>
  <c r="AD29" i="34"/>
  <c r="AC29" i="34"/>
  <c r="AB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BF28" i="34"/>
  <c r="BF117" i="34" s="1"/>
  <c r="BE28" i="34"/>
  <c r="BD28" i="34"/>
  <c r="BC28" i="34"/>
  <c r="BC76" i="34" s="1"/>
  <c r="BB28" i="34"/>
  <c r="BA28" i="34"/>
  <c r="AZ28" i="34"/>
  <c r="AY28" i="34"/>
  <c r="AY117" i="34" s="1"/>
  <c r="AX28" i="34"/>
  <c r="AW28" i="34"/>
  <c r="AW117" i="34" s="1"/>
  <c r="AV28" i="34"/>
  <c r="AV117" i="34" s="1"/>
  <c r="AU28" i="34"/>
  <c r="AT28" i="34"/>
  <c r="AS28" i="34"/>
  <c r="AO28" i="34"/>
  <c r="AO117" i="34" s="1"/>
  <c r="AN28" i="34"/>
  <c r="AM28" i="34"/>
  <c r="AL28" i="34"/>
  <c r="AK28" i="34"/>
  <c r="AJ28" i="34"/>
  <c r="AI28" i="34"/>
  <c r="AH28" i="34"/>
  <c r="AG28" i="34"/>
  <c r="AF28" i="34"/>
  <c r="AE28" i="34"/>
  <c r="AD28" i="34"/>
  <c r="AC28" i="34"/>
  <c r="AC117" i="34" s="1"/>
  <c r="AB28" i="34"/>
  <c r="X28" i="34"/>
  <c r="W28" i="34"/>
  <c r="V28" i="34"/>
  <c r="V117" i="34" s="1"/>
  <c r="U28" i="34"/>
  <c r="T28" i="34"/>
  <c r="S28" i="34"/>
  <c r="R28" i="34"/>
  <c r="Q28" i="34"/>
  <c r="P28" i="34"/>
  <c r="O28" i="34"/>
  <c r="N28" i="34"/>
  <c r="M28" i="34"/>
  <c r="L28" i="34"/>
  <c r="K28" i="34"/>
  <c r="K117" i="34" s="1"/>
  <c r="BF27" i="34"/>
  <c r="BE27" i="34"/>
  <c r="BD27" i="34"/>
  <c r="BC27" i="34"/>
  <c r="BB27" i="34"/>
  <c r="BA27" i="34"/>
  <c r="AZ27" i="34"/>
  <c r="AY27" i="34"/>
  <c r="AX27" i="34"/>
  <c r="AW27" i="34"/>
  <c r="AV27" i="34"/>
  <c r="AU27" i="34"/>
  <c r="AT27" i="34"/>
  <c r="AS27" i="34"/>
  <c r="AO27" i="34"/>
  <c r="AN27" i="34"/>
  <c r="AM27" i="34"/>
  <c r="AL27" i="34"/>
  <c r="AK27" i="34"/>
  <c r="AJ27" i="34"/>
  <c r="AI27" i="34"/>
  <c r="AH27" i="34"/>
  <c r="AG27" i="34"/>
  <c r="AF27" i="34"/>
  <c r="AE27" i="34"/>
  <c r="AD27" i="34"/>
  <c r="AC27" i="34"/>
  <c r="AB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BF26" i="34"/>
  <c r="BE26" i="34"/>
  <c r="BD26" i="34"/>
  <c r="BC26" i="34"/>
  <c r="BB26" i="34"/>
  <c r="BA26" i="34"/>
  <c r="AZ26" i="34"/>
  <c r="AY26" i="34"/>
  <c r="AY116" i="34" s="1"/>
  <c r="AX26" i="34"/>
  <c r="AW26" i="34"/>
  <c r="AV26" i="34"/>
  <c r="AU26" i="34"/>
  <c r="AT26" i="34"/>
  <c r="AT75" i="34" s="1"/>
  <c r="AS26" i="34"/>
  <c r="AO26" i="34"/>
  <c r="AO116" i="34" s="1"/>
  <c r="AN26" i="34"/>
  <c r="AN75" i="34" s="1"/>
  <c r="AM26" i="34"/>
  <c r="AM75" i="34" s="1"/>
  <c r="AL26" i="34"/>
  <c r="AK26" i="34"/>
  <c r="AK116" i="34" s="1"/>
  <c r="AJ26" i="34"/>
  <c r="AI26" i="34"/>
  <c r="AH26" i="34"/>
  <c r="AG26" i="34"/>
  <c r="AF26" i="34"/>
  <c r="AE26" i="34"/>
  <c r="AE116" i="34" s="1"/>
  <c r="AD26" i="34"/>
  <c r="AC26" i="34"/>
  <c r="AC116" i="34" s="1"/>
  <c r="AB26" i="34"/>
  <c r="AB116" i="34" s="1"/>
  <c r="X26" i="34"/>
  <c r="W26" i="34"/>
  <c r="V26" i="34"/>
  <c r="U26" i="34"/>
  <c r="T26" i="34"/>
  <c r="S26" i="34"/>
  <c r="R26" i="34"/>
  <c r="Q26" i="34"/>
  <c r="P26" i="34"/>
  <c r="O26" i="34"/>
  <c r="N26" i="34"/>
  <c r="N116" i="34" s="1"/>
  <c r="M26" i="34"/>
  <c r="L26" i="34"/>
  <c r="K26" i="34"/>
  <c r="K116" i="34" s="1"/>
  <c r="BF25" i="34"/>
  <c r="BE25" i="34"/>
  <c r="BD25" i="34"/>
  <c r="BC25" i="34"/>
  <c r="BB25" i="34"/>
  <c r="BA25" i="34"/>
  <c r="AZ25" i="34"/>
  <c r="AY25" i="34"/>
  <c r="AX25" i="34"/>
  <c r="AW25" i="34"/>
  <c r="AV25" i="34"/>
  <c r="AU25" i="34"/>
  <c r="AT25" i="34"/>
  <c r="AS25" i="34"/>
  <c r="AO25" i="34"/>
  <c r="AN25" i="34"/>
  <c r="AM25" i="34"/>
  <c r="AL25" i="34"/>
  <c r="AK25" i="34"/>
  <c r="AJ25" i="34"/>
  <c r="AI25" i="34"/>
  <c r="AH25" i="34"/>
  <c r="AG25" i="34"/>
  <c r="AF25" i="34"/>
  <c r="AE25" i="34"/>
  <c r="AD25" i="34"/>
  <c r="AC25" i="34"/>
  <c r="AB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BF24" i="34"/>
  <c r="BE24" i="34"/>
  <c r="BD24" i="34"/>
  <c r="BD74" i="34" s="1"/>
  <c r="BC24" i="34"/>
  <c r="BB24" i="34"/>
  <c r="BA24" i="34"/>
  <c r="BA115" i="34" s="1"/>
  <c r="AZ24" i="34"/>
  <c r="AY24" i="34"/>
  <c r="AY74" i="34" s="1"/>
  <c r="AX24" i="34"/>
  <c r="AW24" i="34"/>
  <c r="AW74" i="34" s="1"/>
  <c r="AV24" i="34"/>
  <c r="AU24" i="34"/>
  <c r="AT24" i="34"/>
  <c r="AS24" i="34"/>
  <c r="AO24" i="34"/>
  <c r="AO74" i="34" s="1"/>
  <c r="AN24" i="34"/>
  <c r="AN74" i="34" s="1"/>
  <c r="AM24" i="34"/>
  <c r="AL24" i="34"/>
  <c r="AK24" i="34"/>
  <c r="AK115" i="34" s="1"/>
  <c r="AJ24" i="34"/>
  <c r="AJ115" i="34" s="1"/>
  <c r="AI24" i="34"/>
  <c r="AH24" i="34"/>
  <c r="AG24" i="34"/>
  <c r="AG115" i="34" s="1"/>
  <c r="AF24" i="34"/>
  <c r="AE24" i="34"/>
  <c r="AD24" i="34"/>
  <c r="AC24" i="34"/>
  <c r="AC115" i="34" s="1"/>
  <c r="AB24" i="34"/>
  <c r="AB74" i="34" s="1"/>
  <c r="X24" i="34"/>
  <c r="X115" i="34" s="1"/>
  <c r="W24" i="34"/>
  <c r="V24" i="34"/>
  <c r="V115" i="34" s="1"/>
  <c r="U24" i="34"/>
  <c r="T24" i="34"/>
  <c r="S24" i="34"/>
  <c r="R24" i="34"/>
  <c r="Q24" i="34"/>
  <c r="P24" i="34"/>
  <c r="P74" i="34" s="1"/>
  <c r="O24" i="34"/>
  <c r="O115" i="34" s="1"/>
  <c r="N24" i="34"/>
  <c r="M24" i="34"/>
  <c r="M115" i="34" s="1"/>
  <c r="L24" i="34"/>
  <c r="K24" i="34"/>
  <c r="BF23" i="34"/>
  <c r="BE23" i="34"/>
  <c r="BD23" i="34"/>
  <c r="BC23" i="34"/>
  <c r="BB23" i="34"/>
  <c r="BA23" i="34"/>
  <c r="AZ23" i="34"/>
  <c r="AY23" i="34"/>
  <c r="AX23" i="34"/>
  <c r="AW23" i="34"/>
  <c r="AV23" i="34"/>
  <c r="AU23" i="34"/>
  <c r="AT23" i="34"/>
  <c r="AS23" i="34"/>
  <c r="AO23" i="34"/>
  <c r="AN23" i="34"/>
  <c r="AM23" i="34"/>
  <c r="AL23" i="34"/>
  <c r="AK23" i="34"/>
  <c r="AJ23" i="34"/>
  <c r="AI23" i="34"/>
  <c r="AH23" i="34"/>
  <c r="AG23" i="34"/>
  <c r="AF23" i="34"/>
  <c r="AE23" i="34"/>
  <c r="AD23" i="34"/>
  <c r="AC23" i="34"/>
  <c r="AB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BF22" i="34"/>
  <c r="BE22" i="34"/>
  <c r="BD22" i="34"/>
  <c r="BC22" i="34"/>
  <c r="BB22" i="34"/>
  <c r="BA22" i="34"/>
  <c r="BA73" i="34" s="1"/>
  <c r="AZ22" i="34"/>
  <c r="AY22" i="34"/>
  <c r="AY73" i="34" s="1"/>
  <c r="AX22" i="34"/>
  <c r="AW22" i="34"/>
  <c r="AV22" i="34"/>
  <c r="AU22" i="34"/>
  <c r="AT22" i="34"/>
  <c r="AS22" i="34"/>
  <c r="AO22" i="34"/>
  <c r="AN22" i="34"/>
  <c r="AM22" i="34"/>
  <c r="AL22" i="34"/>
  <c r="AK22" i="34"/>
  <c r="AK114" i="34" s="1"/>
  <c r="AJ22" i="34"/>
  <c r="AI22" i="34"/>
  <c r="AH22" i="34"/>
  <c r="AG22" i="34"/>
  <c r="AF22" i="34"/>
  <c r="AF114" i="34" s="1"/>
  <c r="AE22" i="34"/>
  <c r="AD22" i="34"/>
  <c r="AC22" i="34"/>
  <c r="AC114" i="34" s="1"/>
  <c r="AB22" i="34"/>
  <c r="X22" i="34"/>
  <c r="W22" i="34"/>
  <c r="W114" i="34" s="1"/>
  <c r="V22" i="34"/>
  <c r="V114" i="34" s="1"/>
  <c r="U22" i="34"/>
  <c r="T22" i="34"/>
  <c r="S22" i="34"/>
  <c r="R22" i="34"/>
  <c r="Q22" i="34"/>
  <c r="P22" i="34"/>
  <c r="O22" i="34"/>
  <c r="N22" i="34"/>
  <c r="M22" i="34"/>
  <c r="L22" i="34"/>
  <c r="K22" i="34"/>
  <c r="BF21" i="34"/>
  <c r="BE21" i="34"/>
  <c r="BD21" i="34"/>
  <c r="BC21" i="34"/>
  <c r="BB21" i="34"/>
  <c r="BA21" i="34"/>
  <c r="AZ21" i="34"/>
  <c r="AY21" i="34"/>
  <c r="AX21" i="34"/>
  <c r="AW21" i="34"/>
  <c r="AV21" i="34"/>
  <c r="AU21" i="34"/>
  <c r="AT21" i="34"/>
  <c r="AS21" i="34"/>
  <c r="AO21" i="34"/>
  <c r="AN21" i="34"/>
  <c r="AM21" i="34"/>
  <c r="AL21" i="34"/>
  <c r="AK21" i="34"/>
  <c r="AJ21" i="34"/>
  <c r="AI21" i="34"/>
  <c r="AH21" i="34"/>
  <c r="AG21" i="34"/>
  <c r="AF21" i="34"/>
  <c r="AE21" i="34"/>
  <c r="AD21" i="34"/>
  <c r="AC21" i="34"/>
  <c r="AB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BF20" i="34"/>
  <c r="BE20" i="34"/>
  <c r="BE72" i="34" s="1"/>
  <c r="BD20" i="34"/>
  <c r="BD113" i="34" s="1"/>
  <c r="BC20" i="34"/>
  <c r="BC72" i="34" s="1"/>
  <c r="BB20" i="34"/>
  <c r="BA20" i="34"/>
  <c r="AZ20" i="34"/>
  <c r="AY20" i="34"/>
  <c r="AY113" i="34" s="1"/>
  <c r="AX20" i="34"/>
  <c r="AW20" i="34"/>
  <c r="AV20" i="34"/>
  <c r="AU20" i="34"/>
  <c r="AT20" i="34"/>
  <c r="AT72" i="34" s="1"/>
  <c r="AS20" i="34"/>
  <c r="AO20" i="34"/>
  <c r="AO113" i="34" s="1"/>
  <c r="AN20" i="34"/>
  <c r="AM20" i="34"/>
  <c r="AL20" i="34"/>
  <c r="AK20" i="34"/>
  <c r="AJ20" i="34"/>
  <c r="AI20" i="34"/>
  <c r="AH20" i="34"/>
  <c r="AG20" i="34"/>
  <c r="AF20" i="34"/>
  <c r="AE20" i="34"/>
  <c r="AD20" i="34"/>
  <c r="AC20" i="34"/>
  <c r="AC113" i="34" s="1"/>
  <c r="AB20" i="34"/>
  <c r="X20" i="34"/>
  <c r="W20" i="34"/>
  <c r="V20" i="34"/>
  <c r="U20" i="34"/>
  <c r="T20" i="34"/>
  <c r="S20" i="34"/>
  <c r="S113" i="34" s="1"/>
  <c r="R20" i="34"/>
  <c r="Q20" i="34"/>
  <c r="P20" i="34"/>
  <c r="O20" i="34"/>
  <c r="O72" i="34" s="1"/>
  <c r="N20" i="34"/>
  <c r="N113" i="34" s="1"/>
  <c r="M20" i="34"/>
  <c r="M72" i="34" s="1"/>
  <c r="L20" i="34"/>
  <c r="K20" i="34"/>
  <c r="K72" i="34" s="1"/>
  <c r="BF19" i="34"/>
  <c r="BE19" i="34"/>
  <c r="BD19" i="34"/>
  <c r="BC19" i="34"/>
  <c r="BB19" i="34"/>
  <c r="BA19" i="34"/>
  <c r="AZ19" i="34"/>
  <c r="AY19" i="34"/>
  <c r="AX19" i="34"/>
  <c r="AW19" i="34"/>
  <c r="AV19" i="34"/>
  <c r="AU19" i="34"/>
  <c r="AT19" i="34"/>
  <c r="AS19" i="34"/>
  <c r="AO19" i="34"/>
  <c r="AN19" i="34"/>
  <c r="AM19" i="34"/>
  <c r="AL19" i="34"/>
  <c r="AK19" i="34"/>
  <c r="AJ19" i="34"/>
  <c r="AI19" i="34"/>
  <c r="AH19" i="34"/>
  <c r="AG19" i="34"/>
  <c r="AF19" i="34"/>
  <c r="AE19" i="34"/>
  <c r="AD19" i="34"/>
  <c r="AC19" i="34"/>
  <c r="AB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BF18" i="34"/>
  <c r="BE18" i="34"/>
  <c r="BD18" i="34"/>
  <c r="BC18" i="34"/>
  <c r="BC71" i="34" s="1"/>
  <c r="BB18" i="34"/>
  <c r="BA18" i="34"/>
  <c r="AZ18" i="34"/>
  <c r="AY18" i="34"/>
  <c r="AY112" i="34" s="1"/>
  <c r="AX18" i="34"/>
  <c r="AW18" i="34"/>
  <c r="AV18" i="34"/>
  <c r="AU18" i="34"/>
  <c r="AU112" i="34" s="1"/>
  <c r="AT18" i="34"/>
  <c r="AS18" i="34"/>
  <c r="AO18" i="34"/>
  <c r="AN18" i="34"/>
  <c r="AM18" i="34"/>
  <c r="AL18" i="34"/>
  <c r="AK18" i="34"/>
  <c r="AJ18" i="34"/>
  <c r="AI18" i="34"/>
  <c r="AH18" i="34"/>
  <c r="AG18" i="34"/>
  <c r="AF18" i="34"/>
  <c r="AE18" i="34"/>
  <c r="AD18" i="34"/>
  <c r="AC18" i="34"/>
  <c r="AC112" i="34" s="1"/>
  <c r="AB18" i="34"/>
  <c r="X18" i="34"/>
  <c r="W18" i="34"/>
  <c r="V18" i="34"/>
  <c r="V112" i="34" s="1"/>
  <c r="U18" i="34"/>
  <c r="T18" i="34"/>
  <c r="S18" i="34"/>
  <c r="S71" i="34" s="1"/>
  <c r="R18" i="34"/>
  <c r="Q18" i="34"/>
  <c r="P18" i="34"/>
  <c r="O18" i="34"/>
  <c r="N18" i="34"/>
  <c r="M18" i="34"/>
  <c r="M112" i="34" s="1"/>
  <c r="L18" i="34"/>
  <c r="K18" i="34"/>
  <c r="BF17" i="34"/>
  <c r="BE17" i="34"/>
  <c r="BD17" i="34"/>
  <c r="BC17" i="34"/>
  <c r="BB17" i="34"/>
  <c r="BA17" i="34"/>
  <c r="AZ17" i="34"/>
  <c r="AY17" i="34"/>
  <c r="AX17" i="34"/>
  <c r="AW17" i="34"/>
  <c r="AV17" i="34"/>
  <c r="AU17" i="34"/>
  <c r="AT17" i="34"/>
  <c r="AS17" i="34"/>
  <c r="AO17" i="34"/>
  <c r="AN17" i="34"/>
  <c r="AM17" i="34"/>
  <c r="AL17" i="34"/>
  <c r="AK17" i="34"/>
  <c r="AJ17" i="34"/>
  <c r="AI17" i="34"/>
  <c r="AH17" i="34"/>
  <c r="AG17" i="34"/>
  <c r="AF17" i="34"/>
  <c r="AE17" i="34"/>
  <c r="AD17" i="34"/>
  <c r="AC17" i="34"/>
  <c r="AB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BF16" i="34"/>
  <c r="BE16" i="34"/>
  <c r="BD16" i="34"/>
  <c r="BC16" i="34"/>
  <c r="BB16" i="34"/>
  <c r="BB70" i="34" s="1"/>
  <c r="BA16" i="34"/>
  <c r="AZ16" i="34"/>
  <c r="AY16" i="34"/>
  <c r="AX16" i="34"/>
  <c r="AW16" i="34"/>
  <c r="AV16" i="34"/>
  <c r="AU16" i="34"/>
  <c r="AT16" i="34"/>
  <c r="AS16" i="34"/>
  <c r="AO16" i="34"/>
  <c r="AN16" i="34"/>
  <c r="AM16" i="34"/>
  <c r="AL16" i="34"/>
  <c r="AK16" i="34"/>
  <c r="AJ16" i="34"/>
  <c r="AI16" i="34"/>
  <c r="AH16" i="34"/>
  <c r="AG16" i="34"/>
  <c r="AF16" i="34"/>
  <c r="AE16" i="34"/>
  <c r="AD16" i="34"/>
  <c r="AC16" i="34"/>
  <c r="AB16" i="34"/>
  <c r="X16" i="34"/>
  <c r="X70" i="34" s="1"/>
  <c r="W16" i="34"/>
  <c r="V16" i="34"/>
  <c r="V70" i="34" s="1"/>
  <c r="U16" i="34"/>
  <c r="T16" i="34"/>
  <c r="S16" i="34"/>
  <c r="R16" i="34"/>
  <c r="Q16" i="34"/>
  <c r="P16" i="34"/>
  <c r="O16" i="34"/>
  <c r="O111" i="34" s="1"/>
  <c r="N16" i="34"/>
  <c r="M16" i="34"/>
  <c r="L16" i="34"/>
  <c r="K16" i="34"/>
  <c r="BF15" i="34"/>
  <c r="BE15" i="34"/>
  <c r="BD15" i="34"/>
  <c r="BC15" i="34"/>
  <c r="BB15" i="34"/>
  <c r="BA15" i="34"/>
  <c r="AZ15" i="34"/>
  <c r="AY15" i="34"/>
  <c r="AX15" i="34"/>
  <c r="AW15" i="34"/>
  <c r="AV15" i="34"/>
  <c r="AU15" i="34"/>
  <c r="AT15" i="34"/>
  <c r="AS15" i="34"/>
  <c r="AO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B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BF14" i="34"/>
  <c r="BE14" i="34"/>
  <c r="BD14" i="34"/>
  <c r="BC14" i="34"/>
  <c r="BB14" i="34"/>
  <c r="BA14" i="34"/>
  <c r="AZ14" i="34"/>
  <c r="AY14" i="34"/>
  <c r="AY110" i="34" s="1"/>
  <c r="AX14" i="34"/>
  <c r="AW14" i="34"/>
  <c r="AV14" i="34"/>
  <c r="AU14" i="34"/>
  <c r="AT14" i="34"/>
  <c r="AS14" i="34"/>
  <c r="AO14" i="34"/>
  <c r="AN14" i="34"/>
  <c r="AM14" i="34"/>
  <c r="AL14" i="34"/>
  <c r="AK14" i="34"/>
  <c r="AK110" i="34" s="1"/>
  <c r="AJ14" i="34"/>
  <c r="AI14" i="34"/>
  <c r="AK78" i="34" s="1"/>
  <c r="AH14" i="34"/>
  <c r="AG14" i="34"/>
  <c r="AF14" i="34"/>
  <c r="AE14" i="34"/>
  <c r="AD14" i="34"/>
  <c r="AC14" i="34"/>
  <c r="AB14" i="34"/>
  <c r="X14" i="34"/>
  <c r="W14" i="34"/>
  <c r="V14" i="34"/>
  <c r="U14" i="34"/>
  <c r="T14" i="34"/>
  <c r="S14" i="34"/>
  <c r="S110" i="34" s="1"/>
  <c r="R14" i="34"/>
  <c r="U78" i="34" s="1"/>
  <c r="Q14" i="34"/>
  <c r="Q110" i="34" s="1"/>
  <c r="P14" i="34"/>
  <c r="P69" i="34" s="1"/>
  <c r="O14" i="34"/>
  <c r="N14" i="34"/>
  <c r="M14" i="34"/>
  <c r="L14" i="34"/>
  <c r="K14" i="34"/>
  <c r="K110" i="34" s="1"/>
  <c r="BF13" i="34"/>
  <c r="BE13" i="34"/>
  <c r="BD13" i="34"/>
  <c r="BC13" i="34"/>
  <c r="BB13" i="34"/>
  <c r="BA13" i="34"/>
  <c r="AZ13" i="34"/>
  <c r="AY13" i="34"/>
  <c r="AX13" i="34"/>
  <c r="AW13" i="34"/>
  <c r="AV13" i="34"/>
  <c r="AU13" i="34"/>
  <c r="AT13" i="34"/>
  <c r="AS13" i="34"/>
  <c r="AO13" i="34"/>
  <c r="AN13" i="34"/>
  <c r="AM13" i="34"/>
  <c r="AL13" i="34"/>
  <c r="AK13" i="34"/>
  <c r="AJ13" i="34"/>
  <c r="AI13" i="34"/>
  <c r="AH13" i="34"/>
  <c r="AG13" i="34"/>
  <c r="AF13" i="34"/>
  <c r="AE13" i="34"/>
  <c r="AD13" i="34"/>
  <c r="AC13" i="34"/>
  <c r="AB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BF12" i="34"/>
  <c r="BE12" i="34"/>
  <c r="BD12" i="34"/>
  <c r="BC12" i="34"/>
  <c r="BB12" i="34"/>
  <c r="BA12" i="34"/>
  <c r="AZ12" i="34"/>
  <c r="AY12" i="34"/>
  <c r="AX12" i="34"/>
  <c r="AW12" i="34"/>
  <c r="AV12" i="34"/>
  <c r="AU12" i="34"/>
  <c r="AT12" i="34"/>
  <c r="AS12" i="34"/>
  <c r="BF11" i="34"/>
  <c r="BF1" i="34" s="1"/>
  <c r="BE11" i="34"/>
  <c r="BE1" i="34" s="1"/>
  <c r="BD11" i="34"/>
  <c r="BD1" i="34" s="1"/>
  <c r="BC11" i="34"/>
  <c r="BB11" i="34"/>
  <c r="BA11" i="34"/>
  <c r="AZ11" i="34"/>
  <c r="AY11" i="34"/>
  <c r="AX11" i="34"/>
  <c r="AW11" i="34"/>
  <c r="AV11" i="34"/>
  <c r="AU11" i="34"/>
  <c r="AT11" i="34"/>
  <c r="AT1" i="34" s="1"/>
  <c r="AS11" i="34"/>
  <c r="AS1" i="34" s="1"/>
  <c r="AO11" i="34"/>
  <c r="AO1" i="34" s="1"/>
  <c r="AN11" i="34"/>
  <c r="AM11" i="34"/>
  <c r="AL11" i="34"/>
  <c r="AL1" i="34" s="1"/>
  <c r="AK11" i="34"/>
  <c r="AJ11" i="34"/>
  <c r="AJ1" i="34" s="1"/>
  <c r="AI11" i="34"/>
  <c r="AI1" i="34" s="1"/>
  <c r="AH11" i="34"/>
  <c r="AG11" i="34"/>
  <c r="AF11" i="34"/>
  <c r="AF1" i="34" s="1"/>
  <c r="AE11" i="34"/>
  <c r="AD11" i="34"/>
  <c r="AD1" i="34" s="1"/>
  <c r="AC11" i="34"/>
  <c r="AC1" i="34" s="1"/>
  <c r="AB11" i="34"/>
  <c r="X11" i="34"/>
  <c r="W11" i="34"/>
  <c r="W1" i="34" s="1"/>
  <c r="V11" i="34"/>
  <c r="U11" i="34"/>
  <c r="U1" i="34" s="1"/>
  <c r="T11" i="34"/>
  <c r="T1" i="34" s="1"/>
  <c r="S11" i="34"/>
  <c r="S1" i="34" s="1"/>
  <c r="R11" i="34"/>
  <c r="Q11" i="34"/>
  <c r="P11" i="34"/>
  <c r="O11" i="34"/>
  <c r="O1" i="34" s="1"/>
  <c r="N11" i="34"/>
  <c r="N1" i="34" s="1"/>
  <c r="M11" i="34"/>
  <c r="L11" i="34"/>
  <c r="K11" i="34"/>
  <c r="BF10" i="34"/>
  <c r="BE10" i="34"/>
  <c r="BD10" i="34"/>
  <c r="BC10" i="34"/>
  <c r="BB10" i="34"/>
  <c r="BA10" i="34"/>
  <c r="AZ10" i="34"/>
  <c r="AY10" i="34"/>
  <c r="AX10" i="34"/>
  <c r="AW10" i="34"/>
  <c r="AV10" i="34"/>
  <c r="AU10" i="34"/>
  <c r="AT10" i="34"/>
  <c r="AS10" i="34"/>
  <c r="AO10" i="34"/>
  <c r="AN10" i="34"/>
  <c r="AM10" i="34"/>
  <c r="AL10" i="34"/>
  <c r="AK10" i="34"/>
  <c r="AJ10" i="34"/>
  <c r="AI10" i="34"/>
  <c r="AH10" i="34"/>
  <c r="AG10" i="34"/>
  <c r="AF10" i="34"/>
  <c r="AE10" i="34"/>
  <c r="AD10" i="34"/>
  <c r="AC10" i="34"/>
  <c r="AB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AR6" i="34"/>
  <c r="AA6" i="34"/>
  <c r="J6" i="34"/>
  <c r="BC1" i="34"/>
  <c r="BB1" i="34"/>
  <c r="BA1" i="34"/>
  <c r="AZ1" i="34"/>
  <c r="AY1" i="34"/>
  <c r="AX1" i="34"/>
  <c r="AW1" i="34"/>
  <c r="AV1" i="34"/>
  <c r="AU1" i="34"/>
  <c r="AR1" i="34"/>
  <c r="AN1" i="34"/>
  <c r="AM1" i="34"/>
  <c r="AK1" i="34"/>
  <c r="AH1" i="34"/>
  <c r="AG1" i="34"/>
  <c r="AE1" i="34"/>
  <c r="AB1" i="34"/>
  <c r="AA1" i="34"/>
  <c r="Z1" i="34"/>
  <c r="X1" i="34"/>
  <c r="V1" i="34"/>
  <c r="R1" i="34"/>
  <c r="Q1" i="34"/>
  <c r="P1" i="34"/>
  <c r="M1" i="34"/>
  <c r="L1" i="34"/>
  <c r="K1" i="34"/>
  <c r="A1" i="34"/>
  <c r="B183" i="15"/>
  <c r="B165" i="15"/>
  <c r="AK161" i="15"/>
  <c r="P161" i="15"/>
  <c r="O161" i="15"/>
  <c r="AK158" i="15"/>
  <c r="M155" i="15"/>
  <c r="L155" i="15"/>
  <c r="AJ152" i="15"/>
  <c r="AI152" i="15"/>
  <c r="AH152" i="15"/>
  <c r="AG152" i="15"/>
  <c r="Y152" i="15"/>
  <c r="X152" i="15"/>
  <c r="O152" i="15"/>
  <c r="N152" i="15"/>
  <c r="AD148" i="15"/>
  <c r="T148" i="15"/>
  <c r="O148" i="15"/>
  <c r="M148" i="15"/>
  <c r="L148" i="15"/>
  <c r="K148" i="15"/>
  <c r="AD147" i="15"/>
  <c r="T147" i="15"/>
  <c r="M147" i="15"/>
  <c r="L147" i="15"/>
  <c r="B147" i="15"/>
  <c r="AD146" i="15"/>
  <c r="X146" i="15"/>
  <c r="T146" i="15"/>
  <c r="N146" i="15"/>
  <c r="AG145" i="15"/>
  <c r="AG161" i="15" s="1"/>
  <c r="AD145" i="15"/>
  <c r="AA145" i="15"/>
  <c r="AA161" i="15" s="1"/>
  <c r="T145" i="15"/>
  <c r="P145" i="15"/>
  <c r="O145" i="15"/>
  <c r="AD144" i="15"/>
  <c r="AA144" i="15"/>
  <c r="AA160" i="15" s="1"/>
  <c r="Z144" i="15"/>
  <c r="Z160" i="15" s="1"/>
  <c r="Y144" i="15"/>
  <c r="Y160" i="15" s="1"/>
  <c r="X144" i="15"/>
  <c r="X160" i="15" s="1"/>
  <c r="W144" i="15"/>
  <c r="W160" i="15" s="1"/>
  <c r="T144" i="15"/>
  <c r="AJ143" i="15"/>
  <c r="AI143" i="15"/>
  <c r="AD143" i="15"/>
  <c r="V143" i="15"/>
  <c r="T143" i="15"/>
  <c r="O143" i="15"/>
  <c r="M143" i="15"/>
  <c r="AE142" i="15"/>
  <c r="AD142" i="15"/>
  <c r="AA142" i="15"/>
  <c r="Z142" i="15"/>
  <c r="X142" i="15"/>
  <c r="T142" i="15"/>
  <c r="M142" i="15"/>
  <c r="L142" i="15"/>
  <c r="K142" i="15"/>
  <c r="AK141" i="15"/>
  <c r="AI141" i="15"/>
  <c r="AI158" i="15" s="1"/>
  <c r="AD141" i="15"/>
  <c r="T141" i="15"/>
  <c r="AH140" i="15"/>
  <c r="AH157" i="15" s="1"/>
  <c r="AD140" i="15"/>
  <c r="U140" i="15"/>
  <c r="U157" i="15" s="1"/>
  <c r="T140" i="15"/>
  <c r="M140" i="15"/>
  <c r="M157" i="15" s="1"/>
  <c r="L140" i="15"/>
  <c r="L157" i="15" s="1"/>
  <c r="K140" i="15"/>
  <c r="K157" i="15" s="1"/>
  <c r="AD139" i="15"/>
  <c r="T139" i="15"/>
  <c r="O139" i="15"/>
  <c r="AD138" i="15"/>
  <c r="Y138" i="15"/>
  <c r="X138" i="15"/>
  <c r="T138" i="15"/>
  <c r="AG137" i="15"/>
  <c r="AF137" i="15"/>
  <c r="AE137" i="15"/>
  <c r="AD137" i="15"/>
  <c r="T137" i="15"/>
  <c r="Q137" i="15"/>
  <c r="O137" i="15"/>
  <c r="AE136" i="15"/>
  <c r="AE155" i="15" s="1"/>
  <c r="AD136" i="15"/>
  <c r="AA136" i="15"/>
  <c r="AA155" i="15" s="1"/>
  <c r="Z136" i="15"/>
  <c r="Z155" i="15" s="1"/>
  <c r="W136" i="15"/>
  <c r="W155" i="15" s="1"/>
  <c r="V136" i="15"/>
  <c r="V155" i="15" s="1"/>
  <c r="T136" i="15"/>
  <c r="M136" i="15"/>
  <c r="AI135" i="15"/>
  <c r="AD135" i="15"/>
  <c r="V135" i="15"/>
  <c r="T135" i="15"/>
  <c r="N135" i="15"/>
  <c r="M135" i="15"/>
  <c r="AE134" i="15"/>
  <c r="AE154" i="15" s="1"/>
  <c r="AD134" i="15"/>
  <c r="AA134" i="15"/>
  <c r="AA154" i="15" s="1"/>
  <c r="Y134" i="15"/>
  <c r="Y154" i="15" s="1"/>
  <c r="X134" i="15"/>
  <c r="X154" i="15" s="1"/>
  <c r="T134" i="15"/>
  <c r="M134" i="15"/>
  <c r="M154" i="15" s="1"/>
  <c r="L134" i="15"/>
  <c r="L154" i="15" s="1"/>
  <c r="K134" i="15"/>
  <c r="K154" i="15" s="1"/>
  <c r="AD133" i="15"/>
  <c r="T133" i="15"/>
  <c r="O133" i="15"/>
  <c r="O153" i="15" s="1"/>
  <c r="AK132" i="15"/>
  <c r="AJ132" i="15"/>
  <c r="AG132" i="15"/>
  <c r="AE132" i="15"/>
  <c r="AD132" i="15"/>
  <c r="T132" i="15"/>
  <c r="M132" i="15"/>
  <c r="L132" i="15"/>
  <c r="AK131" i="15"/>
  <c r="AJ131" i="15"/>
  <c r="AI131" i="15"/>
  <c r="AH131" i="15"/>
  <c r="AG131" i="15"/>
  <c r="AF131" i="15"/>
  <c r="AE131" i="15"/>
  <c r="AK130" i="15"/>
  <c r="AK125" i="15" s="1"/>
  <c r="AJ130" i="15"/>
  <c r="AI130" i="15"/>
  <c r="AH130" i="15"/>
  <c r="AG130" i="15"/>
  <c r="AF130" i="15"/>
  <c r="AE130" i="15"/>
  <c r="AA130" i="15"/>
  <c r="AA125" i="15" s="1"/>
  <c r="Z130" i="15"/>
  <c r="Y130" i="15"/>
  <c r="X130" i="15"/>
  <c r="X125" i="15" s="1"/>
  <c r="W130" i="15"/>
  <c r="V130" i="15"/>
  <c r="U130" i="15"/>
  <c r="Q130" i="15"/>
  <c r="Q125" i="15" s="1"/>
  <c r="P130" i="15"/>
  <c r="P125" i="15" s="1"/>
  <c r="O130" i="15"/>
  <c r="O125" i="15" s="1"/>
  <c r="N130" i="15"/>
  <c r="N125" i="15" s="1"/>
  <c r="M130" i="15"/>
  <c r="M125" i="15" s="1"/>
  <c r="L130" i="15"/>
  <c r="L125" i="15" s="1"/>
  <c r="K130" i="15"/>
  <c r="AK129" i="15"/>
  <c r="AK152" i="15" s="1"/>
  <c r="AJ129" i="15"/>
  <c r="AI129" i="15"/>
  <c r="AH129" i="15"/>
  <c r="AG129" i="15"/>
  <c r="AF129" i="15"/>
  <c r="AF152" i="15" s="1"/>
  <c r="AE129" i="15"/>
  <c r="AE152" i="15" s="1"/>
  <c r="AA129" i="15"/>
  <c r="AA152" i="15" s="1"/>
  <c r="Z129" i="15"/>
  <c r="Z152" i="15" s="1"/>
  <c r="Y129" i="15"/>
  <c r="X129" i="15"/>
  <c r="W129" i="15"/>
  <c r="W152" i="15" s="1"/>
  <c r="V129" i="15"/>
  <c r="V152" i="15" s="1"/>
  <c r="U129" i="15"/>
  <c r="U152" i="15" s="1"/>
  <c r="Q129" i="15"/>
  <c r="Q152" i="15" s="1"/>
  <c r="P129" i="15"/>
  <c r="P152" i="15" s="1"/>
  <c r="O129" i="15"/>
  <c r="N129" i="15"/>
  <c r="M129" i="15"/>
  <c r="M152" i="15" s="1"/>
  <c r="L129" i="15"/>
  <c r="L152" i="15" s="1"/>
  <c r="K129" i="15"/>
  <c r="K152" i="15" s="1"/>
  <c r="B129" i="15"/>
  <c r="AD128" i="15"/>
  <c r="T128" i="15"/>
  <c r="J128" i="15"/>
  <c r="BH125" i="15"/>
  <c r="BG125" i="15"/>
  <c r="BF125" i="15"/>
  <c r="BE125" i="15"/>
  <c r="BD125" i="15"/>
  <c r="BC125" i="15"/>
  <c r="BB125" i="15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AJ125" i="15"/>
  <c r="AI125" i="15"/>
  <c r="AH125" i="15"/>
  <c r="AG125" i="15"/>
  <c r="AF125" i="15"/>
  <c r="AE125" i="15"/>
  <c r="AD125" i="15"/>
  <c r="AC125" i="15"/>
  <c r="AB125" i="15"/>
  <c r="Z125" i="15"/>
  <c r="Y125" i="15"/>
  <c r="W125" i="15"/>
  <c r="V125" i="15"/>
  <c r="U125" i="15"/>
  <c r="T125" i="15"/>
  <c r="S125" i="15"/>
  <c r="K125" i="15"/>
  <c r="B117" i="15"/>
  <c r="AE99" i="15"/>
  <c r="B99" i="15"/>
  <c r="AG98" i="15"/>
  <c r="AF98" i="15"/>
  <c r="AA98" i="15"/>
  <c r="M97" i="15"/>
  <c r="L94" i="15"/>
  <c r="Y91" i="15"/>
  <c r="AK90" i="15"/>
  <c r="AG90" i="15"/>
  <c r="P90" i="15"/>
  <c r="O90" i="15"/>
  <c r="AF89" i="15"/>
  <c r="Y89" i="15"/>
  <c r="X89" i="15"/>
  <c r="P89" i="15"/>
  <c r="O89" i="15"/>
  <c r="N89" i="15"/>
  <c r="M89" i="15"/>
  <c r="K89" i="15"/>
  <c r="AE85" i="15"/>
  <c r="AD85" i="15"/>
  <c r="T85" i="15"/>
  <c r="M85" i="15"/>
  <c r="L85" i="15"/>
  <c r="K85" i="15"/>
  <c r="AH84" i="15"/>
  <c r="AG84" i="15"/>
  <c r="AD84" i="15"/>
  <c r="T84" i="15"/>
  <c r="Q84" i="15"/>
  <c r="P84" i="15"/>
  <c r="O84" i="15"/>
  <c r="N84" i="15"/>
  <c r="AE83" i="15"/>
  <c r="AD83" i="15"/>
  <c r="Y83" i="15"/>
  <c r="T83" i="15"/>
  <c r="M83" i="15"/>
  <c r="M99" i="15" s="1"/>
  <c r="L83" i="15"/>
  <c r="L99" i="15" s="1"/>
  <c r="K83" i="15"/>
  <c r="AK82" i="15"/>
  <c r="AK98" i="15" s="1"/>
  <c r="AJ82" i="15"/>
  <c r="AJ98" i="15" s="1"/>
  <c r="AF82" i="15"/>
  <c r="AD82" i="15"/>
  <c r="V82" i="15"/>
  <c r="V98" i="15" s="1"/>
  <c r="T82" i="15"/>
  <c r="P82" i="15"/>
  <c r="P98" i="15" s="1"/>
  <c r="O82" i="15"/>
  <c r="O98" i="15" s="1"/>
  <c r="N82" i="15"/>
  <c r="N98" i="15" s="1"/>
  <c r="AE81" i="15"/>
  <c r="AE97" i="15" s="1"/>
  <c r="AD81" i="15"/>
  <c r="AA81" i="15"/>
  <c r="AA97" i="15" s="1"/>
  <c r="Z81" i="15"/>
  <c r="Z97" i="15" s="1"/>
  <c r="Y81" i="15"/>
  <c r="Y97" i="15" s="1"/>
  <c r="X81" i="15"/>
  <c r="X97" i="15" s="1"/>
  <c r="T81" i="15"/>
  <c r="M81" i="15"/>
  <c r="L81" i="15"/>
  <c r="L97" i="15" s="1"/>
  <c r="K81" i="15"/>
  <c r="K97" i="15" s="1"/>
  <c r="B81" i="15"/>
  <c r="AK80" i="15"/>
  <c r="AJ80" i="15"/>
  <c r="AD80" i="15"/>
  <c r="V80" i="15"/>
  <c r="U80" i="15"/>
  <c r="T80" i="15"/>
  <c r="O80" i="15"/>
  <c r="AJ79" i="15"/>
  <c r="AH79" i="15"/>
  <c r="AD79" i="15"/>
  <c r="AA79" i="15"/>
  <c r="Y79" i="15"/>
  <c r="T79" i="15"/>
  <c r="M79" i="15"/>
  <c r="L79" i="15"/>
  <c r="K79" i="15"/>
  <c r="AK78" i="15"/>
  <c r="AK95" i="15" s="1"/>
  <c r="AJ78" i="15"/>
  <c r="AJ95" i="15" s="1"/>
  <c r="AI78" i="15"/>
  <c r="AI95" i="15" s="1"/>
  <c r="AG78" i="15"/>
  <c r="AG95" i="15" s="1"/>
  <c r="AD78" i="15"/>
  <c r="T78" i="15"/>
  <c r="Q78" i="15"/>
  <c r="Q95" i="15" s="1"/>
  <c r="AH77" i="15"/>
  <c r="AH94" i="15" s="1"/>
  <c r="AG77" i="15"/>
  <c r="AG94" i="15" s="1"/>
  <c r="AD77" i="15"/>
  <c r="Y77" i="15"/>
  <c r="Y94" i="15" s="1"/>
  <c r="T77" i="15"/>
  <c r="L77" i="15"/>
  <c r="K77" i="15"/>
  <c r="K94" i="15" s="1"/>
  <c r="AK76" i="15"/>
  <c r="AJ76" i="15"/>
  <c r="AJ96" i="15" s="1"/>
  <c r="AI76" i="15"/>
  <c r="AG76" i="15"/>
  <c r="AD76" i="15"/>
  <c r="T76" i="15"/>
  <c r="Q76" i="15"/>
  <c r="O76" i="15"/>
  <c r="AE75" i="15"/>
  <c r="AD75" i="15"/>
  <c r="X75" i="15"/>
  <c r="T75" i="15"/>
  <c r="N75" i="15"/>
  <c r="AK74" i="15"/>
  <c r="AJ74" i="15"/>
  <c r="AI74" i="15"/>
  <c r="AH74" i="15"/>
  <c r="AD74" i="15"/>
  <c r="V74" i="15"/>
  <c r="T74" i="15"/>
  <c r="Q74" i="15"/>
  <c r="P74" i="15"/>
  <c r="O74" i="15"/>
  <c r="AH73" i="15"/>
  <c r="AH92" i="15" s="1"/>
  <c r="AG73" i="15"/>
  <c r="AG92" i="15" s="1"/>
  <c r="AF73" i="15"/>
  <c r="AF92" i="15" s="1"/>
  <c r="AE73" i="15"/>
  <c r="AE92" i="15" s="1"/>
  <c r="AD73" i="15"/>
  <c r="T73" i="15"/>
  <c r="M73" i="15"/>
  <c r="M92" i="15" s="1"/>
  <c r="L73" i="15"/>
  <c r="L92" i="15" s="1"/>
  <c r="AJ72" i="15"/>
  <c r="AI72" i="15"/>
  <c r="AG72" i="15"/>
  <c r="AD72" i="15"/>
  <c r="T72" i="15"/>
  <c r="Q72" i="15"/>
  <c r="O72" i="15"/>
  <c r="AE71" i="15"/>
  <c r="AE91" i="15" s="1"/>
  <c r="AD71" i="15"/>
  <c r="T71" i="15"/>
  <c r="M71" i="15"/>
  <c r="M91" i="15" s="1"/>
  <c r="L71" i="15"/>
  <c r="L91" i="15" s="1"/>
  <c r="AK70" i="15"/>
  <c r="AD70" i="15"/>
  <c r="T70" i="15"/>
  <c r="M70" i="15"/>
  <c r="M90" i="15" s="1"/>
  <c r="L70" i="15"/>
  <c r="L90" i="15" s="1"/>
  <c r="AD69" i="15"/>
  <c r="T69" i="15"/>
  <c r="AD68" i="15"/>
  <c r="T68" i="15"/>
  <c r="AK66" i="15"/>
  <c r="AK61" i="15" s="1"/>
  <c r="AJ66" i="15"/>
  <c r="AI66" i="15"/>
  <c r="AH66" i="15"/>
  <c r="AG66" i="15"/>
  <c r="AG61" i="15" s="1"/>
  <c r="AF66" i="15"/>
  <c r="AF61" i="15" s="1"/>
  <c r="AE66" i="15"/>
  <c r="AA66" i="15"/>
  <c r="AA61" i="15" s="1"/>
  <c r="Z66" i="15"/>
  <c r="Z61" i="15" s="1"/>
  <c r="Y66" i="15"/>
  <c r="Y61" i="15" s="1"/>
  <c r="X66" i="15"/>
  <c r="W66" i="15"/>
  <c r="V66" i="15"/>
  <c r="U66" i="15"/>
  <c r="Q66" i="15"/>
  <c r="P66" i="15"/>
  <c r="P61" i="15" s="1"/>
  <c r="O66" i="15"/>
  <c r="O61" i="15" s="1"/>
  <c r="N66" i="15"/>
  <c r="N61" i="15" s="1"/>
  <c r="M66" i="15"/>
  <c r="L66" i="15"/>
  <c r="L61" i="15" s="1"/>
  <c r="K66" i="15"/>
  <c r="AK65" i="15"/>
  <c r="AK89" i="15" s="1"/>
  <c r="AJ65" i="15"/>
  <c r="AJ89" i="15" s="1"/>
  <c r="AI65" i="15"/>
  <c r="AI89" i="15" s="1"/>
  <c r="AH65" i="15"/>
  <c r="AH89" i="15" s="1"/>
  <c r="AG65" i="15"/>
  <c r="AG89" i="15" s="1"/>
  <c r="AF65" i="15"/>
  <c r="AE65" i="15"/>
  <c r="AE89" i="15" s="1"/>
  <c r="AA65" i="15"/>
  <c r="AA89" i="15" s="1"/>
  <c r="Z65" i="15"/>
  <c r="Z89" i="15" s="1"/>
  <c r="Y65" i="15"/>
  <c r="X65" i="15"/>
  <c r="W65" i="15"/>
  <c r="W89" i="15" s="1"/>
  <c r="V65" i="15"/>
  <c r="V89" i="15" s="1"/>
  <c r="U65" i="15"/>
  <c r="U89" i="15" s="1"/>
  <c r="T65" i="15"/>
  <c r="Q65" i="15"/>
  <c r="Q89" i="15" s="1"/>
  <c r="P65" i="15"/>
  <c r="O65" i="15"/>
  <c r="N65" i="15"/>
  <c r="M65" i="15"/>
  <c r="L65" i="15"/>
  <c r="L89" i="15" s="1"/>
  <c r="K65" i="15"/>
  <c r="AD64" i="15"/>
  <c r="T64" i="15"/>
  <c r="J64" i="15"/>
  <c r="B63" i="15"/>
  <c r="BH61" i="15"/>
  <c r="BG61" i="15"/>
  <c r="BF61" i="15"/>
  <c r="BE61" i="15"/>
  <c r="BD61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J61" i="15"/>
  <c r="AI61" i="15"/>
  <c r="AH61" i="15"/>
  <c r="AE61" i="15"/>
  <c r="AD61" i="15"/>
  <c r="AC61" i="15"/>
  <c r="AB61" i="15"/>
  <c r="X61" i="15"/>
  <c r="W61" i="15"/>
  <c r="V61" i="15"/>
  <c r="U61" i="15"/>
  <c r="T61" i="15"/>
  <c r="S61" i="15"/>
  <c r="Q61" i="15"/>
  <c r="M61" i="15"/>
  <c r="K61" i="15"/>
  <c r="AD48" i="15"/>
  <c r="AD86" i="15" s="1"/>
  <c r="AD149" i="15" s="1"/>
  <c r="T48" i="15"/>
  <c r="T86" i="15" s="1"/>
  <c r="T149" i="15" s="1"/>
  <c r="J48" i="15"/>
  <c r="J86" i="15" s="1"/>
  <c r="J149" i="15" s="1"/>
  <c r="AK47" i="15"/>
  <c r="AJ47" i="15"/>
  <c r="AI47" i="15"/>
  <c r="AH47" i="15"/>
  <c r="AG47" i="15"/>
  <c r="AF47" i="15"/>
  <c r="AE47" i="15"/>
  <c r="AA47" i="15"/>
  <c r="Z47" i="15"/>
  <c r="Y47" i="15"/>
  <c r="X47" i="15"/>
  <c r="W47" i="15"/>
  <c r="V47" i="15"/>
  <c r="U47" i="15"/>
  <c r="Q47" i="15"/>
  <c r="P47" i="15"/>
  <c r="O47" i="15"/>
  <c r="N47" i="15"/>
  <c r="M47" i="15"/>
  <c r="L47" i="15"/>
  <c r="K47" i="15"/>
  <c r="AK46" i="15"/>
  <c r="AJ46" i="15"/>
  <c r="AI46" i="15"/>
  <c r="AH46" i="15"/>
  <c r="AG46" i="15"/>
  <c r="AF46" i="15"/>
  <c r="AE46" i="15"/>
  <c r="AE148" i="15" s="1"/>
  <c r="AA46" i="15"/>
  <c r="AA148" i="15" s="1"/>
  <c r="Z46" i="15"/>
  <c r="Y46" i="15"/>
  <c r="Y148" i="15" s="1"/>
  <c r="X46" i="15"/>
  <c r="W46" i="15"/>
  <c r="V46" i="15"/>
  <c r="U46" i="15"/>
  <c r="Q46" i="15"/>
  <c r="P46" i="15"/>
  <c r="P85" i="15" s="1"/>
  <c r="O46" i="15"/>
  <c r="O85" i="15" s="1"/>
  <c r="N46" i="15"/>
  <c r="N85" i="15" s="1"/>
  <c r="M46" i="15"/>
  <c r="L46" i="15"/>
  <c r="K46" i="15"/>
  <c r="AK45" i="15"/>
  <c r="AJ45" i="15"/>
  <c r="AI45" i="15"/>
  <c r="AH45" i="15"/>
  <c r="AG45" i="15"/>
  <c r="AF45" i="15"/>
  <c r="AE45" i="15"/>
  <c r="AA45" i="15"/>
  <c r="Z45" i="15"/>
  <c r="Y45" i="15"/>
  <c r="X45" i="15"/>
  <c r="W45" i="15"/>
  <c r="V45" i="15"/>
  <c r="U45" i="15"/>
  <c r="Q45" i="15"/>
  <c r="P45" i="15"/>
  <c r="O45" i="15"/>
  <c r="N45" i="15"/>
  <c r="M45" i="15"/>
  <c r="L45" i="15"/>
  <c r="K45" i="15"/>
  <c r="AK44" i="15"/>
  <c r="AJ44" i="15"/>
  <c r="AI44" i="15"/>
  <c r="AH44" i="15"/>
  <c r="AG44" i="15"/>
  <c r="AF44" i="15"/>
  <c r="AE44" i="15"/>
  <c r="AE84" i="15" s="1"/>
  <c r="AA44" i="15"/>
  <c r="Z44" i="15"/>
  <c r="Y44" i="15"/>
  <c r="X44" i="15"/>
  <c r="W44" i="15"/>
  <c r="V44" i="15"/>
  <c r="U44" i="15"/>
  <c r="Q44" i="15"/>
  <c r="Q147" i="15" s="1"/>
  <c r="P44" i="15"/>
  <c r="O44" i="15"/>
  <c r="O147" i="15" s="1"/>
  <c r="N44" i="15"/>
  <c r="M44" i="15"/>
  <c r="M84" i="15" s="1"/>
  <c r="L44" i="15"/>
  <c r="L84" i="15" s="1"/>
  <c r="K44" i="15"/>
  <c r="K84" i="15" s="1"/>
  <c r="AK43" i="15"/>
  <c r="AJ43" i="15"/>
  <c r="AI43" i="15"/>
  <c r="AH43" i="15"/>
  <c r="AG43" i="15"/>
  <c r="AF43" i="15"/>
  <c r="AE43" i="15"/>
  <c r="AA43" i="15"/>
  <c r="Z43" i="15"/>
  <c r="Y43" i="15"/>
  <c r="X43" i="15"/>
  <c r="W43" i="15"/>
  <c r="V43" i="15"/>
  <c r="U43" i="15"/>
  <c r="Q43" i="15"/>
  <c r="P43" i="15"/>
  <c r="O43" i="15"/>
  <c r="N43" i="15"/>
  <c r="M43" i="15"/>
  <c r="L43" i="15"/>
  <c r="K43" i="15"/>
  <c r="AK42" i="15"/>
  <c r="AJ42" i="15"/>
  <c r="AI42" i="15"/>
  <c r="AH42" i="15"/>
  <c r="AG42" i="15"/>
  <c r="AF42" i="15"/>
  <c r="AF146" i="15" s="1"/>
  <c r="AE42" i="15"/>
  <c r="AA42" i="15"/>
  <c r="Z42" i="15"/>
  <c r="Y42" i="15"/>
  <c r="Y146" i="15" s="1"/>
  <c r="X42" i="15"/>
  <c r="W42" i="15"/>
  <c r="V42" i="15"/>
  <c r="U42" i="15"/>
  <c r="Q42" i="15"/>
  <c r="P42" i="15"/>
  <c r="O42" i="15"/>
  <c r="N42" i="15"/>
  <c r="N83" i="15" s="1"/>
  <c r="M42" i="15"/>
  <c r="L42" i="15"/>
  <c r="L146" i="15" s="1"/>
  <c r="K42" i="15"/>
  <c r="AK41" i="15"/>
  <c r="AJ41" i="15"/>
  <c r="AI41" i="15"/>
  <c r="AH41" i="15"/>
  <c r="AG41" i="15"/>
  <c r="AF41" i="15"/>
  <c r="AE41" i="15"/>
  <c r="AA41" i="15"/>
  <c r="Z41" i="15"/>
  <c r="Y41" i="15"/>
  <c r="X41" i="15"/>
  <c r="W41" i="15"/>
  <c r="V41" i="15"/>
  <c r="U41" i="15"/>
  <c r="Q41" i="15"/>
  <c r="P41" i="15"/>
  <c r="O41" i="15"/>
  <c r="N41" i="15"/>
  <c r="M41" i="15"/>
  <c r="L41" i="15"/>
  <c r="K41" i="15"/>
  <c r="AK40" i="15"/>
  <c r="AK145" i="15" s="1"/>
  <c r="AJ40" i="15"/>
  <c r="AJ145" i="15" s="1"/>
  <c r="AJ161" i="15" s="1"/>
  <c r="AI40" i="15"/>
  <c r="AH40" i="15"/>
  <c r="AH82" i="15" s="1"/>
  <c r="AH98" i="15" s="1"/>
  <c r="AG40" i="15"/>
  <c r="AG82" i="15" s="1"/>
  <c r="AF40" i="15"/>
  <c r="AF145" i="15" s="1"/>
  <c r="AF161" i="15" s="1"/>
  <c r="AE40" i="15"/>
  <c r="AA40" i="15"/>
  <c r="AA82" i="15" s="1"/>
  <c r="Z40" i="15"/>
  <c r="Y40" i="15"/>
  <c r="X40" i="15"/>
  <c r="W40" i="15"/>
  <c r="V40" i="15"/>
  <c r="V145" i="15" s="1"/>
  <c r="V161" i="15" s="1"/>
  <c r="U40" i="15"/>
  <c r="Q40" i="15"/>
  <c r="P40" i="15"/>
  <c r="O40" i="15"/>
  <c r="N40" i="15"/>
  <c r="N145" i="15" s="1"/>
  <c r="N161" i="15" s="1"/>
  <c r="M40" i="15"/>
  <c r="L40" i="15"/>
  <c r="K40" i="15"/>
  <c r="AK39" i="15"/>
  <c r="AJ39" i="15"/>
  <c r="AI39" i="15"/>
  <c r="AH39" i="15"/>
  <c r="AG39" i="15"/>
  <c r="AF39" i="15"/>
  <c r="AE39" i="15"/>
  <c r="AA39" i="15"/>
  <c r="Z39" i="15"/>
  <c r="Y39" i="15"/>
  <c r="X39" i="15"/>
  <c r="W39" i="15"/>
  <c r="V39" i="15"/>
  <c r="U39" i="15"/>
  <c r="Q39" i="15"/>
  <c r="P39" i="15"/>
  <c r="O39" i="15"/>
  <c r="N39" i="15"/>
  <c r="M39" i="15"/>
  <c r="L39" i="15"/>
  <c r="K39" i="15"/>
  <c r="AK38" i="15"/>
  <c r="AJ38" i="15"/>
  <c r="AI38" i="15"/>
  <c r="AI144" i="15" s="1"/>
  <c r="AI160" i="15" s="1"/>
  <c r="AH38" i="15"/>
  <c r="AG38" i="15"/>
  <c r="AF38" i="15"/>
  <c r="AE38" i="15"/>
  <c r="AE144" i="15" s="1"/>
  <c r="AE160" i="15" s="1"/>
  <c r="AA38" i="15"/>
  <c r="Z38" i="15"/>
  <c r="Y38" i="15"/>
  <c r="X38" i="15"/>
  <c r="W38" i="15"/>
  <c r="W81" i="15" s="1"/>
  <c r="W97" i="15" s="1"/>
  <c r="V38" i="15"/>
  <c r="V81" i="15" s="1"/>
  <c r="V97" i="15" s="1"/>
  <c r="U38" i="15"/>
  <c r="Q38" i="15"/>
  <c r="P38" i="15"/>
  <c r="O38" i="15"/>
  <c r="N38" i="15"/>
  <c r="M38" i="15"/>
  <c r="M144" i="15" s="1"/>
  <c r="M160" i="15" s="1"/>
  <c r="L38" i="15"/>
  <c r="L144" i="15" s="1"/>
  <c r="L160" i="15" s="1"/>
  <c r="K38" i="15"/>
  <c r="K144" i="15" s="1"/>
  <c r="K160" i="15" s="1"/>
  <c r="AK37" i="15"/>
  <c r="AJ37" i="15"/>
  <c r="AI37" i="15"/>
  <c r="AH37" i="15"/>
  <c r="AG37" i="15"/>
  <c r="AF37" i="15"/>
  <c r="AE37" i="15"/>
  <c r="AA37" i="15"/>
  <c r="Z37" i="15"/>
  <c r="Y37" i="15"/>
  <c r="X37" i="15"/>
  <c r="W37" i="15"/>
  <c r="V37" i="15"/>
  <c r="U37" i="15"/>
  <c r="Q37" i="15"/>
  <c r="P37" i="15"/>
  <c r="O37" i="15"/>
  <c r="N37" i="15"/>
  <c r="M37" i="15"/>
  <c r="L37" i="15"/>
  <c r="K37" i="15"/>
  <c r="AK36" i="15"/>
  <c r="AK143" i="15" s="1"/>
  <c r="AJ36" i="15"/>
  <c r="AI36" i="15"/>
  <c r="AI80" i="15" s="1"/>
  <c r="AH36" i="15"/>
  <c r="AG36" i="15"/>
  <c r="AF36" i="15"/>
  <c r="AF80" i="15" s="1"/>
  <c r="AE36" i="15"/>
  <c r="AE80" i="15" s="1"/>
  <c r="AA36" i="15"/>
  <c r="Z36" i="15"/>
  <c r="Y36" i="15"/>
  <c r="X36" i="15"/>
  <c r="W36" i="15"/>
  <c r="V36" i="15"/>
  <c r="U36" i="15"/>
  <c r="U143" i="15" s="1"/>
  <c r="Q36" i="15"/>
  <c r="P36" i="15"/>
  <c r="O36" i="15"/>
  <c r="N36" i="15"/>
  <c r="M36" i="15"/>
  <c r="M80" i="15" s="1"/>
  <c r="L36" i="15"/>
  <c r="K36" i="15"/>
  <c r="AK35" i="15"/>
  <c r="AJ35" i="15"/>
  <c r="AI35" i="15"/>
  <c r="AH35" i="15"/>
  <c r="AG35" i="15"/>
  <c r="AF35" i="15"/>
  <c r="AE35" i="15"/>
  <c r="AA35" i="15"/>
  <c r="Z35" i="15"/>
  <c r="Y35" i="15"/>
  <c r="X35" i="15"/>
  <c r="W35" i="15"/>
  <c r="V35" i="15"/>
  <c r="U35" i="15"/>
  <c r="Q35" i="15"/>
  <c r="P35" i="15"/>
  <c r="O35" i="15"/>
  <c r="N35" i="15"/>
  <c r="M35" i="15"/>
  <c r="L35" i="15"/>
  <c r="K35" i="15"/>
  <c r="AK34" i="15"/>
  <c r="AJ34" i="15"/>
  <c r="AI34" i="15"/>
  <c r="AI142" i="15" s="1"/>
  <c r="AH34" i="15"/>
  <c r="AG34" i="15"/>
  <c r="AF34" i="15"/>
  <c r="AE34" i="15"/>
  <c r="AA34" i="15"/>
  <c r="Z34" i="15"/>
  <c r="Y34" i="15"/>
  <c r="Y142" i="15" s="1"/>
  <c r="X34" i="15"/>
  <c r="W34" i="15"/>
  <c r="V34" i="15"/>
  <c r="U34" i="15"/>
  <c r="Q34" i="15"/>
  <c r="P34" i="15"/>
  <c r="O34" i="15"/>
  <c r="N34" i="15"/>
  <c r="M34" i="15"/>
  <c r="L34" i="15"/>
  <c r="K34" i="15"/>
  <c r="AK33" i="15"/>
  <c r="AJ33" i="15"/>
  <c r="AI33" i="15"/>
  <c r="AH33" i="15"/>
  <c r="AG33" i="15"/>
  <c r="AF33" i="15"/>
  <c r="AE33" i="15"/>
  <c r="AA33" i="15"/>
  <c r="Z33" i="15"/>
  <c r="Y33" i="15"/>
  <c r="X33" i="15"/>
  <c r="W33" i="15"/>
  <c r="V33" i="15"/>
  <c r="U33" i="15"/>
  <c r="Q33" i="15"/>
  <c r="P33" i="15"/>
  <c r="O33" i="15"/>
  <c r="N33" i="15"/>
  <c r="M33" i="15"/>
  <c r="L33" i="15"/>
  <c r="K33" i="15"/>
  <c r="AK32" i="15"/>
  <c r="AJ32" i="15"/>
  <c r="AI32" i="15"/>
  <c r="AH32" i="15"/>
  <c r="AG32" i="15"/>
  <c r="AF32" i="15"/>
  <c r="AE32" i="15"/>
  <c r="AA32" i="15"/>
  <c r="Z32" i="15"/>
  <c r="Y32" i="15"/>
  <c r="X32" i="15"/>
  <c r="W32" i="15"/>
  <c r="V32" i="15"/>
  <c r="U32" i="15"/>
  <c r="Q32" i="15"/>
  <c r="P32" i="15"/>
  <c r="O32" i="15"/>
  <c r="N32" i="15"/>
  <c r="M32" i="15"/>
  <c r="L32" i="15"/>
  <c r="K32" i="15"/>
  <c r="AK31" i="15"/>
  <c r="AJ31" i="15"/>
  <c r="AI31" i="15"/>
  <c r="AH31" i="15"/>
  <c r="AG31" i="15"/>
  <c r="AF31" i="15"/>
  <c r="AE31" i="15"/>
  <c r="AA31" i="15"/>
  <c r="Z31" i="15"/>
  <c r="Y31" i="15"/>
  <c r="X31" i="15"/>
  <c r="W31" i="15"/>
  <c r="V31" i="15"/>
  <c r="U31" i="15"/>
  <c r="Q31" i="15"/>
  <c r="P31" i="15"/>
  <c r="O31" i="15"/>
  <c r="N31" i="15"/>
  <c r="M31" i="15"/>
  <c r="L31" i="15"/>
  <c r="K31" i="15"/>
  <c r="AK30" i="15"/>
  <c r="AK77" i="15" s="1"/>
  <c r="AK94" i="15" s="1"/>
  <c r="AJ30" i="15"/>
  <c r="AJ77" i="15" s="1"/>
  <c r="AJ94" i="15" s="1"/>
  <c r="AI30" i="15"/>
  <c r="AI140" i="15" s="1"/>
  <c r="AI157" i="15" s="1"/>
  <c r="AH30" i="15"/>
  <c r="AG30" i="15"/>
  <c r="AF30" i="15"/>
  <c r="AE30" i="15"/>
  <c r="AA30" i="15"/>
  <c r="AA140" i="15" s="1"/>
  <c r="AA157" i="15" s="1"/>
  <c r="Z30" i="15"/>
  <c r="Y30" i="15"/>
  <c r="Y140" i="15" s="1"/>
  <c r="Y157" i="15" s="1"/>
  <c r="X30" i="15"/>
  <c r="W30" i="15"/>
  <c r="V30" i="15"/>
  <c r="U30" i="15"/>
  <c r="Q30" i="15"/>
  <c r="P30" i="15"/>
  <c r="O30" i="15"/>
  <c r="N30" i="15"/>
  <c r="M30" i="15"/>
  <c r="L30" i="15"/>
  <c r="K30" i="15"/>
  <c r="AK29" i="15"/>
  <c r="AJ29" i="15"/>
  <c r="AI29" i="15"/>
  <c r="AH29" i="15"/>
  <c r="AG29" i="15"/>
  <c r="AF29" i="15"/>
  <c r="AE29" i="15"/>
  <c r="AA29" i="15"/>
  <c r="Z29" i="15"/>
  <c r="Y29" i="15"/>
  <c r="X29" i="15"/>
  <c r="W29" i="15"/>
  <c r="V29" i="15"/>
  <c r="U29" i="15"/>
  <c r="Q29" i="15"/>
  <c r="P29" i="15"/>
  <c r="O29" i="15"/>
  <c r="N29" i="15"/>
  <c r="M29" i="15"/>
  <c r="L29" i="15"/>
  <c r="K29" i="15"/>
  <c r="AK28" i="15"/>
  <c r="AK139" i="15" s="1"/>
  <c r="AJ28" i="15"/>
  <c r="AI28" i="15"/>
  <c r="AI139" i="15" s="1"/>
  <c r="AH28" i="15"/>
  <c r="AG28" i="15"/>
  <c r="AF28" i="15"/>
  <c r="AE28" i="15"/>
  <c r="AA28" i="15"/>
  <c r="Z28" i="15"/>
  <c r="Y28" i="15"/>
  <c r="X28" i="15"/>
  <c r="X76" i="15" s="1"/>
  <c r="W28" i="15"/>
  <c r="W76" i="15" s="1"/>
  <c r="V28" i="15"/>
  <c r="U28" i="15"/>
  <c r="Q28" i="15"/>
  <c r="Q139" i="15" s="1"/>
  <c r="P28" i="15"/>
  <c r="P76" i="15" s="1"/>
  <c r="O28" i="15"/>
  <c r="N28" i="15"/>
  <c r="M28" i="15"/>
  <c r="L28" i="15"/>
  <c r="L76" i="15" s="1"/>
  <c r="K28" i="15"/>
  <c r="AK27" i="15"/>
  <c r="AJ27" i="15"/>
  <c r="AI27" i="15"/>
  <c r="AH27" i="15"/>
  <c r="AG27" i="15"/>
  <c r="AF27" i="15"/>
  <c r="AE27" i="15"/>
  <c r="AA27" i="15"/>
  <c r="Z27" i="15"/>
  <c r="Y27" i="15"/>
  <c r="X27" i="15"/>
  <c r="W27" i="15"/>
  <c r="V27" i="15"/>
  <c r="U27" i="15"/>
  <c r="Q27" i="15"/>
  <c r="P27" i="15"/>
  <c r="O27" i="15"/>
  <c r="N27" i="15"/>
  <c r="M27" i="15"/>
  <c r="L27" i="15"/>
  <c r="K27" i="15"/>
  <c r="AK26" i="15"/>
  <c r="AJ26" i="15"/>
  <c r="AI26" i="15"/>
  <c r="AI138" i="15" s="1"/>
  <c r="AH26" i="15"/>
  <c r="AH75" i="15" s="1"/>
  <c r="AG26" i="15"/>
  <c r="AF26" i="15"/>
  <c r="AE26" i="15"/>
  <c r="AA26" i="15"/>
  <c r="Z26" i="15"/>
  <c r="Y26" i="15"/>
  <c r="Y75" i="15" s="1"/>
  <c r="X26" i="15"/>
  <c r="W26" i="15"/>
  <c r="W75" i="15" s="1"/>
  <c r="V26" i="15"/>
  <c r="U26" i="15"/>
  <c r="Q26" i="15"/>
  <c r="P26" i="15"/>
  <c r="O26" i="15"/>
  <c r="N26" i="15"/>
  <c r="M26" i="15"/>
  <c r="L26" i="15"/>
  <c r="K26" i="15"/>
  <c r="AK25" i="15"/>
  <c r="AJ25" i="15"/>
  <c r="AI25" i="15"/>
  <c r="AH25" i="15"/>
  <c r="AG25" i="15"/>
  <c r="AF25" i="15"/>
  <c r="AE25" i="15"/>
  <c r="AA25" i="15"/>
  <c r="Z25" i="15"/>
  <c r="Y25" i="15"/>
  <c r="X25" i="15"/>
  <c r="W25" i="15"/>
  <c r="V25" i="15"/>
  <c r="U25" i="15"/>
  <c r="Q25" i="15"/>
  <c r="P25" i="15"/>
  <c r="O25" i="15"/>
  <c r="N25" i="15"/>
  <c r="M25" i="15"/>
  <c r="L25" i="15"/>
  <c r="K25" i="15"/>
  <c r="AK24" i="15"/>
  <c r="AK137" i="15" s="1"/>
  <c r="AJ24" i="15"/>
  <c r="AJ137" i="15" s="1"/>
  <c r="AI24" i="15"/>
  <c r="AI137" i="15" s="1"/>
  <c r="AH24" i="15"/>
  <c r="AG24" i="15"/>
  <c r="AG74" i="15" s="1"/>
  <c r="AF24" i="15"/>
  <c r="AF74" i="15" s="1"/>
  <c r="AE24" i="15"/>
  <c r="AE74" i="15" s="1"/>
  <c r="AA24" i="15"/>
  <c r="AA74" i="15" s="1"/>
  <c r="Z24" i="15"/>
  <c r="Y24" i="15"/>
  <c r="X24" i="15"/>
  <c r="W24" i="15"/>
  <c r="V24" i="15"/>
  <c r="V137" i="15" s="1"/>
  <c r="U24" i="15"/>
  <c r="Q24" i="15"/>
  <c r="P24" i="15"/>
  <c r="O24" i="15"/>
  <c r="N24" i="15"/>
  <c r="M24" i="15"/>
  <c r="L24" i="15"/>
  <c r="K24" i="15"/>
  <c r="AK23" i="15"/>
  <c r="AJ23" i="15"/>
  <c r="AI23" i="15"/>
  <c r="AH23" i="15"/>
  <c r="AG23" i="15"/>
  <c r="AF23" i="15"/>
  <c r="AE23" i="15"/>
  <c r="AA23" i="15"/>
  <c r="Z23" i="15"/>
  <c r="Y23" i="15"/>
  <c r="X23" i="15"/>
  <c r="W23" i="15"/>
  <c r="V23" i="15"/>
  <c r="U23" i="15"/>
  <c r="Q23" i="15"/>
  <c r="P23" i="15"/>
  <c r="O23" i="15"/>
  <c r="N23" i="15"/>
  <c r="M23" i="15"/>
  <c r="L23" i="15"/>
  <c r="K23" i="15"/>
  <c r="AK22" i="15"/>
  <c r="AJ22" i="15"/>
  <c r="AJ73" i="15" s="1"/>
  <c r="AJ92" i="15" s="1"/>
  <c r="AI22" i="15"/>
  <c r="AH22" i="15"/>
  <c r="AG22" i="15"/>
  <c r="AF22" i="15"/>
  <c r="AF136" i="15" s="1"/>
  <c r="AF155" i="15" s="1"/>
  <c r="AE22" i="15"/>
  <c r="AA22" i="15"/>
  <c r="Z22" i="15"/>
  <c r="Y22" i="15"/>
  <c r="X22" i="15"/>
  <c r="W22" i="15"/>
  <c r="V22" i="15"/>
  <c r="U22" i="15"/>
  <c r="Q22" i="15"/>
  <c r="P22" i="15"/>
  <c r="O22" i="15"/>
  <c r="N22" i="15"/>
  <c r="M22" i="15"/>
  <c r="L22" i="15"/>
  <c r="L136" i="15" s="1"/>
  <c r="K22" i="15"/>
  <c r="AK21" i="15"/>
  <c r="AJ21" i="15"/>
  <c r="AI21" i="15"/>
  <c r="AH21" i="15"/>
  <c r="AG21" i="15"/>
  <c r="AF21" i="15"/>
  <c r="AE21" i="15"/>
  <c r="AA21" i="15"/>
  <c r="Z21" i="15"/>
  <c r="Y21" i="15"/>
  <c r="X21" i="15"/>
  <c r="W21" i="15"/>
  <c r="V21" i="15"/>
  <c r="U21" i="15"/>
  <c r="Q21" i="15"/>
  <c r="P21" i="15"/>
  <c r="O21" i="15"/>
  <c r="N21" i="15"/>
  <c r="M21" i="15"/>
  <c r="L21" i="15"/>
  <c r="K21" i="15"/>
  <c r="AK20" i="15"/>
  <c r="AJ20" i="15"/>
  <c r="AI20" i="15"/>
  <c r="AH20" i="15"/>
  <c r="AH72" i="15" s="1"/>
  <c r="AG20" i="15"/>
  <c r="AF20" i="15"/>
  <c r="AF72" i="15" s="1"/>
  <c r="AE20" i="15"/>
  <c r="AE72" i="15" s="1"/>
  <c r="AE93" i="15" s="1"/>
  <c r="AA20" i="15"/>
  <c r="AA135" i="15" s="1"/>
  <c r="Z20" i="15"/>
  <c r="Y20" i="15"/>
  <c r="X20" i="15"/>
  <c r="W20" i="15"/>
  <c r="V20" i="15"/>
  <c r="U20" i="15"/>
  <c r="Q20" i="15"/>
  <c r="P20" i="15"/>
  <c r="P72" i="15" s="1"/>
  <c r="O20" i="15"/>
  <c r="O135" i="15" s="1"/>
  <c r="N20" i="15"/>
  <c r="N72" i="15" s="1"/>
  <c r="M20" i="15"/>
  <c r="M72" i="15" s="1"/>
  <c r="L20" i="15"/>
  <c r="K20" i="15"/>
  <c r="K135" i="15" s="1"/>
  <c r="AK19" i="15"/>
  <c r="AJ19" i="15"/>
  <c r="AI19" i="15"/>
  <c r="AH19" i="15"/>
  <c r="AG19" i="15"/>
  <c r="AF19" i="15"/>
  <c r="AE19" i="15"/>
  <c r="AA19" i="15"/>
  <c r="Z19" i="15"/>
  <c r="Y19" i="15"/>
  <c r="X19" i="15"/>
  <c r="W19" i="15"/>
  <c r="V19" i="15"/>
  <c r="U19" i="15"/>
  <c r="Q19" i="15"/>
  <c r="P19" i="15"/>
  <c r="O19" i="15"/>
  <c r="N19" i="15"/>
  <c r="M19" i="15"/>
  <c r="L19" i="15"/>
  <c r="K19" i="15"/>
  <c r="AK18" i="15"/>
  <c r="AJ18" i="15"/>
  <c r="AI18" i="15"/>
  <c r="AI134" i="15" s="1"/>
  <c r="AI154" i="15" s="1"/>
  <c r="AH18" i="15"/>
  <c r="AG18" i="15"/>
  <c r="AF18" i="15"/>
  <c r="AE18" i="15"/>
  <c r="AA18" i="15"/>
  <c r="Z18" i="15"/>
  <c r="Z134" i="15" s="1"/>
  <c r="Z154" i="15" s="1"/>
  <c r="Y18" i="15"/>
  <c r="Y71" i="15" s="1"/>
  <c r="X18" i="15"/>
  <c r="W18" i="15"/>
  <c r="V18" i="15"/>
  <c r="U18" i="15"/>
  <c r="Q18" i="15"/>
  <c r="P18" i="15"/>
  <c r="O18" i="15"/>
  <c r="O134" i="15" s="1"/>
  <c r="O154" i="15" s="1"/>
  <c r="N18" i="15"/>
  <c r="N134" i="15" s="1"/>
  <c r="N154" i="15" s="1"/>
  <c r="M18" i="15"/>
  <c r="L18" i="15"/>
  <c r="K18" i="15"/>
  <c r="K71" i="15" s="1"/>
  <c r="K91" i="15" s="1"/>
  <c r="AK17" i="15"/>
  <c r="AJ17" i="15"/>
  <c r="AI17" i="15"/>
  <c r="AH17" i="15"/>
  <c r="AG17" i="15"/>
  <c r="AF17" i="15"/>
  <c r="AE17" i="15"/>
  <c r="AA17" i="15"/>
  <c r="Z17" i="15"/>
  <c r="Y17" i="15"/>
  <c r="X17" i="15"/>
  <c r="W17" i="15"/>
  <c r="V17" i="15"/>
  <c r="U17" i="15"/>
  <c r="Q17" i="15"/>
  <c r="P17" i="15"/>
  <c r="O17" i="15"/>
  <c r="N17" i="15"/>
  <c r="M17" i="15"/>
  <c r="L17" i="15"/>
  <c r="K17" i="15"/>
  <c r="AK16" i="15"/>
  <c r="AJ16" i="15"/>
  <c r="AI16" i="15"/>
  <c r="AH16" i="15"/>
  <c r="AH70" i="15" s="1"/>
  <c r="AH90" i="15" s="1"/>
  <c r="AG16" i="15"/>
  <c r="AG70" i="15" s="1"/>
  <c r="AF16" i="15"/>
  <c r="AE16" i="15"/>
  <c r="AE133" i="15" s="1"/>
  <c r="AE153" i="15" s="1"/>
  <c r="AA16" i="15"/>
  <c r="AA133" i="15" s="1"/>
  <c r="AA153" i="15" s="1"/>
  <c r="Z16" i="15"/>
  <c r="Y16" i="15"/>
  <c r="X16" i="15"/>
  <c r="W16" i="15"/>
  <c r="V16" i="15"/>
  <c r="U16" i="15"/>
  <c r="Q16" i="15"/>
  <c r="Q70" i="15" s="1"/>
  <c r="Q90" i="15" s="1"/>
  <c r="P16" i="15"/>
  <c r="P70" i="15" s="1"/>
  <c r="O16" i="15"/>
  <c r="O70" i="15" s="1"/>
  <c r="N16" i="15"/>
  <c r="M16" i="15"/>
  <c r="M133" i="15" s="1"/>
  <c r="M153" i="15" s="1"/>
  <c r="L16" i="15"/>
  <c r="L133" i="15" s="1"/>
  <c r="L153" i="15" s="1"/>
  <c r="K16" i="15"/>
  <c r="K133" i="15" s="1"/>
  <c r="K153" i="15" s="1"/>
  <c r="AK15" i="15"/>
  <c r="AJ15" i="15"/>
  <c r="AI15" i="15"/>
  <c r="AH15" i="15"/>
  <c r="AG15" i="15"/>
  <c r="AF15" i="15"/>
  <c r="AE15" i="15"/>
  <c r="AA15" i="15"/>
  <c r="Z15" i="15"/>
  <c r="Y15" i="15"/>
  <c r="X15" i="15"/>
  <c r="W15" i="15"/>
  <c r="V15" i="15"/>
  <c r="U15" i="15"/>
  <c r="Q15" i="15"/>
  <c r="P15" i="15"/>
  <c r="O15" i="15"/>
  <c r="N15" i="15"/>
  <c r="M15" i="15"/>
  <c r="L15" i="15"/>
  <c r="K15" i="15"/>
  <c r="AK14" i="15"/>
  <c r="AK133" i="15" s="1"/>
  <c r="AK153" i="15" s="1"/>
  <c r="AJ14" i="15"/>
  <c r="AJ141" i="15" s="1"/>
  <c r="AJ158" i="15" s="1"/>
  <c r="AI14" i="15"/>
  <c r="AH14" i="15"/>
  <c r="AG14" i="15"/>
  <c r="AF14" i="15"/>
  <c r="AE14" i="15"/>
  <c r="AE69" i="15" s="1"/>
  <c r="AA14" i="15"/>
  <c r="Z14" i="15"/>
  <c r="Y14" i="15"/>
  <c r="Y132" i="15" s="1"/>
  <c r="X14" i="15"/>
  <c r="X132" i="15" s="1"/>
  <c r="W14" i="15"/>
  <c r="W132" i="15" s="1"/>
  <c r="V14" i="15"/>
  <c r="V132" i="15" s="1"/>
  <c r="U14" i="15"/>
  <c r="V78" i="15" s="1"/>
  <c r="V95" i="15" s="1"/>
  <c r="Q14" i="15"/>
  <c r="P14" i="15"/>
  <c r="P69" i="15" s="1"/>
  <c r="O14" i="15"/>
  <c r="O132" i="15" s="1"/>
  <c r="N14" i="15"/>
  <c r="M14" i="15"/>
  <c r="L14" i="15"/>
  <c r="L69" i="15" s="1"/>
  <c r="K14" i="15"/>
  <c r="K132" i="15" s="1"/>
  <c r="AK13" i="15"/>
  <c r="AJ13" i="15"/>
  <c r="AI13" i="15"/>
  <c r="AH13" i="15"/>
  <c r="AG13" i="15"/>
  <c r="AF13" i="15"/>
  <c r="AE13" i="15"/>
  <c r="AA13" i="15"/>
  <c r="Z13" i="15"/>
  <c r="Y13" i="15"/>
  <c r="X13" i="15"/>
  <c r="W13" i="15"/>
  <c r="V13" i="15"/>
  <c r="U13" i="15"/>
  <c r="Q13" i="15"/>
  <c r="P13" i="15"/>
  <c r="O13" i="15"/>
  <c r="N13" i="15"/>
  <c r="M13" i="15"/>
  <c r="L13" i="15"/>
  <c r="K13" i="15"/>
  <c r="AK12" i="15"/>
  <c r="AJ12" i="15"/>
  <c r="AI12" i="15"/>
  <c r="AH12" i="15"/>
  <c r="AG12" i="15"/>
  <c r="AF12" i="15"/>
  <c r="AE12" i="15"/>
  <c r="AK11" i="15"/>
  <c r="AK1" i="15" s="1"/>
  <c r="AJ11" i="15"/>
  <c r="AJ1" i="15" s="1"/>
  <c r="AI11" i="15"/>
  <c r="AI1" i="15" s="1"/>
  <c r="AH11" i="15"/>
  <c r="AH1" i="15" s="1"/>
  <c r="AG11" i="15"/>
  <c r="AG1" i="15" s="1"/>
  <c r="AF11" i="15"/>
  <c r="AE11" i="15"/>
  <c r="AA11" i="15"/>
  <c r="Z11" i="15"/>
  <c r="Y11" i="15"/>
  <c r="X11" i="15"/>
  <c r="X1" i="15" s="1"/>
  <c r="W11" i="15"/>
  <c r="V11" i="15"/>
  <c r="V1" i="15" s="1"/>
  <c r="U11" i="15"/>
  <c r="U1" i="15" s="1"/>
  <c r="Q11" i="15"/>
  <c r="Q1" i="15" s="1"/>
  <c r="P11" i="15"/>
  <c r="P1" i="15" s="1"/>
  <c r="O11" i="15"/>
  <c r="O1" i="15" s="1"/>
  <c r="N11" i="15"/>
  <c r="M11" i="15"/>
  <c r="M1" i="15" s="1"/>
  <c r="L11" i="15"/>
  <c r="L1" i="15" s="1"/>
  <c r="K11" i="15"/>
  <c r="K1" i="15" s="1"/>
  <c r="AK10" i="15"/>
  <c r="AJ10" i="15"/>
  <c r="AI10" i="15"/>
  <c r="AH10" i="15"/>
  <c r="AG10" i="15"/>
  <c r="AF10" i="15"/>
  <c r="AE10" i="15"/>
  <c r="AA10" i="15"/>
  <c r="Z10" i="15"/>
  <c r="Y10" i="15"/>
  <c r="X10" i="15"/>
  <c r="W10" i="15"/>
  <c r="V10" i="15"/>
  <c r="U10" i="15"/>
  <c r="Q10" i="15"/>
  <c r="P10" i="15"/>
  <c r="O10" i="15"/>
  <c r="N10" i="15"/>
  <c r="M10" i="15"/>
  <c r="L10" i="15"/>
  <c r="K10" i="15"/>
  <c r="AD9" i="15"/>
  <c r="T9" i="15"/>
  <c r="J9" i="15"/>
  <c r="BH1" i="15"/>
  <c r="BG1" i="15"/>
  <c r="BF1" i="15"/>
  <c r="BE1" i="15"/>
  <c r="BD1" i="15"/>
  <c r="BC1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F1" i="15"/>
  <c r="AE1" i="15"/>
  <c r="AD1" i="15"/>
  <c r="AC1" i="15"/>
  <c r="AB1" i="15"/>
  <c r="AA1" i="15"/>
  <c r="Z1" i="15"/>
  <c r="Y1" i="15"/>
  <c r="W1" i="15"/>
  <c r="T1" i="15"/>
  <c r="S1" i="15"/>
  <c r="N1" i="15"/>
  <c r="A1" i="15"/>
  <c r="J109" i="40"/>
  <c r="J108" i="40"/>
  <c r="M107" i="40"/>
  <c r="L107" i="40"/>
  <c r="X106" i="40"/>
  <c r="T106" i="40"/>
  <c r="Q106" i="40"/>
  <c r="P106" i="40"/>
  <c r="M106" i="40"/>
  <c r="L106" i="40"/>
  <c r="S105" i="40"/>
  <c r="R105" i="40"/>
  <c r="Q105" i="40"/>
  <c r="P105" i="40"/>
  <c r="M105" i="40"/>
  <c r="X104" i="40"/>
  <c r="R104" i="40"/>
  <c r="Q104" i="40"/>
  <c r="P104" i="40"/>
  <c r="O104" i="40"/>
  <c r="M104" i="40"/>
  <c r="L104" i="40"/>
  <c r="V103" i="40"/>
  <c r="T103" i="40"/>
  <c r="Q103" i="40"/>
  <c r="K103" i="40"/>
  <c r="X102" i="40"/>
  <c r="V102" i="40"/>
  <c r="U102" i="40"/>
  <c r="T102" i="40"/>
  <c r="L102" i="40"/>
  <c r="X101" i="40"/>
  <c r="U101" i="40"/>
  <c r="O101" i="40"/>
  <c r="N101" i="40"/>
  <c r="M101" i="40"/>
  <c r="L101" i="40"/>
  <c r="T100" i="40"/>
  <c r="Q100" i="40"/>
  <c r="P100" i="40"/>
  <c r="M100" i="40"/>
  <c r="L100" i="40"/>
  <c r="M99" i="40"/>
  <c r="X98" i="40"/>
  <c r="U98" i="40"/>
  <c r="T98" i="40"/>
  <c r="Q98" i="40"/>
  <c r="P98" i="40"/>
  <c r="M98" i="40"/>
  <c r="V97" i="40"/>
  <c r="U97" i="40"/>
  <c r="T97" i="40"/>
  <c r="S97" i="40"/>
  <c r="R97" i="40"/>
  <c r="Q97" i="40"/>
  <c r="X96" i="40"/>
  <c r="U96" i="40"/>
  <c r="T96" i="40"/>
  <c r="Q96" i="40"/>
  <c r="M96" i="40"/>
  <c r="L96" i="40"/>
  <c r="M95" i="40"/>
  <c r="L95" i="40"/>
  <c r="X94" i="40"/>
  <c r="U94" i="40"/>
  <c r="T94" i="40"/>
  <c r="Q94" i="40"/>
  <c r="P94" i="40"/>
  <c r="M94" i="40"/>
  <c r="L94" i="40"/>
  <c r="Q93" i="40"/>
  <c r="P93" i="40"/>
  <c r="M93" i="40"/>
  <c r="U92" i="40"/>
  <c r="T92" i="40"/>
  <c r="R92" i="40"/>
  <c r="Q92" i="40"/>
  <c r="P92" i="40"/>
  <c r="M92" i="40"/>
  <c r="U91" i="40"/>
  <c r="T91" i="40"/>
  <c r="S91" i="40"/>
  <c r="R91" i="40"/>
  <c r="Q91" i="40"/>
  <c r="O91" i="40"/>
  <c r="X89" i="40"/>
  <c r="W89" i="40"/>
  <c r="V89" i="40"/>
  <c r="U89" i="40"/>
  <c r="T89" i="40"/>
  <c r="S89" i="40"/>
  <c r="R89" i="40"/>
  <c r="Q89" i="40"/>
  <c r="P89" i="40"/>
  <c r="O89" i="40"/>
  <c r="N89" i="40"/>
  <c r="M89" i="40"/>
  <c r="L89" i="40"/>
  <c r="K89" i="40"/>
  <c r="X88" i="40"/>
  <c r="W88" i="40"/>
  <c r="V88" i="40"/>
  <c r="U88" i="40"/>
  <c r="T88" i="40"/>
  <c r="S88" i="40"/>
  <c r="R88" i="40"/>
  <c r="Q88" i="40"/>
  <c r="P88" i="40"/>
  <c r="O88" i="40"/>
  <c r="N88" i="40"/>
  <c r="M88" i="40"/>
  <c r="L88" i="40"/>
  <c r="K88" i="40"/>
  <c r="J80" i="40"/>
  <c r="O79" i="40"/>
  <c r="O78" i="40"/>
  <c r="V77" i="40"/>
  <c r="L77" i="40"/>
  <c r="X76" i="40"/>
  <c r="U76" i="40"/>
  <c r="R76" i="40"/>
  <c r="P76" i="40"/>
  <c r="L76" i="40"/>
  <c r="X75" i="40"/>
  <c r="W75" i="40"/>
  <c r="V75" i="40"/>
  <c r="U75" i="40"/>
  <c r="T75" i="40"/>
  <c r="R75" i="40"/>
  <c r="Q75" i="40"/>
  <c r="P75" i="40"/>
  <c r="X74" i="40"/>
  <c r="V74" i="40"/>
  <c r="T74" i="40"/>
  <c r="P74" i="40"/>
  <c r="O74" i="40"/>
  <c r="N74" i="40"/>
  <c r="M74" i="40"/>
  <c r="L74" i="40"/>
  <c r="Q73" i="40"/>
  <c r="O73" i="40"/>
  <c r="M73" i="40"/>
  <c r="L73" i="40"/>
  <c r="L72" i="40"/>
  <c r="V71" i="40"/>
  <c r="U71" i="40"/>
  <c r="L71" i="40"/>
  <c r="X70" i="40"/>
  <c r="U70" i="40"/>
  <c r="V69" i="40"/>
  <c r="U69" i="40"/>
  <c r="T69" i="40"/>
  <c r="R69" i="40"/>
  <c r="Q69" i="40"/>
  <c r="P69" i="40"/>
  <c r="M69" i="40"/>
  <c r="X68" i="40"/>
  <c r="T68" i="40"/>
  <c r="P68" i="40"/>
  <c r="M68" i="40"/>
  <c r="L68" i="40"/>
  <c r="O67" i="40"/>
  <c r="M67" i="40"/>
  <c r="L67" i="40"/>
  <c r="L66" i="40"/>
  <c r="V65" i="40"/>
  <c r="U65" i="40"/>
  <c r="T65" i="40"/>
  <c r="L65" i="40"/>
  <c r="T64" i="40"/>
  <c r="T63" i="40"/>
  <c r="R63" i="40"/>
  <c r="X60" i="40"/>
  <c r="W60" i="40"/>
  <c r="V60" i="40"/>
  <c r="U60" i="40"/>
  <c r="T60" i="40"/>
  <c r="S60" i="40"/>
  <c r="R60" i="40"/>
  <c r="Q60" i="40"/>
  <c r="P60" i="40"/>
  <c r="O60" i="40"/>
  <c r="N60" i="40"/>
  <c r="M60" i="40"/>
  <c r="L60" i="40"/>
  <c r="K60" i="40"/>
  <c r="X59" i="40"/>
  <c r="W59" i="40"/>
  <c r="V59" i="40"/>
  <c r="U59" i="40"/>
  <c r="T59" i="40"/>
  <c r="S59" i="40"/>
  <c r="R59" i="40"/>
  <c r="Q59" i="40"/>
  <c r="P59" i="40"/>
  <c r="O59" i="40"/>
  <c r="N59" i="40"/>
  <c r="M59" i="40"/>
  <c r="L59" i="40"/>
  <c r="K59" i="40"/>
  <c r="J48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X46" i="40"/>
  <c r="W46" i="40"/>
  <c r="V46" i="40"/>
  <c r="U46" i="40"/>
  <c r="U107" i="40" s="1"/>
  <c r="T46" i="40"/>
  <c r="S46" i="40"/>
  <c r="R46" i="40"/>
  <c r="Q46" i="40"/>
  <c r="Q107" i="40" s="1"/>
  <c r="P46" i="40"/>
  <c r="P107" i="40" s="1"/>
  <c r="O46" i="40"/>
  <c r="O107" i="40" s="1"/>
  <c r="N46" i="40"/>
  <c r="M46" i="40"/>
  <c r="L46" i="40"/>
  <c r="K46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X44" i="40"/>
  <c r="W44" i="40"/>
  <c r="V44" i="40"/>
  <c r="U44" i="40"/>
  <c r="T44" i="40"/>
  <c r="S44" i="40"/>
  <c r="R44" i="40"/>
  <c r="Q44" i="40"/>
  <c r="P44" i="40"/>
  <c r="O44" i="40"/>
  <c r="O106" i="40" s="1"/>
  <c r="N44" i="40"/>
  <c r="M44" i="40"/>
  <c r="L44" i="40"/>
  <c r="K44" i="40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K43" i="40"/>
  <c r="X42" i="40"/>
  <c r="W42" i="40"/>
  <c r="V42" i="40"/>
  <c r="V105" i="40" s="1"/>
  <c r="U42" i="40"/>
  <c r="U105" i="40" s="1"/>
  <c r="T42" i="40"/>
  <c r="T105" i="40" s="1"/>
  <c r="S42" i="40"/>
  <c r="S77" i="40" s="1"/>
  <c r="R42" i="40"/>
  <c r="R77" i="40" s="1"/>
  <c r="Q42" i="40"/>
  <c r="P42" i="40"/>
  <c r="O42" i="40"/>
  <c r="O77" i="40" s="1"/>
  <c r="N42" i="40"/>
  <c r="M42" i="40"/>
  <c r="L42" i="40"/>
  <c r="L105" i="40" s="1"/>
  <c r="K42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X40" i="40"/>
  <c r="W40" i="40"/>
  <c r="W104" i="40" s="1"/>
  <c r="V40" i="40"/>
  <c r="V104" i="40" s="1"/>
  <c r="U40" i="40"/>
  <c r="U104" i="40" s="1"/>
  <c r="T40" i="40"/>
  <c r="T76" i="40" s="1"/>
  <c r="S40" i="40"/>
  <c r="S76" i="40" s="1"/>
  <c r="R40" i="40"/>
  <c r="Q40" i="40"/>
  <c r="Q76" i="40" s="1"/>
  <c r="P40" i="40"/>
  <c r="O40" i="40"/>
  <c r="O76" i="40" s="1"/>
  <c r="N40" i="40"/>
  <c r="M40" i="40"/>
  <c r="M76" i="40" s="1"/>
  <c r="L40" i="40"/>
  <c r="K40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X38" i="40"/>
  <c r="X103" i="40" s="1"/>
  <c r="W38" i="40"/>
  <c r="W103" i="40" s="1"/>
  <c r="V38" i="40"/>
  <c r="U38" i="40"/>
  <c r="U103" i="40" s="1"/>
  <c r="T38" i="40"/>
  <c r="S38" i="40"/>
  <c r="S75" i="40" s="1"/>
  <c r="R38" i="40"/>
  <c r="R103" i="40" s="1"/>
  <c r="Q38" i="40"/>
  <c r="P38" i="40"/>
  <c r="P103" i="40" s="1"/>
  <c r="O38" i="40"/>
  <c r="N38" i="40"/>
  <c r="M38" i="40"/>
  <c r="M103" i="40" s="1"/>
  <c r="L38" i="40"/>
  <c r="L103" i="40" s="1"/>
  <c r="K38" i="40"/>
  <c r="K75" i="40" s="1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X36" i="40"/>
  <c r="W36" i="40"/>
  <c r="V36" i="40"/>
  <c r="U36" i="40"/>
  <c r="U74" i="40" s="1"/>
  <c r="T36" i="40"/>
  <c r="S36" i="40"/>
  <c r="R36" i="40"/>
  <c r="Q36" i="40"/>
  <c r="P36" i="40"/>
  <c r="P102" i="40" s="1"/>
  <c r="O36" i="40"/>
  <c r="O102" i="40" s="1"/>
  <c r="N36" i="40"/>
  <c r="N102" i="40" s="1"/>
  <c r="M36" i="40"/>
  <c r="M102" i="40" s="1"/>
  <c r="L36" i="40"/>
  <c r="K36" i="40"/>
  <c r="K74" i="40" s="1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X34" i="40"/>
  <c r="W34" i="40"/>
  <c r="V34" i="40"/>
  <c r="V73" i="40" s="1"/>
  <c r="U34" i="40"/>
  <c r="T34" i="40"/>
  <c r="S34" i="40"/>
  <c r="R34" i="40"/>
  <c r="Q34" i="40"/>
  <c r="Q101" i="40" s="1"/>
  <c r="P34" i="40"/>
  <c r="P101" i="40" s="1"/>
  <c r="O34" i="40"/>
  <c r="N34" i="40"/>
  <c r="N73" i="40" s="1"/>
  <c r="M34" i="40"/>
  <c r="L34" i="40"/>
  <c r="K34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X32" i="40"/>
  <c r="X72" i="40" s="1"/>
  <c r="W32" i="40"/>
  <c r="V32" i="40"/>
  <c r="U32" i="40"/>
  <c r="T32" i="40"/>
  <c r="S32" i="40"/>
  <c r="R32" i="40"/>
  <c r="Q32" i="40"/>
  <c r="P32" i="40"/>
  <c r="O32" i="40"/>
  <c r="O72" i="40" s="1"/>
  <c r="N32" i="40"/>
  <c r="N72" i="40" s="1"/>
  <c r="M32" i="40"/>
  <c r="L32" i="40"/>
  <c r="K32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X30" i="40"/>
  <c r="W30" i="40"/>
  <c r="V30" i="40"/>
  <c r="V99" i="40" s="1"/>
  <c r="U30" i="40"/>
  <c r="U99" i="40" s="1"/>
  <c r="T30" i="40"/>
  <c r="T99" i="40" s="1"/>
  <c r="S30" i="40"/>
  <c r="R30" i="40"/>
  <c r="Q30" i="40"/>
  <c r="Q99" i="40" s="1"/>
  <c r="P30" i="40"/>
  <c r="P99" i="40" s="1"/>
  <c r="O30" i="40"/>
  <c r="N30" i="40"/>
  <c r="M30" i="40"/>
  <c r="M71" i="40" s="1"/>
  <c r="L30" i="40"/>
  <c r="L99" i="40" s="1"/>
  <c r="K30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X28" i="40"/>
  <c r="W28" i="40"/>
  <c r="V28" i="40"/>
  <c r="V98" i="40" s="1"/>
  <c r="U28" i="40"/>
  <c r="T28" i="40"/>
  <c r="S28" i="40"/>
  <c r="R28" i="40"/>
  <c r="Q28" i="40"/>
  <c r="Q70" i="40" s="1"/>
  <c r="P28" i="40"/>
  <c r="O28" i="40"/>
  <c r="O70" i="40" s="1"/>
  <c r="N28" i="40"/>
  <c r="M28" i="40"/>
  <c r="L28" i="40"/>
  <c r="K28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X26" i="40"/>
  <c r="X97" i="40" s="1"/>
  <c r="W26" i="40"/>
  <c r="V26" i="40"/>
  <c r="U26" i="40"/>
  <c r="T26" i="40"/>
  <c r="S26" i="40"/>
  <c r="S69" i="40" s="1"/>
  <c r="R26" i="40"/>
  <c r="Q26" i="40"/>
  <c r="P26" i="40"/>
  <c r="P97" i="40" s="1"/>
  <c r="O26" i="40"/>
  <c r="N26" i="40"/>
  <c r="M26" i="40"/>
  <c r="M97" i="40" s="1"/>
  <c r="L26" i="40"/>
  <c r="L97" i="40" s="1"/>
  <c r="K26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X24" i="40"/>
  <c r="W24" i="40"/>
  <c r="V24" i="40"/>
  <c r="U24" i="40"/>
  <c r="U68" i="40" s="1"/>
  <c r="T24" i="40"/>
  <c r="S24" i="40"/>
  <c r="S68" i="40" s="1"/>
  <c r="R24" i="40"/>
  <c r="Q24" i="40"/>
  <c r="Q68" i="40" s="1"/>
  <c r="P24" i="40"/>
  <c r="P96" i="40" s="1"/>
  <c r="O24" i="40"/>
  <c r="O96" i="40" s="1"/>
  <c r="N24" i="40"/>
  <c r="M24" i="40"/>
  <c r="L24" i="40"/>
  <c r="K24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X22" i="40"/>
  <c r="W22" i="40"/>
  <c r="V22" i="40"/>
  <c r="U22" i="40"/>
  <c r="U95" i="40" s="1"/>
  <c r="T22" i="40"/>
  <c r="S22" i="40"/>
  <c r="R22" i="40"/>
  <c r="Q22" i="40"/>
  <c r="Q95" i="40" s="1"/>
  <c r="P22" i="40"/>
  <c r="P95" i="40" s="1"/>
  <c r="O22" i="40"/>
  <c r="O95" i="40" s="1"/>
  <c r="N22" i="40"/>
  <c r="M22" i="40"/>
  <c r="L22" i="40"/>
  <c r="K22" i="40"/>
  <c r="K95" i="40" s="1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X20" i="40"/>
  <c r="X66" i="40" s="1"/>
  <c r="W20" i="40"/>
  <c r="V20" i="40"/>
  <c r="U20" i="40"/>
  <c r="T20" i="40"/>
  <c r="S20" i="40"/>
  <c r="R20" i="40"/>
  <c r="Q20" i="40"/>
  <c r="P20" i="40"/>
  <c r="O20" i="40"/>
  <c r="N20" i="40"/>
  <c r="M20" i="40"/>
  <c r="M66" i="40" s="1"/>
  <c r="L20" i="40"/>
  <c r="K20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X18" i="40"/>
  <c r="W18" i="40"/>
  <c r="V18" i="40"/>
  <c r="V93" i="40" s="1"/>
  <c r="U18" i="40"/>
  <c r="U93" i="40" s="1"/>
  <c r="T18" i="40"/>
  <c r="T93" i="40" s="1"/>
  <c r="S18" i="40"/>
  <c r="S65" i="40" s="1"/>
  <c r="R18" i="40"/>
  <c r="Q18" i="40"/>
  <c r="P18" i="40"/>
  <c r="O18" i="40"/>
  <c r="N18" i="40"/>
  <c r="M18" i="40"/>
  <c r="M65" i="40" s="1"/>
  <c r="L18" i="40"/>
  <c r="L93" i="40" s="1"/>
  <c r="K18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X16" i="40"/>
  <c r="W16" i="40"/>
  <c r="V16" i="40"/>
  <c r="V92" i="40" s="1"/>
  <c r="U16" i="40"/>
  <c r="T16" i="40"/>
  <c r="S16" i="40"/>
  <c r="S64" i="40" s="1"/>
  <c r="R16" i="40"/>
  <c r="Q16" i="40"/>
  <c r="P16" i="40"/>
  <c r="O16" i="40"/>
  <c r="O64" i="40" s="1"/>
  <c r="N16" i="40"/>
  <c r="M16" i="40"/>
  <c r="L16" i="40"/>
  <c r="K16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X14" i="40"/>
  <c r="X107" i="40" s="1"/>
  <c r="W14" i="40"/>
  <c r="W93" i="40" s="1"/>
  <c r="V14" i="40"/>
  <c r="V91" i="40" s="1"/>
  <c r="U14" i="40"/>
  <c r="T14" i="40"/>
  <c r="S14" i="40"/>
  <c r="R14" i="40"/>
  <c r="U64" i="40" s="1"/>
  <c r="Q14" i="40"/>
  <c r="P14" i="40"/>
  <c r="P91" i="40" s="1"/>
  <c r="O14" i="40"/>
  <c r="O63" i="40" s="1"/>
  <c r="N14" i="40"/>
  <c r="M14" i="40"/>
  <c r="M91" i="40" s="1"/>
  <c r="L14" i="40"/>
  <c r="K14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X11" i="40"/>
  <c r="W11" i="40"/>
  <c r="V11" i="40"/>
  <c r="V1" i="40" s="1"/>
  <c r="U11" i="40"/>
  <c r="T11" i="40"/>
  <c r="S11" i="40"/>
  <c r="S1" i="40" s="1"/>
  <c r="R11" i="40"/>
  <c r="R1" i="40" s="1"/>
  <c r="Q11" i="40"/>
  <c r="Q1" i="40" s="1"/>
  <c r="P11" i="40"/>
  <c r="P1" i="40" s="1"/>
  <c r="O11" i="40"/>
  <c r="O1" i="40" s="1"/>
  <c r="N11" i="40"/>
  <c r="N1" i="40" s="1"/>
  <c r="M11" i="40"/>
  <c r="M1" i="40" s="1"/>
  <c r="L11" i="40"/>
  <c r="K11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Z1" i="40"/>
  <c r="X1" i="40"/>
  <c r="W1" i="40"/>
  <c r="U1" i="40"/>
  <c r="T1" i="40"/>
  <c r="L1" i="40"/>
  <c r="K1" i="40"/>
  <c r="A1" i="40"/>
  <c r="L133" i="41"/>
  <c r="K133" i="41"/>
  <c r="N132" i="41"/>
  <c r="M126" i="41"/>
  <c r="K126" i="41"/>
  <c r="N124" i="41"/>
  <c r="M124" i="41"/>
  <c r="L124" i="41"/>
  <c r="J121" i="41"/>
  <c r="Q120" i="41"/>
  <c r="N120" i="41"/>
  <c r="M120" i="41"/>
  <c r="Q119" i="41"/>
  <c r="B119" i="41"/>
  <c r="Q118" i="41"/>
  <c r="Q134" i="41" s="1"/>
  <c r="N118" i="41"/>
  <c r="K118" i="41"/>
  <c r="L117" i="41"/>
  <c r="K117" i="41"/>
  <c r="Q116" i="41"/>
  <c r="Q132" i="41" s="1"/>
  <c r="O116" i="41"/>
  <c r="O132" i="41" s="1"/>
  <c r="N116" i="41"/>
  <c r="M116" i="41"/>
  <c r="M132" i="41" s="1"/>
  <c r="K116" i="41"/>
  <c r="K132" i="41" s="1"/>
  <c r="Q115" i="41"/>
  <c r="N115" i="41"/>
  <c r="Q114" i="41"/>
  <c r="O114" i="41"/>
  <c r="M114" i="41"/>
  <c r="L114" i="41"/>
  <c r="M113" i="41"/>
  <c r="M130" i="41" s="1"/>
  <c r="N112" i="41"/>
  <c r="N129" i="41" s="1"/>
  <c r="K112" i="41"/>
  <c r="K129" i="41" s="1"/>
  <c r="O111" i="41"/>
  <c r="M111" i="41"/>
  <c r="L111" i="41"/>
  <c r="K110" i="41"/>
  <c r="Q109" i="41"/>
  <c r="O109" i="41"/>
  <c r="N109" i="41"/>
  <c r="O108" i="41"/>
  <c r="O127" i="41" s="1"/>
  <c r="Q107" i="41"/>
  <c r="N106" i="41"/>
  <c r="N126" i="41" s="1"/>
  <c r="K106" i="41"/>
  <c r="O105" i="41"/>
  <c r="O125" i="41" s="1"/>
  <c r="L105" i="41"/>
  <c r="L125" i="41" s="1"/>
  <c r="K105" i="41"/>
  <c r="K125" i="41" s="1"/>
  <c r="Q104" i="41"/>
  <c r="O104" i="41"/>
  <c r="N104" i="41"/>
  <c r="M104" i="41"/>
  <c r="K104" i="41"/>
  <c r="Q102" i="41"/>
  <c r="P102" i="41"/>
  <c r="O102" i="41"/>
  <c r="N102" i="41"/>
  <c r="M102" i="41"/>
  <c r="L102" i="41"/>
  <c r="K102" i="41"/>
  <c r="Q101" i="41"/>
  <c r="Q124" i="41" s="1"/>
  <c r="P101" i="41"/>
  <c r="P124" i="41" s="1"/>
  <c r="O101" i="41"/>
  <c r="O124" i="41" s="1"/>
  <c r="N101" i="41"/>
  <c r="M101" i="41"/>
  <c r="L101" i="41"/>
  <c r="K101" i="41"/>
  <c r="K124" i="41" s="1"/>
  <c r="B101" i="41"/>
  <c r="Q91" i="41"/>
  <c r="O91" i="41"/>
  <c r="N91" i="41"/>
  <c r="Q89" i="41"/>
  <c r="O89" i="41"/>
  <c r="Q87" i="41"/>
  <c r="N83" i="41"/>
  <c r="K83" i="41"/>
  <c r="O81" i="41"/>
  <c r="N81" i="41"/>
  <c r="M81" i="41"/>
  <c r="L81" i="41"/>
  <c r="K81" i="41"/>
  <c r="J78" i="41"/>
  <c r="Q77" i="41"/>
  <c r="O77" i="41"/>
  <c r="L77" i="41"/>
  <c r="Q76" i="41"/>
  <c r="P76" i="41"/>
  <c r="O76" i="41"/>
  <c r="N76" i="41"/>
  <c r="L76" i="41"/>
  <c r="P75" i="41"/>
  <c r="N75" i="41"/>
  <c r="K75" i="41"/>
  <c r="P74" i="41"/>
  <c r="P90" i="41" s="1"/>
  <c r="O74" i="41"/>
  <c r="O90" i="41" s="1"/>
  <c r="L74" i="41"/>
  <c r="L90" i="41" s="1"/>
  <c r="K74" i="41"/>
  <c r="K90" i="41" s="1"/>
  <c r="O73" i="41"/>
  <c r="N73" i="41"/>
  <c r="N89" i="41" s="1"/>
  <c r="K73" i="41"/>
  <c r="K89" i="41" s="1"/>
  <c r="B73" i="41"/>
  <c r="Q72" i="41"/>
  <c r="O72" i="41"/>
  <c r="N72" i="41"/>
  <c r="M72" i="41"/>
  <c r="L72" i="41"/>
  <c r="Q71" i="41"/>
  <c r="P71" i="41"/>
  <c r="O71" i="41"/>
  <c r="L71" i="41"/>
  <c r="Q70" i="41"/>
  <c r="L70" i="41"/>
  <c r="L87" i="41" s="1"/>
  <c r="K69" i="41"/>
  <c r="K86" i="41" s="1"/>
  <c r="P68" i="41"/>
  <c r="O68" i="41"/>
  <c r="O88" i="41" s="1"/>
  <c r="M68" i="41"/>
  <c r="L68" i="41"/>
  <c r="K67" i="41"/>
  <c r="Q66" i="41"/>
  <c r="P66" i="41"/>
  <c r="O66" i="41"/>
  <c r="N66" i="41"/>
  <c r="M66" i="41"/>
  <c r="L66" i="41"/>
  <c r="O65" i="41"/>
  <c r="O84" i="41" s="1"/>
  <c r="Q64" i="41"/>
  <c r="P64" i="41"/>
  <c r="O64" i="41"/>
  <c r="K64" i="41"/>
  <c r="N63" i="41"/>
  <c r="K63" i="41"/>
  <c r="P62" i="41"/>
  <c r="P82" i="41" s="1"/>
  <c r="O62" i="41"/>
  <c r="O82" i="41" s="1"/>
  <c r="M62" i="41"/>
  <c r="M82" i="41" s="1"/>
  <c r="L62" i="41"/>
  <c r="L82" i="41" s="1"/>
  <c r="Q61" i="41"/>
  <c r="O61" i="41"/>
  <c r="N61" i="41"/>
  <c r="K61" i="41"/>
  <c r="Q58" i="41"/>
  <c r="P58" i="41"/>
  <c r="O58" i="41"/>
  <c r="N58" i="41"/>
  <c r="M58" i="41"/>
  <c r="L58" i="41"/>
  <c r="K58" i="41"/>
  <c r="Q57" i="41"/>
  <c r="Q81" i="41" s="1"/>
  <c r="P57" i="41"/>
  <c r="P81" i="41" s="1"/>
  <c r="O57" i="41"/>
  <c r="N57" i="41"/>
  <c r="M57" i="41"/>
  <c r="L57" i="41"/>
  <c r="K57" i="41"/>
  <c r="B55" i="41"/>
  <c r="J48" i="41"/>
  <c r="Q47" i="41"/>
  <c r="P47" i="41"/>
  <c r="O47" i="41"/>
  <c r="N47" i="41"/>
  <c r="M47" i="41"/>
  <c r="L47" i="41"/>
  <c r="K47" i="41"/>
  <c r="Q46" i="41"/>
  <c r="P46" i="41"/>
  <c r="O46" i="41"/>
  <c r="O120" i="41" s="1"/>
  <c r="N46" i="41"/>
  <c r="N77" i="41" s="1"/>
  <c r="M46" i="41"/>
  <c r="M77" i="41" s="1"/>
  <c r="L46" i="41"/>
  <c r="K46" i="41"/>
  <c r="Q45" i="41"/>
  <c r="P45" i="41"/>
  <c r="O45" i="41"/>
  <c r="N45" i="41"/>
  <c r="M45" i="41"/>
  <c r="L45" i="41"/>
  <c r="K45" i="41"/>
  <c r="Q44" i="41"/>
  <c r="P44" i="41"/>
  <c r="O44" i="41"/>
  <c r="O119" i="41" s="1"/>
  <c r="N44" i="41"/>
  <c r="N119" i="41" s="1"/>
  <c r="M44" i="41"/>
  <c r="M119" i="41" s="1"/>
  <c r="L44" i="41"/>
  <c r="K44" i="41"/>
  <c r="Q43" i="41"/>
  <c r="P43" i="41"/>
  <c r="O43" i="41"/>
  <c r="N43" i="41"/>
  <c r="M43" i="41"/>
  <c r="L43" i="41"/>
  <c r="K43" i="41"/>
  <c r="Q42" i="41"/>
  <c r="Q75" i="41" s="1"/>
  <c r="P42" i="41"/>
  <c r="O42" i="41"/>
  <c r="O75" i="41" s="1"/>
  <c r="N42" i="41"/>
  <c r="M42" i="41"/>
  <c r="M118" i="41" s="1"/>
  <c r="L42" i="41"/>
  <c r="K42" i="41"/>
  <c r="Q41" i="41"/>
  <c r="P41" i="41"/>
  <c r="O41" i="41"/>
  <c r="N41" i="41"/>
  <c r="M41" i="41"/>
  <c r="L41" i="41"/>
  <c r="K41" i="41"/>
  <c r="Q40" i="41"/>
  <c r="P40" i="41"/>
  <c r="P117" i="41" s="1"/>
  <c r="P133" i="41" s="1"/>
  <c r="O40" i="41"/>
  <c r="O117" i="41" s="1"/>
  <c r="O133" i="41" s="1"/>
  <c r="N40" i="41"/>
  <c r="N117" i="41" s="1"/>
  <c r="N133" i="41" s="1"/>
  <c r="M40" i="41"/>
  <c r="L40" i="41"/>
  <c r="K40" i="41"/>
  <c r="Q39" i="41"/>
  <c r="P39" i="41"/>
  <c r="O39" i="41"/>
  <c r="N39" i="41"/>
  <c r="M39" i="41"/>
  <c r="L39" i="41"/>
  <c r="K39" i="41"/>
  <c r="Q38" i="41"/>
  <c r="Q73" i="41" s="1"/>
  <c r="P38" i="41"/>
  <c r="P73" i="41" s="1"/>
  <c r="P89" i="41" s="1"/>
  <c r="O38" i="41"/>
  <c r="N38" i="41"/>
  <c r="M38" i="41"/>
  <c r="M73" i="41" s="1"/>
  <c r="M89" i="41" s="1"/>
  <c r="L38" i="41"/>
  <c r="L116" i="41" s="1"/>
  <c r="L132" i="41" s="1"/>
  <c r="K38" i="41"/>
  <c r="Q37" i="41"/>
  <c r="P37" i="41"/>
  <c r="O37" i="41"/>
  <c r="N37" i="41"/>
  <c r="M37" i="41"/>
  <c r="L37" i="41"/>
  <c r="K37" i="41"/>
  <c r="Q36" i="41"/>
  <c r="P36" i="41"/>
  <c r="O36" i="41"/>
  <c r="O115" i="41" s="1"/>
  <c r="N36" i="41"/>
  <c r="M36" i="41"/>
  <c r="L36" i="41"/>
  <c r="L115" i="41" s="1"/>
  <c r="K36" i="41"/>
  <c r="Q35" i="41"/>
  <c r="P35" i="41"/>
  <c r="O35" i="41"/>
  <c r="N35" i="41"/>
  <c r="M35" i="41"/>
  <c r="L35" i="41"/>
  <c r="K35" i="41"/>
  <c r="Q34" i="41"/>
  <c r="P34" i="41"/>
  <c r="O34" i="41"/>
  <c r="N34" i="41"/>
  <c r="M34" i="41"/>
  <c r="M71" i="41" s="1"/>
  <c r="L34" i="41"/>
  <c r="K34" i="41"/>
  <c r="Q33" i="41"/>
  <c r="P33" i="41"/>
  <c r="O33" i="41"/>
  <c r="N33" i="41"/>
  <c r="M33" i="41"/>
  <c r="L33" i="41"/>
  <c r="K33" i="41"/>
  <c r="Q32" i="41"/>
  <c r="P32" i="41"/>
  <c r="P70" i="41" s="1"/>
  <c r="P87" i="41" s="1"/>
  <c r="O32" i="41"/>
  <c r="N32" i="41"/>
  <c r="N113" i="41" s="1"/>
  <c r="N130" i="41" s="1"/>
  <c r="M32" i="41"/>
  <c r="M70" i="41" s="1"/>
  <c r="M87" i="41" s="1"/>
  <c r="L32" i="41"/>
  <c r="L113" i="41" s="1"/>
  <c r="L130" i="41" s="1"/>
  <c r="K32" i="41"/>
  <c r="K70" i="41" s="1"/>
  <c r="K87" i="41" s="1"/>
  <c r="Q31" i="41"/>
  <c r="P31" i="41"/>
  <c r="O31" i="41"/>
  <c r="N31" i="41"/>
  <c r="M31" i="41"/>
  <c r="L31" i="41"/>
  <c r="K31" i="41"/>
  <c r="Q30" i="41"/>
  <c r="P30" i="41"/>
  <c r="P69" i="41" s="1"/>
  <c r="P86" i="41" s="1"/>
  <c r="O30" i="41"/>
  <c r="N30" i="41"/>
  <c r="N69" i="41" s="1"/>
  <c r="N86" i="41" s="1"/>
  <c r="M30" i="41"/>
  <c r="L30" i="41"/>
  <c r="K30" i="41"/>
  <c r="Q29" i="41"/>
  <c r="P29" i="41"/>
  <c r="O29" i="41"/>
  <c r="N29" i="41"/>
  <c r="M29" i="41"/>
  <c r="L29" i="41"/>
  <c r="K29" i="41"/>
  <c r="Q28" i="41"/>
  <c r="Q68" i="41" s="1"/>
  <c r="Q88" i="41" s="1"/>
  <c r="P28" i="41"/>
  <c r="O28" i="41"/>
  <c r="N28" i="41"/>
  <c r="N111" i="41" s="1"/>
  <c r="M28" i="41"/>
  <c r="L28" i="41"/>
  <c r="K28" i="41"/>
  <c r="K111" i="41" s="1"/>
  <c r="Q27" i="41"/>
  <c r="P27" i="41"/>
  <c r="O27" i="41"/>
  <c r="N27" i="41"/>
  <c r="M27" i="41"/>
  <c r="L27" i="41"/>
  <c r="K27" i="41"/>
  <c r="Q26" i="41"/>
  <c r="Q67" i="41" s="1"/>
  <c r="Q85" i="41" s="1"/>
  <c r="P26" i="41"/>
  <c r="P110" i="41" s="1"/>
  <c r="O26" i="41"/>
  <c r="N26" i="41"/>
  <c r="M26" i="41"/>
  <c r="M67" i="41" s="1"/>
  <c r="L26" i="41"/>
  <c r="L67" i="41" s="1"/>
  <c r="K26" i="41"/>
  <c r="Q25" i="41"/>
  <c r="P25" i="41"/>
  <c r="O25" i="41"/>
  <c r="N25" i="41"/>
  <c r="M25" i="41"/>
  <c r="L25" i="41"/>
  <c r="K25" i="41"/>
  <c r="Q24" i="41"/>
  <c r="P24" i="41"/>
  <c r="O24" i="41"/>
  <c r="N24" i="41"/>
  <c r="M24" i="41"/>
  <c r="M109" i="41" s="1"/>
  <c r="L24" i="41"/>
  <c r="L109" i="41" s="1"/>
  <c r="K24" i="41"/>
  <c r="Q23" i="41"/>
  <c r="P23" i="41"/>
  <c r="O23" i="41"/>
  <c r="N23" i="41"/>
  <c r="M23" i="41"/>
  <c r="L23" i="41"/>
  <c r="K23" i="41"/>
  <c r="Q22" i="41"/>
  <c r="P22" i="41"/>
  <c r="O22" i="41"/>
  <c r="N22" i="41"/>
  <c r="M22" i="41"/>
  <c r="L22" i="41"/>
  <c r="K22" i="41"/>
  <c r="Q21" i="41"/>
  <c r="P21" i="41"/>
  <c r="O21" i="41"/>
  <c r="N21" i="41"/>
  <c r="M21" i="41"/>
  <c r="L21" i="41"/>
  <c r="K21" i="41"/>
  <c r="Q20" i="41"/>
  <c r="P20" i="41"/>
  <c r="O20" i="41"/>
  <c r="O107" i="41" s="1"/>
  <c r="N20" i="41"/>
  <c r="N64" i="41" s="1"/>
  <c r="M20" i="41"/>
  <c r="M64" i="41" s="1"/>
  <c r="M85" i="41" s="1"/>
  <c r="L20" i="41"/>
  <c r="K20" i="41"/>
  <c r="K107" i="41" s="1"/>
  <c r="Q19" i="41"/>
  <c r="P19" i="41"/>
  <c r="O19" i="41"/>
  <c r="N19" i="41"/>
  <c r="M19" i="41"/>
  <c r="L19" i="41"/>
  <c r="K19" i="41"/>
  <c r="Q18" i="41"/>
  <c r="Q63" i="41" s="1"/>
  <c r="Q83" i="41" s="1"/>
  <c r="P18" i="41"/>
  <c r="O18" i="41"/>
  <c r="N18" i="41"/>
  <c r="M18" i="41"/>
  <c r="M106" i="41" s="1"/>
  <c r="L18" i="41"/>
  <c r="K18" i="41"/>
  <c r="Q17" i="41"/>
  <c r="P17" i="41"/>
  <c r="O17" i="41"/>
  <c r="N17" i="41"/>
  <c r="M17" i="41"/>
  <c r="L17" i="41"/>
  <c r="K17" i="41"/>
  <c r="Q16" i="41"/>
  <c r="P16" i="41"/>
  <c r="O16" i="41"/>
  <c r="N16" i="41"/>
  <c r="M16" i="41"/>
  <c r="L16" i="41"/>
  <c r="K16" i="41"/>
  <c r="K62" i="41" s="1"/>
  <c r="K82" i="41" s="1"/>
  <c r="Q15" i="41"/>
  <c r="P15" i="41"/>
  <c r="O15" i="41"/>
  <c r="N15" i="41"/>
  <c r="M15" i="41"/>
  <c r="L15" i="41"/>
  <c r="K15" i="41"/>
  <c r="Q14" i="41"/>
  <c r="Q113" i="41" s="1"/>
  <c r="Q130" i="41" s="1"/>
  <c r="P14" i="41"/>
  <c r="P114" i="41" s="1"/>
  <c r="O14" i="41"/>
  <c r="N14" i="41"/>
  <c r="M14" i="41"/>
  <c r="M115" i="41" s="1"/>
  <c r="L14" i="41"/>
  <c r="L104" i="41" s="1"/>
  <c r="K14" i="41"/>
  <c r="Q13" i="41"/>
  <c r="P13" i="41"/>
  <c r="O13" i="41"/>
  <c r="N13" i="41"/>
  <c r="M13" i="41"/>
  <c r="L13" i="41"/>
  <c r="K13" i="41"/>
  <c r="Q11" i="41"/>
  <c r="P11" i="41"/>
  <c r="O11" i="41"/>
  <c r="O1" i="41" s="1"/>
  <c r="N11" i="41"/>
  <c r="N1" i="41" s="1"/>
  <c r="M11" i="41"/>
  <c r="L11" i="41"/>
  <c r="L1" i="41" s="1"/>
  <c r="K11" i="41"/>
  <c r="Q10" i="41"/>
  <c r="P10" i="41"/>
  <c r="O10" i="41"/>
  <c r="N10" i="41"/>
  <c r="M10" i="41"/>
  <c r="L10" i="41"/>
  <c r="K10" i="41"/>
  <c r="AA1" i="41"/>
  <c r="Z1" i="41"/>
  <c r="Y1" i="41"/>
  <c r="X1" i="41"/>
  <c r="W1" i="41"/>
  <c r="V1" i="41"/>
  <c r="U1" i="41"/>
  <c r="T1" i="41"/>
  <c r="S1" i="41"/>
  <c r="Q1" i="41"/>
  <c r="P1" i="41"/>
  <c r="M1" i="41"/>
  <c r="K1" i="41"/>
  <c r="A1" i="41"/>
  <c r="N85" i="41" l="1"/>
  <c r="N62" i="41"/>
  <c r="N82" i="41" s="1"/>
  <c r="N105" i="41"/>
  <c r="N125" i="41" s="1"/>
  <c r="L106" i="41"/>
  <c r="L126" i="41" s="1"/>
  <c r="L63" i="41"/>
  <c r="L83" i="41" s="1"/>
  <c r="Q63" i="40"/>
  <c r="P63" i="40"/>
  <c r="M79" i="40"/>
  <c r="L64" i="40"/>
  <c r="L79" i="40"/>
  <c r="P64" i="40"/>
  <c r="K63" i="40"/>
  <c r="P70" i="40"/>
  <c r="K68" i="40"/>
  <c r="Q65" i="40"/>
  <c r="L70" i="40"/>
  <c r="Q72" i="40"/>
  <c r="N77" i="40"/>
  <c r="Q66" i="40"/>
  <c r="N71" i="40"/>
  <c r="Q78" i="40"/>
  <c r="Q67" i="40"/>
  <c r="K106" i="40"/>
  <c r="P78" i="40"/>
  <c r="P67" i="40"/>
  <c r="P66" i="40"/>
  <c r="P72" i="40"/>
  <c r="K66" i="40"/>
  <c r="K97" i="40"/>
  <c r="K69" i="40"/>
  <c r="W97" i="40"/>
  <c r="W69" i="40"/>
  <c r="S98" i="40"/>
  <c r="S70" i="40"/>
  <c r="W72" i="40"/>
  <c r="W100" i="40"/>
  <c r="S92" i="40"/>
  <c r="Q132" i="15"/>
  <c r="Q141" i="15"/>
  <c r="Q158" i="15" s="1"/>
  <c r="Q133" i="15"/>
  <c r="Q153" i="15" s="1"/>
  <c r="Q138" i="15"/>
  <c r="Q75" i="15"/>
  <c r="Q93" i="15" s="1"/>
  <c r="Z141" i="15"/>
  <c r="Z158" i="15" s="1"/>
  <c r="Z78" i="15"/>
  <c r="Z95" i="15" s="1"/>
  <c r="Q81" i="15"/>
  <c r="Q97" i="15" s="1"/>
  <c r="Q144" i="15"/>
  <c r="Q160" i="15" s="1"/>
  <c r="K145" i="15"/>
  <c r="K161" i="15" s="1"/>
  <c r="K82" i="15"/>
  <c r="K98" i="15" s="1"/>
  <c r="AI83" i="15"/>
  <c r="AI146" i="15"/>
  <c r="Q85" i="15"/>
  <c r="Q148" i="15"/>
  <c r="AI85" i="15"/>
  <c r="AI148" i="15"/>
  <c r="AH93" i="15"/>
  <c r="M134" i="41"/>
  <c r="P77" i="40"/>
  <c r="M63" i="40"/>
  <c r="AI71" i="15"/>
  <c r="AI91" i="15" s="1"/>
  <c r="N63" i="40"/>
  <c r="K72" i="15"/>
  <c r="K120" i="41"/>
  <c r="K77" i="41"/>
  <c r="R93" i="40"/>
  <c r="R65" i="40"/>
  <c r="N103" i="40"/>
  <c r="N75" i="40"/>
  <c r="N106" i="40"/>
  <c r="P63" i="41"/>
  <c r="P83" i="41" s="1"/>
  <c r="P106" i="41"/>
  <c r="P126" i="41" s="1"/>
  <c r="L65" i="41"/>
  <c r="L84" i="41" s="1"/>
  <c r="L108" i="41"/>
  <c r="L127" i="41" s="1"/>
  <c r="W92" i="40"/>
  <c r="W64" i="40"/>
  <c r="K98" i="40"/>
  <c r="K70" i="40"/>
  <c r="K73" i="40"/>
  <c r="K101" i="40"/>
  <c r="W73" i="40"/>
  <c r="W101" i="40"/>
  <c r="S74" i="40"/>
  <c r="S102" i="40"/>
  <c r="O103" i="40"/>
  <c r="O75" i="40"/>
  <c r="K79" i="40"/>
  <c r="N79" i="40"/>
  <c r="Q69" i="41"/>
  <c r="Q86" i="41" s="1"/>
  <c r="Q112" i="41"/>
  <c r="Q129" i="41" s="1"/>
  <c r="O70" i="41"/>
  <c r="O87" i="41" s="1"/>
  <c r="O113" i="41"/>
  <c r="O130" i="41" s="1"/>
  <c r="K72" i="41"/>
  <c r="K115" i="41"/>
  <c r="L131" i="41"/>
  <c r="P119" i="41"/>
  <c r="Q106" i="41"/>
  <c r="Q126" i="41" s="1"/>
  <c r="M131" i="41"/>
  <c r="M64" i="40"/>
  <c r="M70" i="40"/>
  <c r="N100" i="40"/>
  <c r="AI79" i="15"/>
  <c r="AI96" i="15" s="1"/>
  <c r="P139" i="15"/>
  <c r="M107" i="41"/>
  <c r="O118" i="41"/>
  <c r="O134" i="41" s="1"/>
  <c r="N95" i="40"/>
  <c r="V96" i="40"/>
  <c r="V68" i="40"/>
  <c r="N98" i="40"/>
  <c r="N70" i="40"/>
  <c r="N104" i="40"/>
  <c r="N76" i="40"/>
  <c r="R106" i="40"/>
  <c r="R78" i="40"/>
  <c r="N107" i="40"/>
  <c r="Q79" i="40"/>
  <c r="O100" i="40"/>
  <c r="O69" i="15"/>
  <c r="AF83" i="15"/>
  <c r="V156" i="15"/>
  <c r="P61" i="41"/>
  <c r="P105" i="41"/>
  <c r="P125" i="41" s="1"/>
  <c r="L118" i="41"/>
  <c r="L75" i="41"/>
  <c r="L91" i="41" s="1"/>
  <c r="W91" i="40"/>
  <c r="W63" i="40"/>
  <c r="S101" i="40"/>
  <c r="S73" i="40"/>
  <c r="Q136" i="15"/>
  <c r="Q155" i="15" s="1"/>
  <c r="Q73" i="15"/>
  <c r="Q92" i="15" s="1"/>
  <c r="AI136" i="15"/>
  <c r="AI155" i="15" s="1"/>
  <c r="AI73" i="15"/>
  <c r="AI92" i="15" s="1"/>
  <c r="Z137" i="15"/>
  <c r="Z74" i="15"/>
  <c r="K139" i="15"/>
  <c r="K159" i="15" s="1"/>
  <c r="K76" i="15"/>
  <c r="K96" i="15" s="1"/>
  <c r="Q140" i="15"/>
  <c r="Q157" i="15" s="1"/>
  <c r="Q77" i="15"/>
  <c r="Q94" i="15" s="1"/>
  <c r="K141" i="15"/>
  <c r="K158" i="15" s="1"/>
  <c r="K78" i="15"/>
  <c r="K95" i="15" s="1"/>
  <c r="Q142" i="15"/>
  <c r="Q79" i="15"/>
  <c r="K143" i="15"/>
  <c r="K80" i="15"/>
  <c r="K70" i="15"/>
  <c r="K90" i="15" s="1"/>
  <c r="N74" i="41"/>
  <c r="N90" i="41" s="1"/>
  <c r="P116" i="41"/>
  <c r="P132" i="41" s="1"/>
  <c r="L78" i="40"/>
  <c r="K91" i="40"/>
  <c r="P88" i="41"/>
  <c r="P109" i="41"/>
  <c r="AI77" i="15"/>
  <c r="AI94" i="15" s="1"/>
  <c r="AI81" i="15"/>
  <c r="AI97" i="15" s="1"/>
  <c r="Q105" i="41"/>
  <c r="Q125" i="41" s="1"/>
  <c r="Q62" i="41"/>
  <c r="Q82" i="41" s="1"/>
  <c r="K108" i="41"/>
  <c r="K127" i="41" s="1"/>
  <c r="K65" i="41"/>
  <c r="K84" i="41" s="1"/>
  <c r="K71" i="41"/>
  <c r="K114" i="41"/>
  <c r="K131" i="41" s="1"/>
  <c r="N94" i="40"/>
  <c r="N66" i="40"/>
  <c r="V95" i="40"/>
  <c r="V67" i="40"/>
  <c r="R96" i="40"/>
  <c r="R68" i="40"/>
  <c r="N97" i="40"/>
  <c r="N69" i="40"/>
  <c r="R99" i="40"/>
  <c r="R71" i="40"/>
  <c r="R102" i="40"/>
  <c r="R74" i="40"/>
  <c r="P112" i="41"/>
  <c r="P129" i="41" s="1"/>
  <c r="O94" i="40"/>
  <c r="O66" i="40"/>
  <c r="K67" i="40"/>
  <c r="S99" i="40"/>
  <c r="S71" i="40"/>
  <c r="K104" i="40"/>
  <c r="K76" i="40"/>
  <c r="W79" i="40"/>
  <c r="W107" i="40"/>
  <c r="N67" i="40"/>
  <c r="V101" i="40"/>
  <c r="M65" i="41"/>
  <c r="M84" i="41" s="1"/>
  <c r="M108" i="41"/>
  <c r="M127" i="41" s="1"/>
  <c r="K66" i="41"/>
  <c r="K85" i="41" s="1"/>
  <c r="K109" i="41"/>
  <c r="K128" i="41" s="1"/>
  <c r="N65" i="41"/>
  <c r="N84" i="41" s="1"/>
  <c r="N108" i="41"/>
  <c r="N127" i="41" s="1"/>
  <c r="N114" i="41"/>
  <c r="N131" i="41" s="1"/>
  <c r="N71" i="41"/>
  <c r="N134" i="41"/>
  <c r="P79" i="40"/>
  <c r="S93" i="40"/>
  <c r="AI156" i="15"/>
  <c r="P148" i="15"/>
  <c r="N70" i="41"/>
  <c r="N87" i="41" s="1"/>
  <c r="O131" i="41"/>
  <c r="X77" i="40"/>
  <c r="X71" i="40"/>
  <c r="X65" i="40"/>
  <c r="U77" i="40"/>
  <c r="T71" i="40"/>
  <c r="R64" i="40"/>
  <c r="R70" i="40"/>
  <c r="S66" i="40"/>
  <c r="R98" i="40"/>
  <c r="T77" i="40"/>
  <c r="T66" i="40"/>
  <c r="X78" i="40"/>
  <c r="T72" i="40"/>
  <c r="T78" i="40"/>
  <c r="X67" i="40"/>
  <c r="R67" i="40"/>
  <c r="R73" i="40"/>
  <c r="V63" i="40"/>
  <c r="U63" i="40"/>
  <c r="X73" i="40"/>
  <c r="R79" i="40"/>
  <c r="W74" i="40"/>
  <c r="X79" i="40"/>
  <c r="X64" i="40"/>
  <c r="N92" i="40"/>
  <c r="N64" i="40"/>
  <c r="R94" i="40"/>
  <c r="R66" i="40"/>
  <c r="R100" i="40"/>
  <c r="R72" i="40"/>
  <c r="M76" i="41"/>
  <c r="N107" i="41"/>
  <c r="P111" i="41"/>
  <c r="P118" i="41"/>
  <c r="P134" i="41" s="1"/>
  <c r="K96" i="40"/>
  <c r="W68" i="40"/>
  <c r="V64" i="40"/>
  <c r="N68" i="40"/>
  <c r="T70" i="40"/>
  <c r="V76" i="40"/>
  <c r="K94" i="40"/>
  <c r="N71" i="15"/>
  <c r="N91" i="15" s="1"/>
  <c r="W139" i="15"/>
  <c r="N68" i="41"/>
  <c r="N88" i="41" s="1"/>
  <c r="K72" i="40"/>
  <c r="K100" i="40"/>
  <c r="AI132" i="15"/>
  <c r="AI69" i="15"/>
  <c r="K137" i="15"/>
  <c r="K156" i="15" s="1"/>
  <c r="K74" i="15"/>
  <c r="P113" i="41"/>
  <c r="P130" i="41" s="1"/>
  <c r="O69" i="41"/>
  <c r="O86" i="41" s="1"/>
  <c r="O112" i="41"/>
  <c r="O129" i="41" s="1"/>
  <c r="N91" i="40"/>
  <c r="N105" i="40"/>
  <c r="N99" i="40"/>
  <c r="V107" i="40"/>
  <c r="V79" i="40"/>
  <c r="P67" i="41"/>
  <c r="P107" i="41"/>
  <c r="P128" i="41" s="1"/>
  <c r="Q111" i="41"/>
  <c r="Q131" i="41" s="1"/>
  <c r="O68" i="40"/>
  <c r="W76" i="40"/>
  <c r="W106" i="40"/>
  <c r="N69" i="15"/>
  <c r="N132" i="15"/>
  <c r="AF132" i="15"/>
  <c r="AF69" i="15"/>
  <c r="W133" i="15"/>
  <c r="W153" i="15" s="1"/>
  <c r="W70" i="15"/>
  <c r="W90" i="15" s="1"/>
  <c r="AF71" i="15"/>
  <c r="AF91" i="15" s="1"/>
  <c r="AF134" i="15"/>
  <c r="AF154" i="15" s="1"/>
  <c r="W135" i="15"/>
  <c r="W156" i="15" s="1"/>
  <c r="W72" i="15"/>
  <c r="W93" i="15" s="1"/>
  <c r="N136" i="15"/>
  <c r="N155" i="15" s="1"/>
  <c r="N73" i="15"/>
  <c r="N92" i="15" s="1"/>
  <c r="W137" i="15"/>
  <c r="W74" i="15"/>
  <c r="N138" i="15"/>
  <c r="AF138" i="15"/>
  <c r="AF75" i="15"/>
  <c r="AF93" i="15" s="1"/>
  <c r="N140" i="15"/>
  <c r="N157" i="15" s="1"/>
  <c r="N77" i="15"/>
  <c r="N94" i="15" s="1"/>
  <c r="AF140" i="15"/>
  <c r="AF157" i="15" s="1"/>
  <c r="AF77" i="15"/>
  <c r="AF94" i="15" s="1"/>
  <c r="W141" i="15"/>
  <c r="W158" i="15" s="1"/>
  <c r="W78" i="15"/>
  <c r="W95" i="15" s="1"/>
  <c r="N142" i="15"/>
  <c r="N79" i="15"/>
  <c r="AF142" i="15"/>
  <c r="AF79" i="15"/>
  <c r="W80" i="15"/>
  <c r="W143" i="15"/>
  <c r="N144" i="15"/>
  <c r="N160" i="15" s="1"/>
  <c r="N81" i="15"/>
  <c r="N97" i="15" s="1"/>
  <c r="AF144" i="15"/>
  <c r="AF160" i="15" s="1"/>
  <c r="AF81" i="15"/>
  <c r="AF97" i="15" s="1"/>
  <c r="W145" i="15"/>
  <c r="W161" i="15" s="1"/>
  <c r="W82" i="15"/>
  <c r="W98" i="15" s="1"/>
  <c r="N99" i="15"/>
  <c r="W147" i="15"/>
  <c r="W84" i="15"/>
  <c r="N148" i="15"/>
  <c r="AF85" i="15"/>
  <c r="AF148" i="15"/>
  <c r="Q69" i="15"/>
  <c r="O71" i="15"/>
  <c r="O91" i="15" s="1"/>
  <c r="AJ93" i="15"/>
  <c r="X139" i="15"/>
  <c r="X159" i="15" s="1"/>
  <c r="K147" i="15"/>
  <c r="L112" i="41"/>
  <c r="L129" i="41" s="1"/>
  <c r="L69" i="41"/>
  <c r="L86" i="41" s="1"/>
  <c r="O65" i="40"/>
  <c r="O93" i="40"/>
  <c r="W66" i="40"/>
  <c r="W94" i="40"/>
  <c r="Z135" i="15"/>
  <c r="Z72" i="15"/>
  <c r="Z143" i="15"/>
  <c r="Z80" i="15"/>
  <c r="Q117" i="41"/>
  <c r="Q133" i="41" s="1"/>
  <c r="Q74" i="41"/>
  <c r="Q90" i="41" s="1"/>
  <c r="L88" i="41"/>
  <c r="W102" i="40"/>
  <c r="AG69" i="15"/>
  <c r="AG133" i="15"/>
  <c r="AG153" i="15" s="1"/>
  <c r="AG135" i="15"/>
  <c r="X133" i="15"/>
  <c r="X153" i="15" s="1"/>
  <c r="X70" i="15"/>
  <c r="X90" i="15" s="1"/>
  <c r="AG134" i="15"/>
  <c r="AG154" i="15" s="1"/>
  <c r="AG71" i="15"/>
  <c r="AG91" i="15" s="1"/>
  <c r="X135" i="15"/>
  <c r="X156" i="15" s="1"/>
  <c r="X72" i="15"/>
  <c r="X93" i="15" s="1"/>
  <c r="O136" i="15"/>
  <c r="O155" i="15" s="1"/>
  <c r="O73" i="15"/>
  <c r="O92" i="15" s="1"/>
  <c r="AG136" i="15"/>
  <c r="AG155" i="15" s="1"/>
  <c r="X137" i="15"/>
  <c r="X74" i="15"/>
  <c r="O138" i="15"/>
  <c r="O156" i="15" s="1"/>
  <c r="O75" i="15"/>
  <c r="O93" i="15" s="1"/>
  <c r="AG138" i="15"/>
  <c r="AG75" i="15"/>
  <c r="AG93" i="15" s="1"/>
  <c r="X96" i="15"/>
  <c r="O140" i="15"/>
  <c r="O157" i="15" s="1"/>
  <c r="O77" i="15"/>
  <c r="O94" i="15" s="1"/>
  <c r="AG140" i="15"/>
  <c r="AG157" i="15" s="1"/>
  <c r="X141" i="15"/>
  <c r="X158" i="15" s="1"/>
  <c r="X78" i="15"/>
  <c r="X95" i="15" s="1"/>
  <c r="O79" i="15"/>
  <c r="O142" i="15"/>
  <c r="AG142" i="15"/>
  <c r="AG79" i="15"/>
  <c r="X143" i="15"/>
  <c r="X80" i="15"/>
  <c r="O144" i="15"/>
  <c r="O160" i="15" s="1"/>
  <c r="O81" i="15"/>
  <c r="O97" i="15" s="1"/>
  <c r="AG144" i="15"/>
  <c r="AG160" i="15" s="1"/>
  <c r="AG81" i="15"/>
  <c r="AG97" i="15" s="1"/>
  <c r="X145" i="15"/>
  <c r="X161" i="15" s="1"/>
  <c r="X82" i="15"/>
  <c r="X98" i="15" s="1"/>
  <c r="O83" i="15"/>
  <c r="O99" i="15" s="1"/>
  <c r="O146" i="15"/>
  <c r="O162" i="15" s="1"/>
  <c r="AG146" i="15"/>
  <c r="AG83" i="15"/>
  <c r="X147" i="15"/>
  <c r="X84" i="15"/>
  <c r="AG85" i="15"/>
  <c r="AG148" i="15"/>
  <c r="AI75" i="15"/>
  <c r="AI93" i="15" s="1"/>
  <c r="S67" i="40"/>
  <c r="S95" i="40"/>
  <c r="O71" i="40"/>
  <c r="O99" i="40"/>
  <c r="Z133" i="15"/>
  <c r="Z153" i="15" s="1"/>
  <c r="Z70" i="15"/>
  <c r="Z90" i="15" s="1"/>
  <c r="Q134" i="15"/>
  <c r="Q154" i="15" s="1"/>
  <c r="Q71" i="15"/>
  <c r="Q91" i="15" s="1"/>
  <c r="Z76" i="15"/>
  <c r="Z139" i="15"/>
  <c r="Z159" i="15" s="1"/>
  <c r="Z82" i="15"/>
  <c r="Z98" i="15" s="1"/>
  <c r="Z145" i="15"/>
  <c r="Z161" i="15" s="1"/>
  <c r="Q83" i="15"/>
  <c r="Q146" i="15"/>
  <c r="Z147" i="15"/>
  <c r="Z84" i="15"/>
  <c r="K99" i="15"/>
  <c r="P65" i="40"/>
  <c r="Q77" i="40"/>
  <c r="N78" i="40"/>
  <c r="K99" i="40"/>
  <c r="O63" i="41"/>
  <c r="O83" i="41" s="1"/>
  <c r="O106" i="41"/>
  <c r="O126" i="41" s="1"/>
  <c r="K92" i="40"/>
  <c r="K64" i="40"/>
  <c r="W67" i="40"/>
  <c r="W95" i="40"/>
  <c r="O69" i="40"/>
  <c r="O97" i="40"/>
  <c r="W98" i="40"/>
  <c r="Q128" i="41"/>
  <c r="V70" i="40"/>
  <c r="P73" i="40"/>
  <c r="S96" i="40"/>
  <c r="P85" i="41"/>
  <c r="M88" i="41"/>
  <c r="P104" i="41"/>
  <c r="N93" i="40"/>
  <c r="W70" i="40"/>
  <c r="K107" i="40"/>
  <c r="P132" i="15"/>
  <c r="P133" i="15"/>
  <c r="P153" i="15" s="1"/>
  <c r="AH132" i="15"/>
  <c r="AH69" i="15"/>
  <c r="AH133" i="15"/>
  <c r="AH153" i="15" s="1"/>
  <c r="AH135" i="15"/>
  <c r="AH156" i="15" s="1"/>
  <c r="Y133" i="15"/>
  <c r="Y153" i="15" s="1"/>
  <c r="Y70" i="15"/>
  <c r="Y90" i="15" s="1"/>
  <c r="P134" i="15"/>
  <c r="P154" i="15" s="1"/>
  <c r="P71" i="15"/>
  <c r="P91" i="15" s="1"/>
  <c r="AH134" i="15"/>
  <c r="AH154" i="15" s="1"/>
  <c r="AH71" i="15"/>
  <c r="AH91" i="15" s="1"/>
  <c r="Y135" i="15"/>
  <c r="Y72" i="15"/>
  <c r="P136" i="15"/>
  <c r="P155" i="15" s="1"/>
  <c r="P73" i="15"/>
  <c r="P92" i="15" s="1"/>
  <c r="AH136" i="15"/>
  <c r="AH155" i="15" s="1"/>
  <c r="Y137" i="15"/>
  <c r="Y74" i="15"/>
  <c r="P138" i="15"/>
  <c r="P75" i="15"/>
  <c r="P93" i="15" s="1"/>
  <c r="AH138" i="15"/>
  <c r="Y76" i="15"/>
  <c r="Y96" i="15" s="1"/>
  <c r="Y139" i="15"/>
  <c r="P140" i="15"/>
  <c r="P157" i="15" s="1"/>
  <c r="P77" i="15"/>
  <c r="P94" i="15" s="1"/>
  <c r="Y141" i="15"/>
  <c r="Y158" i="15" s="1"/>
  <c r="Y78" i="15"/>
  <c r="Y95" i="15" s="1"/>
  <c r="P142" i="15"/>
  <c r="P79" i="15"/>
  <c r="P96" i="15" s="1"/>
  <c r="AH142" i="15"/>
  <c r="Y143" i="15"/>
  <c r="Y80" i="15"/>
  <c r="P144" i="15"/>
  <c r="P160" i="15" s="1"/>
  <c r="P81" i="15"/>
  <c r="P97" i="15" s="1"/>
  <c r="AH144" i="15"/>
  <c r="AH160" i="15" s="1"/>
  <c r="AH81" i="15"/>
  <c r="AH97" i="15" s="1"/>
  <c r="Y82" i="15"/>
  <c r="Y98" i="15" s="1"/>
  <c r="Y145" i="15"/>
  <c r="Y161" i="15" s="1"/>
  <c r="P83" i="15"/>
  <c r="P99" i="15" s="1"/>
  <c r="P146" i="15"/>
  <c r="P162" i="15" s="1"/>
  <c r="AH83" i="15"/>
  <c r="AH99" i="15" s="1"/>
  <c r="AH146" i="15"/>
  <c r="AH162" i="15" s="1"/>
  <c r="Y147" i="15"/>
  <c r="Y162" i="15" s="1"/>
  <c r="Y84" i="15"/>
  <c r="AH85" i="15"/>
  <c r="AH148" i="15"/>
  <c r="AJ134" i="15"/>
  <c r="AJ154" i="15" s="1"/>
  <c r="AJ71" i="15"/>
  <c r="AJ91" i="15" s="1"/>
  <c r="L135" i="15"/>
  <c r="L72" i="15"/>
  <c r="L141" i="15"/>
  <c r="L158" i="15" s="1"/>
  <c r="L78" i="15"/>
  <c r="L95" i="15" s="1"/>
  <c r="AJ144" i="15"/>
  <c r="AJ160" i="15" s="1"/>
  <c r="AJ81" i="15"/>
  <c r="AJ97" i="15" s="1"/>
  <c r="L145" i="15"/>
  <c r="L161" i="15" s="1"/>
  <c r="L82" i="15"/>
  <c r="L98" i="15" s="1"/>
  <c r="AJ146" i="15"/>
  <c r="AJ83" i="15"/>
  <c r="AA147" i="15"/>
  <c r="AA84" i="15"/>
  <c r="U148" i="15"/>
  <c r="U85" i="15"/>
  <c r="AJ85" i="15"/>
  <c r="AJ148" i="15"/>
  <c r="P108" i="41"/>
  <c r="P127" i="41" s="1"/>
  <c r="S63" i="40"/>
  <c r="K65" i="40"/>
  <c r="K105" i="40"/>
  <c r="K77" i="40"/>
  <c r="S106" i="40"/>
  <c r="V134" i="15"/>
  <c r="V154" i="15" s="1"/>
  <c r="V71" i="15"/>
  <c r="V91" i="15" s="1"/>
  <c r="M74" i="15"/>
  <c r="M137" i="15"/>
  <c r="M156" i="15" s="1"/>
  <c r="AK138" i="15"/>
  <c r="AK75" i="15"/>
  <c r="M139" i="15"/>
  <c r="M159" i="15" s="1"/>
  <c r="M76" i="15"/>
  <c r="M96" i="15" s="1"/>
  <c r="AE139" i="15"/>
  <c r="AE159" i="15" s="1"/>
  <c r="AE76" i="15"/>
  <c r="M141" i="15"/>
  <c r="M158" i="15" s="1"/>
  <c r="M78" i="15"/>
  <c r="M95" i="15" s="1"/>
  <c r="AE141" i="15"/>
  <c r="AE158" i="15" s="1"/>
  <c r="AE78" i="15"/>
  <c r="AE95" i="15" s="1"/>
  <c r="AK144" i="15"/>
  <c r="AK160" i="15" s="1"/>
  <c r="AK81" i="15"/>
  <c r="AK97" i="15" s="1"/>
  <c r="V148" i="15"/>
  <c r="V85" i="15"/>
  <c r="X69" i="40"/>
  <c r="N133" i="15"/>
  <c r="N153" i="15" s="1"/>
  <c r="N70" i="15"/>
  <c r="N90" i="15" s="1"/>
  <c r="W73" i="15"/>
  <c r="W92" i="15" s="1"/>
  <c r="N74" i="15"/>
  <c r="N93" i="15" s="1"/>
  <c r="N137" i="15"/>
  <c r="N156" i="15" s="1"/>
  <c r="W146" i="15"/>
  <c r="W162" i="15" s="1"/>
  <c r="W83" i="15"/>
  <c r="X69" i="15"/>
  <c r="U132" i="15"/>
  <c r="U69" i="15"/>
  <c r="U136" i="15"/>
  <c r="U155" i="15" s="1"/>
  <c r="U73" i="15"/>
  <c r="U92" i="15" s="1"/>
  <c r="L137" i="15"/>
  <c r="L74" i="15"/>
  <c r="U75" i="15"/>
  <c r="U77" i="15"/>
  <c r="U94" i="15" s="1"/>
  <c r="AJ142" i="15"/>
  <c r="AA143" i="15"/>
  <c r="AA80" i="15"/>
  <c r="U144" i="15"/>
  <c r="U160" i="15" s="1"/>
  <c r="U81" i="15"/>
  <c r="U97" i="15" s="1"/>
  <c r="U83" i="15"/>
  <c r="U99" i="15" s="1"/>
  <c r="V69" i="15"/>
  <c r="W65" i="40"/>
  <c r="S94" i="40"/>
  <c r="K93" i="40"/>
  <c r="S104" i="40"/>
  <c r="AK134" i="15"/>
  <c r="AK154" i="15" s="1"/>
  <c r="AK71" i="15"/>
  <c r="AK91" i="15" s="1"/>
  <c r="AK73" i="15"/>
  <c r="AK92" i="15" s="1"/>
  <c r="AK136" i="15"/>
  <c r="AK155" i="15" s="1"/>
  <c r="V142" i="15"/>
  <c r="V79" i="15"/>
  <c r="AE82" i="15"/>
  <c r="AE98" i="15" s="1"/>
  <c r="AE145" i="15"/>
  <c r="AE161" i="15" s="1"/>
  <c r="V146" i="15"/>
  <c r="V162" i="15" s="1"/>
  <c r="V83" i="15"/>
  <c r="V99" i="15" s="1"/>
  <c r="AK148" i="15"/>
  <c r="AK85" i="15"/>
  <c r="AK140" i="15"/>
  <c r="AK157" i="15" s="1"/>
  <c r="U147" i="15"/>
  <c r="M110" i="41"/>
  <c r="X99" i="40"/>
  <c r="K102" i="40"/>
  <c r="AF133" i="15"/>
  <c r="AF153" i="15" s="1"/>
  <c r="AF70" i="15"/>
  <c r="AF90" i="15" s="1"/>
  <c r="AF141" i="15"/>
  <c r="AF158" i="15" s="1"/>
  <c r="AF78" i="15"/>
  <c r="AF95" i="15" s="1"/>
  <c r="N147" i="15"/>
  <c r="N162" i="15" s="1"/>
  <c r="X83" i="15"/>
  <c r="X99" i="15" s="1"/>
  <c r="AA85" i="15"/>
  <c r="AJ136" i="15"/>
  <c r="AJ155" i="15" s="1"/>
  <c r="W138" i="15"/>
  <c r="AE143" i="15"/>
  <c r="N110" i="41"/>
  <c r="P72" i="41"/>
  <c r="P115" i="41"/>
  <c r="L61" i="41"/>
  <c r="L73" i="41"/>
  <c r="L89" i="41" s="1"/>
  <c r="K113" i="41"/>
  <c r="K130" i="41" s="1"/>
  <c r="Q64" i="40"/>
  <c r="U66" i="40"/>
  <c r="U100" i="40"/>
  <c r="U72" i="40"/>
  <c r="M77" i="40"/>
  <c r="U106" i="40"/>
  <c r="U78" i="40"/>
  <c r="X63" i="40"/>
  <c r="N65" i="40"/>
  <c r="P71" i="40"/>
  <c r="L75" i="40"/>
  <c r="S78" i="40"/>
  <c r="W96" i="40"/>
  <c r="O98" i="40"/>
  <c r="X71" i="15"/>
  <c r="X91" i="15" s="1"/>
  <c r="AG139" i="15"/>
  <c r="AG159" i="15" s="1"/>
  <c r="X79" i="15"/>
  <c r="U74" i="15"/>
  <c r="AF143" i="15"/>
  <c r="AE147" i="15"/>
  <c r="U134" i="15"/>
  <c r="U154" i="15" s="1"/>
  <c r="U71" i="15"/>
  <c r="U91" i="15" s="1"/>
  <c r="AA156" i="15"/>
  <c r="AJ138" i="15"/>
  <c r="AJ75" i="15"/>
  <c r="AA139" i="15"/>
  <c r="AA159" i="15" s="1"/>
  <c r="AA76" i="15"/>
  <c r="AA96" i="15" s="1"/>
  <c r="AA141" i="15"/>
  <c r="AA158" i="15" s="1"/>
  <c r="AA78" i="15"/>
  <c r="AA95" i="15" s="1"/>
  <c r="U142" i="15"/>
  <c r="U79" i="15"/>
  <c r="L143" i="15"/>
  <c r="L80" i="15"/>
  <c r="L96" i="15" s="1"/>
  <c r="U138" i="15"/>
  <c r="AJ140" i="15"/>
  <c r="AJ157" i="15" s="1"/>
  <c r="P77" i="41"/>
  <c r="P91" i="41" s="1"/>
  <c r="P120" i="41"/>
  <c r="L110" i="41"/>
  <c r="L119" i="41"/>
  <c r="K71" i="40"/>
  <c r="W99" i="40"/>
  <c r="W71" i="40"/>
  <c r="S100" i="40"/>
  <c r="W105" i="40"/>
  <c r="W77" i="40"/>
  <c r="V73" i="15"/>
  <c r="V92" i="15" s="1"/>
  <c r="V75" i="15"/>
  <c r="V77" i="15"/>
  <c r="V94" i="15" s="1"/>
  <c r="V140" i="15"/>
  <c r="V157" i="15" s="1"/>
  <c r="AK142" i="15"/>
  <c r="AK159" i="15" s="1"/>
  <c r="AK79" i="15"/>
  <c r="AK96" i="15" s="1"/>
  <c r="M145" i="15"/>
  <c r="M161" i="15" s="1"/>
  <c r="M82" i="15"/>
  <c r="M98" i="15" s="1"/>
  <c r="AK146" i="15"/>
  <c r="AK83" i="15"/>
  <c r="AK99" i="15" s="1"/>
  <c r="W69" i="15"/>
  <c r="U72" i="15"/>
  <c r="U93" i="15" s="1"/>
  <c r="U76" i="15"/>
  <c r="U96" i="15" s="1"/>
  <c r="U78" i="15"/>
  <c r="U95" i="15" s="1"/>
  <c r="Z85" i="15"/>
  <c r="AE135" i="15"/>
  <c r="V138" i="15"/>
  <c r="Q65" i="41"/>
  <c r="Q84" i="41" s="1"/>
  <c r="Q108" i="41"/>
  <c r="Q127" i="41" s="1"/>
  <c r="X93" i="40"/>
  <c r="X105" i="40"/>
  <c r="S103" i="40"/>
  <c r="T104" i="40"/>
  <c r="W134" i="15"/>
  <c r="W154" i="15" s="1"/>
  <c r="W71" i="15"/>
  <c r="W91" i="15" s="1"/>
  <c r="N139" i="15"/>
  <c r="N159" i="15" s="1"/>
  <c r="N76" i="15"/>
  <c r="N96" i="15" s="1"/>
  <c r="AF139" i="15"/>
  <c r="AF76" i="15"/>
  <c r="AF96" i="15" s="1"/>
  <c r="W140" i="15"/>
  <c r="W157" i="15" s="1"/>
  <c r="W77" i="15"/>
  <c r="W94" i="15" s="1"/>
  <c r="N141" i="15"/>
  <c r="N158" i="15" s="1"/>
  <c r="N78" i="15"/>
  <c r="N95" i="15" s="1"/>
  <c r="W142" i="15"/>
  <c r="W79" i="15"/>
  <c r="W96" i="15" s="1"/>
  <c r="N80" i="15"/>
  <c r="N143" i="15"/>
  <c r="AF147" i="15"/>
  <c r="AF162" i="15" s="1"/>
  <c r="AF84" i="15"/>
  <c r="W148" i="15"/>
  <c r="W85" i="15"/>
  <c r="V72" i="15"/>
  <c r="V76" i="15"/>
  <c r="AF135" i="15"/>
  <c r="AF156" i="15" s="1"/>
  <c r="M105" i="41"/>
  <c r="M125" i="41" s="1"/>
  <c r="O67" i="41"/>
  <c r="O85" i="41" s="1"/>
  <c r="O110" i="41"/>
  <c r="O128" i="41" s="1"/>
  <c r="M74" i="41"/>
  <c r="M90" i="41" s="1"/>
  <c r="M117" i="41"/>
  <c r="M133" i="41" s="1"/>
  <c r="M61" i="41"/>
  <c r="M63" i="41"/>
  <c r="M83" i="41" s="1"/>
  <c r="N67" i="41"/>
  <c r="M75" i="41"/>
  <c r="M91" i="41" s="1"/>
  <c r="Q110" i="41"/>
  <c r="V94" i="40"/>
  <c r="V66" i="40"/>
  <c r="R95" i="40"/>
  <c r="N96" i="40"/>
  <c r="V100" i="40"/>
  <c r="V72" i="40"/>
  <c r="R101" i="40"/>
  <c r="V106" i="40"/>
  <c r="V78" i="40"/>
  <c r="R107" i="40"/>
  <c r="L69" i="40"/>
  <c r="Q71" i="40"/>
  <c r="S72" i="40"/>
  <c r="M75" i="40"/>
  <c r="X100" i="40"/>
  <c r="P137" i="15"/>
  <c r="AH137" i="15"/>
  <c r="AA70" i="15"/>
  <c r="AA90" i="15" s="1"/>
  <c r="Z73" i="15"/>
  <c r="Z92" i="15" s="1"/>
  <c r="Z83" i="15"/>
  <c r="U141" i="15"/>
  <c r="U158" i="15" s="1"/>
  <c r="U146" i="15"/>
  <c r="BB111" i="34"/>
  <c r="K78" i="40"/>
  <c r="S107" i="40"/>
  <c r="S79" i="40"/>
  <c r="Q135" i="15"/>
  <c r="AA73" i="15"/>
  <c r="AA92" i="15" s="1"/>
  <c r="M69" i="41"/>
  <c r="M86" i="41" s="1"/>
  <c r="M112" i="41"/>
  <c r="M129" i="41" s="1"/>
  <c r="K76" i="41"/>
  <c r="K91" i="41" s="1"/>
  <c r="K119" i="41"/>
  <c r="K134" i="41" s="1"/>
  <c r="P65" i="41"/>
  <c r="P84" i="41" s="1"/>
  <c r="T95" i="40"/>
  <c r="T67" i="40"/>
  <c r="T101" i="40"/>
  <c r="T73" i="40"/>
  <c r="T107" i="40"/>
  <c r="T79" i="40"/>
  <c r="O92" i="40"/>
  <c r="X95" i="40"/>
  <c r="AA69" i="15"/>
  <c r="AA71" i="15"/>
  <c r="AA91" i="15" s="1"/>
  <c r="U135" i="15"/>
  <c r="U156" i="15" s="1"/>
  <c r="AJ135" i="15"/>
  <c r="AJ156" i="15" s="1"/>
  <c r="AJ69" i="15"/>
  <c r="AE70" i="15"/>
  <c r="AE90" i="15" s="1"/>
  <c r="AA137" i="15"/>
  <c r="L139" i="15"/>
  <c r="L110" i="34"/>
  <c r="L69" i="34"/>
  <c r="X110" i="34"/>
  <c r="X69" i="34"/>
  <c r="AM110" i="34"/>
  <c r="AM69" i="34"/>
  <c r="BB110" i="34"/>
  <c r="BB69" i="34"/>
  <c r="L70" i="34"/>
  <c r="L111" i="34"/>
  <c r="AM111" i="34"/>
  <c r="AM70" i="34"/>
  <c r="L112" i="34"/>
  <c r="L71" i="34"/>
  <c r="X112" i="34"/>
  <c r="X71" i="34"/>
  <c r="AM112" i="34"/>
  <c r="AM71" i="34"/>
  <c r="BB112" i="34"/>
  <c r="BB71" i="34"/>
  <c r="L72" i="34"/>
  <c r="L113" i="34"/>
  <c r="X113" i="34"/>
  <c r="X72" i="34"/>
  <c r="AM113" i="34"/>
  <c r="AM72" i="34"/>
  <c r="BB113" i="34"/>
  <c r="BB72" i="34"/>
  <c r="L73" i="34"/>
  <c r="L114" i="34"/>
  <c r="X73" i="34"/>
  <c r="X114" i="34"/>
  <c r="AM114" i="34"/>
  <c r="AM73" i="34"/>
  <c r="BB73" i="34"/>
  <c r="BB114" i="34"/>
  <c r="L115" i="34"/>
  <c r="L74" i="34"/>
  <c r="AM115" i="34"/>
  <c r="AM74" i="34"/>
  <c r="BB115" i="34"/>
  <c r="BB74" i="34"/>
  <c r="L75" i="34"/>
  <c r="L116" i="34"/>
  <c r="X116" i="34"/>
  <c r="X75" i="34"/>
  <c r="BB116" i="34"/>
  <c r="BB75" i="34"/>
  <c r="L117" i="34"/>
  <c r="L76" i="34"/>
  <c r="X76" i="34"/>
  <c r="X117" i="34"/>
  <c r="AM76" i="34"/>
  <c r="AM117" i="34"/>
  <c r="BB117" i="34"/>
  <c r="BB76" i="34"/>
  <c r="L77" i="34"/>
  <c r="L118" i="34"/>
  <c r="X118" i="34"/>
  <c r="X77" i="34"/>
  <c r="AM118" i="34"/>
  <c r="AM77" i="34"/>
  <c r="BB118" i="34"/>
  <c r="L119" i="34"/>
  <c r="L78" i="34"/>
  <c r="X78" i="34"/>
  <c r="X119" i="34"/>
  <c r="AM78" i="34"/>
  <c r="AM119" i="34"/>
  <c r="BB119" i="34"/>
  <c r="BB78" i="34"/>
  <c r="L120" i="34"/>
  <c r="L79" i="34"/>
  <c r="X120" i="34"/>
  <c r="X79" i="34"/>
  <c r="AM120" i="34"/>
  <c r="AM79" i="34"/>
  <c r="BB120" i="34"/>
  <c r="BB79" i="34"/>
  <c r="L121" i="34"/>
  <c r="L80" i="34"/>
  <c r="X80" i="34"/>
  <c r="X121" i="34"/>
  <c r="AM121" i="34"/>
  <c r="AM80" i="34"/>
  <c r="BB121" i="34"/>
  <c r="BB80" i="34"/>
  <c r="L81" i="34"/>
  <c r="L122" i="34"/>
  <c r="X122" i="34"/>
  <c r="X81" i="34"/>
  <c r="AM81" i="34"/>
  <c r="AM122" i="34"/>
  <c r="BB122" i="34"/>
  <c r="BB81" i="34"/>
  <c r="L123" i="34"/>
  <c r="L82" i="34"/>
  <c r="X123" i="34"/>
  <c r="X82" i="34"/>
  <c r="AM123" i="34"/>
  <c r="AM82" i="34"/>
  <c r="BB123" i="34"/>
  <c r="BB82" i="34"/>
  <c r="L124" i="34"/>
  <c r="L83" i="34"/>
  <c r="X124" i="34"/>
  <c r="X83" i="34"/>
  <c r="AM124" i="34"/>
  <c r="AM83" i="34"/>
  <c r="BB124" i="34"/>
  <c r="BB83" i="34"/>
  <c r="L84" i="34"/>
  <c r="L125" i="34"/>
  <c r="X125" i="34"/>
  <c r="X84" i="34"/>
  <c r="BB125" i="34"/>
  <c r="BB84" i="34"/>
  <c r="L126" i="34"/>
  <c r="L85" i="34"/>
  <c r="X126" i="34"/>
  <c r="X85" i="34"/>
  <c r="AM126" i="34"/>
  <c r="AM85" i="34"/>
  <c r="BB126" i="34"/>
  <c r="BB85" i="34"/>
  <c r="W78" i="40"/>
  <c r="Z69" i="15"/>
  <c r="AA72" i="15"/>
  <c r="AA93" i="15" s="1"/>
  <c r="Z77" i="15"/>
  <c r="Z94" i="15" s="1"/>
  <c r="Z79" i="15"/>
  <c r="AA83" i="15"/>
  <c r="AA99" i="15" s="1"/>
  <c r="L98" i="40"/>
  <c r="L92" i="40"/>
  <c r="L91" i="40"/>
  <c r="X92" i="40"/>
  <c r="X91" i="40"/>
  <c r="L64" i="41"/>
  <c r="L85" i="41" s="1"/>
  <c r="L107" i="41"/>
  <c r="L128" i="41" s="1"/>
  <c r="K68" i="41"/>
  <c r="K88" i="41" s="1"/>
  <c r="L120" i="41"/>
  <c r="U67" i="40"/>
  <c r="M72" i="40"/>
  <c r="U73" i="40"/>
  <c r="Q102" i="40"/>
  <c r="Q74" i="40"/>
  <c r="M78" i="40"/>
  <c r="U79" i="40"/>
  <c r="L63" i="40"/>
  <c r="O105" i="40"/>
  <c r="V141" i="15"/>
  <c r="V158" i="15" s="1"/>
  <c r="AK69" i="15"/>
  <c r="O159" i="15"/>
  <c r="V144" i="15"/>
  <c r="V160" i="15" s="1"/>
  <c r="M110" i="34"/>
  <c r="M69" i="34"/>
  <c r="AB110" i="34"/>
  <c r="AB69" i="34"/>
  <c r="AE85" i="34"/>
  <c r="AB72" i="34"/>
  <c r="AB111" i="34"/>
  <c r="AD85" i="34"/>
  <c r="AB71" i="34"/>
  <c r="AN110" i="34"/>
  <c r="AN118" i="34"/>
  <c r="AN69" i="34"/>
  <c r="BC110" i="34"/>
  <c r="BC69" i="34"/>
  <c r="BC111" i="34"/>
  <c r="AN111" i="34"/>
  <c r="AB77" i="34"/>
  <c r="AB78" i="34"/>
  <c r="AB124" i="34"/>
  <c r="AB84" i="34"/>
  <c r="M126" i="34"/>
  <c r="AM84" i="34"/>
  <c r="X136" i="15"/>
  <c r="X155" i="15" s="1"/>
  <c r="X73" i="15"/>
  <c r="X92" i="15" s="1"/>
  <c r="X140" i="15"/>
  <c r="X157" i="15" s="1"/>
  <c r="O141" i="15"/>
  <c r="O158" i="15" s="1"/>
  <c r="O78" i="15"/>
  <c r="O95" i="15" s="1"/>
  <c r="AG141" i="15"/>
  <c r="AG158" i="15" s="1"/>
  <c r="AG143" i="15"/>
  <c r="AG80" i="15"/>
  <c r="AG147" i="15"/>
  <c r="X148" i="15"/>
  <c r="X85" i="15"/>
  <c r="Y69" i="15"/>
  <c r="Z132" i="15"/>
  <c r="N110" i="34"/>
  <c r="N69" i="34"/>
  <c r="AC110" i="34"/>
  <c r="AC69" i="34"/>
  <c r="AC124" i="34"/>
  <c r="AO110" i="34"/>
  <c r="AO125" i="34"/>
  <c r="AO69" i="34"/>
  <c r="AO126" i="34"/>
  <c r="BD110" i="34"/>
  <c r="BD69" i="34"/>
  <c r="N111" i="34"/>
  <c r="N70" i="34"/>
  <c r="AC111" i="34"/>
  <c r="AC70" i="34"/>
  <c r="AO111" i="34"/>
  <c r="AO70" i="34"/>
  <c r="BD70" i="34"/>
  <c r="BD111" i="34"/>
  <c r="N112" i="34"/>
  <c r="N71" i="34"/>
  <c r="AO112" i="34"/>
  <c r="AO71" i="34"/>
  <c r="AC83" i="34"/>
  <c r="AC84" i="34"/>
  <c r="W69" i="34"/>
  <c r="R72" i="34"/>
  <c r="BF76" i="34"/>
  <c r="Y136" i="15"/>
  <c r="Y155" i="15" s="1"/>
  <c r="Y73" i="15"/>
  <c r="Y92" i="15" s="1"/>
  <c r="AH139" i="15"/>
  <c r="P141" i="15"/>
  <c r="P158" i="15" s="1"/>
  <c r="P78" i="15"/>
  <c r="P95" i="15" s="1"/>
  <c r="AH141" i="15"/>
  <c r="AH158" i="15" s="1"/>
  <c r="P80" i="15"/>
  <c r="AH143" i="15"/>
  <c r="AH80" i="15"/>
  <c r="P147" i="15"/>
  <c r="AH147" i="15"/>
  <c r="K69" i="15"/>
  <c r="AA132" i="15"/>
  <c r="P135" i="15"/>
  <c r="O110" i="34"/>
  <c r="O69" i="34"/>
  <c r="AD110" i="34"/>
  <c r="AD69" i="34"/>
  <c r="AS110" i="34"/>
  <c r="AS85" i="34"/>
  <c r="AY70" i="34"/>
  <c r="AY78" i="34"/>
  <c r="AV77" i="34"/>
  <c r="AS69" i="34"/>
  <c r="BE110" i="34"/>
  <c r="BE69" i="34"/>
  <c r="AD111" i="34"/>
  <c r="AD70" i="34"/>
  <c r="AS111" i="34"/>
  <c r="AS70" i="34"/>
  <c r="BE111" i="34"/>
  <c r="BE70" i="34"/>
  <c r="O112" i="34"/>
  <c r="O71" i="34"/>
  <c r="AD112" i="34"/>
  <c r="AD71" i="34"/>
  <c r="AS112" i="34"/>
  <c r="AS71" i="34"/>
  <c r="BE71" i="34"/>
  <c r="BE112" i="34"/>
  <c r="AD113" i="34"/>
  <c r="AD72" i="34"/>
  <c r="O114" i="34"/>
  <c r="O73" i="34"/>
  <c r="AD114" i="34"/>
  <c r="AD73" i="34"/>
  <c r="AS114" i="34"/>
  <c r="AS73" i="34"/>
  <c r="BE114" i="34"/>
  <c r="BE73" i="34"/>
  <c r="AD115" i="34"/>
  <c r="AD74" i="34"/>
  <c r="AS115" i="34"/>
  <c r="AS74" i="34"/>
  <c r="BE115" i="34"/>
  <c r="BE74" i="34"/>
  <c r="O116" i="34"/>
  <c r="O75" i="34"/>
  <c r="AD116" i="34"/>
  <c r="AD75" i="34"/>
  <c r="AS116" i="34"/>
  <c r="AS75" i="34"/>
  <c r="BE116" i="34"/>
  <c r="BE75" i="34"/>
  <c r="O117" i="34"/>
  <c r="O76" i="34"/>
  <c r="AD117" i="34"/>
  <c r="AD76" i="34"/>
  <c r="AS117" i="34"/>
  <c r="AS76" i="34"/>
  <c r="BE117" i="34"/>
  <c r="BE76" i="34"/>
  <c r="AD118" i="34"/>
  <c r="AD77" i="34"/>
  <c r="AS77" i="34"/>
  <c r="AS118" i="34"/>
  <c r="BE118" i="34"/>
  <c r="BE77" i="34"/>
  <c r="O78" i="34"/>
  <c r="O119" i="34"/>
  <c r="AD78" i="34"/>
  <c r="AD119" i="34"/>
  <c r="AS78" i="34"/>
  <c r="AS119" i="34"/>
  <c r="BE78" i="34"/>
  <c r="BE119" i="34"/>
  <c r="O120" i="34"/>
  <c r="O79" i="34"/>
  <c r="AD79" i="34"/>
  <c r="AD120" i="34"/>
  <c r="AS79" i="34"/>
  <c r="BE120" i="34"/>
  <c r="BE79" i="34"/>
  <c r="AD80" i="34"/>
  <c r="AD121" i="34"/>
  <c r="AS80" i="34"/>
  <c r="AS121" i="34"/>
  <c r="BE121" i="34"/>
  <c r="BE80" i="34"/>
  <c r="AD122" i="34"/>
  <c r="AD81" i="34"/>
  <c r="AS122" i="34"/>
  <c r="AS81" i="34"/>
  <c r="O82" i="34"/>
  <c r="O123" i="34"/>
  <c r="AD123" i="34"/>
  <c r="AD82" i="34"/>
  <c r="AS123" i="34"/>
  <c r="AS82" i="34"/>
  <c r="BE82" i="34"/>
  <c r="BE123" i="34"/>
  <c r="O124" i="34"/>
  <c r="O83" i="34"/>
  <c r="AD124" i="34"/>
  <c r="AD83" i="34"/>
  <c r="BE83" i="34"/>
  <c r="BE124" i="34"/>
  <c r="O125" i="34"/>
  <c r="O84" i="34"/>
  <c r="AD125" i="34"/>
  <c r="AD84" i="34"/>
  <c r="AS125" i="34"/>
  <c r="AS84" i="34"/>
  <c r="AT116" i="34"/>
  <c r="O121" i="34"/>
  <c r="AI133" i="15"/>
  <c r="AI153" i="15" s="1"/>
  <c r="AI70" i="15"/>
  <c r="AI90" i="15" s="1"/>
  <c r="K136" i="15"/>
  <c r="K155" i="15" s="1"/>
  <c r="K73" i="15"/>
  <c r="K92" i="15" s="1"/>
  <c r="K138" i="15"/>
  <c r="K75" i="15"/>
  <c r="Z138" i="15"/>
  <c r="Z75" i="15"/>
  <c r="AI159" i="15"/>
  <c r="Z140" i="15"/>
  <c r="Z157" i="15" s="1"/>
  <c r="Q143" i="15"/>
  <c r="Q159" i="15" s="1"/>
  <c r="Q80" i="15"/>
  <c r="Q96" i="15" s="1"/>
  <c r="Q82" i="15"/>
  <c r="Q98" i="15" s="1"/>
  <c r="Q145" i="15"/>
  <c r="Q161" i="15" s="1"/>
  <c r="AI145" i="15"/>
  <c r="AI161" i="15" s="1"/>
  <c r="AI82" i="15"/>
  <c r="AI98" i="15" s="1"/>
  <c r="K146" i="15"/>
  <c r="K162" i="15" s="1"/>
  <c r="Z146" i="15"/>
  <c r="AI147" i="15"/>
  <c r="AI84" i="15"/>
  <c r="Z148" i="15"/>
  <c r="P143" i="15"/>
  <c r="AE110" i="34"/>
  <c r="AE69" i="34"/>
  <c r="AT110" i="34"/>
  <c r="AT69" i="34"/>
  <c r="BF110" i="34"/>
  <c r="BF69" i="34"/>
  <c r="P111" i="34"/>
  <c r="P70" i="34"/>
  <c r="AE111" i="34"/>
  <c r="AE70" i="34"/>
  <c r="AT111" i="34"/>
  <c r="AT70" i="34"/>
  <c r="BF111" i="34"/>
  <c r="BF70" i="34"/>
  <c r="P112" i="34"/>
  <c r="P71" i="34"/>
  <c r="AE112" i="34"/>
  <c r="AE71" i="34"/>
  <c r="AT112" i="34"/>
  <c r="AT71" i="34"/>
  <c r="BF112" i="34"/>
  <c r="BF71" i="34"/>
  <c r="P72" i="34"/>
  <c r="P113" i="34"/>
  <c r="AE113" i="34"/>
  <c r="AE72" i="34"/>
  <c r="BF113" i="34"/>
  <c r="BF72" i="34"/>
  <c r="P114" i="34"/>
  <c r="P73" i="34"/>
  <c r="AE114" i="34"/>
  <c r="AE73" i="34"/>
  <c r="AT114" i="34"/>
  <c r="AT73" i="34"/>
  <c r="BF114" i="34"/>
  <c r="BF73" i="34"/>
  <c r="AE74" i="34"/>
  <c r="AE115" i="34"/>
  <c r="AT115" i="34"/>
  <c r="AT74" i="34"/>
  <c r="BF115" i="34"/>
  <c r="BF74" i="34"/>
  <c r="P116" i="34"/>
  <c r="P75" i="34"/>
  <c r="BF116" i="34"/>
  <c r="BF75" i="34"/>
  <c r="P76" i="34"/>
  <c r="P117" i="34"/>
  <c r="AE117" i="34"/>
  <c r="AE76" i="34"/>
  <c r="AT117" i="34"/>
  <c r="AT76" i="34"/>
  <c r="P77" i="34"/>
  <c r="P118" i="34"/>
  <c r="AE118" i="34"/>
  <c r="AE77" i="34"/>
  <c r="AT77" i="34"/>
  <c r="AT118" i="34"/>
  <c r="BF118" i="34"/>
  <c r="BF77" i="34"/>
  <c r="P119" i="34"/>
  <c r="AE119" i="34"/>
  <c r="AE78" i="34"/>
  <c r="AT119" i="34"/>
  <c r="AT78" i="34"/>
  <c r="BF78" i="34"/>
  <c r="BF119" i="34"/>
  <c r="P120" i="34"/>
  <c r="P79" i="34"/>
  <c r="AE120" i="34"/>
  <c r="AE79" i="34"/>
  <c r="AT120" i="34"/>
  <c r="AT79" i="34"/>
  <c r="BF120" i="34"/>
  <c r="BF79" i="34"/>
  <c r="P80" i="34"/>
  <c r="P121" i="34"/>
  <c r="AE80" i="34"/>
  <c r="AE121" i="34"/>
  <c r="AT80" i="34"/>
  <c r="AT121" i="34"/>
  <c r="BF80" i="34"/>
  <c r="BF121" i="34"/>
  <c r="AE122" i="34"/>
  <c r="AE81" i="34"/>
  <c r="AT122" i="34"/>
  <c r="AT81" i="34"/>
  <c r="BF122" i="34"/>
  <c r="BF81" i="34"/>
  <c r="AE123" i="34"/>
  <c r="AE82" i="34"/>
  <c r="AT123" i="34"/>
  <c r="AT82" i="34"/>
  <c r="BF123" i="34"/>
  <c r="BF82" i="34"/>
  <c r="P124" i="34"/>
  <c r="P83" i="34"/>
  <c r="AE124" i="34"/>
  <c r="AT124" i="34"/>
  <c r="AT83" i="34"/>
  <c r="BF83" i="34"/>
  <c r="BF124" i="34"/>
  <c r="P125" i="34"/>
  <c r="P84" i="34"/>
  <c r="AE125" i="34"/>
  <c r="AE84" i="34"/>
  <c r="AE83" i="34"/>
  <c r="O113" i="34"/>
  <c r="AA77" i="15"/>
  <c r="AA94" i="15" s="1"/>
  <c r="U145" i="15"/>
  <c r="U161" i="15" s="1"/>
  <c r="U82" i="15"/>
  <c r="U98" i="15" s="1"/>
  <c r="L162" i="15"/>
  <c r="AA146" i="15"/>
  <c r="AA162" i="15" s="1"/>
  <c r="U84" i="15"/>
  <c r="AJ147" i="15"/>
  <c r="AJ84" i="15"/>
  <c r="M69" i="15"/>
  <c r="Z71" i="15"/>
  <c r="Z91" i="15" s="1"/>
  <c r="O96" i="15"/>
  <c r="AG96" i="15"/>
  <c r="AF69" i="34"/>
  <c r="AF110" i="34"/>
  <c r="AU69" i="34"/>
  <c r="AU110" i="34"/>
  <c r="Q111" i="34"/>
  <c r="Q70" i="34"/>
  <c r="AF111" i="34"/>
  <c r="AF70" i="34"/>
  <c r="AU111" i="34"/>
  <c r="AU70" i="34"/>
  <c r="Q112" i="34"/>
  <c r="Q71" i="34"/>
  <c r="AF71" i="34"/>
  <c r="AF112" i="34"/>
  <c r="Q113" i="34"/>
  <c r="Q72" i="34"/>
  <c r="AF113" i="34"/>
  <c r="AF72" i="34"/>
  <c r="AU113" i="34"/>
  <c r="AU72" i="34"/>
  <c r="Q73" i="34"/>
  <c r="Q114" i="34"/>
  <c r="AU114" i="34"/>
  <c r="AU73" i="34"/>
  <c r="Q115" i="34"/>
  <c r="Q74" i="34"/>
  <c r="AF74" i="34"/>
  <c r="AF115" i="34"/>
  <c r="AU115" i="34"/>
  <c r="AU74" i="34"/>
  <c r="Q116" i="34"/>
  <c r="Q75" i="34"/>
  <c r="AF116" i="34"/>
  <c r="AF75" i="34"/>
  <c r="AU116" i="34"/>
  <c r="AU75" i="34"/>
  <c r="Q117" i="34"/>
  <c r="Q76" i="34"/>
  <c r="AF117" i="34"/>
  <c r="AF76" i="34"/>
  <c r="AU117" i="34"/>
  <c r="AU76" i="34"/>
  <c r="Q77" i="34"/>
  <c r="Q118" i="34"/>
  <c r="AF77" i="34"/>
  <c r="AF118" i="34"/>
  <c r="AU77" i="34"/>
  <c r="AU118" i="34"/>
  <c r="Q119" i="34"/>
  <c r="Q78" i="34"/>
  <c r="AF119" i="34"/>
  <c r="AF78" i="34"/>
  <c r="AU78" i="34"/>
  <c r="AU119" i="34"/>
  <c r="AU120" i="34"/>
  <c r="AU79" i="34"/>
  <c r="AF80" i="34"/>
  <c r="AF121" i="34"/>
  <c r="AU121" i="34"/>
  <c r="AU80" i="34"/>
  <c r="AF122" i="34"/>
  <c r="AF81" i="34"/>
  <c r="AU122" i="34"/>
  <c r="AU81" i="34"/>
  <c r="AF123" i="34"/>
  <c r="AF82" i="34"/>
  <c r="AU123" i="34"/>
  <c r="AU82" i="34"/>
  <c r="Q124" i="34"/>
  <c r="Q83" i="34"/>
  <c r="AF83" i="34"/>
  <c r="AF124" i="34"/>
  <c r="AU83" i="34"/>
  <c r="AU124" i="34"/>
  <c r="Q125" i="34"/>
  <c r="Q84" i="34"/>
  <c r="AF125" i="34"/>
  <c r="AF84" i="34"/>
  <c r="AU125" i="34"/>
  <c r="AU84" i="34"/>
  <c r="Q126" i="34"/>
  <c r="Q85" i="34"/>
  <c r="AF126" i="34"/>
  <c r="AF85" i="34"/>
  <c r="AU126" i="34"/>
  <c r="AU85" i="34"/>
  <c r="O77" i="34"/>
  <c r="P115" i="34"/>
  <c r="U133" i="15"/>
  <c r="U153" i="15" s="1"/>
  <c r="U70" i="15"/>
  <c r="U90" i="15" s="1"/>
  <c r="AJ133" i="15"/>
  <c r="AJ153" i="15" s="1"/>
  <c r="AJ70" i="15"/>
  <c r="AJ90" i="15" s="1"/>
  <c r="U137" i="15"/>
  <c r="L138" i="15"/>
  <c r="L75" i="15"/>
  <c r="AA138" i="15"/>
  <c r="AA75" i="15"/>
  <c r="U139" i="15"/>
  <c r="U159" i="15" s="1"/>
  <c r="AJ139" i="15"/>
  <c r="AJ159" i="15" s="1"/>
  <c r="V133" i="15"/>
  <c r="V153" i="15" s="1"/>
  <c r="V70" i="15"/>
  <c r="V90" i="15" s="1"/>
  <c r="AK135" i="15"/>
  <c r="AK72" i="15"/>
  <c r="M138" i="15"/>
  <c r="M75" i="15"/>
  <c r="AE138" i="15"/>
  <c r="V139" i="15"/>
  <c r="V159" i="15" s="1"/>
  <c r="M77" i="15"/>
  <c r="M94" i="15" s="1"/>
  <c r="AE140" i="15"/>
  <c r="AE157" i="15" s="1"/>
  <c r="AE77" i="15"/>
  <c r="AE94" i="15" s="1"/>
  <c r="AE79" i="15"/>
  <c r="M146" i="15"/>
  <c r="M162" i="15" s="1"/>
  <c r="AE146" i="15"/>
  <c r="V147" i="15"/>
  <c r="V84" i="15"/>
  <c r="AK147" i="15"/>
  <c r="AK84" i="15"/>
  <c r="AH76" i="15"/>
  <c r="AH96" i="15" s="1"/>
  <c r="X77" i="15"/>
  <c r="X94" i="15" s="1"/>
  <c r="AH78" i="15"/>
  <c r="AH95" i="15" s="1"/>
  <c r="Y85" i="15"/>
  <c r="Y99" i="15" s="1"/>
  <c r="AH145" i="15"/>
  <c r="AH161" i="15" s="1"/>
  <c r="U73" i="34"/>
  <c r="W70" i="34"/>
  <c r="R110" i="34"/>
  <c r="W77" i="34"/>
  <c r="W72" i="34"/>
  <c r="R118" i="34"/>
  <c r="T73" i="34"/>
  <c r="U85" i="34"/>
  <c r="AG110" i="34"/>
  <c r="AG69" i="34"/>
  <c r="AV69" i="34"/>
  <c r="AV110" i="34"/>
  <c r="R111" i="34"/>
  <c r="R70" i="34"/>
  <c r="AG111" i="34"/>
  <c r="AG70" i="34"/>
  <c r="AV111" i="34"/>
  <c r="AV70" i="34"/>
  <c r="R112" i="34"/>
  <c r="R71" i="34"/>
  <c r="AG112" i="34"/>
  <c r="AV71" i="34"/>
  <c r="AV112" i="34"/>
  <c r="R113" i="34"/>
  <c r="AG113" i="34"/>
  <c r="AG72" i="34"/>
  <c r="AV113" i="34"/>
  <c r="AV72" i="34"/>
  <c r="S77" i="34"/>
  <c r="O81" i="34"/>
  <c r="P82" i="34"/>
  <c r="AH110" i="34"/>
  <c r="AH69" i="34"/>
  <c r="AW110" i="34"/>
  <c r="AW69" i="34"/>
  <c r="S111" i="34"/>
  <c r="S70" i="34"/>
  <c r="AH111" i="34"/>
  <c r="AW70" i="34"/>
  <c r="AW111" i="34"/>
  <c r="AH71" i="34"/>
  <c r="AH112" i="34"/>
  <c r="AW71" i="34"/>
  <c r="AW112" i="34"/>
  <c r="AH113" i="34"/>
  <c r="AH72" i="34"/>
  <c r="AW113" i="34"/>
  <c r="AW72" i="34"/>
  <c r="S114" i="34"/>
  <c r="S73" i="34"/>
  <c r="AH114" i="34"/>
  <c r="AH73" i="34"/>
  <c r="AW114" i="34"/>
  <c r="AW73" i="34"/>
  <c r="S115" i="34"/>
  <c r="S74" i="34"/>
  <c r="AH74" i="34"/>
  <c r="AH115" i="34"/>
  <c r="S116" i="34"/>
  <c r="S75" i="34"/>
  <c r="AH116" i="34"/>
  <c r="AH75" i="34"/>
  <c r="AW116" i="34"/>
  <c r="AW75" i="34"/>
  <c r="AW115" i="34"/>
  <c r="T110" i="34"/>
  <c r="T69" i="34"/>
  <c r="AI110" i="34"/>
  <c r="AI69" i="34"/>
  <c r="AL77" i="34"/>
  <c r="AK69" i="34"/>
  <c r="AN71" i="34"/>
  <c r="AK85" i="34"/>
  <c r="AJ71" i="34"/>
  <c r="AX110" i="34"/>
  <c r="AX69" i="34"/>
  <c r="T111" i="34"/>
  <c r="T70" i="34"/>
  <c r="AI111" i="34"/>
  <c r="AX111" i="34"/>
  <c r="AX70" i="34"/>
  <c r="T112" i="34"/>
  <c r="T71" i="34"/>
  <c r="AI71" i="34"/>
  <c r="AX112" i="34"/>
  <c r="AX71" i="34"/>
  <c r="T113" i="34"/>
  <c r="T72" i="34"/>
  <c r="AI113" i="34"/>
  <c r="AI72" i="34"/>
  <c r="AX113" i="34"/>
  <c r="AX72" i="34"/>
  <c r="AI117" i="34"/>
  <c r="T119" i="34"/>
  <c r="T120" i="34"/>
  <c r="AI76" i="34"/>
  <c r="AK77" i="34"/>
  <c r="AO78" i="34"/>
  <c r="AI112" i="34"/>
  <c r="AJ76" i="34"/>
  <c r="AN77" i="34"/>
  <c r="R114" i="34"/>
  <c r="AG114" i="34"/>
  <c r="AG73" i="34"/>
  <c r="AV73" i="34"/>
  <c r="R115" i="34"/>
  <c r="R74" i="34"/>
  <c r="AV74" i="34"/>
  <c r="R116" i="34"/>
  <c r="AG116" i="34"/>
  <c r="AG75" i="34"/>
  <c r="AV116" i="34"/>
  <c r="AV75" i="34"/>
  <c r="R117" i="34"/>
  <c r="R76" i="34"/>
  <c r="AG117" i="34"/>
  <c r="AG76" i="34"/>
  <c r="R77" i="34"/>
  <c r="AG118" i="34"/>
  <c r="AG77" i="34"/>
  <c r="R119" i="34"/>
  <c r="AG119" i="34"/>
  <c r="AG78" i="34"/>
  <c r="AV119" i="34"/>
  <c r="AV78" i="34"/>
  <c r="R120" i="34"/>
  <c r="R79" i="34"/>
  <c r="AG120" i="34"/>
  <c r="AG79" i="34"/>
  <c r="AV120" i="34"/>
  <c r="AV79" i="34"/>
  <c r="R80" i="34"/>
  <c r="R121" i="34"/>
  <c r="AV122" i="34"/>
  <c r="AV81" i="34"/>
  <c r="AG123" i="34"/>
  <c r="AG82" i="34"/>
  <c r="R124" i="34"/>
  <c r="AG83" i="34"/>
  <c r="AG124" i="34"/>
  <c r="AV124" i="34"/>
  <c r="R84" i="34"/>
  <c r="R125" i="34"/>
  <c r="AG84" i="34"/>
  <c r="AG125" i="34"/>
  <c r="AV84" i="34"/>
  <c r="AV125" i="34"/>
  <c r="R126" i="34"/>
  <c r="R85" i="34"/>
  <c r="AG126" i="34"/>
  <c r="AG85" i="34"/>
  <c r="AV126" i="34"/>
  <c r="AG74" i="34"/>
  <c r="R82" i="34"/>
  <c r="S117" i="34"/>
  <c r="S76" i="34"/>
  <c r="AH117" i="34"/>
  <c r="AH76" i="34"/>
  <c r="AH118" i="34"/>
  <c r="AH77" i="34"/>
  <c r="AW77" i="34"/>
  <c r="AW118" i="34"/>
  <c r="S119" i="34"/>
  <c r="S78" i="34"/>
  <c r="AH119" i="34"/>
  <c r="AH78" i="34"/>
  <c r="AW119" i="34"/>
  <c r="AW78" i="34"/>
  <c r="S120" i="34"/>
  <c r="S79" i="34"/>
  <c r="AW120" i="34"/>
  <c r="AW79" i="34"/>
  <c r="S121" i="34"/>
  <c r="S80" i="34"/>
  <c r="AH121" i="34"/>
  <c r="AH80" i="34"/>
  <c r="AW121" i="34"/>
  <c r="AW80" i="34"/>
  <c r="AH81" i="34"/>
  <c r="AH122" i="34"/>
  <c r="AH123" i="34"/>
  <c r="AH82" i="34"/>
  <c r="S83" i="34"/>
  <c r="S124" i="34"/>
  <c r="AH124" i="34"/>
  <c r="AH83" i="34"/>
  <c r="AW124" i="34"/>
  <c r="AW83" i="34"/>
  <c r="S125" i="34"/>
  <c r="S84" i="34"/>
  <c r="AH125" i="34"/>
  <c r="AH84" i="34"/>
  <c r="S85" i="34"/>
  <c r="S126" i="34"/>
  <c r="AH126" i="34"/>
  <c r="AH85" i="34"/>
  <c r="AW126" i="34"/>
  <c r="AW85" i="34"/>
  <c r="R73" i="34"/>
  <c r="R75" i="34"/>
  <c r="R78" i="34"/>
  <c r="S82" i="34"/>
  <c r="AV83" i="34"/>
  <c r="AW122" i="34"/>
  <c r="T114" i="34"/>
  <c r="AI114" i="34"/>
  <c r="AX114" i="34"/>
  <c r="T74" i="34"/>
  <c r="T115" i="34"/>
  <c r="AI74" i="34"/>
  <c r="AI115" i="34"/>
  <c r="AX115" i="34"/>
  <c r="AX74" i="34"/>
  <c r="T116" i="34"/>
  <c r="T75" i="34"/>
  <c r="AI116" i="34"/>
  <c r="AI75" i="34"/>
  <c r="AX116" i="34"/>
  <c r="AX75" i="34"/>
  <c r="T117" i="34"/>
  <c r="AX117" i="34"/>
  <c r="AX76" i="34"/>
  <c r="T118" i="34"/>
  <c r="T77" i="34"/>
  <c r="AI118" i="34"/>
  <c r="AI77" i="34"/>
  <c r="AX118" i="34"/>
  <c r="AX77" i="34"/>
  <c r="AI119" i="34"/>
  <c r="AX119" i="34"/>
  <c r="AX78" i="34"/>
  <c r="T79" i="34"/>
  <c r="AI79" i="34"/>
  <c r="AI120" i="34"/>
  <c r="AX120" i="34"/>
  <c r="AX79" i="34"/>
  <c r="T121" i="34"/>
  <c r="AI121" i="34"/>
  <c r="AI80" i="34"/>
  <c r="AX121" i="34"/>
  <c r="AX80" i="34"/>
  <c r="T122" i="34"/>
  <c r="T81" i="34"/>
  <c r="AX122" i="34"/>
  <c r="AX81" i="34"/>
  <c r="T124" i="34"/>
  <c r="T83" i="34"/>
  <c r="AI124" i="34"/>
  <c r="AX124" i="34"/>
  <c r="AX83" i="34"/>
  <c r="T125" i="34"/>
  <c r="T84" i="34"/>
  <c r="AI125" i="34"/>
  <c r="AI84" i="34"/>
  <c r="AX125" i="34"/>
  <c r="AX84" i="34"/>
  <c r="T85" i="34"/>
  <c r="AI85" i="34"/>
  <c r="AX126" i="34"/>
  <c r="AX85" i="34"/>
  <c r="AX73" i="34"/>
  <c r="T78" i="34"/>
  <c r="AG81" i="34"/>
  <c r="T82" i="34"/>
  <c r="AV115" i="34"/>
  <c r="AG121" i="34"/>
  <c r="AK71" i="34"/>
  <c r="AK72" i="34"/>
  <c r="AK76" i="34"/>
  <c r="AV76" i="34"/>
  <c r="R83" i="34"/>
  <c r="AV114" i="34"/>
  <c r="AV121" i="34"/>
  <c r="AL71" i="34"/>
  <c r="W80" i="34"/>
  <c r="T76" i="34"/>
  <c r="AW76" i="34"/>
  <c r="AI82" i="34"/>
  <c r="AV85" i="34"/>
  <c r="AH120" i="34"/>
  <c r="U110" i="34"/>
  <c r="U69" i="34"/>
  <c r="AJ110" i="34"/>
  <c r="AJ69" i="34"/>
  <c r="U111" i="34"/>
  <c r="AJ111" i="34"/>
  <c r="AY111" i="34"/>
  <c r="U112" i="34"/>
  <c r="U71" i="34"/>
  <c r="AJ112" i="34"/>
  <c r="U113" i="34"/>
  <c r="U72" i="34"/>
  <c r="AJ113" i="34"/>
  <c r="AJ72" i="34"/>
  <c r="AJ114" i="34"/>
  <c r="U115" i="34"/>
  <c r="U74" i="34"/>
  <c r="U116" i="34"/>
  <c r="U75" i="34"/>
  <c r="AJ75" i="34"/>
  <c r="U117" i="34"/>
  <c r="U118" i="34"/>
  <c r="U77" i="34"/>
  <c r="AJ118" i="34"/>
  <c r="AY118" i="34"/>
  <c r="U119" i="34"/>
  <c r="AJ119" i="34"/>
  <c r="AY119" i="34"/>
  <c r="U121" i="34"/>
  <c r="AY81" i="34"/>
  <c r="AY122" i="34"/>
  <c r="U124" i="34"/>
  <c r="U83" i="34"/>
  <c r="AJ124" i="34"/>
  <c r="AJ83" i="34"/>
  <c r="U84" i="34"/>
  <c r="U125" i="34"/>
  <c r="AJ84" i="34"/>
  <c r="AY84" i="34"/>
  <c r="AY125" i="34"/>
  <c r="U126" i="34"/>
  <c r="AJ85" i="34"/>
  <c r="AY126" i="34"/>
  <c r="AY85" i="34"/>
  <c r="M71" i="34"/>
  <c r="W73" i="34"/>
  <c r="AY77" i="34"/>
  <c r="V78" i="34"/>
  <c r="U79" i="34"/>
  <c r="V80" i="34"/>
  <c r="BD115" i="34"/>
  <c r="V122" i="34"/>
  <c r="U123" i="34"/>
  <c r="V110" i="34"/>
  <c r="V69" i="34"/>
  <c r="AZ110" i="34"/>
  <c r="AZ69" i="34"/>
  <c r="AK111" i="34"/>
  <c r="AZ70" i="34"/>
  <c r="AK112" i="34"/>
  <c r="V72" i="34"/>
  <c r="V113" i="34"/>
  <c r="AZ72" i="34"/>
  <c r="AZ113" i="34"/>
  <c r="AZ73" i="34"/>
  <c r="AZ115" i="34"/>
  <c r="V116" i="34"/>
  <c r="V75" i="34"/>
  <c r="AZ116" i="34"/>
  <c r="AZ75" i="34"/>
  <c r="AZ76" i="34"/>
  <c r="AK118" i="34"/>
  <c r="AZ118" i="34"/>
  <c r="AK119" i="34"/>
  <c r="AZ119" i="34"/>
  <c r="V120" i="34"/>
  <c r="V79" i="34"/>
  <c r="AK79" i="34"/>
  <c r="AK120" i="34"/>
  <c r="AK81" i="34"/>
  <c r="AK122" i="34"/>
  <c r="AK123" i="34"/>
  <c r="AK82" i="34"/>
  <c r="V124" i="34"/>
  <c r="V83" i="34"/>
  <c r="AK124" i="34"/>
  <c r="AK83" i="34"/>
  <c r="AZ124" i="34"/>
  <c r="AZ83" i="34"/>
  <c r="AK84" i="34"/>
  <c r="AZ84" i="34"/>
  <c r="V126" i="34"/>
  <c r="V85" i="34"/>
  <c r="AK126" i="34"/>
  <c r="AZ126" i="34"/>
  <c r="U70" i="34"/>
  <c r="V74" i="34"/>
  <c r="AK75" i="34"/>
  <c r="AY76" i="34"/>
  <c r="AZ77" i="34"/>
  <c r="U81" i="34"/>
  <c r="AZ117" i="34"/>
  <c r="V123" i="34"/>
  <c r="BD125" i="34"/>
  <c r="AL110" i="34"/>
  <c r="AL69" i="34"/>
  <c r="BA69" i="34"/>
  <c r="K111" i="34"/>
  <c r="AL111" i="34"/>
  <c r="AL70" i="34"/>
  <c r="BA70" i="34"/>
  <c r="K112" i="34"/>
  <c r="W112" i="34"/>
  <c r="AL112" i="34"/>
  <c r="BA112" i="34"/>
  <c r="K113" i="34"/>
  <c r="W113" i="34"/>
  <c r="AL113" i="34"/>
  <c r="AL72" i="34"/>
  <c r="BA113" i="34"/>
  <c r="BA72" i="34"/>
  <c r="K114" i="34"/>
  <c r="AL114" i="34"/>
  <c r="AL73" i="34"/>
  <c r="K115" i="34"/>
  <c r="W115" i="34"/>
  <c r="AL115" i="34"/>
  <c r="W116" i="34"/>
  <c r="AL116" i="34"/>
  <c r="AL75" i="34"/>
  <c r="BA116" i="34"/>
  <c r="BA75" i="34"/>
  <c r="W117" i="34"/>
  <c r="AL76" i="34"/>
  <c r="BA117" i="34"/>
  <c r="BA76" i="34"/>
  <c r="K118" i="34"/>
  <c r="W118" i="34"/>
  <c r="AL118" i="34"/>
  <c r="K78" i="34"/>
  <c r="W78" i="34"/>
  <c r="AL119" i="34"/>
  <c r="AL78" i="34"/>
  <c r="K79" i="34"/>
  <c r="K120" i="34"/>
  <c r="W79" i="34"/>
  <c r="AL79" i="34"/>
  <c r="AL120" i="34"/>
  <c r="W121" i="34"/>
  <c r="W81" i="34"/>
  <c r="W122" i="34"/>
  <c r="K123" i="34"/>
  <c r="K82" i="34"/>
  <c r="W123" i="34"/>
  <c r="W82" i="34"/>
  <c r="AL123" i="34"/>
  <c r="AL82" i="34"/>
  <c r="BA123" i="34"/>
  <c r="BA82" i="34"/>
  <c r="K124" i="34"/>
  <c r="K83" i="34"/>
  <c r="W83" i="34"/>
  <c r="W124" i="34"/>
  <c r="AL83" i="34"/>
  <c r="AL124" i="34"/>
  <c r="K84" i="34"/>
  <c r="W84" i="34"/>
  <c r="AL84" i="34"/>
  <c r="BA125" i="34"/>
  <c r="BA84" i="34"/>
  <c r="K126" i="34"/>
  <c r="W126" i="34"/>
  <c r="W85" i="34"/>
  <c r="AL126" i="34"/>
  <c r="AL85" i="34"/>
  <c r="BA126" i="34"/>
  <c r="BA85" i="34"/>
  <c r="AY69" i="34"/>
  <c r="N72" i="34"/>
  <c r="BD72" i="34"/>
  <c r="AC73" i="34"/>
  <c r="W74" i="34"/>
  <c r="K76" i="34"/>
  <c r="BA77" i="34"/>
  <c r="AB79" i="34"/>
  <c r="AZ79" i="34"/>
  <c r="AY80" i="34"/>
  <c r="AY83" i="34"/>
  <c r="AC122" i="34"/>
  <c r="M111" i="34"/>
  <c r="M70" i="34"/>
  <c r="AB70" i="34"/>
  <c r="AN70" i="34"/>
  <c r="AB112" i="34"/>
  <c r="AN112" i="34"/>
  <c r="BC112" i="34"/>
  <c r="AB113" i="34"/>
  <c r="AN113" i="34"/>
  <c r="BC113" i="34"/>
  <c r="M114" i="34"/>
  <c r="M73" i="34"/>
  <c r="AB114" i="34"/>
  <c r="AB73" i="34"/>
  <c r="AN73" i="34"/>
  <c r="BC114" i="34"/>
  <c r="AN115" i="34"/>
  <c r="BC115" i="34"/>
  <c r="M75" i="34"/>
  <c r="M116" i="34"/>
  <c r="AN116" i="34"/>
  <c r="BC116" i="34"/>
  <c r="M117" i="34"/>
  <c r="M76" i="34"/>
  <c r="AB117" i="34"/>
  <c r="AB76" i="34"/>
  <c r="AN117" i="34"/>
  <c r="AN76" i="34"/>
  <c r="BC117" i="34"/>
  <c r="AB118" i="34"/>
  <c r="BC77" i="34"/>
  <c r="BC118" i="34"/>
  <c r="M119" i="34"/>
  <c r="AB119" i="34"/>
  <c r="AN119" i="34"/>
  <c r="AN78" i="34"/>
  <c r="BC78" i="34"/>
  <c r="AN120" i="34"/>
  <c r="BC120" i="34"/>
  <c r="M121" i="34"/>
  <c r="M80" i="34"/>
  <c r="AB121" i="34"/>
  <c r="AB80" i="34"/>
  <c r="BC121" i="34"/>
  <c r="BC80" i="34"/>
  <c r="AN122" i="34"/>
  <c r="AN81" i="34"/>
  <c r="BC122" i="34"/>
  <c r="BC81" i="34"/>
  <c r="AB123" i="34"/>
  <c r="AB82" i="34"/>
  <c r="BC82" i="34"/>
  <c r="BC123" i="34"/>
  <c r="AB83" i="34"/>
  <c r="AN124" i="34"/>
  <c r="BC124" i="34"/>
  <c r="BC83" i="34"/>
  <c r="M125" i="34"/>
  <c r="AB125" i="34"/>
  <c r="AN125" i="34"/>
  <c r="AN84" i="34"/>
  <c r="BC125" i="34"/>
  <c r="M85" i="34"/>
  <c r="AB85" i="34"/>
  <c r="AB126" i="34"/>
  <c r="AN126" i="34"/>
  <c r="BC85" i="34"/>
  <c r="BC126" i="34"/>
  <c r="K69" i="34"/>
  <c r="V71" i="34"/>
  <c r="K77" i="34"/>
  <c r="BD77" i="34"/>
  <c r="AZ78" i="34"/>
  <c r="BD79" i="34"/>
  <c r="BA80" i="34"/>
  <c r="AN85" i="34"/>
  <c r="AZ111" i="34"/>
  <c r="K119" i="34"/>
  <c r="BC119" i="34"/>
  <c r="AY120" i="34"/>
  <c r="BD112" i="34"/>
  <c r="BD71" i="34"/>
  <c r="N114" i="34"/>
  <c r="N73" i="34"/>
  <c r="AO114" i="34"/>
  <c r="BD114" i="34"/>
  <c r="BD73" i="34"/>
  <c r="N115" i="34"/>
  <c r="N117" i="34"/>
  <c r="N76" i="34"/>
  <c r="BD117" i="34"/>
  <c r="BD76" i="34"/>
  <c r="N118" i="34"/>
  <c r="AO118" i="34"/>
  <c r="AO77" i="34"/>
  <c r="N119" i="34"/>
  <c r="N78" i="34"/>
  <c r="AO119" i="34"/>
  <c r="AC80" i="34"/>
  <c r="AC121" i="34"/>
  <c r="AO121" i="34"/>
  <c r="AO80" i="34"/>
  <c r="N122" i="34"/>
  <c r="N81" i="34"/>
  <c r="BD122" i="34"/>
  <c r="BD81" i="34"/>
  <c r="N82" i="34"/>
  <c r="N123" i="34"/>
  <c r="AO82" i="34"/>
  <c r="AO123" i="34"/>
  <c r="BD123" i="34"/>
  <c r="BD82" i="34"/>
  <c r="AO83" i="34"/>
  <c r="AO124" i="34"/>
  <c r="N125" i="34"/>
  <c r="AC125" i="34"/>
  <c r="AO84" i="34"/>
  <c r="AC85" i="34"/>
  <c r="AC126" i="34"/>
  <c r="AO85" i="34"/>
  <c r="W71" i="34"/>
  <c r="AN72" i="34"/>
  <c r="K73" i="34"/>
  <c r="BC73" i="34"/>
  <c r="W75" i="34"/>
  <c r="AJ77" i="34"/>
  <c r="BD78" i="34"/>
  <c r="M83" i="34"/>
  <c r="M84" i="34"/>
  <c r="N85" i="34"/>
  <c r="BA110" i="34"/>
  <c r="BA111" i="34"/>
  <c r="AN114" i="34"/>
  <c r="AO122" i="34"/>
  <c r="O85" i="34"/>
  <c r="O126" i="34"/>
  <c r="AD126" i="34"/>
  <c r="AS126" i="34"/>
  <c r="BE126" i="34"/>
  <c r="BE85" i="34"/>
  <c r="BE84" i="34"/>
  <c r="Z156" i="15" l="1"/>
  <c r="AH159" i="15"/>
  <c r="L93" i="15"/>
  <c r="AG99" i="15"/>
  <c r="AI162" i="15"/>
  <c r="P156" i="15"/>
  <c r="Q156" i="15"/>
  <c r="AK162" i="15"/>
  <c r="M93" i="15"/>
  <c r="L156" i="15"/>
  <c r="Y93" i="15"/>
  <c r="AG162" i="15"/>
  <c r="AG156" i="15"/>
  <c r="P131" i="41"/>
  <c r="AI99" i="15"/>
  <c r="Z99" i="15"/>
  <c r="X162" i="15"/>
  <c r="W99" i="15"/>
  <c r="Y156" i="15"/>
  <c r="N128" i="41"/>
  <c r="L134" i="41"/>
  <c r="AF99" i="15"/>
  <c r="K93" i="15"/>
  <c r="Z162" i="15"/>
  <c r="L159" i="15"/>
  <c r="V96" i="15"/>
  <c r="Y159" i="15"/>
  <c r="W159" i="15"/>
  <c r="M128" i="41"/>
  <c r="Z96" i="15"/>
  <c r="Z93" i="15"/>
  <c r="AJ99" i="15"/>
  <c r="P159" i="15"/>
  <c r="AK156" i="15"/>
  <c r="AJ162" i="15"/>
  <c r="Q162" i="15"/>
  <c r="AK93" i="15"/>
  <c r="V93" i="15"/>
  <c r="AE162" i="15"/>
  <c r="U162" i="15"/>
  <c r="AF159" i="15"/>
  <c r="AE156" i="15"/>
  <c r="AE96" i="15"/>
  <c r="Q99" i="15"/>
</calcChain>
</file>

<file path=xl/sharedStrings.xml><?xml version="1.0" encoding="utf-8"?>
<sst xmlns="http://schemas.openxmlformats.org/spreadsheetml/2006/main" count="3839" uniqueCount="82">
  <si>
    <t>N</t>
  </si>
  <si>
    <t>Percentage of screened outlets stocking:</t>
  </si>
  <si>
    <t>FOR THE REPORT: GREY OUT COLUMNS WITH N UNDER 50</t>
  </si>
  <si>
    <t>Total volumes of antimalarials sold in the previous week, by stratum</t>
  </si>
  <si>
    <t>Overall market share of antimalarials sold in the previous week, by stratum</t>
  </si>
  <si>
    <t>Market share of antimalarials sold in the previous week by outlet type, by stratum</t>
  </si>
  <si>
    <t xml:space="preserve">Each Table tab has three tables: </t>
  </si>
  <si>
    <t xml:space="preserve">ANTIMALARIAL VOLUMES </t>
  </si>
  <si>
    <t>OVERALL ANTIMALARIAL MARKET SHARE</t>
  </si>
  <si>
    <t>ANTIMALARIAL MARKET SHARE WITHIN OUTLET TYPES</t>
  </si>
  <si>
    <t>Antimalarial type</t>
  </si>
  <si>
    <t>Volume</t>
  </si>
  <si>
    <t>Lower bound</t>
  </si>
  <si>
    <t>Upper bound</t>
  </si>
  <si>
    <t>variable name</t>
  </si>
  <si>
    <t>Any Antimalarial</t>
  </si>
  <si>
    <t>Retail total</t>
  </si>
  <si>
    <t>Private Not For-Profit Facility</t>
  </si>
  <si>
    <t>Private For-Profit Facility</t>
  </si>
  <si>
    <t>0.0</t>
  </si>
  <si>
    <t>Pharmacy</t>
  </si>
  <si>
    <t>Laboratory</t>
  </si>
  <si>
    <t>Informal</t>
  </si>
  <si>
    <t>Artemether lumefantrine</t>
  </si>
  <si>
    <t>Artesunate amodiaquine</t>
  </si>
  <si>
    <t>0</t>
  </si>
  <si>
    <t>.</t>
  </si>
  <si>
    <t>Artemisinin-PPQ</t>
  </si>
  <si>
    <t>Dihydroartemisinin-Piperaquine</t>
  </si>
  <si>
    <t>Arterolane PPQ</t>
  </si>
  <si>
    <t>Other ACTs not reported individually</t>
  </si>
  <si>
    <t>Quinine</t>
  </si>
  <si>
    <t>Chloroquine - packaged alone</t>
  </si>
  <si>
    <t>Sulfaxoxine pyrimethamine</t>
  </si>
  <si>
    <t>SP-Amodiaquine</t>
  </si>
  <si>
    <t>Other non-artemsinin therapy</t>
  </si>
  <si>
    <t>Oral artemisinin monotherapy</t>
  </si>
  <si>
    <t>Rectal artesunate</t>
  </si>
  <si>
    <t>Injectable artesunate</t>
  </si>
  <si>
    <t>Injectable artemether</t>
  </si>
  <si>
    <t>Injectable arteether/artemotil</t>
  </si>
  <si>
    <t>Rural</t>
  </si>
  <si>
    <t>Urban</t>
  </si>
  <si>
    <t>%</t>
  </si>
  <si>
    <t>No figures for volumes</t>
  </si>
  <si>
    <t>Dihydroartemisinin piperaquine</t>
  </si>
  <si>
    <t>Any other ACT</t>
  </si>
  <si>
    <t>Any other ACT- i.e. to include ASPPQ; ARPPQ; and any other ACT</t>
  </si>
  <si>
    <t>Chloroquine</t>
  </si>
  <si>
    <t>Sulfadoxine pyrimethamine</t>
  </si>
  <si>
    <t>Other non-artemisinins</t>
  </si>
  <si>
    <t>Other non-artemisinins  (to include quinine, SPAQ and "other non-artemisinins")</t>
  </si>
  <si>
    <t>Injectable artemisinin monotherapies (to include inj AR, inj AS and inj AE).</t>
  </si>
  <si>
    <t>categories for figures:</t>
  </si>
  <si>
    <t>Injectable artemisinin monotherapies</t>
  </si>
  <si>
    <t>Any antimalarial</t>
  </si>
  <si>
    <t>Artemisinin piperaquine</t>
  </si>
  <si>
    <t>Arterolane piperaquine</t>
  </si>
  <si>
    <t>Sulfadoxine pyrimethamine amodiaquine</t>
  </si>
  <si>
    <t>Drug store</t>
  </si>
  <si>
    <t>'Footnote: Volume data were available for the following total number of antimalarial products=22956;  by outlet type: Private not for profit=143; private not for profit=670; pharmacy=4845; PPMV=16446; informal=413; labs = 11; wholesalers= 428;   The number of antimalarial products with volume data, from outlets that met screening criteria for a full interview but did not complete the interview =71</t>
  </si>
  <si>
    <t>strat1 Footnote: Volume data were available for the following total number of antimalarial products=5529;  by outlet type: Private not for profit=35; private not for profit=47; pharmacy=682; PPMV=4668; informal=32; labs = 0; wholesalers= 65;   The number of antimalarial products with volume data, from outlets that met screening criteria for a full interview but did not complete the interview =13</t>
  </si>
  <si>
    <t>strat2 Footnote: Volume data were available for the following total number of antimalarial products=9481;  by outlet type: Private not for profit=71; private not for profit=384; pharmacy=1476; PPMV=7191; informal=182; labs = 3; wholesalers= 174;   The number of antimalarial products with volume data, from outlets that met screening criteria for a full interview but did not complete the interview =25</t>
  </si>
  <si>
    <t>strat3 Footnote: Volume data were available for the following total number of antimalarial products=5273;  by outlet type: Private not for profit=13; private not for profit=228; pharmacy=2561; PPMV=2285; informal=175; labs = 0; wholesalers= 11;   The number of antimalarial products with volume data, from outlets that met screening criteria for a full interview but did not complete the interview =31</t>
  </si>
  <si>
    <t>T_ii</t>
  </si>
  <si>
    <t>T_i</t>
  </si>
  <si>
    <t>T_iii_strat1</t>
  </si>
  <si>
    <t>T_iii_strat2</t>
  </si>
  <si>
    <t>T_iii_strat3</t>
  </si>
  <si>
    <t>Urban strat1 Footnote: Volume data were available for the following total number of antimalarial products=3621;  by outlet type: Private not for profit=25; private not for profit=40; pharmacy=640; PPMV=2902; informal=0; labs = 0; wholesalers= 14;   The number of antimalarial products with volume data, from outlets that met screening criteria for a full interview but did not complete the interview =4</t>
  </si>
  <si>
    <t>Urban strat2 Footnote: Volume data were available for the following total number of antimalarial products=7671;  by outlet type: Private not for profit=64; private not for profit=351; pharmacy=1306; PPMV=5704; informal=123; labs = 3; wholesalers= 120;   The number of antimalarial products with volume data, from outlets that met screening criteria for a full interview but did not complete the interview =25</t>
  </si>
  <si>
    <t>Urban strat3 Footnote: Volume data were available for the following total number of antimalarial products=4408;  by outlet type: Private not for profit=13; private not for profit=200; pharmacy=2129; PPMV=1892; informal=163; labs = 0; wholesalers= 11;   The number of antimalarial products with volume data, from outlets that met screening criteria for a full interview but did not complete the interview =31</t>
  </si>
  <si>
    <t>T_iv_strat1</t>
  </si>
  <si>
    <t>T_iv_strat2</t>
  </si>
  <si>
    <t>T_iv_strat3</t>
  </si>
  <si>
    <t>Add caption</t>
  </si>
  <si>
    <t>Figures for market share of antimalarials by urban rural are not included in the toolkit</t>
  </si>
  <si>
    <t>[STRATA NAME]</t>
  </si>
  <si>
    <t>'Footnote: Volume data were available for the following total number of antimalarial products=14634;  by outlet type: Private not for profit=80; private not for profit=427; pharmacy=2526; PPMV=11059; informal=289; labs = 11; wholesalers= 242;   The number of antimalarial products with volume data, from outlets that met screening criteria for a full interview but did not complete the interview =0</t>
  </si>
  <si>
    <t>Retail TOTAL</t>
  </si>
  <si>
    <t>Informal TOTAL</t>
  </si>
  <si>
    <t>Urban Footnote: Volume data were available for the following total number of antimalarial products=11778;  by outlet type: Private not for profit=72; private not for profit=388; pharmacy=2201; PPMV=8686; informal=235; labs = 11; wholesalers= 185;   The number of antimalarial products with volume data, from outlets that met screening criteria for a full interview but did not complete the interview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</si>
</sst>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Roboto Light"/>
    </font>
    <font>
      <sz val="8"/>
      <color theme="0" tint="-0.34998626667073579"/>
      <name val="Roboto Light"/>
    </font>
    <font>
      <b/>
      <sz val="8"/>
      <name val="Roboto Light"/>
    </font>
    <font>
      <b/>
      <sz val="12"/>
      <name val="Roboto"/>
    </font>
    <font>
      <b/>
      <sz val="12"/>
      <color theme="0" tint="-0.34998626667073579"/>
      <name val="Roboto"/>
    </font>
    <font>
      <b/>
      <sz val="12"/>
      <name val="Roboto Light"/>
      <family val="2"/>
      <scheme val="minor"/>
    </font>
    <font>
      <sz val="11"/>
      <name val="Calibri"/>
      <family val="2"/>
    </font>
    <font>
      <i/>
      <sz val="11"/>
      <name val="Roboto"/>
    </font>
    <font>
      <i/>
      <sz val="11"/>
      <color theme="8"/>
      <name val="Calibri"/>
      <family val="2"/>
    </font>
    <font>
      <b/>
      <u/>
      <sz val="11"/>
      <name val="Calibri"/>
      <family val="2"/>
    </font>
    <font>
      <b/>
      <sz val="11"/>
      <name val="Roboto"/>
    </font>
    <font>
      <sz val="11"/>
      <color theme="0"/>
      <name val="Roboto"/>
    </font>
    <font>
      <sz val="11"/>
      <name val="Roboto"/>
    </font>
    <font>
      <i/>
      <sz val="8"/>
      <color theme="0" tint="-0.34998626667073579"/>
      <name val="Roboto"/>
    </font>
    <font>
      <i/>
      <sz val="7"/>
      <color theme="8"/>
      <name val="Calibri"/>
      <family val="2"/>
    </font>
    <font>
      <sz val="7"/>
      <name val="Calibri"/>
      <family val="2"/>
    </font>
    <font>
      <b/>
      <sz val="7"/>
      <name val="Roboto Light"/>
    </font>
    <font>
      <sz val="7"/>
      <name val="Roboto Light"/>
    </font>
    <font>
      <b/>
      <u/>
      <sz val="7"/>
      <name val="Calibri"/>
      <family val="2"/>
    </font>
    <font>
      <sz val="7"/>
      <color rgb="FFFF0000"/>
      <name val="Calibri"/>
      <family val="2"/>
    </font>
    <font>
      <sz val="11"/>
      <color theme="7"/>
      <name val="Calibri"/>
      <family val="2"/>
    </font>
    <font>
      <b/>
      <i/>
      <sz val="8"/>
      <color theme="1" tint="0.49995422223578601"/>
      <name val="Roboto Light"/>
    </font>
    <font>
      <sz val="8"/>
      <color theme="1" tint="0.49995422223578601"/>
      <name val="Roboto Light"/>
    </font>
    <font>
      <i/>
      <sz val="8"/>
      <color theme="1" tint="0.49995422223578601"/>
      <name val="Roboto Light"/>
    </font>
    <font>
      <sz val="10"/>
      <name val="Calibri"/>
      <family val="2"/>
    </font>
    <font>
      <b/>
      <sz val="10"/>
      <name val="Roboto"/>
    </font>
    <font>
      <sz val="10"/>
      <name val="Roboto Light"/>
    </font>
    <font>
      <sz val="10"/>
      <color theme="0" tint="-0.34998626667073579"/>
      <name val="Roboto Light"/>
    </font>
    <font>
      <sz val="10"/>
      <name val="Roboto"/>
    </font>
    <font>
      <sz val="10"/>
      <name val="Roboto Light"/>
      <scheme val="minor"/>
    </font>
    <font>
      <b/>
      <sz val="10"/>
      <name val="Roboto Light"/>
      <family val="2"/>
      <scheme val="minor"/>
    </font>
    <font>
      <sz val="5"/>
      <name val="Roboto Light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684133426923432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theme="2" tint="-9.9978637043366805E-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</borders>
  <cellStyleXfs count="3">
    <xf numFmtId="0" fontId="0" fillId="0" borderId="0"/>
    <xf numFmtId="0" fontId="2" fillId="0" borderId="0"/>
    <xf numFmtId="9" fontId="9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1" applyFont="1"/>
    <xf numFmtId="0" fontId="6" fillId="0" borderId="0" xfId="1" applyFont="1"/>
    <xf numFmtId="0" fontId="7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3" fillId="2" borderId="0" xfId="1" applyFont="1" applyFill="1" applyAlignment="1">
      <alignment horizontal="left"/>
    </xf>
    <xf numFmtId="0" fontId="4" fillId="2" borderId="0" xfId="1" applyFont="1" applyFill="1"/>
    <xf numFmtId="0" fontId="3" fillId="2" borderId="0" xfId="1" applyFont="1" applyFill="1"/>
    <xf numFmtId="0" fontId="5" fillId="0" borderId="3" xfId="1" applyFont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" fillId="0" borderId="2" xfId="1" applyFont="1" applyBorder="1" applyAlignment="1">
      <alignment horizontal="center"/>
    </xf>
    <xf numFmtId="0" fontId="5" fillId="0" borderId="3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/>
    </xf>
    <xf numFmtId="0" fontId="8" fillId="0" borderId="0" xfId="0" applyFont="1"/>
    <xf numFmtId="0" fontId="3" fillId="3" borderId="3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left"/>
    </xf>
    <xf numFmtId="10" fontId="3" fillId="3" borderId="3" xfId="1" applyNumberFormat="1" applyFont="1" applyFill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0" fontId="2" fillId="0" borderId="0" xfId="1"/>
    <xf numFmtId="0" fontId="2" fillId="0" borderId="4" xfId="1" applyBorder="1"/>
    <xf numFmtId="0" fontId="12" fillId="0" borderId="0" xfId="1" applyFont="1"/>
    <xf numFmtId="0" fontId="0" fillId="0" borderId="0" xfId="1" applyFont="1"/>
    <xf numFmtId="0" fontId="2" fillId="0" borderId="0" xfId="1" applyAlignment="1">
      <alignment wrapText="1"/>
    </xf>
    <xf numFmtId="0" fontId="2" fillId="0" borderId="4" xfId="1" applyBorder="1" applyAlignment="1">
      <alignment wrapText="1"/>
    </xf>
    <xf numFmtId="0" fontId="1" fillId="0" borderId="0" xfId="1" applyFont="1"/>
    <xf numFmtId="0" fontId="1" fillId="0" borderId="0" xfId="1" applyFont="1" applyAlignment="1">
      <alignment wrapText="1"/>
    </xf>
    <xf numFmtId="0" fontId="6" fillId="0" borderId="0" xfId="0" applyFont="1"/>
    <xf numFmtId="0" fontId="10" fillId="0" borderId="0" xfId="0" applyFont="1"/>
    <xf numFmtId="0" fontId="15" fillId="0" borderId="0" xfId="0" applyFont="1" applyAlignment="1">
      <alignment horizontal="center"/>
    </xf>
    <xf numFmtId="0" fontId="11" fillId="0" borderId="0" xfId="1" applyFont="1" applyAlignment="1">
      <alignment horizontal="left" indent="1"/>
    </xf>
    <xf numFmtId="0" fontId="2" fillId="2" borderId="0" xfId="1" applyFill="1"/>
    <xf numFmtId="0" fontId="2" fillId="2" borderId="4" xfId="1" applyFill="1" applyBorder="1"/>
    <xf numFmtId="9" fontId="3" fillId="3" borderId="3" xfId="2" applyFont="1" applyFill="1" applyBorder="1" applyAlignment="1">
      <alignment horizontal="center"/>
    </xf>
    <xf numFmtId="9" fontId="3" fillId="0" borderId="3" xfId="2" applyFont="1" applyBorder="1" applyAlignment="1">
      <alignment horizontal="center"/>
    </xf>
    <xf numFmtId="0" fontId="3" fillId="0" borderId="0" xfId="1" applyFont="1" applyAlignment="1">
      <alignment vertical="center"/>
    </xf>
    <xf numFmtId="0" fontId="2" fillId="0" borderId="0" xfId="0" applyFont="1"/>
    <xf numFmtId="0" fontId="17" fillId="0" borderId="0" xfId="1" applyFont="1" applyAlignment="1">
      <alignment horizontal="left" indent="1"/>
    </xf>
    <xf numFmtId="0" fontId="18" fillId="0" borderId="0" xfId="1" applyFont="1"/>
    <xf numFmtId="0" fontId="18" fillId="0" borderId="4" xfId="1" applyFont="1" applyBorder="1"/>
    <xf numFmtId="0" fontId="19" fillId="0" borderId="0" xfId="1" applyFont="1" applyAlignment="1">
      <alignment horizontal="left"/>
    </xf>
    <xf numFmtId="0" fontId="20" fillId="3" borderId="2" xfId="1" applyFont="1" applyFill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20" fillId="0" borderId="0" xfId="1" applyFont="1"/>
    <xf numFmtId="0" fontId="21" fillId="0" borderId="0" xfId="1" applyFont="1"/>
    <xf numFmtId="0" fontId="18" fillId="0" borderId="4" xfId="1" applyFont="1" applyBorder="1" applyAlignment="1">
      <alignment wrapText="1"/>
    </xf>
    <xf numFmtId="0" fontId="22" fillId="0" borderId="0" xfId="1" applyFont="1"/>
    <xf numFmtId="0" fontId="19" fillId="0" borderId="2" xfId="1" applyFont="1" applyBorder="1" applyAlignment="1">
      <alignment horizontal="left" vertical="top" wrapText="1"/>
    </xf>
    <xf numFmtId="0" fontId="19" fillId="0" borderId="2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20" fillId="0" borderId="7" xfId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24" fillId="0" borderId="0" xfId="1" applyFont="1" applyAlignment="1">
      <alignment horizontal="left"/>
    </xf>
    <xf numFmtId="0" fontId="26" fillId="0" borderId="0" xfId="1" applyFont="1" applyAlignment="1">
      <alignment horizontal="left"/>
    </xf>
    <xf numFmtId="9" fontId="25" fillId="0" borderId="0" xfId="1" applyNumberFormat="1" applyFont="1"/>
    <xf numFmtId="9" fontId="24" fillId="0" borderId="0" xfId="1" applyNumberFormat="1" applyFont="1" applyAlignment="1">
      <alignment horizontal="left"/>
    </xf>
    <xf numFmtId="9" fontId="3" fillId="0" borderId="0" xfId="1" applyNumberFormat="1" applyFont="1"/>
    <xf numFmtId="9" fontId="26" fillId="0" borderId="0" xfId="1" applyNumberFormat="1" applyFont="1" applyAlignment="1">
      <alignment horizontal="left"/>
    </xf>
    <xf numFmtId="9" fontId="4" fillId="0" borderId="0" xfId="1" applyNumberFormat="1" applyFont="1"/>
    <xf numFmtId="0" fontId="23" fillId="0" borderId="0" xfId="1" applyFont="1" applyAlignment="1">
      <alignment horizontal="center" wrapText="1"/>
    </xf>
    <xf numFmtId="0" fontId="23" fillId="0" borderId="10" xfId="1" applyFont="1" applyBorder="1" applyAlignment="1">
      <alignment horizontal="center" wrapText="1"/>
    </xf>
    <xf numFmtId="0" fontId="3" fillId="8" borderId="3" xfId="1" applyFont="1" applyFill="1" applyBorder="1" applyAlignment="1">
      <alignment horizontal="left" wrapText="1"/>
    </xf>
    <xf numFmtId="0" fontId="5" fillId="8" borderId="3" xfId="1" applyFont="1" applyFill="1" applyBorder="1" applyAlignment="1">
      <alignment horizontal="center" wrapText="1"/>
    </xf>
    <xf numFmtId="0" fontId="3" fillId="8" borderId="0" xfId="1" applyFont="1" applyFill="1" applyAlignment="1">
      <alignment horizontal="left" wrapText="1"/>
    </xf>
    <xf numFmtId="0" fontId="5" fillId="8" borderId="0" xfId="1" applyFont="1" applyFill="1" applyAlignment="1">
      <alignment horizontal="center"/>
    </xf>
    <xf numFmtId="0" fontId="5" fillId="9" borderId="3" xfId="1" applyFont="1" applyFill="1" applyBorder="1" applyAlignment="1">
      <alignment horizontal="center" wrapText="1"/>
    </xf>
    <xf numFmtId="0" fontId="5" fillId="9" borderId="0" xfId="1" applyFont="1" applyFill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0" xfId="1" applyFont="1" applyFill="1" applyAlignment="1">
      <alignment horizontal="center"/>
    </xf>
    <xf numFmtId="0" fontId="5" fillId="8" borderId="3" xfId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0" fontId="3" fillId="8" borderId="0" xfId="1" applyFont="1" applyFill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5" fillId="9" borderId="3" xfId="1" applyFont="1" applyFill="1" applyBorder="1" applyAlignment="1">
      <alignment horizontal="center" vertical="center" wrapText="1"/>
    </xf>
    <xf numFmtId="0" fontId="5" fillId="9" borderId="0" xfId="1" applyFont="1" applyFill="1" applyAlignment="1">
      <alignment horizontal="center" vertical="center"/>
    </xf>
    <xf numFmtId="0" fontId="3" fillId="9" borderId="0" xfId="1" applyFont="1" applyFill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5" fillId="10" borderId="2" xfId="1" applyFont="1" applyFill="1" applyBorder="1" applyAlignment="1">
      <alignment horizontal="center"/>
    </xf>
    <xf numFmtId="0" fontId="5" fillId="8" borderId="9" xfId="1" applyFont="1" applyFill="1" applyBorder="1" applyAlignment="1">
      <alignment horizontal="center" vertical="center" wrapText="1"/>
    </xf>
    <xf numFmtId="0" fontId="5" fillId="8" borderId="8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/>
    </xf>
    <xf numFmtId="0" fontId="3" fillId="8" borderId="7" xfId="1" applyFont="1" applyFill="1" applyBorder="1" applyAlignment="1">
      <alignment horizontal="center"/>
    </xf>
    <xf numFmtId="0" fontId="5" fillId="8" borderId="2" xfId="1" applyFont="1" applyFill="1" applyBorder="1" applyAlignment="1">
      <alignment horizontal="center"/>
    </xf>
    <xf numFmtId="0" fontId="5" fillId="9" borderId="9" xfId="1" applyFont="1" applyFill="1" applyBorder="1" applyAlignment="1">
      <alignment horizontal="center" wrapText="1"/>
    </xf>
    <xf numFmtId="0" fontId="5" fillId="9" borderId="8" xfId="1" applyFont="1" applyFill="1" applyBorder="1" applyAlignment="1">
      <alignment horizontal="center"/>
    </xf>
    <xf numFmtId="0" fontId="3" fillId="9" borderId="8" xfId="1" applyFont="1" applyFill="1" applyBorder="1" applyAlignment="1">
      <alignment horizontal="center"/>
    </xf>
    <xf numFmtId="0" fontId="3" fillId="9" borderId="7" xfId="1" applyFont="1" applyFill="1" applyBorder="1" applyAlignment="1">
      <alignment horizontal="center"/>
    </xf>
    <xf numFmtId="0" fontId="5" fillId="10" borderId="9" xfId="1" applyFont="1" applyFill="1" applyBorder="1" applyAlignment="1">
      <alignment horizontal="center" wrapText="1"/>
    </xf>
    <xf numFmtId="0" fontId="5" fillId="10" borderId="8" xfId="1" applyFont="1" applyFill="1" applyBorder="1" applyAlignment="1">
      <alignment horizontal="center"/>
    </xf>
    <xf numFmtId="0" fontId="3" fillId="10" borderId="0" xfId="1" applyFont="1" applyFill="1" applyAlignment="1">
      <alignment horizontal="center"/>
    </xf>
    <xf numFmtId="0" fontId="3" fillId="10" borderId="8" xfId="1" applyFont="1" applyFill="1" applyBorder="1" applyAlignment="1">
      <alignment horizontal="center"/>
    </xf>
    <xf numFmtId="0" fontId="3" fillId="10" borderId="2" xfId="1" applyFont="1" applyFill="1" applyBorder="1" applyAlignment="1">
      <alignment horizontal="center"/>
    </xf>
    <xf numFmtId="0" fontId="3" fillId="10" borderId="7" xfId="1" applyFont="1" applyFill="1" applyBorder="1" applyAlignment="1">
      <alignment horizontal="center"/>
    </xf>
    <xf numFmtId="0" fontId="20" fillId="3" borderId="0" xfId="1" applyFont="1" applyFill="1" applyAlignment="1">
      <alignment horizontal="center"/>
    </xf>
    <xf numFmtId="0" fontId="20" fillId="0" borderId="0" xfId="1" applyFont="1" applyAlignment="1">
      <alignment horizontal="center"/>
    </xf>
    <xf numFmtId="0" fontId="20" fillId="0" borderId="8" xfId="1" applyFont="1" applyBorder="1" applyAlignment="1">
      <alignment horizontal="center"/>
    </xf>
    <xf numFmtId="0" fontId="27" fillId="0" borderId="0" xfId="0" applyFont="1"/>
    <xf numFmtId="0" fontId="28" fillId="0" borderId="0" xfId="1" applyFont="1"/>
    <xf numFmtId="0" fontId="27" fillId="0" borderId="0" xfId="1" applyFont="1"/>
    <xf numFmtId="0" fontId="27" fillId="0" borderId="4" xfId="1" applyFont="1" applyBorder="1"/>
    <xf numFmtId="0" fontId="29" fillId="0" borderId="0" xfId="1" applyFont="1" applyAlignment="1">
      <alignment horizontal="left"/>
    </xf>
    <xf numFmtId="0" fontId="29" fillId="0" borderId="0" xfId="1" applyFont="1"/>
    <xf numFmtId="0" fontId="27" fillId="0" borderId="0" xfId="0" applyFont="1" applyAlignment="1">
      <alignment horizontal="center"/>
    </xf>
    <xf numFmtId="0" fontId="27" fillId="0" borderId="0" xfId="1" applyFont="1" applyAlignment="1">
      <alignment horizontal="center"/>
    </xf>
    <xf numFmtId="0" fontId="27" fillId="0" borderId="4" xfId="1" applyFont="1" applyBorder="1" applyAlignment="1">
      <alignment horizontal="center"/>
    </xf>
    <xf numFmtId="0" fontId="29" fillId="0" borderId="0" xfId="1" applyFont="1" applyAlignment="1">
      <alignment horizontal="center"/>
    </xf>
    <xf numFmtId="0" fontId="5" fillId="11" borderId="3" xfId="1" applyFont="1" applyFill="1" applyBorder="1" applyAlignment="1">
      <alignment horizontal="center" vertical="center" wrapText="1"/>
    </xf>
    <xf numFmtId="0" fontId="5" fillId="11" borderId="9" xfId="1" applyFont="1" applyFill="1" applyBorder="1" applyAlignment="1">
      <alignment horizontal="center" vertical="center" wrapText="1"/>
    </xf>
    <xf numFmtId="0" fontId="5" fillId="11" borderId="3" xfId="1" applyFont="1" applyFill="1" applyBorder="1" applyAlignment="1">
      <alignment horizontal="center" wrapText="1"/>
    </xf>
    <xf numFmtId="0" fontId="5" fillId="11" borderId="0" xfId="1" applyFont="1" applyFill="1" applyAlignment="1">
      <alignment horizontal="center" vertical="center"/>
    </xf>
    <xf numFmtId="0" fontId="5" fillId="11" borderId="8" xfId="1" applyFont="1" applyFill="1" applyBorder="1" applyAlignment="1">
      <alignment horizontal="center" vertical="center"/>
    </xf>
    <xf numFmtId="0" fontId="5" fillId="11" borderId="0" xfId="1" applyFont="1" applyFill="1" applyAlignment="1">
      <alignment horizontal="center"/>
    </xf>
    <xf numFmtId="0" fontId="3" fillId="11" borderId="0" xfId="1" applyFont="1" applyFill="1" applyAlignment="1">
      <alignment horizontal="center"/>
    </xf>
    <xf numFmtId="0" fontId="3" fillId="11" borderId="8" xfId="1" applyFont="1" applyFill="1" applyBorder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11" borderId="7" xfId="1" applyFont="1" applyFill="1" applyBorder="1" applyAlignment="1">
      <alignment horizontal="center"/>
    </xf>
    <xf numFmtId="0" fontId="5" fillId="11" borderId="2" xfId="1" applyFont="1" applyFill="1" applyBorder="1" applyAlignment="1">
      <alignment horizontal="center"/>
    </xf>
    <xf numFmtId="0" fontId="32" fillId="0" borderId="0" xfId="0" applyFont="1"/>
    <xf numFmtId="0" fontId="30" fillId="0" borderId="0" xfId="1" applyFont="1"/>
    <xf numFmtId="0" fontId="33" fillId="0" borderId="0" xfId="0" applyFont="1"/>
    <xf numFmtId="0" fontId="5" fillId="12" borderId="3" xfId="1" applyFont="1" applyFill="1" applyBorder="1" applyAlignment="1">
      <alignment horizontal="center" vertical="center" wrapText="1"/>
    </xf>
    <xf numFmtId="0" fontId="5" fillId="12" borderId="0" xfId="1" applyFont="1" applyFill="1" applyAlignment="1">
      <alignment horizontal="center" vertical="center"/>
    </xf>
    <xf numFmtId="0" fontId="34" fillId="12" borderId="0" xfId="1" applyFont="1" applyFill="1" applyAlignment="1">
      <alignment horizontal="center"/>
    </xf>
    <xf numFmtId="0" fontId="34" fillId="12" borderId="2" xfId="1" applyFont="1" applyFill="1" applyBorder="1" applyAlignment="1">
      <alignment horizontal="center"/>
    </xf>
    <xf numFmtId="0" fontId="5" fillId="12" borderId="3" xfId="1" applyFont="1" applyFill="1" applyBorder="1" applyAlignment="1">
      <alignment horizontal="center" wrapText="1"/>
    </xf>
    <xf numFmtId="0" fontId="5" fillId="12" borderId="0" xfId="1" applyFont="1" applyFill="1" applyAlignment="1">
      <alignment horizontal="center"/>
    </xf>
    <xf numFmtId="0" fontId="3" fillId="0" borderId="11" xfId="1" applyFont="1" applyBorder="1" applyAlignment="1">
      <alignment horizontal="left"/>
    </xf>
    <xf numFmtId="0" fontId="4" fillId="0" borderId="11" xfId="1" applyFont="1" applyBorder="1"/>
    <xf numFmtId="0" fontId="3" fillId="0" borderId="11" xfId="1" applyFont="1" applyBorder="1"/>
    <xf numFmtId="0" fontId="29" fillId="0" borderId="11" xfId="1" applyFont="1" applyBorder="1" applyAlignment="1">
      <alignment horizontal="left"/>
    </xf>
    <xf numFmtId="0" fontId="30" fillId="0" borderId="11" xfId="1" applyFont="1" applyBorder="1"/>
    <xf numFmtId="0" fontId="29" fillId="0" borderId="11" xfId="1" applyFont="1" applyBorder="1"/>
    <xf numFmtId="0" fontId="5" fillId="0" borderId="3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 wrapText="1"/>
    </xf>
    <xf numFmtId="0" fontId="13" fillId="5" borderId="5" xfId="0" applyFont="1" applyFill="1" applyBorder="1" applyAlignment="1">
      <alignment horizontal="left" wrapText="1"/>
    </xf>
    <xf numFmtId="0" fontId="3" fillId="0" borderId="13" xfId="1" applyFont="1" applyBorder="1" applyAlignment="1">
      <alignment horizontal="left" vertical="top" wrapText="1"/>
    </xf>
    <xf numFmtId="0" fontId="3" fillId="12" borderId="3" xfId="1" applyFont="1" applyFill="1" applyBorder="1" applyAlignment="1">
      <alignment horizontal="left" wrapText="1"/>
    </xf>
    <xf numFmtId="0" fontId="3" fillId="12" borderId="0" xfId="1" applyFont="1" applyFill="1" applyAlignment="1">
      <alignment horizontal="left" wrapText="1"/>
    </xf>
    <xf numFmtId="0" fontId="14" fillId="6" borderId="6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6" fillId="0" borderId="0" xfId="1" applyFont="1" applyAlignment="1">
      <alignment horizontal="left"/>
    </xf>
    <xf numFmtId="0" fontId="15" fillId="0" borderId="5" xfId="0" applyFont="1" applyBorder="1" applyAlignment="1">
      <alignment horizontal="left" wrapText="1"/>
    </xf>
    <xf numFmtId="0" fontId="3" fillId="12" borderId="2" xfId="1" applyFont="1" applyFill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3" fillId="11" borderId="3" xfId="1" applyFont="1" applyFill="1" applyBorder="1" applyAlignment="1">
      <alignment horizontal="left" wrapText="1"/>
    </xf>
    <xf numFmtId="0" fontId="3" fillId="11" borderId="0" xfId="1" applyFont="1" applyFill="1" applyAlignment="1">
      <alignment horizontal="left" wrapText="1"/>
    </xf>
    <xf numFmtId="0" fontId="3" fillId="11" borderId="2" xfId="1" applyFont="1" applyFill="1" applyBorder="1" applyAlignment="1">
      <alignment horizontal="left" wrapText="1"/>
    </xf>
    <xf numFmtId="0" fontId="31" fillId="7" borderId="2" xfId="1" applyFont="1" applyFill="1" applyBorder="1" applyAlignment="1">
      <alignment horizontal="center"/>
    </xf>
    <xf numFmtId="0" fontId="31" fillId="7" borderId="7" xfId="1" applyFont="1" applyFill="1" applyBorder="1" applyAlignment="1">
      <alignment horizontal="center"/>
    </xf>
    <xf numFmtId="0" fontId="13" fillId="0" borderId="0" xfId="1" applyFont="1" applyAlignment="1">
      <alignment horizontal="left"/>
    </xf>
    <xf numFmtId="0" fontId="3" fillId="0" borderId="11" xfId="1" applyFont="1" applyBorder="1" applyAlignment="1">
      <alignment horizontal="left" vertical="top" wrapText="1"/>
    </xf>
    <xf numFmtId="0" fontId="3" fillId="11" borderId="3" xfId="1" applyFont="1" applyFill="1" applyBorder="1" applyAlignment="1">
      <alignment horizontal="center" wrapText="1"/>
    </xf>
    <xf numFmtId="0" fontId="3" fillId="11" borderId="0" xfId="1" applyFont="1" applyFill="1" applyAlignment="1">
      <alignment horizontal="center" wrapText="1"/>
    </xf>
    <xf numFmtId="0" fontId="3" fillId="11" borderId="2" xfId="1" applyFont="1" applyFill="1" applyBorder="1" applyAlignment="1">
      <alignment horizontal="center" wrapText="1"/>
    </xf>
    <xf numFmtId="0" fontId="31" fillId="7" borderId="12" xfId="1" applyFont="1" applyFill="1" applyBorder="1" applyAlignment="1">
      <alignment horizontal="center"/>
    </xf>
    <xf numFmtId="0" fontId="3" fillId="9" borderId="3" xfId="1" applyFont="1" applyFill="1" applyBorder="1" applyAlignment="1">
      <alignment horizontal="left" wrapText="1"/>
    </xf>
    <xf numFmtId="0" fontId="3" fillId="9" borderId="0" xfId="1" applyFont="1" applyFill="1" applyAlignment="1">
      <alignment horizontal="left" wrapText="1"/>
    </xf>
    <xf numFmtId="0" fontId="3" fillId="10" borderId="3" xfId="1" applyFont="1" applyFill="1" applyBorder="1" applyAlignment="1">
      <alignment horizontal="left" wrapText="1"/>
    </xf>
    <xf numFmtId="0" fontId="3" fillId="10" borderId="0" xfId="1" applyFont="1" applyFill="1" applyAlignment="1">
      <alignment horizontal="left" wrapText="1"/>
    </xf>
    <xf numFmtId="0" fontId="3" fillId="8" borderId="3" xfId="1" applyFont="1" applyFill="1" applyBorder="1" applyAlignment="1">
      <alignment horizontal="left" wrapText="1"/>
    </xf>
    <xf numFmtId="0" fontId="3" fillId="8" borderId="0" xfId="1" applyFont="1" applyFill="1" applyAlignment="1">
      <alignment horizontal="left" wrapText="1"/>
    </xf>
    <xf numFmtId="0" fontId="16" fillId="0" borderId="0" xfId="0" applyFont="1" applyAlignment="1">
      <alignment horizontal="left"/>
    </xf>
    <xf numFmtId="0" fontId="3" fillId="8" borderId="2" xfId="1" applyFont="1" applyFill="1" applyBorder="1" applyAlignment="1">
      <alignment horizontal="left" wrapText="1"/>
    </xf>
    <xf numFmtId="0" fontId="3" fillId="9" borderId="2" xfId="1" applyFont="1" applyFill="1" applyBorder="1" applyAlignment="1">
      <alignment horizontal="left" wrapText="1"/>
    </xf>
    <xf numFmtId="0" fontId="3" fillId="10" borderId="2" xfId="1" applyFont="1" applyFill="1" applyBorder="1" applyAlignment="1">
      <alignment horizontal="left" wrapText="1"/>
    </xf>
    <xf numFmtId="0" fontId="3" fillId="9" borderId="3" xfId="1" applyFont="1" applyFill="1" applyBorder="1" applyAlignment="1">
      <alignment horizontal="left" vertical="center" wrapText="1"/>
    </xf>
    <xf numFmtId="0" fontId="3" fillId="9" borderId="0" xfId="1" applyFont="1" applyFill="1" applyAlignment="1">
      <alignment horizontal="left" vertical="center" wrapText="1"/>
    </xf>
    <xf numFmtId="0" fontId="3" fillId="0" borderId="1" xfId="1" applyFont="1" applyBorder="1" applyAlignment="1">
      <alignment horizontal="left" vertical="top" wrapText="1"/>
    </xf>
    <xf numFmtId="0" fontId="3" fillId="8" borderId="3" xfId="1" applyFont="1" applyFill="1" applyBorder="1" applyAlignment="1">
      <alignment horizontal="center" wrapText="1"/>
    </xf>
    <xf numFmtId="0" fontId="3" fillId="8" borderId="0" xfId="1" applyFont="1" applyFill="1" applyAlignment="1">
      <alignment horizontal="center" wrapText="1"/>
    </xf>
    <xf numFmtId="0" fontId="3" fillId="8" borderId="2" xfId="1" applyFont="1" applyFill="1" applyBorder="1" applyAlignment="1">
      <alignment horizontal="center" wrapText="1"/>
    </xf>
  </cellXfs>
  <cellStyles count="3">
    <cellStyle name="Normal" xfId="0" builtinId="0"/>
    <cellStyle name="Normal 2" xfId="1" xr:uid="{C4077775-A2DE-4FF3-9014-D71B6D9948FD}"/>
    <cellStyle name="Percent" xfId="2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0D096"/>
      <color rgb="FF98EF19"/>
      <color rgb="FF458E14"/>
      <color rgb="FF81F17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 &amp; Figures'!$J$82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Figures'!$K$82:$Q$82</c:f>
              <c:numCache>
                <c:formatCode>0%</c:formatCode>
                <c:ptCount val="7"/>
                <c:pt idx="0">
                  <c:v>0.65833324333713117</c:v>
                </c:pt>
                <c:pt idx="1">
                  <c:v>9.1258398895566594E-3</c:v>
                </c:pt>
                <c:pt idx="2">
                  <c:v>1.3069023487208838E-2</c:v>
                </c:pt>
                <c:pt idx="3">
                  <c:v>0.14822037010038175</c:v>
                </c:pt>
                <c:pt idx="4">
                  <c:v>2.1014113204422774E-4</c:v>
                </c:pt>
                <c:pt idx="5">
                  <c:v>0.46290514040307496</c:v>
                </c:pt>
                <c:pt idx="6">
                  <c:v>2.480272832486469E-2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E-4E4D-94D1-50D7906063FE}"/>
            </c:ext>
          </c:extLst>
        </c:ser>
        <c:ser>
          <c:idx val="1"/>
          <c:order val="1"/>
          <c:tx>
            <c:strRef>
              <c:f>'Table i &amp; Figures'!$J$83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Figures'!$K$83:$Q$83</c:f>
              <c:numCache>
                <c:formatCode>0%</c:formatCode>
                <c:ptCount val="7"/>
                <c:pt idx="0">
                  <c:v>2.3417236792607352E-2</c:v>
                </c:pt>
                <c:pt idx="1">
                  <c:v>5.4447702306962642E-5</c:v>
                </c:pt>
                <c:pt idx="2">
                  <c:v>4.9025431126806446E-4</c:v>
                </c:pt>
                <c:pt idx="3">
                  <c:v>1.390238831921293E-2</c:v>
                </c:pt>
                <c:pt idx="4">
                  <c:v>0</c:v>
                </c:pt>
                <c:pt idx="5">
                  <c:v>8.9035492702207973E-3</c:v>
                </c:pt>
                <c:pt idx="6">
                  <c:v>6.6597189598598946E-5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E-4E4D-94D1-50D7906063FE}"/>
            </c:ext>
          </c:extLst>
        </c:ser>
        <c:ser>
          <c:idx val="2"/>
          <c:order val="2"/>
          <c:tx>
            <c:strRef>
              <c:f>'Table i &amp; Figures'!$J$84</c:f>
              <c:strCache>
                <c:ptCount val="1"/>
                <c:pt idx="0">
                  <c:v>Dihydroartemisinin piperaquine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Figures'!$K$84:$Q$84</c:f>
              <c:numCache>
                <c:formatCode>0%</c:formatCode>
                <c:ptCount val="7"/>
                <c:pt idx="0">
                  <c:v>4.0897424128701773E-2</c:v>
                </c:pt>
                <c:pt idx="1">
                  <c:v>9.8995822376295724E-6</c:v>
                </c:pt>
                <c:pt idx="2">
                  <c:v>4.3108180834768771E-4</c:v>
                </c:pt>
                <c:pt idx="3">
                  <c:v>1.7258346697769354E-2</c:v>
                </c:pt>
                <c:pt idx="4">
                  <c:v>0</c:v>
                </c:pt>
                <c:pt idx="5">
                  <c:v>2.2400279708196313E-2</c:v>
                </c:pt>
                <c:pt idx="6">
                  <c:v>7.9736635113998187E-4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E-4E4D-94D1-50D7906063FE}"/>
            </c:ext>
          </c:extLst>
        </c:ser>
        <c:ser>
          <c:idx val="3"/>
          <c:order val="3"/>
          <c:tx>
            <c:strRef>
              <c:f>'Table i &amp; Figures'!$J$85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Figures'!$K$85:$Q$85</c:f>
              <c:numCache>
                <c:formatCode>0%</c:formatCode>
                <c:ptCount val="7"/>
                <c:pt idx="0">
                  <c:v>5.222704601865801E-3</c:v>
                </c:pt>
                <c:pt idx="1">
                  <c:v>2.8573794185885352E-5</c:v>
                </c:pt>
                <c:pt idx="2">
                  <c:v>4.0498290972120976E-6</c:v>
                </c:pt>
                <c:pt idx="3">
                  <c:v>3.4070312232823779E-3</c:v>
                </c:pt>
                <c:pt idx="4">
                  <c:v>0</c:v>
                </c:pt>
                <c:pt idx="5">
                  <c:v>1.71735252772333E-3</c:v>
                </c:pt>
                <c:pt idx="6">
                  <c:v>6.5922218082396919E-5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E-4E4D-94D1-50D7906063FE}"/>
            </c:ext>
          </c:extLst>
        </c:ser>
        <c:ser>
          <c:idx val="4"/>
          <c:order val="4"/>
          <c:tx>
            <c:strRef>
              <c:f>'Table i &amp; Figures'!$J$86</c:f>
              <c:strCache>
                <c:ptCount val="1"/>
                <c:pt idx="0">
                  <c:v>Chloroquine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Figures'!$K$86:$Q$86</c:f>
              <c:numCache>
                <c:formatCode>0%</c:formatCode>
                <c:ptCount val="7"/>
                <c:pt idx="0">
                  <c:v>3.2000399583137593E-2</c:v>
                </c:pt>
                <c:pt idx="1">
                  <c:v>2.1149107507663176E-5</c:v>
                </c:pt>
                <c:pt idx="2">
                  <c:v>4.6123053607137777E-5</c:v>
                </c:pt>
                <c:pt idx="3">
                  <c:v>3.0110479337771942E-3</c:v>
                </c:pt>
                <c:pt idx="4">
                  <c:v>0</c:v>
                </c:pt>
                <c:pt idx="5">
                  <c:v>2.7895222821596927E-2</c:v>
                </c:pt>
                <c:pt idx="6">
                  <c:v>1.0268566666486673E-3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E-4E4D-94D1-50D7906063FE}"/>
            </c:ext>
          </c:extLst>
        </c:ser>
        <c:ser>
          <c:idx val="5"/>
          <c:order val="5"/>
          <c:tx>
            <c:strRef>
              <c:f>'Table i &amp; Figures'!$J$87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Figures'!$K$87:$Q$87</c:f>
              <c:numCache>
                <c:formatCode>0%</c:formatCode>
                <c:ptCount val="7"/>
                <c:pt idx="0">
                  <c:v>9.174775324481306E-2</c:v>
                </c:pt>
                <c:pt idx="1">
                  <c:v>2.0091652132280015E-4</c:v>
                </c:pt>
                <c:pt idx="2">
                  <c:v>5.3097759274558609E-4</c:v>
                </c:pt>
                <c:pt idx="3">
                  <c:v>5.6927097676478045E-3</c:v>
                </c:pt>
                <c:pt idx="4">
                  <c:v>1.957417396985847E-5</c:v>
                </c:pt>
                <c:pt idx="5">
                  <c:v>8.2522242561363909E-2</c:v>
                </c:pt>
                <c:pt idx="6">
                  <c:v>2.7813326277631085E-3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DE-4E4D-94D1-50D7906063FE}"/>
            </c:ext>
          </c:extLst>
        </c:ser>
        <c:ser>
          <c:idx val="6"/>
          <c:order val="6"/>
          <c:tx>
            <c:strRef>
              <c:f>'Table i &amp; Figures'!$J$88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Figures'!$K$88:$Q$88</c:f>
              <c:numCache>
                <c:formatCode>0%</c:formatCode>
                <c:ptCount val="7"/>
                <c:pt idx="0">
                  <c:v>3.185865556473517E-3</c:v>
                </c:pt>
                <c:pt idx="1">
                  <c:v>4.8597949166545168E-5</c:v>
                </c:pt>
                <c:pt idx="2">
                  <c:v>8.394395756499075E-4</c:v>
                </c:pt>
                <c:pt idx="3">
                  <c:v>4.1758237802364743E-4</c:v>
                </c:pt>
                <c:pt idx="4">
                  <c:v>0</c:v>
                </c:pt>
                <c:pt idx="5">
                  <c:v>1.5553593638348462E-3</c:v>
                </c:pt>
                <c:pt idx="6">
                  <c:v>3.2466129929316985E-4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E-4E4D-94D1-50D7906063FE}"/>
            </c:ext>
          </c:extLst>
        </c:ser>
        <c:ser>
          <c:idx val="9"/>
          <c:order val="9"/>
          <c:tx>
            <c:strRef>
              <c:f>'Table i &amp; Figures'!$J$91</c:f>
              <c:strCache>
                <c:ptCount val="1"/>
                <c:pt idx="0">
                  <c:v>Injectable artemisinin monotherapies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 &amp; Figures'!$K$81:$Q$81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Figures'!$K$91:$Q$91</c:f>
              <c:numCache>
                <c:formatCode>0%</c:formatCode>
                <c:ptCount val="7"/>
                <c:pt idx="0">
                  <c:v>0.14519537275526972</c:v>
                </c:pt>
                <c:pt idx="1">
                  <c:v>1.8264729228426558E-3</c:v>
                </c:pt>
                <c:pt idx="2">
                  <c:v>6.3226831827696874E-3</c:v>
                </c:pt>
                <c:pt idx="3">
                  <c:v>8.2175532192541485E-3</c:v>
                </c:pt>
                <c:pt idx="4">
                  <c:v>0</c:v>
                </c:pt>
                <c:pt idx="5">
                  <c:v>0.127410098293852</c:v>
                </c:pt>
                <c:pt idx="6">
                  <c:v>1.4187901270566383E-3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DE-4E4D-94D1-50D79060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679951"/>
        <c:axId val="1729676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 &amp; Figures'!$J$89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 &amp; Figures'!$K$81:$Q$81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 &amp; Figures'!$K$89:$Q$89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0DE-4E4D-94D1-50D7906063F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Figures'!$J$90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Figures'!$K$81:$Q$81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Figures'!$K$90:$Q$90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E-4E4D-94D1-50D7906063FE}"/>
                  </c:ext>
                </c:extLst>
              </c15:ser>
            </c15:filteredBarSeries>
          </c:ext>
        </c:extLst>
      </c:barChart>
      <c:catAx>
        <c:axId val="17296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6591"/>
        <c:crosses val="autoZero"/>
        <c:auto val="1"/>
        <c:lblAlgn val="ctr"/>
        <c:lblOffset val="100"/>
        <c:noMultiLvlLbl val="0"/>
      </c:catAx>
      <c:valAx>
        <c:axId val="17296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5464503991005E-2"/>
          <c:y val="6.3607346584355975E-2"/>
          <c:w val="0.30516715464170013"/>
          <c:h val="0.9137634269050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 &amp; Figures'!$J$125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Figures'!$K$125:$Q$125</c:f>
              <c:numCache>
                <c:formatCode>0%</c:formatCode>
                <c:ptCount val="7"/>
                <c:pt idx="0">
                  <c:v>0.65833324333713117</c:v>
                </c:pt>
                <c:pt idx="1">
                  <c:v>0.80646187493786659</c:v>
                </c:pt>
                <c:pt idx="2">
                  <c:v>0.6013271496304271</c:v>
                </c:pt>
                <c:pt idx="3">
                  <c:v>0.74063143977848001</c:v>
                </c:pt>
                <c:pt idx="4">
                  <c:v>0.91478942213516168</c:v>
                </c:pt>
                <c:pt idx="5">
                  <c:v>0.6295380393791159</c:v>
                </c:pt>
                <c:pt idx="6">
                  <c:v>0.79281825569771369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0-4864-8AF4-30CB4FB31A40}"/>
            </c:ext>
          </c:extLst>
        </c:ser>
        <c:ser>
          <c:idx val="1"/>
          <c:order val="1"/>
          <c:tx>
            <c:strRef>
              <c:f>'Table i &amp; Figures'!$J$126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Figures'!$K$126:$Q$126</c:f>
              <c:numCache>
                <c:formatCode>0%</c:formatCode>
                <c:ptCount val="7"/>
                <c:pt idx="0">
                  <c:v>2.3417236792607352E-2</c:v>
                </c:pt>
                <c:pt idx="1">
                  <c:v>4.811611492196043E-3</c:v>
                </c:pt>
                <c:pt idx="2">
                  <c:v>2.2557402844779396E-2</c:v>
                </c:pt>
                <c:pt idx="3">
                  <c:v>6.9467819235945055E-2</c:v>
                </c:pt>
                <c:pt idx="4">
                  <c:v>0</c:v>
                </c:pt>
                <c:pt idx="5">
                  <c:v>1.2108577896131147E-2</c:v>
                </c:pt>
                <c:pt idx="6">
                  <c:v>2.1287766007177431E-3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0-4864-8AF4-30CB4FB31A40}"/>
            </c:ext>
          </c:extLst>
        </c:ser>
        <c:ser>
          <c:idx val="2"/>
          <c:order val="2"/>
          <c:tx>
            <c:strRef>
              <c:f>'Table i &amp; Figures'!$J$127</c:f>
              <c:strCache>
                <c:ptCount val="1"/>
                <c:pt idx="0">
                  <c:v>Dihydroartemisinin piperaquine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Figures'!$K$127:$Q$127</c:f>
              <c:numCache>
                <c:formatCode>0%</c:formatCode>
                <c:ptCount val="7"/>
                <c:pt idx="0">
                  <c:v>4.0897424128701773E-2</c:v>
                </c:pt>
                <c:pt idx="1">
                  <c:v>8.7483845312655338E-4</c:v>
                </c:pt>
                <c:pt idx="2">
                  <c:v>1.9834779187974907E-2</c:v>
                </c:pt>
                <c:pt idx="3">
                  <c:v>8.6236960239058066E-2</c:v>
                </c:pt>
                <c:pt idx="4">
                  <c:v>0</c:v>
                </c:pt>
                <c:pt idx="5">
                  <c:v>3.0463753668327223E-2</c:v>
                </c:pt>
                <c:pt idx="6">
                  <c:v>2.5487784705890811E-2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0-4864-8AF4-30CB4FB31A40}"/>
            </c:ext>
          </c:extLst>
        </c:ser>
        <c:ser>
          <c:idx val="3"/>
          <c:order val="3"/>
          <c:tx>
            <c:strRef>
              <c:f>'Table i &amp; Figures'!$J$128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Figures'!$K$128:$Q$128</c:f>
              <c:numCache>
                <c:formatCode>0%</c:formatCode>
                <c:ptCount val="7"/>
                <c:pt idx="0">
                  <c:v>5.222704601865801E-3</c:v>
                </c:pt>
                <c:pt idx="1">
                  <c:v>2.5251018987970972E-3</c:v>
                </c:pt>
                <c:pt idx="2">
                  <c:v>1.8633926168243651E-4</c:v>
                </c:pt>
                <c:pt idx="3">
                  <c:v>1.7024343135568543E-2</c:v>
                </c:pt>
                <c:pt idx="4">
                  <c:v>0</c:v>
                </c:pt>
                <c:pt idx="5">
                  <c:v>2.3355513880971633E-3</c:v>
                </c:pt>
                <c:pt idx="6">
                  <c:v>2.107201162196955E-3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0-4864-8AF4-30CB4FB31A40}"/>
            </c:ext>
          </c:extLst>
        </c:ser>
        <c:ser>
          <c:idx val="4"/>
          <c:order val="4"/>
          <c:tx>
            <c:strRef>
              <c:f>'Table i &amp; Figures'!$J$129</c:f>
              <c:strCache>
                <c:ptCount val="1"/>
                <c:pt idx="0">
                  <c:v>Chloroquine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Figures'!$K$129:$Q$129</c:f>
              <c:numCache>
                <c:formatCode>0%</c:formatCode>
                <c:ptCount val="7"/>
                <c:pt idx="0">
                  <c:v>3.2000399583137593E-2</c:v>
                </c:pt>
                <c:pt idx="1">
                  <c:v>1.8689730589521822E-3</c:v>
                </c:pt>
                <c:pt idx="2">
                  <c:v>2.1221971469388601E-3</c:v>
                </c:pt>
                <c:pt idx="3">
                  <c:v>1.5045683430186476E-2</c:v>
                </c:pt>
                <c:pt idx="4">
                  <c:v>0</c:v>
                </c:pt>
                <c:pt idx="5">
                  <c:v>3.7936722560178E-2</c:v>
                </c:pt>
                <c:pt idx="6">
                  <c:v>3.2823433802958706E-2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0-4864-8AF4-30CB4FB31A40}"/>
            </c:ext>
          </c:extLst>
        </c:ser>
        <c:ser>
          <c:idx val="5"/>
          <c:order val="5"/>
          <c:tx>
            <c:strRef>
              <c:f>'Table i &amp; Figures'!$J$130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Figures'!$K$130:$Q$130</c:f>
              <c:numCache>
                <c:formatCode>0%</c:formatCode>
                <c:ptCount val="7"/>
                <c:pt idx="0">
                  <c:v>9.174775324481306E-2</c:v>
                </c:pt>
                <c:pt idx="1">
                  <c:v>1.7755244060045729E-2</c:v>
                </c:pt>
                <c:pt idx="2">
                  <c:v>2.4431147642808342E-2</c:v>
                </c:pt>
                <c:pt idx="3">
                  <c:v>2.844548174180514E-2</c:v>
                </c:pt>
                <c:pt idx="4">
                  <c:v>8.5210577864838391E-2</c:v>
                </c:pt>
                <c:pt idx="5">
                  <c:v>0.11222794100323145</c:v>
                </c:pt>
                <c:pt idx="6">
                  <c:v>8.8905190331326822E-2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0-4864-8AF4-30CB4FB31A40}"/>
            </c:ext>
          </c:extLst>
        </c:ser>
        <c:ser>
          <c:idx val="6"/>
          <c:order val="6"/>
          <c:tx>
            <c:strRef>
              <c:f>'Table i &amp; Figures'!$J$131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Figures'!$K$131:$Q$131</c:f>
              <c:numCache>
                <c:formatCode>0%</c:formatCode>
                <c:ptCount val="7"/>
                <c:pt idx="0">
                  <c:v>3.185865556473517E-3</c:v>
                </c:pt>
                <c:pt idx="1">
                  <c:v>4.2946614971667157E-3</c:v>
                </c:pt>
                <c:pt idx="2">
                  <c:v>3.8623988074287255E-2</c:v>
                </c:pt>
                <c:pt idx="3">
                  <c:v>2.0865865984029067E-3</c:v>
                </c:pt>
                <c:pt idx="4">
                  <c:v>0</c:v>
                </c:pt>
                <c:pt idx="5">
                  <c:v>2.1152452175967106E-3</c:v>
                </c:pt>
                <c:pt idx="6">
                  <c:v>1.0377785928498997E-2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0-4864-8AF4-30CB4FB31A40}"/>
            </c:ext>
          </c:extLst>
        </c:ser>
        <c:ser>
          <c:idx val="9"/>
          <c:order val="9"/>
          <c:tx>
            <c:strRef>
              <c:f>'Table i &amp; Figures'!$J$134</c:f>
              <c:strCache>
                <c:ptCount val="1"/>
                <c:pt idx="0">
                  <c:v>Injectable artemisinin monotherapies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 &amp; Figures'!$K$124:$Q$124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 TOTAL</c:v>
                </c:pt>
              </c:strCache>
            </c:strRef>
          </c:cat>
          <c:val>
            <c:numRef>
              <c:f>'Table i &amp; Figures'!$K$134:$Q$134</c:f>
              <c:numCache>
                <c:formatCode>0%</c:formatCode>
                <c:ptCount val="7"/>
                <c:pt idx="0">
                  <c:v>0.14519537275526972</c:v>
                </c:pt>
                <c:pt idx="1">
                  <c:v>0.16140769460184909</c:v>
                </c:pt>
                <c:pt idx="2">
                  <c:v>0.29091699621110167</c:v>
                </c:pt>
                <c:pt idx="3">
                  <c:v>4.1061685840553752E-2</c:v>
                </c:pt>
                <c:pt idx="4">
                  <c:v>0</c:v>
                </c:pt>
                <c:pt idx="5">
                  <c:v>0.17327416888732225</c:v>
                </c:pt>
                <c:pt idx="6">
                  <c:v>4.5351571770696236E-2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0-4864-8AF4-30CB4FB3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92384"/>
        <c:axId val="1548706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 &amp; Figures'!$J$132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 &amp; Figures'!$K$124:$Q$124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 &amp; Figures'!$K$132:$Q$132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960-4864-8AF4-30CB4FB31A4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Figures'!$J$133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Figures'!$K$124:$Q$124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 &amp; Figures'!$K$133:$Q$133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60-4864-8AF4-30CB4FB31A40}"/>
                  </c:ext>
                </c:extLst>
              </c15:ser>
            </c15:filteredBarSeries>
          </c:ext>
        </c:extLst>
      </c:barChart>
      <c:catAx>
        <c:axId val="565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06431"/>
        <c:crosses val="autoZero"/>
        <c:auto val="1"/>
        <c:lblAlgn val="ctr"/>
        <c:lblOffset val="100"/>
        <c:noMultiLvlLbl val="0"/>
      </c:catAx>
      <c:valAx>
        <c:axId val="1548706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007782959513647E-2"/>
          <c:y val="3.3093300849668827E-2"/>
          <c:w val="0.32250695931290535"/>
          <c:h val="0.948230862584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Figures'!$J$90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Figures'!$K$90:$Q$90</c:f>
              <c:numCache>
                <c:formatCode>0%</c:formatCode>
                <c:ptCount val="7"/>
                <c:pt idx="0">
                  <c:v>0.81352280522469289</c:v>
                </c:pt>
                <c:pt idx="1">
                  <c:v>3.5435454766737547E-3</c:v>
                </c:pt>
                <c:pt idx="2">
                  <c:v>3.2236909601871654E-3</c:v>
                </c:pt>
                <c:pt idx="3">
                  <c:v>0.15484076676570757</c:v>
                </c:pt>
                <c:pt idx="4">
                  <c:v>0</c:v>
                </c:pt>
                <c:pt idx="5">
                  <c:v>0.64904818135549924</c:v>
                </c:pt>
                <c:pt idx="6">
                  <c:v>2.8666206666250922E-3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B-41F6-8CF9-ADBF7BD26836}"/>
            </c:ext>
          </c:extLst>
        </c:ser>
        <c:ser>
          <c:idx val="1"/>
          <c:order val="1"/>
          <c:tx>
            <c:strRef>
              <c:f>'Table iii &amp; Figures'!$J$91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Figures'!$K$91:$Q$91</c:f>
              <c:numCache>
                <c:formatCode>0%</c:formatCode>
                <c:ptCount val="7"/>
                <c:pt idx="0">
                  <c:v>3.0325829157454926E-2</c:v>
                </c:pt>
                <c:pt idx="1">
                  <c:v>0</c:v>
                </c:pt>
                <c:pt idx="2">
                  <c:v>5.9344076958203671E-5</c:v>
                </c:pt>
                <c:pt idx="3">
                  <c:v>8.2347450518103979E-3</c:v>
                </c:pt>
                <c:pt idx="4">
                  <c:v>0</c:v>
                </c:pt>
                <c:pt idx="5">
                  <c:v>2.188187108857154E-2</c:v>
                </c:pt>
                <c:pt idx="6">
                  <c:v>1.5087477192763643E-4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B-41F6-8CF9-ADBF7BD26836}"/>
            </c:ext>
          </c:extLst>
        </c:ser>
        <c:ser>
          <c:idx val="2"/>
          <c:order val="2"/>
          <c:tx>
            <c:strRef>
              <c:f>'Table iii &amp; Figures'!$J$92</c:f>
              <c:strCache>
                <c:ptCount val="1"/>
                <c:pt idx="0">
                  <c:v>Dihydroartemisinin piperaquine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Figures'!$K$92:$Q$92</c:f>
              <c:numCache>
                <c:formatCode>0%</c:formatCode>
                <c:ptCount val="7"/>
                <c:pt idx="0">
                  <c:v>7.8596703687982925E-2</c:v>
                </c:pt>
                <c:pt idx="1">
                  <c:v>0</c:v>
                </c:pt>
                <c:pt idx="2">
                  <c:v>3.9026274338615287E-4</c:v>
                </c:pt>
                <c:pt idx="3">
                  <c:v>2.287865041510679E-2</c:v>
                </c:pt>
                <c:pt idx="4">
                  <c:v>0</c:v>
                </c:pt>
                <c:pt idx="5">
                  <c:v>5.5013971003880502E-2</c:v>
                </c:pt>
                <c:pt idx="6">
                  <c:v>3.1381952560948379E-4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B-41F6-8CF9-ADBF7BD26836}"/>
            </c:ext>
          </c:extLst>
        </c:ser>
        <c:ser>
          <c:idx val="3"/>
          <c:order val="3"/>
          <c:tx>
            <c:strRef>
              <c:f>'Table iii &amp; Figures'!$J$93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Figures'!$K$93:$Q$93</c:f>
              <c:numCache>
                <c:formatCode>0%</c:formatCode>
                <c:ptCount val="7"/>
                <c:pt idx="0">
                  <c:v>9.1228945425577499E-3</c:v>
                </c:pt>
                <c:pt idx="1">
                  <c:v>0</c:v>
                </c:pt>
                <c:pt idx="2">
                  <c:v>0</c:v>
                </c:pt>
                <c:pt idx="3">
                  <c:v>5.3228619536070136E-3</c:v>
                </c:pt>
                <c:pt idx="4">
                  <c:v>0</c:v>
                </c:pt>
                <c:pt idx="5">
                  <c:v>3.7074960621684529E-3</c:v>
                </c:pt>
                <c:pt idx="6">
                  <c:v>9.3542358595134604E-5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B-41F6-8CF9-ADBF7BD26836}"/>
            </c:ext>
          </c:extLst>
        </c:ser>
        <c:ser>
          <c:idx val="4"/>
          <c:order val="4"/>
          <c:tx>
            <c:strRef>
              <c:f>'Table iii &amp; Figures'!$J$94</c:f>
              <c:strCache>
                <c:ptCount val="1"/>
                <c:pt idx="0">
                  <c:v>Chloroquine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Figures'!$K$94:$Q$94</c:f>
              <c:numCache>
                <c:formatCode>0%</c:formatCode>
                <c:ptCount val="7"/>
                <c:pt idx="0">
                  <c:v>2.1876841929507285E-2</c:v>
                </c:pt>
                <c:pt idx="1">
                  <c:v>8.4489872279476416E-5</c:v>
                </c:pt>
                <c:pt idx="2">
                  <c:v>1.1858757073512224E-3</c:v>
                </c:pt>
                <c:pt idx="3">
                  <c:v>1.1235141349544662E-3</c:v>
                </c:pt>
                <c:pt idx="4">
                  <c:v>0</c:v>
                </c:pt>
                <c:pt idx="5">
                  <c:v>1.9253632561592113E-2</c:v>
                </c:pt>
                <c:pt idx="6">
                  <c:v>2.293296533300074E-4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B-41F6-8CF9-ADBF7BD26836}"/>
            </c:ext>
          </c:extLst>
        </c:ser>
        <c:ser>
          <c:idx val="5"/>
          <c:order val="5"/>
          <c:tx>
            <c:strRef>
              <c:f>'Table iii &amp; Figures'!$J$95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Figures'!$K$95:$Q$95</c:f>
              <c:numCache>
                <c:formatCode>0%</c:formatCode>
                <c:ptCount val="7"/>
                <c:pt idx="0">
                  <c:v>3.108623800797021E-2</c:v>
                </c:pt>
                <c:pt idx="1">
                  <c:v>4.0233272514036382E-6</c:v>
                </c:pt>
                <c:pt idx="2">
                  <c:v>1.4081645379912733E-4</c:v>
                </c:pt>
                <c:pt idx="3">
                  <c:v>5.4787658845989054E-3</c:v>
                </c:pt>
                <c:pt idx="4">
                  <c:v>0</c:v>
                </c:pt>
                <c:pt idx="5">
                  <c:v>2.5033142158233442E-2</c:v>
                </c:pt>
                <c:pt idx="6">
                  <c:v>4.2747852046163659E-4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B-41F6-8CF9-ADBF7BD26836}"/>
            </c:ext>
          </c:extLst>
        </c:ser>
        <c:ser>
          <c:idx val="6"/>
          <c:order val="6"/>
          <c:tx>
            <c:strRef>
              <c:f>'Table iii &amp; Figures'!$J$96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Figures'!$K$96:$Q$96</c:f>
              <c:numCache>
                <c:formatCode>0%</c:formatCode>
                <c:ptCount val="7"/>
                <c:pt idx="0">
                  <c:v>6.3186354483294139E-3</c:v>
                </c:pt>
                <c:pt idx="1">
                  <c:v>3.721577707548366E-5</c:v>
                </c:pt>
                <c:pt idx="2">
                  <c:v>1.0862983578789825E-4</c:v>
                </c:pt>
                <c:pt idx="3">
                  <c:v>2.5025095503730631E-3</c:v>
                </c:pt>
                <c:pt idx="4">
                  <c:v>0</c:v>
                </c:pt>
                <c:pt idx="5">
                  <c:v>3.6702802850929689E-3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5B-41F6-8CF9-ADBF7BD26836}"/>
            </c:ext>
          </c:extLst>
        </c:ser>
        <c:ser>
          <c:idx val="9"/>
          <c:order val="9"/>
          <c:tx>
            <c:strRef>
              <c:f>'Table iii &amp; Figures'!$J$99</c:f>
              <c:strCache>
                <c:ptCount val="1"/>
                <c:pt idx="0">
                  <c:v>Injectable artemisinin monotherapies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Figures'!$K$89:$Q$89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Figures'!$K$99:$Q$99</c:f>
              <c:numCache>
                <c:formatCode>0%</c:formatCode>
                <c:ptCount val="7"/>
                <c:pt idx="0">
                  <c:v>9.1490461696918744E-3</c:v>
                </c:pt>
                <c:pt idx="1">
                  <c:v>1.5439518327261463E-3</c:v>
                </c:pt>
                <c:pt idx="2">
                  <c:v>2.3637047601996375E-4</c:v>
                </c:pt>
                <c:pt idx="3">
                  <c:v>3.8040559162021395E-3</c:v>
                </c:pt>
                <c:pt idx="4">
                  <c:v>0</c:v>
                </c:pt>
                <c:pt idx="5">
                  <c:v>3.5646679447436241E-3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B-41F6-8CF9-ADBF7BD2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679951"/>
        <c:axId val="1729676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Figures'!$J$97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Figures'!$K$89:$Q$89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Figures'!$K$97:$Q$97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35B-41F6-8CF9-ADBF7BD2683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Figures'!$J$98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Figures'!$K$89:$Q$89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Figures'!$K$98:$Q$98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5B-41F6-8CF9-ADBF7BD26836}"/>
                  </c:ext>
                </c:extLst>
              </c15:ser>
            </c15:filteredBarSeries>
          </c:ext>
        </c:extLst>
      </c:barChart>
      <c:catAx>
        <c:axId val="17296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6591"/>
        <c:crosses val="autoZero"/>
        <c:auto val="1"/>
        <c:lblAlgn val="ctr"/>
        <c:lblOffset val="100"/>
        <c:noMultiLvlLbl val="0"/>
      </c:catAx>
      <c:valAx>
        <c:axId val="17296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5464503991005E-2"/>
          <c:y val="6.3607346584355975E-2"/>
          <c:w val="0.30516715464170013"/>
          <c:h val="0.9137634269050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Figures'!$J$90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Figures'!$U$90:$AA$90</c:f>
              <c:numCache>
                <c:formatCode>0%</c:formatCode>
                <c:ptCount val="7"/>
                <c:pt idx="0">
                  <c:v>0.58793601691944497</c:v>
                </c:pt>
                <c:pt idx="1">
                  <c:v>1.0423717838619282E-2</c:v>
                </c:pt>
                <c:pt idx="2">
                  <c:v>1.8329908970422509E-2</c:v>
                </c:pt>
                <c:pt idx="3">
                  <c:v>8.7104342190141085E-2</c:v>
                </c:pt>
                <c:pt idx="4">
                  <c:v>4.5311194528612037E-5</c:v>
                </c:pt>
                <c:pt idx="5">
                  <c:v>0.45815281567742844</c:v>
                </c:pt>
                <c:pt idx="6">
                  <c:v>1.388022720502489E-2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6DC-902F-0C7FF5081F32}"/>
            </c:ext>
          </c:extLst>
        </c:ser>
        <c:ser>
          <c:idx val="1"/>
          <c:order val="1"/>
          <c:tx>
            <c:strRef>
              <c:f>'Table iii &amp; Figures'!$J$91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Figures'!$U$91:$AA$91</c:f>
              <c:numCache>
                <c:formatCode>0%</c:formatCode>
                <c:ptCount val="7"/>
                <c:pt idx="0">
                  <c:v>1.4286191015463672E-2</c:v>
                </c:pt>
                <c:pt idx="1">
                  <c:v>7.4089926188676428E-5</c:v>
                </c:pt>
                <c:pt idx="2">
                  <c:v>9.2398098031993994E-4</c:v>
                </c:pt>
                <c:pt idx="3">
                  <c:v>6.9047525013769409E-3</c:v>
                </c:pt>
                <c:pt idx="4">
                  <c:v>0</c:v>
                </c:pt>
                <c:pt idx="5">
                  <c:v>6.2422293597558833E-3</c:v>
                </c:pt>
                <c:pt idx="6">
                  <c:v>1.4113824782223072E-4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D-46DC-902F-0C7FF5081F32}"/>
            </c:ext>
          </c:extLst>
        </c:ser>
        <c:ser>
          <c:idx val="2"/>
          <c:order val="2"/>
          <c:tx>
            <c:strRef>
              <c:f>'Table iii &amp; Figures'!$J$92</c:f>
              <c:strCache>
                <c:ptCount val="1"/>
                <c:pt idx="0">
                  <c:v>Dihydroartemisinin piperaquine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Figures'!$U$92:$AA$92</c:f>
              <c:numCache>
                <c:formatCode>0%</c:formatCode>
                <c:ptCount val="7"/>
                <c:pt idx="0">
                  <c:v>2.5053416693684997E-2</c:v>
                </c:pt>
                <c:pt idx="1">
                  <c:v>1.3470895670668443E-5</c:v>
                </c:pt>
                <c:pt idx="2">
                  <c:v>6.0037332750410941E-4</c:v>
                </c:pt>
                <c:pt idx="3">
                  <c:v>6.3046853305926192E-3</c:v>
                </c:pt>
                <c:pt idx="4">
                  <c:v>0</c:v>
                </c:pt>
                <c:pt idx="5">
                  <c:v>1.7014965858933397E-2</c:v>
                </c:pt>
                <c:pt idx="6">
                  <c:v>1.1196151242644202E-3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D-46DC-902F-0C7FF5081F32}"/>
            </c:ext>
          </c:extLst>
        </c:ser>
        <c:ser>
          <c:idx val="3"/>
          <c:order val="3"/>
          <c:tx>
            <c:strRef>
              <c:f>'Table iii &amp; Figures'!$J$93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Figures'!$U$93:$AA$93</c:f>
              <c:numCache>
                <c:formatCode>0%</c:formatCode>
                <c:ptCount val="7"/>
                <c:pt idx="0">
                  <c:v>2.5264052516899087E-3</c:v>
                </c:pt>
                <c:pt idx="1">
                  <c:v>5.2965112523310004E-5</c:v>
                </c:pt>
                <c:pt idx="2">
                  <c:v>5.5108209561825449E-6</c:v>
                </c:pt>
                <c:pt idx="3">
                  <c:v>7.5620709787616036E-4</c:v>
                </c:pt>
                <c:pt idx="4">
                  <c:v>0</c:v>
                </c:pt>
                <c:pt idx="5">
                  <c:v>1.6220183014363956E-3</c:v>
                </c:pt>
                <c:pt idx="6">
                  <c:v>8.9703918897860314E-5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D-46DC-902F-0C7FF5081F32}"/>
            </c:ext>
          </c:extLst>
        </c:ser>
        <c:ser>
          <c:idx val="4"/>
          <c:order val="4"/>
          <c:tx>
            <c:strRef>
              <c:f>'Table iii &amp; Figures'!$J$94</c:f>
              <c:strCache>
                <c:ptCount val="1"/>
                <c:pt idx="0">
                  <c:v>Chloroquine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Figures'!$U$94:$AA$94</c:f>
              <c:numCache>
                <c:formatCode>0%</c:formatCode>
                <c:ptCount val="7"/>
                <c:pt idx="0">
                  <c:v>4.9093760801591772E-2</c:v>
                </c:pt>
                <c:pt idx="1">
                  <c:v>1.2246268791516766E-6</c:v>
                </c:pt>
                <c:pt idx="2">
                  <c:v>9.7970150332134123E-5</c:v>
                </c:pt>
                <c:pt idx="3">
                  <c:v>7.9355821769028635E-4</c:v>
                </c:pt>
                <c:pt idx="4">
                  <c:v>0</c:v>
                </c:pt>
                <c:pt idx="5">
                  <c:v>4.6496327190911069E-2</c:v>
                </c:pt>
                <c:pt idx="6">
                  <c:v>1.7046806157791337E-3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7D-46DC-902F-0C7FF5081F32}"/>
            </c:ext>
          </c:extLst>
        </c:ser>
        <c:ser>
          <c:idx val="5"/>
          <c:order val="5"/>
          <c:tx>
            <c:strRef>
              <c:f>'Table iii &amp; Figures'!$J$95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Figures'!$U$95:$AA$95</c:f>
              <c:numCache>
                <c:formatCode>0%</c:formatCode>
                <c:ptCount val="7"/>
                <c:pt idx="0">
                  <c:v>0.10073597013869819</c:v>
                </c:pt>
                <c:pt idx="1">
                  <c:v>1.8614328563105483E-4</c:v>
                </c:pt>
                <c:pt idx="2">
                  <c:v>6.5018502581360386E-3</c:v>
                </c:pt>
                <c:pt idx="3">
                  <c:v>3.3499668279194112E-3</c:v>
                </c:pt>
                <c:pt idx="4">
                  <c:v>2.6635634621548964E-5</c:v>
                </c:pt>
                <c:pt idx="5">
                  <c:v>8.9178247809984443E-2</c:v>
                </c:pt>
                <c:pt idx="6">
                  <c:v>1.4931263224056816E-3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7D-46DC-902F-0C7FF5081F32}"/>
            </c:ext>
          </c:extLst>
        </c:ser>
        <c:ser>
          <c:idx val="6"/>
          <c:order val="6"/>
          <c:tx>
            <c:strRef>
              <c:f>'Table iii &amp; Figures'!$J$96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Figures'!$U$96:$AA$96</c:f>
              <c:numCache>
                <c:formatCode>0%</c:formatCode>
                <c:ptCount val="7"/>
                <c:pt idx="0">
                  <c:v>2.0717625228048489E-3</c:v>
                </c:pt>
                <c:pt idx="1">
                  <c:v>1.2644272527241059E-4</c:v>
                </c:pt>
                <c:pt idx="2">
                  <c:v>7.3477612749100591E-6</c:v>
                </c:pt>
                <c:pt idx="3">
                  <c:v>5.7404384960234843E-4</c:v>
                </c:pt>
                <c:pt idx="4">
                  <c:v>0</c:v>
                </c:pt>
                <c:pt idx="5">
                  <c:v>1.268713446801137E-3</c:v>
                </c:pt>
                <c:pt idx="6">
                  <c:v>9.5214739854042858E-5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7D-46DC-902F-0C7FF5081F32}"/>
            </c:ext>
          </c:extLst>
        </c:ser>
        <c:ser>
          <c:idx val="9"/>
          <c:order val="9"/>
          <c:tx>
            <c:strRef>
              <c:f>'Table iii &amp; Figures'!$J$99</c:f>
              <c:strCache>
                <c:ptCount val="1"/>
                <c:pt idx="0">
                  <c:v>Injectable artemisinin monotherapies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Figures'!$U$89:$AA$89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Figures'!$U$99:$AA$99</c:f>
              <c:numCache>
                <c:formatCode>0%</c:formatCode>
                <c:ptCount val="7"/>
                <c:pt idx="0">
                  <c:v>0.21829647665662166</c:v>
                </c:pt>
                <c:pt idx="1">
                  <c:v>2.3898593546644968E-3</c:v>
                </c:pt>
                <c:pt idx="2">
                  <c:v>6.5015441014162519E-3</c:v>
                </c:pt>
                <c:pt idx="3">
                  <c:v>1.5248135429037312E-2</c:v>
                </c:pt>
                <c:pt idx="4">
                  <c:v>0</c:v>
                </c:pt>
                <c:pt idx="5">
                  <c:v>0.18872510524902636</c:v>
                </c:pt>
                <c:pt idx="6">
                  <c:v>5.4315263657574737E-3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7D-46DC-902F-0C7FF508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679951"/>
        <c:axId val="1729676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Figures'!$J$97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Figures'!$U$89:$AA$89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Figures'!$U$97:$AA$97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C7D-46DC-902F-0C7FF5081F3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Figures'!$J$98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Figures'!$U$89:$AA$89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Figures'!$U$98:$AA$98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7D-46DC-902F-0C7FF5081F32}"/>
                  </c:ext>
                </c:extLst>
              </c15:ser>
            </c15:filteredBarSeries>
          </c:ext>
        </c:extLst>
      </c:barChart>
      <c:catAx>
        <c:axId val="17296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6591"/>
        <c:crosses val="autoZero"/>
        <c:auto val="1"/>
        <c:lblAlgn val="ctr"/>
        <c:lblOffset val="100"/>
        <c:noMultiLvlLbl val="0"/>
      </c:catAx>
      <c:valAx>
        <c:axId val="17296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5464503991005E-2"/>
          <c:y val="1.7932487037297992E-2"/>
          <c:w val="0.30516715464170013"/>
          <c:h val="0.97229632153189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Figures'!$J$90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Figures'!$AE$90:$AK$90</c:f>
              <c:numCache>
                <c:formatCode>0%</c:formatCode>
                <c:ptCount val="7"/>
                <c:pt idx="0">
                  <c:v>0.78161238561949775</c:v>
                </c:pt>
                <c:pt idx="1">
                  <c:v>1.7893607513429634E-3</c:v>
                </c:pt>
                <c:pt idx="2">
                  <c:v>3.0558661429942471E-2</c:v>
                </c:pt>
                <c:pt idx="3">
                  <c:v>0.5223968006456029</c:v>
                </c:pt>
                <c:pt idx="4">
                  <c:v>0</c:v>
                </c:pt>
                <c:pt idx="5">
                  <c:v>0.19236551982909625</c:v>
                </c:pt>
                <c:pt idx="6">
                  <c:v>3.4502420067991937E-2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227-9623-F1A884103A82}"/>
            </c:ext>
          </c:extLst>
        </c:ser>
        <c:ser>
          <c:idx val="1"/>
          <c:order val="1"/>
          <c:tx>
            <c:strRef>
              <c:f>'Table iii &amp; Figures'!$J$91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Figures'!$AE$91:$AK$91</c:f>
              <c:numCache>
                <c:formatCode>0%</c:formatCode>
                <c:ptCount val="7"/>
                <c:pt idx="0">
                  <c:v>6.5746280335698404E-2</c:v>
                </c:pt>
                <c:pt idx="1">
                  <c:v>5.0720552382640374E-4</c:v>
                </c:pt>
                <c:pt idx="2">
                  <c:v>1.6894280644924079E-3</c:v>
                </c:pt>
                <c:pt idx="3">
                  <c:v>5.9030049570383721E-2</c:v>
                </c:pt>
                <c:pt idx="4">
                  <c:v>0</c:v>
                </c:pt>
                <c:pt idx="5">
                  <c:v>4.4709506992459793E-3</c:v>
                </c:pt>
                <c:pt idx="6">
                  <c:v>4.8646477749892999E-5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227-9623-F1A884103A82}"/>
            </c:ext>
          </c:extLst>
        </c:ser>
        <c:ser>
          <c:idx val="2"/>
          <c:order val="2"/>
          <c:tx>
            <c:strRef>
              <c:f>'Table iii &amp; Figures'!$J$92</c:f>
              <c:strCache>
                <c:ptCount val="1"/>
                <c:pt idx="0">
                  <c:v>Dihydroartemisinin piperaquine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Figures'!$AE$92:$AK$92</c:f>
              <c:numCache>
                <c:formatCode>0%</c:formatCode>
                <c:ptCount val="7"/>
                <c:pt idx="0">
                  <c:v>5.4413159437888069E-2</c:v>
                </c:pt>
                <c:pt idx="1">
                  <c:v>0</c:v>
                </c:pt>
                <c:pt idx="2">
                  <c:v>1.3289161828730458E-3</c:v>
                </c:pt>
                <c:pt idx="3">
                  <c:v>4.3655122870066766E-2</c:v>
                </c:pt>
                <c:pt idx="4">
                  <c:v>0</c:v>
                </c:pt>
                <c:pt idx="5">
                  <c:v>9.1945613992084566E-3</c:v>
                </c:pt>
                <c:pt idx="6">
                  <c:v>2.341818812611128E-4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B-4227-9623-F1A884103A82}"/>
            </c:ext>
          </c:extLst>
        </c:ser>
        <c:ser>
          <c:idx val="3"/>
          <c:order val="3"/>
          <c:tx>
            <c:strRef>
              <c:f>'Table iii &amp; Figures'!$J$93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Figures'!$AE$93:$AK$93</c:f>
              <c:numCache>
                <c:formatCode>0%</c:formatCode>
                <c:ptCount val="7"/>
                <c:pt idx="0">
                  <c:v>9.8925817892476214E-3</c:v>
                </c:pt>
                <c:pt idx="1">
                  <c:v>0</c:v>
                </c:pt>
                <c:pt idx="2">
                  <c:v>4.2235701612310193E-5</c:v>
                </c:pt>
                <c:pt idx="3">
                  <c:v>9.7820901769939874E-3</c:v>
                </c:pt>
                <c:pt idx="4">
                  <c:v>0</c:v>
                </c:pt>
                <c:pt idx="5">
                  <c:v>6.8255910641322741E-5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B-4227-9623-F1A884103A82}"/>
            </c:ext>
          </c:extLst>
        </c:ser>
        <c:ser>
          <c:idx val="4"/>
          <c:order val="4"/>
          <c:tx>
            <c:strRef>
              <c:f>'Table iii &amp; Figures'!$J$94</c:f>
              <c:strCache>
                <c:ptCount val="1"/>
                <c:pt idx="0">
                  <c:v>Chloroquine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Figures'!$AE$94:$AK$94</c:f>
              <c:numCache>
                <c:formatCode>0%</c:formatCode>
                <c:ptCount val="7"/>
                <c:pt idx="0">
                  <c:v>1.897778288963849E-2</c:v>
                </c:pt>
                <c:pt idx="1">
                  <c:v>0</c:v>
                </c:pt>
                <c:pt idx="2">
                  <c:v>4.5780483711914806E-4</c:v>
                </c:pt>
                <c:pt idx="3">
                  <c:v>9.5305614897135335E-3</c:v>
                </c:pt>
                <c:pt idx="4">
                  <c:v>0</c:v>
                </c:pt>
                <c:pt idx="5">
                  <c:v>8.3362716057297243E-3</c:v>
                </c:pt>
                <c:pt idx="6">
                  <c:v>6.5276785259740138E-4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B-4227-9623-F1A884103A82}"/>
            </c:ext>
          </c:extLst>
        </c:ser>
        <c:ser>
          <c:idx val="5"/>
          <c:order val="5"/>
          <c:tx>
            <c:strRef>
              <c:f>'Table iii &amp; Figures'!$J$95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Figures'!$AE$95:$AK$95</c:f>
              <c:numCache>
                <c:formatCode>0%</c:formatCode>
                <c:ptCount val="7"/>
                <c:pt idx="0">
                  <c:v>5.2315704327462444E-2</c:v>
                </c:pt>
                <c:pt idx="1">
                  <c:v>0</c:v>
                </c:pt>
                <c:pt idx="2">
                  <c:v>2.3440814394832159E-3</c:v>
                </c:pt>
                <c:pt idx="3">
                  <c:v>1.5879869597271272E-2</c:v>
                </c:pt>
                <c:pt idx="4">
                  <c:v>0</c:v>
                </c:pt>
                <c:pt idx="5">
                  <c:v>3.0636722057029511E-2</c:v>
                </c:pt>
                <c:pt idx="6">
                  <c:v>3.4546541291997656E-3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B-4227-9623-F1A884103A82}"/>
            </c:ext>
          </c:extLst>
        </c:ser>
        <c:ser>
          <c:idx val="6"/>
          <c:order val="6"/>
          <c:tx>
            <c:strRef>
              <c:f>'Table iii &amp; Figures'!$J$96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Figures'!$AE$96:$AK$96</c:f>
              <c:numCache>
                <c:formatCode>0%</c:formatCode>
                <c:ptCount val="7"/>
                <c:pt idx="0">
                  <c:v>1.8391385425289004E-3</c:v>
                </c:pt>
                <c:pt idx="1">
                  <c:v>0</c:v>
                </c:pt>
                <c:pt idx="2">
                  <c:v>2.6698997090638944E-4</c:v>
                </c:pt>
                <c:pt idx="3">
                  <c:v>1.1652528391253438E-4</c:v>
                </c:pt>
                <c:pt idx="4">
                  <c:v>0</c:v>
                </c:pt>
                <c:pt idx="5">
                  <c:v>9.1146152497280136E-4</c:v>
                </c:pt>
                <c:pt idx="6">
                  <c:v>5.4416176273717521E-4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FB-4227-9623-F1A884103A82}"/>
            </c:ext>
          </c:extLst>
        </c:ser>
        <c:ser>
          <c:idx val="9"/>
          <c:order val="9"/>
          <c:tx>
            <c:strRef>
              <c:f>'Table iii &amp; Figures'!$J$99</c:f>
              <c:strCache>
                <c:ptCount val="1"/>
                <c:pt idx="0">
                  <c:v>Injectable artemisinin monotherapies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Figures'!$AE$89:$AK$89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Figures'!$AE$99:$AK$99</c:f>
              <c:numCache>
                <c:formatCode>0%</c:formatCode>
                <c:ptCount val="7"/>
                <c:pt idx="0">
                  <c:v>1.5202589953559583E-2</c:v>
                </c:pt>
                <c:pt idx="1">
                  <c:v>4.1443782207079385E-4</c:v>
                </c:pt>
                <c:pt idx="2">
                  <c:v>6.1132407039032194E-3</c:v>
                </c:pt>
                <c:pt idx="3">
                  <c:v>8.6749114275855715E-3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FB-4227-9623-F1A88410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679951"/>
        <c:axId val="17296765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Figures'!$J$97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Figures'!$AE$89:$AK$89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Figures'!$AE$97:$AK$97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0FB-4227-9623-F1A884103A8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Figures'!$J$98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Figures'!$AE$89:$AK$89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Figures'!$AE$98:$AK$98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FB-4227-9623-F1A884103A82}"/>
                  </c:ext>
                </c:extLst>
              </c15:ser>
            </c15:filteredBarSeries>
          </c:ext>
        </c:extLst>
      </c:barChart>
      <c:catAx>
        <c:axId val="17296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6591"/>
        <c:crosses val="autoZero"/>
        <c:auto val="1"/>
        <c:lblAlgn val="ctr"/>
        <c:lblOffset val="100"/>
        <c:noMultiLvlLbl val="0"/>
      </c:catAx>
      <c:valAx>
        <c:axId val="172967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5464503991005E-2"/>
          <c:y val="6.228635129546721E-2"/>
          <c:w val="0.30516715464170013"/>
          <c:h val="0.93479763381699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Figures'!$J$153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Figures'!$K$153:$Q$153</c:f>
              <c:numCache>
                <c:formatCode>0%</c:formatCode>
                <c:ptCount val="7"/>
                <c:pt idx="0">
                  <c:v>0.81352280522469289</c:v>
                </c:pt>
                <c:pt idx="1">
                  <c:v>0.67959104938271608</c:v>
                </c:pt>
                <c:pt idx="2">
                  <c:v>0.60312382386149799</c:v>
                </c:pt>
                <c:pt idx="3">
                  <c:v>0.75832869464983277</c:v>
                </c:pt>
                <c:pt idx="4">
                  <c:v>0</c:v>
                </c:pt>
                <c:pt idx="5">
                  <c:v>0.83086330416510012</c:v>
                </c:pt>
                <c:pt idx="6">
                  <c:v>0.70231641202562833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A-4843-B509-97629B64EDEE}"/>
            </c:ext>
          </c:extLst>
        </c:ser>
        <c:ser>
          <c:idx val="1"/>
          <c:order val="1"/>
          <c:tx>
            <c:strRef>
              <c:f>'Table iii &amp; Figures'!$J$154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Figures'!$K$154:$Q$154</c:f>
              <c:numCache>
                <c:formatCode>0%</c:formatCode>
                <c:ptCount val="7"/>
                <c:pt idx="0">
                  <c:v>3.0325829157454926E-2</c:v>
                </c:pt>
                <c:pt idx="1">
                  <c:v>0</c:v>
                </c:pt>
                <c:pt idx="2">
                  <c:v>1.1102747459540837E-2</c:v>
                </c:pt>
                <c:pt idx="3">
                  <c:v>4.0329453259311442E-2</c:v>
                </c:pt>
                <c:pt idx="4">
                  <c:v>0</c:v>
                </c:pt>
                <c:pt idx="5">
                  <c:v>2.8011547118113319E-2</c:v>
                </c:pt>
                <c:pt idx="6">
                  <c:v>3.6964021685559387E-2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A-4843-B509-97629B64EDEE}"/>
            </c:ext>
          </c:extLst>
        </c:ser>
        <c:ser>
          <c:idx val="2"/>
          <c:order val="2"/>
          <c:tx>
            <c:strRef>
              <c:f>'Table iii &amp; Figures'!$J$155</c:f>
              <c:strCache>
                <c:ptCount val="1"/>
                <c:pt idx="0">
                  <c:v>Dihydroartemisinin piperaquine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Figures'!$K$155:$Q$155</c:f>
              <c:numCache>
                <c:formatCode>0%</c:formatCode>
                <c:ptCount val="7"/>
                <c:pt idx="0">
                  <c:v>7.8596703687982925E-2</c:v>
                </c:pt>
                <c:pt idx="1">
                  <c:v>0</c:v>
                </c:pt>
                <c:pt idx="2">
                  <c:v>7.3014678208505837E-2</c:v>
                </c:pt>
                <c:pt idx="3">
                  <c:v>0.11204760520780481</c:v>
                </c:pt>
                <c:pt idx="4">
                  <c:v>0</c:v>
                </c:pt>
                <c:pt idx="5">
                  <c:v>7.0424802097228595E-2</c:v>
                </c:pt>
                <c:pt idx="6">
                  <c:v>7.6885165105963521E-2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A-4843-B509-97629B64EDEE}"/>
            </c:ext>
          </c:extLst>
        </c:ser>
        <c:ser>
          <c:idx val="3"/>
          <c:order val="3"/>
          <c:tx>
            <c:strRef>
              <c:f>'Table iii &amp; Figures'!$J$156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Figures'!$K$156:$Q$156</c:f>
              <c:numCache>
                <c:formatCode>0%</c:formatCode>
                <c:ptCount val="7"/>
                <c:pt idx="0">
                  <c:v>9.1228945425577499E-3</c:v>
                </c:pt>
                <c:pt idx="1">
                  <c:v>0</c:v>
                </c:pt>
                <c:pt idx="2">
                  <c:v>0</c:v>
                </c:pt>
                <c:pt idx="3">
                  <c:v>2.606858026728669E-2</c:v>
                </c:pt>
                <c:pt idx="4">
                  <c:v>0</c:v>
                </c:pt>
                <c:pt idx="5">
                  <c:v>4.746061258440161E-3</c:v>
                </c:pt>
                <c:pt idx="6">
                  <c:v>2.2917693445046822E-2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A-4843-B509-97629B64EDEE}"/>
            </c:ext>
          </c:extLst>
        </c:ser>
        <c:ser>
          <c:idx val="4"/>
          <c:order val="4"/>
          <c:tx>
            <c:strRef>
              <c:f>'Table iii &amp; Figures'!$J$157</c:f>
              <c:strCache>
                <c:ptCount val="1"/>
                <c:pt idx="0">
                  <c:v>Chloroquine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Figures'!$K$157:$Q$157</c:f>
              <c:numCache>
                <c:formatCode>0%</c:formatCode>
                <c:ptCount val="7"/>
                <c:pt idx="0">
                  <c:v>2.1876841929507285E-2</c:v>
                </c:pt>
                <c:pt idx="1">
                  <c:v>1.6203703703703706E-2</c:v>
                </c:pt>
                <c:pt idx="2">
                  <c:v>0.22186676703048552</c:v>
                </c:pt>
                <c:pt idx="3">
                  <c:v>5.5023817382009134E-3</c:v>
                </c:pt>
                <c:pt idx="4">
                  <c:v>0</c:v>
                </c:pt>
                <c:pt idx="5">
                  <c:v>2.4647071244997709E-2</c:v>
                </c:pt>
                <c:pt idx="6">
                  <c:v>5.6185312962050274E-2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A-4843-B509-97629B64EDEE}"/>
            </c:ext>
          </c:extLst>
        </c:ser>
        <c:ser>
          <c:idx val="5"/>
          <c:order val="5"/>
          <c:tx>
            <c:strRef>
              <c:f>'Table iii &amp; Figures'!$J$158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Figures'!$K$158:$Q$158</c:f>
              <c:numCache>
                <c:formatCode>0%</c:formatCode>
                <c:ptCount val="7"/>
                <c:pt idx="0">
                  <c:v>3.108623800797021E-2</c:v>
                </c:pt>
                <c:pt idx="1">
                  <c:v>7.71604938271605E-4</c:v>
                </c:pt>
                <c:pt idx="2">
                  <c:v>2.6345502446368085E-2</c:v>
                </c:pt>
                <c:pt idx="3">
                  <c:v>2.6832115781540176E-2</c:v>
                </c:pt>
                <c:pt idx="4">
                  <c:v>0</c:v>
                </c:pt>
                <c:pt idx="5">
                  <c:v>3.2045570428664877E-2</c:v>
                </c:pt>
                <c:pt idx="6">
                  <c:v>0.10473139477575159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DA-4843-B509-97629B64EDEE}"/>
            </c:ext>
          </c:extLst>
        </c:ser>
        <c:ser>
          <c:idx val="6"/>
          <c:order val="6"/>
          <c:tx>
            <c:strRef>
              <c:f>'Table iii &amp; Figures'!$J$159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Figures'!$K$159:$Q$159</c:f>
              <c:numCache>
                <c:formatCode>0%</c:formatCode>
                <c:ptCount val="7"/>
                <c:pt idx="0">
                  <c:v>6.3186354483294139E-3</c:v>
                </c:pt>
                <c:pt idx="1">
                  <c:v>7.1373456790123462E-3</c:v>
                </c:pt>
                <c:pt idx="2">
                  <c:v>2.0323673315769668E-2</c:v>
                </c:pt>
                <c:pt idx="3">
                  <c:v>1.2255976512662376E-2</c:v>
                </c:pt>
                <c:pt idx="4">
                  <c:v>0</c:v>
                </c:pt>
                <c:pt idx="5">
                  <c:v>4.6984203830841417E-3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DA-4843-B509-97629B64EDEE}"/>
            </c:ext>
          </c:extLst>
        </c:ser>
        <c:ser>
          <c:idx val="9"/>
          <c:order val="9"/>
          <c:tx>
            <c:strRef>
              <c:f>'Table iii &amp; Figures'!$J$162</c:f>
              <c:strCache>
                <c:ptCount val="1"/>
                <c:pt idx="0">
                  <c:v>Injectable artemisinin monotherapies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Figures'!$K$152:$Q$152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Figures'!$K$162:$Q$162</c:f>
              <c:numCache>
                <c:formatCode>0%</c:formatCode>
                <c:ptCount val="7"/>
                <c:pt idx="0">
                  <c:v>9.1490461696918744E-3</c:v>
                </c:pt>
                <c:pt idx="1">
                  <c:v>0.29610339506172839</c:v>
                </c:pt>
                <c:pt idx="2">
                  <c:v>4.4222807677832147E-2</c:v>
                </c:pt>
                <c:pt idx="3">
                  <c:v>1.8630266547785008E-2</c:v>
                </c:pt>
                <c:pt idx="4">
                  <c:v>0</c:v>
                </c:pt>
                <c:pt idx="5">
                  <c:v>4.563223304371115E-3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DA-4843-B509-97629B64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92384"/>
        <c:axId val="1548706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Figures'!$J$160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Figures'!$K$152:$Q$152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Figures'!$K$160:$Q$160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5DA-4843-B509-97629B64EDE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Figures'!$J$161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Figures'!$K$152:$Q$152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Figures'!$K$161:$Q$161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DA-4843-B509-97629B64EDEE}"/>
                  </c:ext>
                </c:extLst>
              </c15:ser>
            </c15:filteredBarSeries>
          </c:ext>
        </c:extLst>
      </c:barChart>
      <c:catAx>
        <c:axId val="565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06431"/>
        <c:crosses val="autoZero"/>
        <c:auto val="1"/>
        <c:lblAlgn val="ctr"/>
        <c:lblOffset val="100"/>
        <c:noMultiLvlLbl val="0"/>
      </c:catAx>
      <c:valAx>
        <c:axId val="1548706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007782959513647E-2"/>
          <c:y val="3.3093300849668827E-2"/>
          <c:w val="0.32250695931290535"/>
          <c:h val="0.948230862584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Figures'!$J$153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Figures'!$U$153:$AA$153</c:f>
              <c:numCache>
                <c:formatCode>0%</c:formatCode>
                <c:ptCount val="7"/>
                <c:pt idx="0">
                  <c:v>0.58793601691944497</c:v>
                </c:pt>
                <c:pt idx="1">
                  <c:v>0.78561539526512525</c:v>
                </c:pt>
                <c:pt idx="2">
                  <c:v>0.55598272739935928</c:v>
                </c:pt>
                <c:pt idx="3">
                  <c:v>0.71965831855698525</c:v>
                </c:pt>
                <c:pt idx="4">
                  <c:v>0.62978723404255321</c:v>
                </c:pt>
                <c:pt idx="5">
                  <c:v>0.56652970952795401</c:v>
                </c:pt>
                <c:pt idx="6">
                  <c:v>0.57942360534219439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9-4D43-96F6-542D0E8A79E6}"/>
            </c:ext>
          </c:extLst>
        </c:ser>
        <c:ser>
          <c:idx val="1"/>
          <c:order val="1"/>
          <c:tx>
            <c:strRef>
              <c:f>'Table iii &amp; Figures'!$J$154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Figures'!$U$154:$AA$154</c:f>
              <c:numCache>
                <c:formatCode>0%</c:formatCode>
                <c:ptCount val="7"/>
                <c:pt idx="0">
                  <c:v>1.4286191015463672E-2</c:v>
                </c:pt>
                <c:pt idx="1">
                  <c:v>5.5840140292583874E-3</c:v>
                </c:pt>
                <c:pt idx="2">
                  <c:v>2.8026187491294052E-2</c:v>
                </c:pt>
                <c:pt idx="3">
                  <c:v>5.7047242999046392E-2</c:v>
                </c:pt>
                <c:pt idx="4">
                  <c:v>0</c:v>
                </c:pt>
                <c:pt idx="5">
                  <c:v>7.718840231856712E-3</c:v>
                </c:pt>
                <c:pt idx="6">
                  <c:v>5.8917502715828485E-3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9-4D43-96F6-542D0E8A79E6}"/>
            </c:ext>
          </c:extLst>
        </c:ser>
        <c:ser>
          <c:idx val="2"/>
          <c:order val="2"/>
          <c:tx>
            <c:strRef>
              <c:f>'Table iii &amp; Figures'!$J$155</c:f>
              <c:strCache>
                <c:ptCount val="1"/>
                <c:pt idx="0">
                  <c:v>Dihydroartemisinin piperaquine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Figures'!$U$155:$AA$155</c:f>
              <c:numCache>
                <c:formatCode>0%</c:formatCode>
                <c:ptCount val="7"/>
                <c:pt idx="0">
                  <c:v>2.5053416693684997E-2</c:v>
                </c:pt>
                <c:pt idx="1">
                  <c:v>1.0152752780469797E-3</c:v>
                </c:pt>
                <c:pt idx="2">
                  <c:v>1.8210521428239774E-2</c:v>
                </c:pt>
                <c:pt idx="3">
                  <c:v>5.2089472579229475E-2</c:v>
                </c:pt>
                <c:pt idx="4">
                  <c:v>0</c:v>
                </c:pt>
                <c:pt idx="5">
                  <c:v>2.1039887425850636E-2</c:v>
                </c:pt>
                <c:pt idx="6">
                  <c:v>4.6737810722729888E-2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9-4D43-96F6-542D0E8A79E6}"/>
            </c:ext>
          </c:extLst>
        </c:ser>
        <c:ser>
          <c:idx val="3"/>
          <c:order val="3"/>
          <c:tx>
            <c:strRef>
              <c:f>'Table iii &amp; Figures'!$J$156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Figures'!$U$156:$AA$156</c:f>
              <c:numCache>
                <c:formatCode>0%</c:formatCode>
                <c:ptCount val="7"/>
                <c:pt idx="0">
                  <c:v>2.5264052516899087E-3</c:v>
                </c:pt>
                <c:pt idx="1">
                  <c:v>3.9918777977756238E-3</c:v>
                </c:pt>
                <c:pt idx="2">
                  <c:v>1.671541997492687E-4</c:v>
                </c:pt>
                <c:pt idx="3">
                  <c:v>6.2478025188509104E-3</c:v>
                </c:pt>
                <c:pt idx="4">
                  <c:v>0</c:v>
                </c:pt>
                <c:pt idx="5">
                  <c:v>2.0057097233006456E-3</c:v>
                </c:pt>
                <c:pt idx="6">
                  <c:v>3.7446482203335675E-3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9-4D43-96F6-542D0E8A79E6}"/>
            </c:ext>
          </c:extLst>
        </c:ser>
        <c:ser>
          <c:idx val="4"/>
          <c:order val="4"/>
          <c:tx>
            <c:strRef>
              <c:f>'Table iii &amp; Figures'!$J$157</c:f>
              <c:strCache>
                <c:ptCount val="1"/>
                <c:pt idx="0">
                  <c:v>Chloroquine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Figures'!$U$157:$AA$157</c:f>
              <c:numCache>
                <c:formatCode>0%</c:formatCode>
                <c:ptCount val="7"/>
                <c:pt idx="0">
                  <c:v>4.9093760801591772E-2</c:v>
                </c:pt>
                <c:pt idx="1">
                  <c:v>9.2297752549725417E-5</c:v>
                </c:pt>
                <c:pt idx="2">
                  <c:v>2.971630217764777E-3</c:v>
                </c:pt>
                <c:pt idx="3">
                  <c:v>6.5563984327374732E-3</c:v>
                </c:pt>
                <c:pt idx="4">
                  <c:v>0</c:v>
                </c:pt>
                <c:pt idx="5">
                  <c:v>5.7495119174668236E-2</c:v>
                </c:pt>
                <c:pt idx="6">
                  <c:v>7.1161096555690459E-2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9-4D43-96F6-542D0E8A79E6}"/>
            </c:ext>
          </c:extLst>
        </c:ser>
        <c:ser>
          <c:idx val="5"/>
          <c:order val="5"/>
          <c:tx>
            <c:strRef>
              <c:f>'Table iii &amp; Figures'!$J$158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Figures'!$U$158:$AA$158</c:f>
              <c:numCache>
                <c:formatCode>0%</c:formatCode>
                <c:ptCount val="7"/>
                <c:pt idx="0">
                  <c:v>0.10073597013869819</c:v>
                </c:pt>
                <c:pt idx="1">
                  <c:v>1.4029258387558263E-2</c:v>
                </c:pt>
                <c:pt idx="2">
                  <c:v>0.1972140966708455</c:v>
                </c:pt>
                <c:pt idx="3">
                  <c:v>2.7677512211039132E-2</c:v>
                </c:pt>
                <c:pt idx="4">
                  <c:v>0.37021276595744679</c:v>
                </c:pt>
                <c:pt idx="5">
                  <c:v>0.11027352686526649</c:v>
                </c:pt>
                <c:pt idx="6">
                  <c:v>6.2329861332992523E-2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9-4D43-96F6-542D0E8A79E6}"/>
            </c:ext>
          </c:extLst>
        </c:ser>
        <c:ser>
          <c:idx val="6"/>
          <c:order val="6"/>
          <c:tx>
            <c:strRef>
              <c:f>'Table iii &amp; Figures'!$J$159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Figures'!$U$159:$AA$159</c:f>
              <c:numCache>
                <c:formatCode>0%</c:formatCode>
                <c:ptCount val="7"/>
                <c:pt idx="0">
                  <c:v>2.0717625228048489E-3</c:v>
                </c:pt>
                <c:pt idx="1">
                  <c:v>9.5297429507591475E-3</c:v>
                </c:pt>
                <c:pt idx="2">
                  <c:v>2.2287226633235826E-4</c:v>
                </c:pt>
                <c:pt idx="3">
                  <c:v>4.7427650699779179E-3</c:v>
                </c:pt>
                <c:pt idx="4">
                  <c:v>0</c:v>
                </c:pt>
                <c:pt idx="5">
                  <c:v>1.5688299534461826E-3</c:v>
                </c:pt>
                <c:pt idx="6">
                  <c:v>3.9746948686817047E-3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9-4D43-96F6-542D0E8A79E6}"/>
            </c:ext>
          </c:extLst>
        </c:ser>
        <c:ser>
          <c:idx val="9"/>
          <c:order val="9"/>
          <c:tx>
            <c:strRef>
              <c:f>'Table iii &amp; Figures'!$J$162</c:f>
              <c:strCache>
                <c:ptCount val="1"/>
                <c:pt idx="0">
                  <c:v>Injectable artemisinin monotherapies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Figures'!$U$152:$AA$152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Figures'!$U$162:$AA$162</c:f>
              <c:numCache>
                <c:formatCode>0%</c:formatCode>
                <c:ptCount val="7"/>
                <c:pt idx="0">
                  <c:v>0.21829647665662166</c:v>
                </c:pt>
                <c:pt idx="1">
                  <c:v>0.18011906410078912</c:v>
                </c:pt>
                <c:pt idx="2">
                  <c:v>0.19720481032641501</c:v>
                </c:pt>
                <c:pt idx="3">
                  <c:v>0.12598048763213343</c:v>
                </c:pt>
                <c:pt idx="4">
                  <c:v>0</c:v>
                </c:pt>
                <c:pt idx="5">
                  <c:v>0.23336837709765698</c:v>
                </c:pt>
                <c:pt idx="6">
                  <c:v>0.22673653268579463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9-4D43-96F6-542D0E8A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92384"/>
        <c:axId val="1548706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Figures'!$J$160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Figures'!$U$152:$AA$152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Figures'!$U$160:$AA$160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459-4D43-96F6-542D0E8A79E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Figures'!$J$161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Figures'!$U$152:$AA$152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Figures'!$U$161:$AA$161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59-4D43-96F6-542D0E8A79E6}"/>
                  </c:ext>
                </c:extLst>
              </c15:ser>
            </c15:filteredBarSeries>
          </c:ext>
        </c:extLst>
      </c:barChart>
      <c:catAx>
        <c:axId val="565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06431"/>
        <c:crosses val="autoZero"/>
        <c:auto val="1"/>
        <c:lblAlgn val="ctr"/>
        <c:lblOffset val="100"/>
        <c:noMultiLvlLbl val="0"/>
      </c:catAx>
      <c:valAx>
        <c:axId val="1548706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007847714982915E-2"/>
          <c:y val="3.706295108398433E-2"/>
          <c:w val="0.32250695931290535"/>
          <c:h val="0.948230862584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iii &amp; Figures'!$J$153</c:f>
              <c:strCache>
                <c:ptCount val="1"/>
                <c:pt idx="0">
                  <c:v>Artemether lumefantrine</c:v>
                </c:pt>
              </c:strCache>
            </c:strRef>
          </c:tx>
          <c:spPr>
            <a:solidFill>
              <a:srgbClr val="458E14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Figures'!$AE$153:$AK$153</c:f>
              <c:numCache>
                <c:formatCode>0%</c:formatCode>
                <c:ptCount val="7"/>
                <c:pt idx="0">
                  <c:v>0.78161238561949775</c:v>
                </c:pt>
                <c:pt idx="1">
                  <c:v>0.66003616636528029</c:v>
                </c:pt>
                <c:pt idx="2">
                  <c:v>0.71395846732627899</c:v>
                </c:pt>
                <c:pt idx="3">
                  <c:v>0.78078435550024483</c:v>
                </c:pt>
                <c:pt idx="4">
                  <c:v>0</c:v>
                </c:pt>
                <c:pt idx="5">
                  <c:v>0.78202533819002418</c:v>
                </c:pt>
                <c:pt idx="6">
                  <c:v>0.87487808143204115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D67-A19D-7E7238BB9661}"/>
            </c:ext>
          </c:extLst>
        </c:ser>
        <c:ser>
          <c:idx val="1"/>
          <c:order val="1"/>
          <c:tx>
            <c:strRef>
              <c:f>'Table iii &amp; Figures'!$J$154</c:f>
              <c:strCache>
                <c:ptCount val="1"/>
                <c:pt idx="0">
                  <c:v>Artesunate amodiaquine</c:v>
                </c:pt>
              </c:strCache>
            </c:strRef>
          </c:tx>
          <c:spPr>
            <a:solidFill>
              <a:srgbClr val="A0D096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Figures'!$AE$154:$AK$154</c:f>
              <c:numCache>
                <c:formatCode>0%</c:formatCode>
                <c:ptCount val="7"/>
                <c:pt idx="0">
                  <c:v>6.5746280335698404E-2</c:v>
                </c:pt>
                <c:pt idx="1">
                  <c:v>0.1870913896230352</c:v>
                </c:pt>
                <c:pt idx="2">
                  <c:v>3.9471017876494478E-2</c:v>
                </c:pt>
                <c:pt idx="3">
                  <c:v>8.8227453062498976E-2</c:v>
                </c:pt>
                <c:pt idx="4">
                  <c:v>0</c:v>
                </c:pt>
                <c:pt idx="5">
                  <c:v>1.8175797490709737E-2</c:v>
                </c:pt>
                <c:pt idx="6">
                  <c:v>1.2335290405247759E-3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E-4D67-A19D-7E7238BB9661}"/>
            </c:ext>
          </c:extLst>
        </c:ser>
        <c:ser>
          <c:idx val="2"/>
          <c:order val="2"/>
          <c:tx>
            <c:strRef>
              <c:f>'Table iii &amp; Figures'!$J$155</c:f>
              <c:strCache>
                <c:ptCount val="1"/>
                <c:pt idx="0">
                  <c:v>Dihydroartemisinin piperaquine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Figures'!$AE$155:$AK$155</c:f>
              <c:numCache>
                <c:formatCode>0%</c:formatCode>
                <c:ptCount val="7"/>
                <c:pt idx="0">
                  <c:v>5.4413159437888069E-2</c:v>
                </c:pt>
                <c:pt idx="1">
                  <c:v>0</c:v>
                </c:pt>
                <c:pt idx="2">
                  <c:v>3.1048184597492531E-2</c:v>
                </c:pt>
                <c:pt idx="3">
                  <c:v>6.5247790438733383E-2</c:v>
                </c:pt>
                <c:pt idx="4">
                  <c:v>0</c:v>
                </c:pt>
                <c:pt idx="5">
                  <c:v>3.7378736033947778E-2</c:v>
                </c:pt>
                <c:pt idx="6">
                  <c:v>5.9381514276425256E-3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E-4D67-A19D-7E7238BB9661}"/>
            </c:ext>
          </c:extLst>
        </c:ser>
        <c:ser>
          <c:idx val="3"/>
          <c:order val="3"/>
          <c:tx>
            <c:strRef>
              <c:f>'Table iii &amp; Figures'!$J$156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8EF19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Figures'!$AE$156:$AK$156</c:f>
              <c:numCache>
                <c:formatCode>0%</c:formatCode>
                <c:ptCount val="7"/>
                <c:pt idx="0">
                  <c:v>9.8925817892476214E-3</c:v>
                </c:pt>
                <c:pt idx="1">
                  <c:v>0</c:v>
                </c:pt>
                <c:pt idx="2">
                  <c:v>9.86775446912362E-4</c:v>
                </c:pt>
                <c:pt idx="3">
                  <c:v>1.4620501053701877E-2</c:v>
                </c:pt>
                <c:pt idx="4">
                  <c:v>0</c:v>
                </c:pt>
                <c:pt idx="5">
                  <c:v>2.7748138881734675E-4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E-4D67-A19D-7E7238BB9661}"/>
            </c:ext>
          </c:extLst>
        </c:ser>
        <c:ser>
          <c:idx val="4"/>
          <c:order val="4"/>
          <c:tx>
            <c:strRef>
              <c:f>'Table iii &amp; Figures'!$J$157</c:f>
              <c:strCache>
                <c:ptCount val="1"/>
                <c:pt idx="0">
                  <c:v>Chloroquine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Figures'!$AE$157:$AK$157</c:f>
              <c:numCache>
                <c:formatCode>0%</c:formatCode>
                <c:ptCount val="7"/>
                <c:pt idx="0">
                  <c:v>1.897778288963849E-2</c:v>
                </c:pt>
                <c:pt idx="1">
                  <c:v>0</c:v>
                </c:pt>
                <c:pt idx="2">
                  <c:v>1.0695941004925066E-2</c:v>
                </c:pt>
                <c:pt idx="3">
                  <c:v>1.424456141596791E-2</c:v>
                </c:pt>
                <c:pt idx="4">
                  <c:v>0</c:v>
                </c:pt>
                <c:pt idx="5">
                  <c:v>3.388952254804567E-2</c:v>
                </c:pt>
                <c:pt idx="6">
                  <c:v>1.655223852053013E-2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E-4D67-A19D-7E7238BB9661}"/>
            </c:ext>
          </c:extLst>
        </c:ser>
        <c:ser>
          <c:idx val="5"/>
          <c:order val="5"/>
          <c:tx>
            <c:strRef>
              <c:f>'Table iii &amp; Figures'!$J$158</c:f>
              <c:strCache>
                <c:ptCount val="1"/>
                <c:pt idx="0">
                  <c:v>Sulfadoxine pyrimethamine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Figures'!$AE$158:$AK$158</c:f>
              <c:numCache>
                <c:formatCode>0%</c:formatCode>
                <c:ptCount val="7"/>
                <c:pt idx="0">
                  <c:v>5.2315704327462444E-2</c:v>
                </c:pt>
                <c:pt idx="1">
                  <c:v>0</c:v>
                </c:pt>
                <c:pt idx="2">
                  <c:v>5.4766037303636092E-2</c:v>
                </c:pt>
                <c:pt idx="3">
                  <c:v>2.373436003744742E-2</c:v>
                </c:pt>
                <c:pt idx="4">
                  <c:v>0</c:v>
                </c:pt>
                <c:pt idx="5">
                  <c:v>0.12454775132761814</c:v>
                </c:pt>
                <c:pt idx="6">
                  <c:v>8.7599686358507539E-2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E-4D67-A19D-7E7238BB9661}"/>
            </c:ext>
          </c:extLst>
        </c:ser>
        <c:ser>
          <c:idx val="6"/>
          <c:order val="6"/>
          <c:tx>
            <c:strRef>
              <c:f>'Table iii &amp; Figures'!$J$159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Figures'!$AE$159:$AK$159</c:f>
              <c:numCache>
                <c:formatCode>0%</c:formatCode>
                <c:ptCount val="7"/>
                <c:pt idx="0">
                  <c:v>1.8391385425289004E-3</c:v>
                </c:pt>
                <c:pt idx="1">
                  <c:v>0</c:v>
                </c:pt>
                <c:pt idx="2">
                  <c:v>6.2378305036960022E-3</c:v>
                </c:pt>
                <c:pt idx="3">
                  <c:v>1.7416094161888513E-4</c:v>
                </c:pt>
                <c:pt idx="4">
                  <c:v>0</c:v>
                </c:pt>
                <c:pt idx="5">
                  <c:v>3.7053730208371658E-3</c:v>
                </c:pt>
                <c:pt idx="6">
                  <c:v>1.3798313220753889E-2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E-4D67-A19D-7E7238BB9661}"/>
            </c:ext>
          </c:extLst>
        </c:ser>
        <c:ser>
          <c:idx val="9"/>
          <c:order val="9"/>
          <c:tx>
            <c:strRef>
              <c:f>'Table iii &amp; Figures'!$J$162</c:f>
              <c:strCache>
                <c:ptCount val="1"/>
                <c:pt idx="0">
                  <c:v>Injectable artemisinin monotherapies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iii &amp; Figures'!$AE$152:$AK$152</c:f>
              <c:strCache>
                <c:ptCount val="7"/>
                <c:pt idx="0">
                  <c:v>Retail total</c:v>
                </c:pt>
                <c:pt idx="1">
                  <c:v>Private Not For-Profit Facility</c:v>
                </c:pt>
                <c:pt idx="2">
                  <c:v>Private For-Profit Facility</c:v>
                </c:pt>
                <c:pt idx="3">
                  <c:v>Pharmacy</c:v>
                </c:pt>
                <c:pt idx="4">
                  <c:v>Laboratory</c:v>
                </c:pt>
                <c:pt idx="5">
                  <c:v>Drug store</c:v>
                </c:pt>
                <c:pt idx="6">
                  <c:v>Informal</c:v>
                </c:pt>
              </c:strCache>
            </c:strRef>
          </c:cat>
          <c:val>
            <c:numRef>
              <c:f>'Table iii &amp; Figures'!$AE$162:$AK$162</c:f>
              <c:numCache>
                <c:formatCode>0%</c:formatCode>
                <c:ptCount val="7"/>
                <c:pt idx="0">
                  <c:v>1.5202589953559583E-2</c:v>
                </c:pt>
                <c:pt idx="1">
                  <c:v>0.15287244401168451</c:v>
                </c:pt>
                <c:pt idx="2">
                  <c:v>0.14282693544550268</c:v>
                </c:pt>
                <c:pt idx="3">
                  <c:v>1.2965690294501078E-2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E-4D67-A19D-7E7238BB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292384"/>
        <c:axId val="15487064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'Table iii &amp; Figures'!$J$160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 iii &amp; Figures'!$AE$152:$AK$152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 iii &amp; Figures'!$AE$160:$AK$160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E7E-4D67-A19D-7E7238BB96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Figures'!$J$161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Figures'!$AE$152:$AK$152</c15:sqref>
                        </c15:formulaRef>
                      </c:ext>
                    </c:extLst>
                    <c:strCache>
                      <c:ptCount val="7"/>
                      <c:pt idx="0">
                        <c:v>Retail total</c:v>
                      </c:pt>
                      <c:pt idx="1">
                        <c:v>Private Not For-Profit Facility</c:v>
                      </c:pt>
                      <c:pt idx="2">
                        <c:v>Private For-Profit Facility</c:v>
                      </c:pt>
                      <c:pt idx="3">
                        <c:v>Pharmacy</c:v>
                      </c:pt>
                      <c:pt idx="4">
                        <c:v>Laboratory</c:v>
                      </c:pt>
                      <c:pt idx="5">
                        <c:v>Drug store</c:v>
                      </c:pt>
                      <c:pt idx="6">
                        <c:v>Informal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 iii &amp; Figures'!$AE$161:$AK$161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7E-4D67-A19D-7E7238BB9661}"/>
                  </c:ext>
                </c:extLst>
              </c15:ser>
            </c15:filteredBarSeries>
          </c:ext>
        </c:extLst>
      </c:barChart>
      <c:catAx>
        <c:axId val="5652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06431"/>
        <c:crosses val="autoZero"/>
        <c:auto val="1"/>
        <c:lblAlgn val="ctr"/>
        <c:lblOffset val="100"/>
        <c:noMultiLvlLbl val="0"/>
      </c:catAx>
      <c:valAx>
        <c:axId val="1548706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007782959513647E-2"/>
          <c:y val="3.3093300849668827E-2"/>
          <c:w val="0.32250695931290535"/>
          <c:h val="0.94823086258433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87406</xdr:colOff>
      <xdr:row>56</xdr:row>
      <xdr:rowOff>124012</xdr:rowOff>
    </xdr:from>
    <xdr:to>
      <xdr:col>6</xdr:col>
      <xdr:colOff>1026584</xdr:colOff>
      <xdr:row>71</xdr:row>
      <xdr:rowOff>148166</xdr:rowOff>
    </xdr:to>
    <xdr:graphicFrame macro="">
      <xdr:nvGraphicFramePr>
        <xdr:cNvPr id="2" name="Chart 54">
          <a:extLst>
            <a:ext uri="{FF2B5EF4-FFF2-40B4-BE49-F238E27FC236}">
              <a16:creationId xmlns:a16="http://schemas.microsoft.com/office/drawing/2014/main" id="{66A7ACF7-7240-43BE-B5C3-150A0D420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32846</xdr:colOff>
      <xdr:row>101</xdr:row>
      <xdr:rowOff>58356</xdr:rowOff>
    </xdr:from>
    <xdr:to>
      <xdr:col>7</xdr:col>
      <xdr:colOff>1985</xdr:colOff>
      <xdr:row>115</xdr:row>
      <xdr:rowOff>172727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39C85-4B38-4E49-8012-79B36EBC8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87406</xdr:colOff>
      <xdr:row>64</xdr:row>
      <xdr:rowOff>124012</xdr:rowOff>
    </xdr:from>
    <xdr:to>
      <xdr:col>6</xdr:col>
      <xdr:colOff>1026584</xdr:colOff>
      <xdr:row>79</xdr:row>
      <xdr:rowOff>148166</xdr:rowOff>
    </xdr:to>
    <xdr:graphicFrame macro="">
      <xdr:nvGraphicFramePr>
        <xdr:cNvPr id="2" name="Chart 54">
          <a:extLst>
            <a:ext uri="{FF2B5EF4-FFF2-40B4-BE49-F238E27FC236}">
              <a16:creationId xmlns:a16="http://schemas.microsoft.com/office/drawing/2014/main" id="{1046F839-369F-4011-37A3-EEADDA19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82</xdr:row>
      <xdr:rowOff>1057</xdr:rowOff>
    </xdr:from>
    <xdr:to>
      <xdr:col>6</xdr:col>
      <xdr:colOff>867834</xdr:colOff>
      <xdr:row>97</xdr:row>
      <xdr:rowOff>31750</xdr:rowOff>
    </xdr:to>
    <xdr:graphicFrame macro="">
      <xdr:nvGraphicFramePr>
        <xdr:cNvPr id="3" name="Chart 55">
          <a:extLst>
            <a:ext uri="{FF2B5EF4-FFF2-40B4-BE49-F238E27FC236}">
              <a16:creationId xmlns:a16="http://schemas.microsoft.com/office/drawing/2014/main" id="{9F89D9E1-EE9D-44B7-A577-8065C3A35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6</xdr:col>
      <xdr:colOff>931334</xdr:colOff>
      <xdr:row>115</xdr:row>
      <xdr:rowOff>116416</xdr:rowOff>
    </xdr:to>
    <xdr:graphicFrame macro="">
      <xdr:nvGraphicFramePr>
        <xdr:cNvPr id="4" name="Chart 56">
          <a:extLst>
            <a:ext uri="{FF2B5EF4-FFF2-40B4-BE49-F238E27FC236}">
              <a16:creationId xmlns:a16="http://schemas.microsoft.com/office/drawing/2014/main" id="{B67BB467-1A2D-4494-BC87-EDD6A2669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32846</xdr:colOff>
      <xdr:row>130</xdr:row>
      <xdr:rowOff>32843</xdr:rowOff>
    </xdr:from>
    <xdr:to>
      <xdr:col>6</xdr:col>
      <xdr:colOff>1061982</xdr:colOff>
      <xdr:row>144</xdr:row>
      <xdr:rowOff>164223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BA6C8CF-F89E-AD79-4D62-70761A167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2605691</xdr:colOff>
      <xdr:row>148</xdr:row>
      <xdr:rowOff>16423</xdr:rowOff>
    </xdr:from>
    <xdr:to>
      <xdr:col>6</xdr:col>
      <xdr:colOff>1023665</xdr:colOff>
      <xdr:row>162</xdr:row>
      <xdr:rowOff>5475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2E6220ED-AC34-474E-87BA-2CD001180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166</xdr:row>
      <xdr:rowOff>1</xdr:rowOff>
    </xdr:from>
    <xdr:to>
      <xdr:col>6</xdr:col>
      <xdr:colOff>957974</xdr:colOff>
      <xdr:row>181</xdr:row>
      <xdr:rowOff>137585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64CA94D-5239-464A-AA4F-09FB392B0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15">
          <cell r="B15" t="str">
            <v>Market share of antimalarials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DC6C-EEA2-4FB9-A9FB-DFB1E4DE2514}">
  <sheetPr>
    <tabColor rgb="FFFFFF00"/>
  </sheetPr>
  <dimension ref="A1:AA157"/>
  <sheetViews>
    <sheetView topLeftCell="A55" zoomScale="91" zoomScaleNormal="91" workbookViewId="0">
      <selection activeCell="D78" sqref="D78"/>
    </sheetView>
  </sheetViews>
  <sheetFormatPr defaultColWidth="9.140625" defaultRowHeight="15" x14ac:dyDescent="0.25"/>
  <cols>
    <col min="1" max="1" width="37.42578125" style="26" customWidth="1"/>
    <col min="2" max="7" width="9.140625" style="26"/>
    <col min="8" max="8" width="15.42578125" style="26" customWidth="1"/>
    <col min="9" max="9" width="11.140625" style="27" customWidth="1"/>
    <col min="10" max="10" width="42.42578125" style="7" customWidth="1"/>
    <col min="11" max="11" width="24.85546875" style="3" customWidth="1"/>
    <col min="12" max="12" width="15.7109375" style="3" customWidth="1"/>
    <col min="13" max="14" width="15.7109375" style="2" customWidth="1"/>
    <col min="15" max="15" width="15.7109375" style="3" customWidth="1"/>
    <col min="16" max="16" width="15.7109375" style="2" customWidth="1"/>
    <col min="17" max="17" width="15.7109375" style="3" customWidth="1"/>
    <col min="18" max="16384" width="9.140625" style="2"/>
  </cols>
  <sheetData>
    <row r="1" spans="1:27" ht="22.5" customHeight="1" x14ac:dyDescent="0.25">
      <c r="A1" s="34" t="str">
        <f>'[1]Quantitative Indicators '!$B$15</f>
        <v>Market share of antimalarials</v>
      </c>
      <c r="J1" s="6" t="s">
        <v>2</v>
      </c>
      <c r="K1" s="3">
        <f t="shared" ref="K1:Q1" si="0">IFERROR(IF((RIGHT(K11,LEN(K11)-2)*1)&gt;50,0,1), "")</f>
        <v>0</v>
      </c>
      <c r="L1" s="3">
        <f t="shared" si="0"/>
        <v>0</v>
      </c>
      <c r="M1" s="2">
        <f t="shared" si="0"/>
        <v>0</v>
      </c>
      <c r="N1" s="2">
        <f t="shared" si="0"/>
        <v>0</v>
      </c>
      <c r="O1" s="3">
        <f t="shared" si="0"/>
        <v>1</v>
      </c>
      <c r="P1" s="2">
        <f t="shared" si="0"/>
        <v>0</v>
      </c>
      <c r="Q1" s="3">
        <f t="shared" si="0"/>
        <v>0</v>
      </c>
      <c r="S1" s="2" t="str">
        <f t="shared" ref="S1" si="1">IFERROR(IF((RIGHT(S11,LEN(S11)-2)*1)&gt;50,0,1), "")</f>
        <v/>
      </c>
      <c r="T1" s="2" t="str">
        <f t="shared" ref="T1:AA1" si="2">IFERROR(IF((RIGHT(T11,LEN(T11)-2)*1)&gt;50,1,0), "")</f>
        <v/>
      </c>
      <c r="U1" s="2" t="str">
        <f t="shared" si="2"/>
        <v/>
      </c>
      <c r="V1" s="2" t="str">
        <f t="shared" si="2"/>
        <v/>
      </c>
      <c r="W1" s="2" t="str">
        <f t="shared" si="2"/>
        <v/>
      </c>
      <c r="X1" s="2" t="str">
        <f t="shared" si="2"/>
        <v/>
      </c>
      <c r="Y1" s="2" t="str">
        <f t="shared" si="2"/>
        <v/>
      </c>
      <c r="Z1" s="2" t="str">
        <f t="shared" si="2"/>
        <v/>
      </c>
      <c r="AA1" s="2" t="str">
        <f t="shared" si="2"/>
        <v/>
      </c>
    </row>
    <row r="3" spans="1:27" s="108" customFormat="1" ht="12.75" x14ac:dyDescent="0.2">
      <c r="A3" s="124" t="s">
        <v>6</v>
      </c>
      <c r="B3" s="103"/>
      <c r="C3" s="103"/>
      <c r="D3" s="103"/>
      <c r="E3" s="103"/>
      <c r="F3" s="105"/>
      <c r="G3" s="105"/>
      <c r="H3" s="105"/>
      <c r="I3" s="106"/>
      <c r="J3" s="107"/>
      <c r="K3" s="125"/>
      <c r="L3" s="125"/>
      <c r="O3" s="125"/>
      <c r="Q3" s="125"/>
    </row>
    <row r="4" spans="1:27" s="108" customFormat="1" ht="12.75" x14ac:dyDescent="0.2">
      <c r="A4" s="126" t="s">
        <v>7</v>
      </c>
      <c r="B4" s="103"/>
      <c r="C4" s="103"/>
      <c r="D4" s="103"/>
      <c r="E4" s="103"/>
      <c r="F4" s="105"/>
      <c r="G4" s="105"/>
      <c r="H4" s="105"/>
      <c r="I4" s="106"/>
      <c r="J4" s="107"/>
      <c r="K4" s="125"/>
      <c r="L4" s="125"/>
      <c r="O4" s="125"/>
      <c r="Q4" s="125"/>
    </row>
    <row r="5" spans="1:27" s="108" customFormat="1" ht="12.75" x14ac:dyDescent="0.2">
      <c r="A5" s="126" t="s">
        <v>8</v>
      </c>
      <c r="B5" s="103"/>
      <c r="C5" s="103"/>
      <c r="D5" s="103"/>
      <c r="E5" s="103"/>
      <c r="F5" s="105"/>
      <c r="G5" s="105"/>
      <c r="H5" s="105"/>
      <c r="I5" s="106"/>
      <c r="J5" s="107"/>
      <c r="K5" s="125"/>
      <c r="L5" s="125"/>
      <c r="O5" s="125"/>
      <c r="Q5" s="125"/>
    </row>
    <row r="6" spans="1:27" s="108" customFormat="1" ht="12.75" x14ac:dyDescent="0.2">
      <c r="A6" s="126" t="s">
        <v>9</v>
      </c>
      <c r="B6" s="103"/>
      <c r="C6" s="103"/>
      <c r="D6" s="103"/>
      <c r="E6" s="103"/>
      <c r="F6" s="105"/>
      <c r="G6" s="105"/>
      <c r="H6" s="105"/>
      <c r="I6" s="106"/>
      <c r="J6" s="107"/>
      <c r="K6" s="125"/>
      <c r="L6" s="125"/>
      <c r="O6" s="125"/>
      <c r="Q6" s="125"/>
    </row>
    <row r="7" spans="1:27" s="108" customFormat="1" ht="13.5" thickBot="1" x14ac:dyDescent="0.25">
      <c r="A7" s="105"/>
      <c r="B7" s="105"/>
      <c r="C7" s="103"/>
      <c r="D7" s="103"/>
      <c r="E7" s="103"/>
      <c r="F7" s="105"/>
      <c r="G7" s="105"/>
      <c r="H7" s="105"/>
      <c r="I7" s="106"/>
      <c r="J7" s="136"/>
      <c r="K7" s="137"/>
      <c r="L7" s="137"/>
      <c r="M7" s="138"/>
      <c r="N7" s="138"/>
      <c r="O7" s="137"/>
      <c r="P7" s="138"/>
      <c r="Q7" s="137"/>
    </row>
    <row r="8" spans="1:27" s="104" customFormat="1" ht="15.75" x14ac:dyDescent="0.25">
      <c r="A8" s="103"/>
      <c r="C8" s="103"/>
      <c r="D8" s="103"/>
      <c r="E8" s="103"/>
      <c r="H8" s="105"/>
      <c r="I8" s="106"/>
      <c r="J8" s="147" t="s">
        <v>3</v>
      </c>
      <c r="K8" s="147"/>
      <c r="L8" s="147"/>
      <c r="M8" s="147"/>
      <c r="N8" s="147"/>
      <c r="O8" s="147"/>
      <c r="P8" s="147"/>
      <c r="Q8" s="147"/>
    </row>
    <row r="9" spans="1:27" x14ac:dyDescent="0.25">
      <c r="A9"/>
      <c r="B9"/>
      <c r="C9"/>
      <c r="D9"/>
      <c r="E9"/>
    </row>
    <row r="10" spans="1:27" ht="22.5" x14ac:dyDescent="0.25">
      <c r="A10"/>
      <c r="B10"/>
      <c r="C10"/>
      <c r="D10"/>
      <c r="E10"/>
      <c r="J10" s="143" t="s">
        <v>3</v>
      </c>
      <c r="K10" s="127" t="str">
        <f>IF(T_i!B2="","",T_i!B2)</f>
        <v>Retail TOTAL</v>
      </c>
      <c r="L10" s="127" t="str">
        <f>IF(T_i!F2="","",T_i!F2)</f>
        <v>Private Not For-Profit Facility</v>
      </c>
      <c r="M10" s="127" t="str">
        <f>IF(T_i!J2="","",T_i!J2)</f>
        <v>Private For-Profit Facility</v>
      </c>
      <c r="N10" s="127" t="str">
        <f>IF(T_i!N2="","",T_i!N2)</f>
        <v>Pharmacy</v>
      </c>
      <c r="O10" s="127" t="str">
        <f>IF(T_i!R2="","",T_i!R2)</f>
        <v>Laboratory</v>
      </c>
      <c r="P10" s="127" t="str">
        <f>IF(T_i!V2="","",T_i!V2)</f>
        <v>Drug store</v>
      </c>
      <c r="Q10" s="127" t="str">
        <f>IF(T_i!Z2="","",T_i!Z2)</f>
        <v>Informal TOTAL</v>
      </c>
    </row>
    <row r="11" spans="1:27" ht="15.75" x14ac:dyDescent="0.25">
      <c r="A11" s="19"/>
      <c r="B11"/>
      <c r="C11"/>
      <c r="D11"/>
      <c r="E11"/>
      <c r="J11" s="144"/>
      <c r="K11" s="128" t="str">
        <f>CONCATENATE("N=",T_i!E4)</f>
        <v>N=14392</v>
      </c>
      <c r="L11" s="128" t="str">
        <f>CONCATENATE("N=",T_i!I4)</f>
        <v>N=80</v>
      </c>
      <c r="M11" s="128" t="str">
        <f>CONCATENATE("N=",T_i!M4)</f>
        <v>N=427</v>
      </c>
      <c r="N11" s="128" t="str">
        <f>CONCATENATE("N=",T_i!Q4)</f>
        <v>N=2526</v>
      </c>
      <c r="O11" s="128" t="str">
        <f>CONCATENATE("N=",T_i!U4)</f>
        <v>N=11</v>
      </c>
      <c r="P11" s="128" t="str">
        <f>CONCATENATE("N=",T_i!Y4)</f>
        <v>N=11059</v>
      </c>
      <c r="Q11" s="128" t="str">
        <f>CONCATENATE("N=",T_i!AC4)</f>
        <v>N=289</v>
      </c>
    </row>
    <row r="12" spans="1:27" ht="15.75" x14ac:dyDescent="0.25">
      <c r="A12" s="19"/>
      <c r="C12"/>
      <c r="D12"/>
      <c r="E12"/>
      <c r="J12" s="144"/>
      <c r="K12" s="129" t="s">
        <v>0</v>
      </c>
      <c r="L12" s="129" t="s">
        <v>0</v>
      </c>
      <c r="M12" s="129" t="s">
        <v>0</v>
      </c>
      <c r="N12" s="129" t="s">
        <v>0</v>
      </c>
      <c r="O12" s="129" t="s">
        <v>0</v>
      </c>
      <c r="P12" s="129" t="s">
        <v>0</v>
      </c>
      <c r="Q12" s="129" t="s">
        <v>0</v>
      </c>
    </row>
    <row r="13" spans="1:27" ht="15.75" x14ac:dyDescent="0.25">
      <c r="A13" s="19"/>
      <c r="C13"/>
      <c r="D13"/>
      <c r="E13"/>
      <c r="J13" s="149"/>
      <c r="K13" s="130" t="str">
        <f t="shared" ref="K13:Q13" si="3">"[95% CI]"</f>
        <v>[95% CI]</v>
      </c>
      <c r="L13" s="130" t="str">
        <f t="shared" si="3"/>
        <v>[95% CI]</v>
      </c>
      <c r="M13" s="130" t="str">
        <f t="shared" si="3"/>
        <v>[95% CI]</v>
      </c>
      <c r="N13" s="130" t="str">
        <f t="shared" si="3"/>
        <v>[95% CI]</v>
      </c>
      <c r="O13" s="130" t="str">
        <f t="shared" si="3"/>
        <v>[95% CI]</v>
      </c>
      <c r="P13" s="130" t="str">
        <f t="shared" si="3"/>
        <v>[95% CI]</v>
      </c>
      <c r="Q13" s="130" t="str">
        <f t="shared" si="3"/>
        <v>[95% CI]</v>
      </c>
    </row>
    <row r="14" spans="1:27" x14ac:dyDescent="0.25">
      <c r="C14"/>
      <c r="D14"/>
      <c r="E14"/>
      <c r="J14" s="12" t="s">
        <v>55</v>
      </c>
      <c r="K14" s="20">
        <f>ROUND(T_i!B4,1)</f>
        <v>444463.2</v>
      </c>
      <c r="L14" s="13">
        <f>ROUND(T_i!F4,1)</f>
        <v>5029.5</v>
      </c>
      <c r="M14" s="13">
        <f>ROUND(T_i!J4,1)</f>
        <v>9659.7999999999993</v>
      </c>
      <c r="N14" s="13">
        <f>ROUND(T_i!N4,1)</f>
        <v>88949.1</v>
      </c>
      <c r="O14" s="13">
        <f>ROUND(T_i!R4,1)</f>
        <v>102.1</v>
      </c>
      <c r="P14" s="13">
        <f>ROUND(T_i!V4,1)</f>
        <v>326817.90000000002</v>
      </c>
      <c r="Q14" s="13">
        <f>ROUND(T_i!Z4,1)</f>
        <v>13904.7</v>
      </c>
    </row>
    <row r="15" spans="1:27" x14ac:dyDescent="0.25">
      <c r="A15" s="37"/>
      <c r="J15" s="14"/>
      <c r="K15" s="21" t="str">
        <f>IF(T_i!C4=".","-",(CONCATENATE("[",ROUND(T_i!C4,1),"; ",ROUND(T_i!D4,1),"]")))</f>
        <v>[340761.7; 548164.6]</v>
      </c>
      <c r="L15" s="15" t="str">
        <f>IF(T_i!G4=".","-",(CONCATENATE("[",ROUND(T_i!G4,1),"; ",ROUND(T_i!H4,1),"]")))</f>
        <v>[554.1; 9505]</v>
      </c>
      <c r="M15" s="15" t="str">
        <f>IF(T_i!K4=".","-",(IF(T_i!K4="","-",(CONCATENATE("[",ROUND(T_i!K4,1),"; ",ROUND(T_i!L4,1),"]")))))</f>
        <v>[6852.8; 12466.9]</v>
      </c>
      <c r="N15" s="15" t="str">
        <f>IF(T_i!O4=".","-",(CONCATENATE("[",ROUND(T_i!O4,1),"; ",ROUND(T_i!P4,1),"]")))</f>
        <v>[60462.8; 117435.4]</v>
      </c>
      <c r="O15" s="15" t="str">
        <f>IF(T_i!S4=".","-",(CONCATENATE("[",ROUND(T_i!S4,1),"; ",ROUND(T_i!T4,1),"]")))</f>
        <v>[0; 0]</v>
      </c>
      <c r="P15" s="15" t="str">
        <f>IF(T_i!W4=".","-",(CONCATENATE("[",ROUND(T_i!W4,1),"; ",ROUND(T_i!X4,1),"]")))</f>
        <v>[245553.5; 408082.4]</v>
      </c>
      <c r="Q15" s="15" t="str">
        <f>IF(T_i!AA4=".","-",(CONCATENATE("[",ROUND(T_i!AA4,1),"; ",ROUND(T_i!AB4,1),"]")))</f>
        <v>[2200.3; 25609.1]</v>
      </c>
    </row>
    <row r="16" spans="1:27" x14ac:dyDescent="0.25">
      <c r="A16" s="37"/>
      <c r="J16" s="12" t="s">
        <v>23</v>
      </c>
      <c r="K16" s="20">
        <f>ROUND(T_i!B5,1)</f>
        <v>292604.90000000002</v>
      </c>
      <c r="L16" s="13">
        <f>ROUND(T_i!F5,1)</f>
        <v>4056.1</v>
      </c>
      <c r="M16" s="13">
        <f>ROUND(T_i!J5,1)</f>
        <v>5808.7</v>
      </c>
      <c r="N16" s="13">
        <f>ROUND(T_i!N5,1)</f>
        <v>65878.5</v>
      </c>
      <c r="O16" s="13">
        <f>ROUND(T_i!R5,1)</f>
        <v>93.4</v>
      </c>
      <c r="P16" s="13">
        <f>ROUND(T_i!V5,1)</f>
        <v>205744.3</v>
      </c>
      <c r="Q16" s="13">
        <f>ROUND(T_i!Z5,1)</f>
        <v>11023.9</v>
      </c>
    </row>
    <row r="17" spans="1:17" x14ac:dyDescent="0.25">
      <c r="J17" s="14"/>
      <c r="K17" s="21" t="str">
        <f>IF(T_i!C5=".","-",(CONCATENATE("[",ROUND(T_i!C5,1),"; ",ROUND(T_i!D5,1),"]")))</f>
        <v>[225784.6; 359425.2]</v>
      </c>
      <c r="L17" s="15" t="str">
        <f>IF(T_i!G5=".","-",(CONCATENATE("[",ROUND(T_i!G5,1),"; ",ROUND(T_i!H5,1),"]")))</f>
        <v>[0; 8200.4]</v>
      </c>
      <c r="M17" s="15" t="str">
        <f>IF(T_i!K5=".","-",(CONCATENATE("[",ROUND(T_i!K5,1),"; ",ROUND(T_i!L5,1),"]")))</f>
        <v>[3658.8; 7958.7]</v>
      </c>
      <c r="N17" s="15" t="str">
        <f>IF(T_i!O5=".","-",(CONCATENATE("[",ROUND(T_i!O5,1),"; ",ROUND(T_i!P5,1),"]")))</f>
        <v>[42687.6; 89069.3]</v>
      </c>
      <c r="O17" s="15" t="str">
        <f>IF(T_i!S5=".","-",(CONCATENATE("[",ROUND(T_i!S5,1),"; ",ROUND(T_i!T5,1),"]")))</f>
        <v>[0; 0]</v>
      </c>
      <c r="P17" s="15" t="str">
        <f>IF(T_i!W5=".","-",(CONCATENATE("[",ROUND(T_i!W5,1),"; ",ROUND(T_i!X5,1),"]")))</f>
        <v>[159076.9; 252411.6]</v>
      </c>
      <c r="Q17" s="15" t="str">
        <f>IF(T_i!AA5=".","-",(CONCATENATE("[",ROUND(T_i!AA5,1),"; ",ROUND(T_i!AB5,1),"]")))</f>
        <v>[216.5; 21831.3]</v>
      </c>
    </row>
    <row r="18" spans="1:17" x14ac:dyDescent="0.25">
      <c r="A18" s="28"/>
      <c r="B18" s="26" t="s">
        <v>44</v>
      </c>
      <c r="J18" s="12" t="s">
        <v>24</v>
      </c>
      <c r="K18" s="20">
        <f>ROUND(T_i!B6,1)</f>
        <v>10408.1</v>
      </c>
      <c r="L18" s="13">
        <f>ROUND(T_i!F6,1)</f>
        <v>24.2</v>
      </c>
      <c r="M18" s="13">
        <f>ROUND(T_i!J6,1)</f>
        <v>217.9</v>
      </c>
      <c r="N18" s="13">
        <f>ROUND(T_i!N6,1)</f>
        <v>6179.1</v>
      </c>
      <c r="O18" s="13">
        <f>ROUND(T_i!R6,1)</f>
        <v>0</v>
      </c>
      <c r="P18" s="13">
        <f>ROUND(T_i!V6,1)</f>
        <v>3957.3</v>
      </c>
      <c r="Q18" s="13">
        <f>ROUND(T_i!Z6,1)</f>
        <v>29.6</v>
      </c>
    </row>
    <row r="19" spans="1:17" x14ac:dyDescent="0.25">
      <c r="A19" s="28"/>
      <c r="I19" s="31"/>
      <c r="J19" s="14"/>
      <c r="K19" s="21" t="str">
        <f>IF(T_i!C6=".","-",(CONCATENATE("[",ROUND(T_i!C6,1),"; ",ROUND(T_i!D6,1),"]")))</f>
        <v>[7566.4; 13249.8]</v>
      </c>
      <c r="L19" s="15" t="str">
        <f>IF(T_i!G6=".","-",(CONCATENATE("[",ROUND(T_i!G6,1),"; ",ROUND(T_i!H6,1),"]")))</f>
        <v>[14.5; 33.9]</v>
      </c>
      <c r="M19" s="15" t="str">
        <f>IF(T_i!K6=".","-",(CONCATENATE("[",ROUND(T_i!K6,1),"; ",ROUND(T_i!L6,1),"]")))</f>
        <v>[148.7; 287.1]</v>
      </c>
      <c r="N19" s="15" t="str">
        <f>IF(T_i!O6=".","-",(CONCATENATE("[",ROUND(T_i!O6,1),"; ",ROUND(T_i!P6,1),"]")))</f>
        <v>[3879.8; 8478.5]</v>
      </c>
      <c r="O19" s="15" t="str">
        <f>IF(T_i!S6=".","-",(CONCATENATE("[",ROUND(T_i!S6,1),"; ",ROUND(T_i!T6,1),"]")))</f>
        <v>-</v>
      </c>
      <c r="P19" s="15" t="str">
        <f>IF(T_i!W6=".","-",(CONCATENATE("[",ROUND(T_i!W6,1),"; ",ROUND(T_i!X6,1),"]")))</f>
        <v>[2636.1; 5278.5]</v>
      </c>
      <c r="Q19" s="15" t="str">
        <f>IF(T_i!AA6=".","-",(CONCATENATE("[",ROUND(T_i!AA6,1),"; ",ROUND(T_i!AB6,1),"]")))</f>
        <v>[29.6; 29.6]</v>
      </c>
    </row>
    <row r="20" spans="1:17" x14ac:dyDescent="0.25">
      <c r="J20" s="12" t="s">
        <v>56</v>
      </c>
      <c r="K20" s="20">
        <f>ROUND(T_i!B7,1)</f>
        <v>1446.4</v>
      </c>
      <c r="L20" s="13">
        <f>ROUND(T_i!F7,1)</f>
        <v>12.7</v>
      </c>
      <c r="M20" s="13">
        <f>ROUND(T_i!J7,1)</f>
        <v>1.8</v>
      </c>
      <c r="N20" s="13">
        <f>ROUND(T_i!N7,1)</f>
        <v>819.3</v>
      </c>
      <c r="O20" s="13">
        <f>ROUND(T_i!R7,1)</f>
        <v>0</v>
      </c>
      <c r="P20" s="13">
        <f>ROUND(T_i!V7,1)</f>
        <v>583.29999999999995</v>
      </c>
      <c r="Q20" s="13">
        <f>ROUND(T_i!Z7,1)</f>
        <v>29.3</v>
      </c>
    </row>
    <row r="21" spans="1:17" x14ac:dyDescent="0.25">
      <c r="J21" s="14"/>
      <c r="K21" s="21" t="str">
        <f>IF(T_i!C7=".","-",(CONCATENATE("[",ROUND(T_i!C7,1),"; ",ROUND(T_i!D7,1),"]")))</f>
        <v>[524.1; 2368.6]</v>
      </c>
      <c r="L21" s="15" t="str">
        <f>IF(T_i!G7=".","-",(CONCATENATE("[",ROUND(T_i!G7,1),"; ",ROUND(T_i!H7,1),"]")))</f>
        <v>[0; 0]</v>
      </c>
      <c r="M21" s="15" t="str">
        <f>IF(T_i!K7=".","-",(CONCATENATE("[",ROUND(T_i!K7,1),"; ",ROUND(T_i!L7,1),"]")))</f>
        <v>[0; 0]</v>
      </c>
      <c r="N21" s="15" t="str">
        <f>IF(T_i!O7=".","-",(CONCATENATE("[",ROUND(T_i!O7,1),"; ",ROUND(T_i!P7,1),"]")))</f>
        <v>[493.5; 1145.1]</v>
      </c>
      <c r="O21" s="15" t="str">
        <f>IF(T_i!S7=".","-",(CONCATENATE("[",ROUND(T_i!S7,1),"; ",ROUND(T_i!T7,1),"]")))</f>
        <v>-</v>
      </c>
      <c r="P21" s="15" t="str">
        <f>IF(T_i!W7=".","-",(CONCATENATE("[",ROUND(T_i!W7,1),"; ",ROUND(T_i!X7,1),"]")))</f>
        <v>[583.3; 583.3]</v>
      </c>
      <c r="Q21" s="15" t="str">
        <f>IF(T_i!AA7=".","-",(CONCATENATE("[",ROUND(T_i!AA7,1),"; ",ROUND(T_i!AB7,1),"]")))</f>
        <v>[0; 0]</v>
      </c>
    </row>
    <row r="22" spans="1:17" x14ac:dyDescent="0.25">
      <c r="J22" s="12" t="s">
        <v>45</v>
      </c>
      <c r="K22" s="20">
        <f>ROUND(T_i!B8,1)</f>
        <v>18177.400000000001</v>
      </c>
      <c r="L22" s="13">
        <f>ROUND(T_i!F8,1)</f>
        <v>4.4000000000000004</v>
      </c>
      <c r="M22" s="13">
        <f>ROUND(T_i!J8,1)</f>
        <v>191.6</v>
      </c>
      <c r="N22" s="13">
        <f>ROUND(T_i!N8,1)</f>
        <v>7670.7</v>
      </c>
      <c r="O22" s="13">
        <f>ROUND(T_i!R8,1)</f>
        <v>0</v>
      </c>
      <c r="P22" s="13">
        <f>ROUND(T_i!V8,1)</f>
        <v>9956.1</v>
      </c>
      <c r="Q22" s="13">
        <f>ROUND(T_i!Z8,1)</f>
        <v>354.4</v>
      </c>
    </row>
    <row r="23" spans="1:17" x14ac:dyDescent="0.25">
      <c r="A23" s="29"/>
      <c r="J23" s="14"/>
      <c r="K23" s="21" t="str">
        <f>IF(T_i!C8=".","-",(CONCATENATE("[",ROUND(T_i!C8,1),"; ",ROUND(T_i!D8,1),"]")))</f>
        <v>[14344.3; 22010.4]</v>
      </c>
      <c r="L23" s="15" t="str">
        <f>IF(T_i!G8=".","-",(CONCATENATE("[",ROUND(T_i!G8,1),"; ",ROUND(T_i!H8,1),"]")))</f>
        <v>[0; 46.8]</v>
      </c>
      <c r="M23" s="15" t="str">
        <f>IF(T_i!K8=".","-",(CONCATENATE("[",ROUND(T_i!K8,1),"; ",ROUND(T_i!L8,1),"]")))</f>
        <v>[134.5; 248.8]</v>
      </c>
      <c r="N23" s="15" t="str">
        <f>IF(T_i!O8=".","-",(CONCATENATE("[",ROUND(T_i!O8,1),"; ",ROUND(T_i!P8,1),"]")))</f>
        <v>[5253.7; 10087.7]</v>
      </c>
      <c r="O23" s="15" t="str">
        <f>IF(T_i!S8=".","-",(CONCATENATE("[",ROUND(T_i!S8,1),"; ",ROUND(T_i!T8,1),"]")))</f>
        <v>-</v>
      </c>
      <c r="P23" s="15" t="str">
        <f>IF(T_i!W8=".","-",(CONCATENATE("[",ROUND(T_i!W8,1),"; ",ROUND(T_i!X8,1),"]")))</f>
        <v>[7657.4; 12254.8]</v>
      </c>
      <c r="Q23" s="15" t="str">
        <f>IF(T_i!AA8=".","-",(CONCATENATE("[",ROUND(T_i!AA8,1),"; ",ROUND(T_i!AB8,1),"]")))</f>
        <v>[354.4; 354.4]</v>
      </c>
    </row>
    <row r="24" spans="1:17" x14ac:dyDescent="0.25">
      <c r="A24" s="30"/>
      <c r="H24" s="30"/>
      <c r="J24" s="12" t="s">
        <v>57</v>
      </c>
      <c r="K24" s="20">
        <f>ROUND(T_i!B9,1)</f>
        <v>829.1</v>
      </c>
      <c r="L24" s="13">
        <f>ROUND(T_i!F9,1)</f>
        <v>0</v>
      </c>
      <c r="M24" s="13">
        <f>ROUND(T_i!J9,1)</f>
        <v>0</v>
      </c>
      <c r="N24" s="13">
        <f>ROUND(T_i!N9,1)</f>
        <v>649.20000000000005</v>
      </c>
      <c r="O24" s="13">
        <f>ROUND(T_i!R9,1)</f>
        <v>0</v>
      </c>
      <c r="P24" s="13">
        <f>ROUND(T_i!V9,1)</f>
        <v>180</v>
      </c>
      <c r="Q24" s="13">
        <f>ROUND(T_i!Z9,1)</f>
        <v>0</v>
      </c>
    </row>
    <row r="25" spans="1:17" x14ac:dyDescent="0.25">
      <c r="J25" s="14"/>
      <c r="K25" s="21" t="str">
        <f>IF(T_i!C9=".","-",(CONCATENATE("[",ROUND(T_i!C9,1),"; ",ROUND(T_i!D9,1),"]")))</f>
        <v>[342.8; 1315.4]</v>
      </c>
      <c r="L25" s="15" t="str">
        <f>IF(T_i!G9=".","-",(CONCATENATE("[",ROUND(T_i!G9,1),"; ",ROUND(T_i!H9,1),"]")))</f>
        <v>-</v>
      </c>
      <c r="M25" s="15" t="str">
        <f>IF(T_i!K9=".","-",(CONCATENATE("[",ROUND(T_i!K9,1),"; ",ROUND(T_i!L9,1),"]")))</f>
        <v>-</v>
      </c>
      <c r="N25" s="15" t="str">
        <f>IF(T_i!O9=".","-",(CONCATENATE("[",ROUND(T_i!O9,1),"; ",ROUND(T_i!P9,1),"]")))</f>
        <v>[271; 1027.4]</v>
      </c>
      <c r="O25" s="15" t="str">
        <f>IF(T_i!S9=".","-",(CONCATENATE("[",ROUND(T_i!S9,1),"; ",ROUND(T_i!T9,1),"]")))</f>
        <v>-</v>
      </c>
      <c r="P25" s="15" t="str">
        <f>IF(T_i!W9=".","-",(CONCATENATE("[",ROUND(T_i!W9,1),"; ",ROUND(T_i!X9,1),"]")))</f>
        <v>[0; 495.2]</v>
      </c>
      <c r="Q25" s="15" t="str">
        <f>IF(T_i!AA9=".","-",(CONCATENATE("[",ROUND(T_i!AA9,1),"; ",ROUND(T_i!AB9,1),"]")))</f>
        <v>-</v>
      </c>
    </row>
    <row r="26" spans="1:17" x14ac:dyDescent="0.25">
      <c r="J26" s="12" t="s">
        <v>46</v>
      </c>
      <c r="K26" s="20">
        <f>ROUND(T_i!B10,1)</f>
        <v>45.8</v>
      </c>
      <c r="L26" s="13">
        <f>ROUND(T_i!F10,1)</f>
        <v>0</v>
      </c>
      <c r="M26" s="13">
        <f>ROUND(T_i!J10,1)</f>
        <v>0</v>
      </c>
      <c r="N26" s="13">
        <f>ROUND(T_i!N10,1)</f>
        <v>45.8</v>
      </c>
      <c r="O26" s="13">
        <f>ROUND(T_i!R10,1)</f>
        <v>0</v>
      </c>
      <c r="P26" s="13">
        <f>ROUND(T_i!V10,1)</f>
        <v>0</v>
      </c>
      <c r="Q26" s="13">
        <f>ROUND(T_i!Z10,1)</f>
        <v>0</v>
      </c>
    </row>
    <row r="27" spans="1:17" x14ac:dyDescent="0.25">
      <c r="J27" s="14"/>
      <c r="K27" s="21" t="str">
        <f>IF(T_i!C10=".","-",(CONCATENATE("[",ROUND(T_i!C10,1),"; ",ROUND(T_i!D10,1),"]")))</f>
        <v>[0; 0]</v>
      </c>
      <c r="L27" s="15" t="str">
        <f>IF(T_i!G10=".","-",(CONCATENATE("[",ROUND(T_i!G10,1),"; ",ROUND(T_i!H10,1),"]")))</f>
        <v>-</v>
      </c>
      <c r="M27" s="15" t="str">
        <f>IF(T_i!K10=".","-",(CONCATENATE("[",ROUND(T_i!K10,1),"; ",ROUND(T_i!L10,1),"]")))</f>
        <v>-</v>
      </c>
      <c r="N27" s="15" t="str">
        <f>IF(T_i!O10=".","-",(CONCATENATE("[",ROUND(T_i!O10,1),"; ",ROUND(T_i!P10,1),"]")))</f>
        <v>[0; 0]</v>
      </c>
      <c r="O27" s="15" t="str">
        <f>IF(T_i!S10=".","-",(CONCATENATE("[",ROUND(T_i!S10,1),"; ",ROUND(T_i!T10,1),"]")))</f>
        <v>-</v>
      </c>
      <c r="P27" s="15" t="str">
        <f>IF(T_i!W10=".","-",(CONCATENATE("[",ROUND(T_i!W10,1),"; ",ROUND(T_i!X10,1),"]")))</f>
        <v>-</v>
      </c>
      <c r="Q27" s="15" t="str">
        <f>IF(T_i!AA10=".","-",(CONCATENATE("[",ROUND(T_i!AA10,1),"; ",ROUND(T_i!AB10,1),"]")))</f>
        <v>-</v>
      </c>
    </row>
    <row r="28" spans="1:17" x14ac:dyDescent="0.25">
      <c r="J28" s="12" t="s">
        <v>31</v>
      </c>
      <c r="K28" s="20">
        <f>ROUND(T_i!B11,1)</f>
        <v>383.6</v>
      </c>
      <c r="L28" s="13">
        <f>ROUND(T_i!F11,1)</f>
        <v>19.399999999999999</v>
      </c>
      <c r="M28" s="13">
        <f>ROUND(T_i!J11,1)</f>
        <v>25.1</v>
      </c>
      <c r="N28" s="13">
        <f>ROUND(T_i!N11,1)</f>
        <v>150.30000000000001</v>
      </c>
      <c r="O28" s="13">
        <f>ROUND(T_i!R11,1)</f>
        <v>0</v>
      </c>
      <c r="P28" s="13">
        <f>ROUND(T_i!V11,1)</f>
        <v>188.7</v>
      </c>
      <c r="Q28" s="13">
        <f>ROUND(T_i!Z11,1)</f>
        <v>0</v>
      </c>
    </row>
    <row r="29" spans="1:17" x14ac:dyDescent="0.25">
      <c r="J29" s="14"/>
      <c r="K29" s="21" t="str">
        <f>IF(T_i!C11=".","-",(CONCATENATE("[",ROUND(T_i!C11,1),"; ",ROUND(T_i!D11,1),"]")))</f>
        <v>[176.6; 590.6]</v>
      </c>
      <c r="L29" s="15" t="str">
        <f>IF(T_i!G11=".","-",(CONCATENATE("[",ROUND(T_i!G11,1),"; ",ROUND(T_i!H11,1),"]")))</f>
        <v>[19.4; 19.4]</v>
      </c>
      <c r="M29" s="15" t="str">
        <f>IF(T_i!K11=".","-",(CONCATENATE("[",ROUND(T_i!K11,1),"; ",ROUND(T_i!L11,1),"]")))</f>
        <v>[25.1; 25.1]</v>
      </c>
      <c r="N29" s="15" t="str">
        <f>IF(T_i!O11=".","-",(CONCATENATE("[",ROUND(T_i!O11,1),"; ",ROUND(T_i!P11,1),"]")))</f>
        <v>[6; 294.7]</v>
      </c>
      <c r="O29" s="15" t="str">
        <f>IF(T_i!S11=".","-",(CONCATENATE("[",ROUND(T_i!S11,1),"; ",ROUND(T_i!T11,1),"]")))</f>
        <v>-</v>
      </c>
      <c r="P29" s="15" t="str">
        <f>IF(T_i!W11=".","-",(CONCATENATE("[",ROUND(T_i!W11,1),"; ",ROUND(T_i!X11,1),"]")))</f>
        <v>[188.7; 188.7]</v>
      </c>
      <c r="Q29" s="15" t="str">
        <f>IF(T_i!AA11=".","-",(CONCATENATE("[",ROUND(T_i!AA11,1),"; ",ROUND(T_i!AB11,1),"]")))</f>
        <v>-</v>
      </c>
    </row>
    <row r="30" spans="1:17" x14ac:dyDescent="0.25">
      <c r="J30" s="12" t="s">
        <v>48</v>
      </c>
      <c r="K30" s="20">
        <f>ROUND(T_i!B12,1)</f>
        <v>14223</v>
      </c>
      <c r="L30" s="13">
        <f>ROUND(T_i!F12,1)</f>
        <v>9.4</v>
      </c>
      <c r="M30" s="13">
        <f>ROUND(T_i!J12,1)</f>
        <v>20.5</v>
      </c>
      <c r="N30" s="13">
        <f>ROUND(T_i!N12,1)</f>
        <v>1338.3</v>
      </c>
      <c r="O30" s="13">
        <f>ROUND(T_i!R12,1)</f>
        <v>0</v>
      </c>
      <c r="P30" s="13">
        <f>ROUND(T_i!V12,1)</f>
        <v>12398.4</v>
      </c>
      <c r="Q30" s="13">
        <f>ROUND(T_i!Z12,1)</f>
        <v>456.4</v>
      </c>
    </row>
    <row r="31" spans="1:17" x14ac:dyDescent="0.25">
      <c r="J31" s="14"/>
      <c r="K31" s="21" t="str">
        <f>IF(T_i!C12=".","-",(CONCATENATE("[",ROUND(T_i!C12,1),"; ",ROUND(T_i!D12,1),"]")))</f>
        <v>[10375.6; 18070.3]</v>
      </c>
      <c r="L31" s="15" t="str">
        <f>IF(T_i!G12=".","-",(CONCATENATE("[",ROUND(T_i!G12,1),"; ",ROUND(T_i!H12,1),"]")))</f>
        <v>[9.4; 9.4]</v>
      </c>
      <c r="M31" s="15" t="str">
        <f>IF(T_i!K12=".","-",(CONCATENATE("[",ROUND(T_i!K12,1),"; ",ROUND(T_i!L12,1),"]")))</f>
        <v>[20.5; 20.5]</v>
      </c>
      <c r="N31" s="15" t="str">
        <f>IF(T_i!O12=".","-",(CONCATENATE("[",ROUND(T_i!O12,1),"; ",ROUND(T_i!P12,1),"]")))</f>
        <v>[644.3; 2032.3]</v>
      </c>
      <c r="O31" s="15" t="str">
        <f>IF(T_i!S12=".","-",(CONCATENATE("[",ROUND(T_i!S12,1),"; ",ROUND(T_i!T12,1),"]")))</f>
        <v>-</v>
      </c>
      <c r="P31" s="15" t="str">
        <f>IF(T_i!W12=".","-",(CONCATENATE("[",ROUND(T_i!W12,1),"; ",ROUND(T_i!X12,1),"]")))</f>
        <v>[8662.2; 16134.6]</v>
      </c>
      <c r="Q31" s="15" t="str">
        <f>IF(T_i!AA12=".","-",(CONCATENATE("[",ROUND(T_i!AA12,1),"; ",ROUND(T_i!AB12,1),"]")))</f>
        <v>[456.4; 456.4]</v>
      </c>
    </row>
    <row r="32" spans="1:17" x14ac:dyDescent="0.25">
      <c r="J32" s="12" t="s">
        <v>49</v>
      </c>
      <c r="K32" s="20">
        <f>ROUND(T_i!B13,1)</f>
        <v>40778.5</v>
      </c>
      <c r="L32" s="13">
        <f>ROUND(T_i!F13,1)</f>
        <v>89.3</v>
      </c>
      <c r="M32" s="13">
        <f>ROUND(T_i!J13,1)</f>
        <v>236</v>
      </c>
      <c r="N32" s="13">
        <f>ROUND(T_i!N13,1)</f>
        <v>2530.1999999999998</v>
      </c>
      <c r="O32" s="13">
        <f>ROUND(T_i!R13,1)</f>
        <v>8.6999999999999993</v>
      </c>
      <c r="P32" s="13">
        <f>ROUND(T_i!V13,1)</f>
        <v>36678.1</v>
      </c>
      <c r="Q32" s="13">
        <f>ROUND(T_i!Z13,1)</f>
        <v>1236.2</v>
      </c>
    </row>
    <row r="33" spans="1:17" x14ac:dyDescent="0.25">
      <c r="J33" s="14"/>
      <c r="K33" s="21" t="str">
        <f>IF(T_i!C13=".","-",(CONCATENATE("[",ROUND(T_i!C13,1),"; ",ROUND(T_i!D13,1),"]")))</f>
        <v>[28538; 53019]</v>
      </c>
      <c r="L33" s="15" t="str">
        <f>IF(T_i!G13=".","-",(CONCATENATE("[",ROUND(T_i!G13,1),"; ",ROUND(T_i!H13,1),"]")))</f>
        <v>[0; 201.5]</v>
      </c>
      <c r="M33" s="15" t="str">
        <f>IF(T_i!K13=".","-",(CONCATENATE("[",ROUND(T_i!K13,1),"; ",ROUND(T_i!L13,1),"]")))</f>
        <v>[236; 236]</v>
      </c>
      <c r="N33" s="15" t="str">
        <f>IF(T_i!O13=".","-",(CONCATENATE("[",ROUND(T_i!O13,1),"; ",ROUND(T_i!P13,1),"]")))</f>
        <v>[1164.4; 3896]</v>
      </c>
      <c r="O33" s="15" t="str">
        <f>IF(T_i!S13=".","-",(CONCATENATE("[",ROUND(T_i!S13,1),"; ",ROUND(T_i!T13,1),"]")))</f>
        <v>[0; 0]</v>
      </c>
      <c r="P33" s="15" t="str">
        <f>IF(T_i!W13=".","-",(CONCATENATE("[",ROUND(T_i!W13,1),"; ",ROUND(T_i!X13,1),"]")))</f>
        <v>[24846.2; 48510]</v>
      </c>
      <c r="Q33" s="15" t="str">
        <f>IF(T_i!AA13=".","-",(CONCATENATE("[",ROUND(T_i!AA13,1),"; ",ROUND(T_i!AB13,1),"]")))</f>
        <v>[443.5; 2028.9]</v>
      </c>
    </row>
    <row r="34" spans="1:17" x14ac:dyDescent="0.25">
      <c r="J34" s="139" t="s">
        <v>58</v>
      </c>
      <c r="K34" s="20">
        <f>ROUND(T_i!B14,1)</f>
        <v>867.7</v>
      </c>
      <c r="L34" s="13">
        <f>ROUND(T_i!F14,1)</f>
        <v>0</v>
      </c>
      <c r="M34" s="13">
        <f>ROUND(T_i!J14,1)</f>
        <v>240.9</v>
      </c>
      <c r="N34" s="13">
        <f>ROUND(T_i!N14,1)</f>
        <v>9.1999999999999993</v>
      </c>
      <c r="O34" s="13">
        <f>ROUND(T_i!R14,1)</f>
        <v>0</v>
      </c>
      <c r="P34" s="13">
        <f>ROUND(T_i!V14,1)</f>
        <v>473.3</v>
      </c>
      <c r="Q34" s="13">
        <f>ROUND(T_i!Z14,1)</f>
        <v>144.30000000000001</v>
      </c>
    </row>
    <row r="35" spans="1:17" x14ac:dyDescent="0.25">
      <c r="J35" s="140"/>
      <c r="K35" s="21" t="str">
        <f>IF(T_i!C14=".","-",(CONCATENATE("[",ROUND(T_i!C14,1),"; ",ROUND(T_i!D14,1),"]")))</f>
        <v>[388.4; 1346.9]</v>
      </c>
      <c r="L35" s="15" t="str">
        <f>IF(T_i!G14=".","-",(CONCATENATE("[",ROUND(T_i!G14,1),"; ",ROUND(T_i!H14,1),"]")))</f>
        <v>-</v>
      </c>
      <c r="M35" s="15" t="str">
        <f>IF(T_i!K14=".","-",(CONCATENATE("[",ROUND(T_i!K14,1),"; ",ROUND(T_i!L14,1),"]")))</f>
        <v>[240.9; 240.9]</v>
      </c>
      <c r="N35" s="15" t="str">
        <f>IF(T_i!O14=".","-",(CONCATENATE("[",ROUND(T_i!O14,1),"; ",ROUND(T_i!P14,1),"]")))</f>
        <v>[0; 0]</v>
      </c>
      <c r="O35" s="15" t="str">
        <f>IF(T_i!S14=".","-",(CONCATENATE("[",ROUND(T_i!S14,1),"; ",ROUND(T_i!T14,1),"]")))</f>
        <v>-</v>
      </c>
      <c r="P35" s="15" t="str">
        <f>IF(T_i!W14=".","-",(CONCATENATE("[",ROUND(T_i!W14,1),"; ",ROUND(T_i!X14,1),"]")))</f>
        <v>[316.7; 629.9]</v>
      </c>
      <c r="Q35" s="15" t="str">
        <f>IF(T_i!AA14=".","-",(CONCATENATE("[",ROUND(T_i!AA14,1),"; ",ROUND(T_i!AB14,1),"]")))</f>
        <v>[0; 698.8]</v>
      </c>
    </row>
    <row r="36" spans="1:17" x14ac:dyDescent="0.25">
      <c r="J36" s="139" t="s">
        <v>50</v>
      </c>
      <c r="K36" s="20">
        <f>ROUND(T_i!B15,1)</f>
        <v>164.7</v>
      </c>
      <c r="L36" s="13">
        <f>ROUND(T_i!F15,1)</f>
        <v>2.2000000000000002</v>
      </c>
      <c r="M36" s="13">
        <f>ROUND(T_i!J15,1)</f>
        <v>107.1</v>
      </c>
      <c r="N36" s="13">
        <f>ROUND(T_i!N15,1)</f>
        <v>26.1</v>
      </c>
      <c r="O36" s="13">
        <f>ROUND(T_i!R15,1)</f>
        <v>0</v>
      </c>
      <c r="P36" s="13">
        <f>ROUND(T_i!V15,1)</f>
        <v>29.3</v>
      </c>
      <c r="Q36" s="13">
        <f>ROUND(T_i!Z15,1)</f>
        <v>0</v>
      </c>
    </row>
    <row r="37" spans="1:17" x14ac:dyDescent="0.25">
      <c r="J37" s="140"/>
      <c r="K37" s="21" t="str">
        <f>IF(T_i!C15=".","-",(CONCATENATE("[",ROUND(T_i!C15,1),"; ",ROUND(T_i!D15,1),"]")))</f>
        <v>[0; 338]</v>
      </c>
      <c r="L37" s="15" t="str">
        <f>IF(T_i!G15=".","-",(CONCATENATE("[",ROUND(T_i!G15,1),"; ",ROUND(T_i!H15,1),"]")))</f>
        <v>[0; 0]</v>
      </c>
      <c r="M37" s="15" t="str">
        <f>IF(T_i!K15=".","-",(CONCATENATE("[",ROUND(T_i!K15,1),"; ",ROUND(T_i!L15,1),"]")))</f>
        <v>[0; 0]</v>
      </c>
      <c r="N37" s="15" t="str">
        <f>IF(T_i!O15=".","-",(CONCATENATE("[",ROUND(T_i!O15,1),"; ",ROUND(T_i!P15,1),"]")))</f>
        <v>[0; 79.3]</v>
      </c>
      <c r="O37" s="15" t="str">
        <f>IF(T_i!S15=".","-",(CONCATENATE("[",ROUND(T_i!S15,1),"; ",ROUND(T_i!T15,1),"]")))</f>
        <v>-</v>
      </c>
      <c r="P37" s="15" t="str">
        <f>IF(T_i!W15=".","-",(CONCATENATE("[",ROUND(T_i!W15,1),"; ",ROUND(T_i!X15,1),"]")))</f>
        <v>[0; 64]</v>
      </c>
      <c r="Q37" s="15" t="str">
        <f>IF(T_i!AA15=".","-",(CONCATENATE("[",ROUND(T_i!AA15,1),"; ",ROUND(T_i!AB15,1),"]")))</f>
        <v>-</v>
      </c>
    </row>
    <row r="38" spans="1:17" x14ac:dyDescent="0.25">
      <c r="J38" s="139" t="s">
        <v>36</v>
      </c>
      <c r="K38" s="20">
        <f>ROUND(T_i!B16,1)</f>
        <v>0</v>
      </c>
      <c r="L38" s="13">
        <f>ROUND(T_i!F16,1)</f>
        <v>0</v>
      </c>
      <c r="M38" s="13">
        <f>ROUND(T_i!J16,1)</f>
        <v>0</v>
      </c>
      <c r="N38" s="13">
        <f>ROUND(T_i!N16,1)</f>
        <v>0</v>
      </c>
      <c r="O38" s="13">
        <f>ROUND(T_i!R16,1)</f>
        <v>0</v>
      </c>
      <c r="P38" s="13">
        <f>ROUND(T_i!V16,1)</f>
        <v>0</v>
      </c>
      <c r="Q38" s="13">
        <f>ROUND(T_i!Z16,1)</f>
        <v>0</v>
      </c>
    </row>
    <row r="39" spans="1:17" x14ac:dyDescent="0.25">
      <c r="J39" s="140"/>
      <c r="K39" s="21" t="str">
        <f>IF(T_i!C16=".","-",(CONCATENATE("[",ROUND(T_i!C16,1),"; ",ROUND(T_i!D16,1),"]")))</f>
        <v>-</v>
      </c>
      <c r="L39" s="15" t="str">
        <f>IF(T_i!G16=".","-",(CONCATENATE("[",ROUND(T_i!G16,1),"; ",ROUND(T_i!H16,1),"]")))</f>
        <v>-</v>
      </c>
      <c r="M39" s="15" t="str">
        <f>IF(T_i!K16=".","-",(CONCATENATE("[",ROUND(T_i!K16,1),"; ",ROUND(T_i!L16,1),"]")))</f>
        <v>-</v>
      </c>
      <c r="N39" s="15" t="str">
        <f>IF(T_i!O16=".","-",(CONCATENATE("[",ROUND(T_i!O16,1),"; ",ROUND(T_i!P16,1),"]")))</f>
        <v>-</v>
      </c>
      <c r="O39" s="15" t="str">
        <f>IF(T_i!S16=".","-",(CONCATENATE("[",ROUND(T_i!S16,1),"; ",ROUND(T_i!T16,1),"]")))</f>
        <v>-</v>
      </c>
      <c r="P39" s="15" t="str">
        <f>IF(T_i!W16=".","-",(CONCATENATE("[",ROUND(T_i!W16,1),"; ",ROUND(T_i!X16,1),"]")))</f>
        <v>-</v>
      </c>
      <c r="Q39" s="15" t="str">
        <f>IF(T_i!AA16=".","-",(CONCATENATE("[",ROUND(T_i!AA16,1),"; ",ROUND(T_i!AB16,1),"]")))</f>
        <v>-</v>
      </c>
    </row>
    <row r="40" spans="1:17" x14ac:dyDescent="0.25">
      <c r="J40" s="139" t="s">
        <v>37</v>
      </c>
      <c r="K40" s="20">
        <f>ROUND(T_i!B17,1)</f>
        <v>0</v>
      </c>
      <c r="L40" s="13">
        <f>ROUND(T_i!F17,1)</f>
        <v>0</v>
      </c>
      <c r="M40" s="13">
        <f>ROUND(T_i!J17,1)</f>
        <v>0</v>
      </c>
      <c r="N40" s="13">
        <f>ROUND(T_i!N17,1)</f>
        <v>0</v>
      </c>
      <c r="O40" s="13">
        <f>ROUND(T_i!R17,1)</f>
        <v>0</v>
      </c>
      <c r="P40" s="13">
        <f>ROUND(T_i!V17,1)</f>
        <v>0</v>
      </c>
      <c r="Q40" s="13">
        <f>ROUND(T_i!Z17,1)</f>
        <v>0</v>
      </c>
    </row>
    <row r="41" spans="1:17" x14ac:dyDescent="0.25">
      <c r="A41" s="32"/>
      <c r="J41" s="140"/>
      <c r="K41" s="21" t="str">
        <f>IF(T_i!C17=".","-",(CONCATENATE("[",ROUND(T_i!C17,1),"; ",ROUND(T_i!D17,1),"]")))</f>
        <v>-</v>
      </c>
      <c r="L41" s="15" t="str">
        <f>IF(T_i!G17=".","-",(CONCATENATE("[",ROUND(T_i!G17,1),"; ",ROUND(T_i!H17,1),"]")))</f>
        <v>-</v>
      </c>
      <c r="M41" s="15" t="str">
        <f>IF(T_i!K17=".","-",(CONCATENATE("[",ROUND(T_i!K17,1),"; ",ROUND(T_i!L17,1),"]")))</f>
        <v>-</v>
      </c>
      <c r="N41" s="15" t="str">
        <f>IF(T_i!O17=".","-",(CONCATENATE("[",ROUND(T_i!O17,1),"; ",ROUND(T_i!P17,1),"]")))</f>
        <v>-</v>
      </c>
      <c r="O41" s="15" t="str">
        <f>IF(T_i!S17=".","-",(CONCATENATE("[",ROUND(T_i!S17,1),"; ",ROUND(T_i!T17,1),"]")))</f>
        <v>-</v>
      </c>
      <c r="P41" s="15" t="str">
        <f>IF(T_i!W17=".","-",(CONCATENATE("[",ROUND(T_i!W17,1),"; ",ROUND(T_i!X17,1),"]")))</f>
        <v>-</v>
      </c>
      <c r="Q41" s="15" t="str">
        <f>IF(T_i!AA17=".","-",(CONCATENATE("[",ROUND(T_i!AA17,1),"; ",ROUND(T_i!AB17,1),"]")))</f>
        <v>-</v>
      </c>
    </row>
    <row r="42" spans="1:17" x14ac:dyDescent="0.25">
      <c r="J42" s="12" t="s">
        <v>38</v>
      </c>
      <c r="K42" s="20">
        <f>ROUND(T_i!B18,1)</f>
        <v>1841.1</v>
      </c>
      <c r="L42" s="13">
        <f>ROUND(T_i!F18,1)</f>
        <v>63.9</v>
      </c>
      <c r="M42" s="13">
        <f>ROUND(T_i!J18,1)</f>
        <v>358.3</v>
      </c>
      <c r="N42" s="13">
        <f>ROUND(T_i!N18,1)</f>
        <v>598.20000000000005</v>
      </c>
      <c r="O42" s="13">
        <f>ROUND(T_i!R18,1)</f>
        <v>0</v>
      </c>
      <c r="P42" s="13">
        <f>ROUND(T_i!V18,1)</f>
        <v>802.3</v>
      </c>
      <c r="Q42" s="13">
        <f>ROUND(T_i!Z18,1)</f>
        <v>18.399999999999999</v>
      </c>
    </row>
    <row r="43" spans="1:17" x14ac:dyDescent="0.25">
      <c r="J43" s="14"/>
      <c r="K43" s="21" t="str">
        <f>IF(T_i!C18=".","-",(CONCATENATE("[",ROUND(T_i!C18,1),"; ",ROUND(T_i!D18,1),"]")))</f>
        <v>[741.5; 2940.7]</v>
      </c>
      <c r="L43" s="15" t="str">
        <f>IF(T_i!G18=".","-",(CONCATENATE("[",ROUND(T_i!G18,1),"; ",ROUND(T_i!H18,1),"]")))</f>
        <v>[63.9; 63.9]</v>
      </c>
      <c r="M43" s="15" t="str">
        <f>IF(T_i!K18=".","-",(CONCATENATE("[",ROUND(T_i!K18,1),"; ",ROUND(T_i!L18,1),"]")))</f>
        <v>[358.3; 358.3]</v>
      </c>
      <c r="N43" s="15" t="str">
        <f>IF(T_i!O18=".","-",(CONCATENATE("[",ROUND(T_i!O18,1),"; ",ROUND(T_i!P18,1),"]")))</f>
        <v>[598.2; 598.2]</v>
      </c>
      <c r="O43" s="15" t="str">
        <f>IF(T_i!S18=".","-",(CONCATENATE("[",ROUND(T_i!S18,1),"; ",ROUND(T_i!T18,1),"]")))</f>
        <v>-</v>
      </c>
      <c r="P43" s="15" t="str">
        <f>IF(T_i!W18=".","-",(CONCATENATE("[",ROUND(T_i!W18,1),"; ",ROUND(T_i!X18,1),"]")))</f>
        <v>[444.3; 1160.4]</v>
      </c>
      <c r="Q43" s="15" t="str">
        <f>IF(T_i!AA18=".","-",(CONCATENATE("[",ROUND(T_i!AA18,1),"; ",ROUND(T_i!AB18,1),"]")))</f>
        <v>[18.4; 18.4]</v>
      </c>
    </row>
    <row r="44" spans="1:17" x14ac:dyDescent="0.25">
      <c r="J44" s="16" t="s">
        <v>39</v>
      </c>
      <c r="K44" s="20">
        <f>ROUND(T_i!B19,1)</f>
        <v>54987</v>
      </c>
      <c r="L44" s="13">
        <f>ROUND(T_i!F19,1)</f>
        <v>609.29999999999995</v>
      </c>
      <c r="M44" s="13">
        <f>ROUND(T_i!J19,1)</f>
        <v>2078.1</v>
      </c>
      <c r="N44" s="13">
        <f>ROUND(T_i!N19,1)</f>
        <v>1713.8</v>
      </c>
      <c r="O44" s="13">
        <f>ROUND(T_i!R19,1)</f>
        <v>0</v>
      </c>
      <c r="P44" s="13">
        <f>ROUND(T_i!V19,1)</f>
        <v>50114.1</v>
      </c>
      <c r="Q44" s="13">
        <f>ROUND(T_i!Z19,1)</f>
        <v>471.7</v>
      </c>
    </row>
    <row r="45" spans="1:17" x14ac:dyDescent="0.25">
      <c r="J45" s="17"/>
      <c r="K45" s="21" t="str">
        <f>IF(T_i!C19=".","-",(CONCATENATE("[",ROUND(T_i!C19,1),"; ",ROUND(T_i!D19,1),"]")))</f>
        <v>[36832.4; 73141.5]</v>
      </c>
      <c r="L45" s="15" t="str">
        <f>IF(T_i!G19=".","-",(CONCATENATE("[",ROUND(T_i!G19,1),"; ",ROUND(T_i!H19,1),"]")))</f>
        <v>[168.2; 1050.3]</v>
      </c>
      <c r="M45" s="15" t="str">
        <f>IF(T_i!K19=".","-",(CONCATENATE("[",ROUND(T_i!K19,1),"; ",ROUND(T_i!L19,1),"]")))</f>
        <v>[2078.1; 2078.1]</v>
      </c>
      <c r="N45" s="15" t="str">
        <f>IF(T_i!O19=".","-",(CONCATENATE("[",ROUND(T_i!O19,1),"; ",ROUND(T_i!P19,1),"]")))</f>
        <v>[973.1; 2454.4]</v>
      </c>
      <c r="O45" s="15" t="str">
        <f>IF(T_i!S19=".","-",(CONCATENATE("[",ROUND(T_i!S19,1),"; ",ROUND(T_i!T19,1),"]")))</f>
        <v>-</v>
      </c>
      <c r="P45" s="15" t="str">
        <f>IF(T_i!W19=".","-",(CONCATENATE("[",ROUND(T_i!W19,1),"; ",ROUND(T_i!X19,1),"]")))</f>
        <v>[31814.9; 68413.4]</v>
      </c>
      <c r="Q45" s="15" t="str">
        <f>IF(T_i!AA19=".","-",(CONCATENATE("[",ROUND(T_i!AA19,1),"; ",ROUND(T_i!AB19,1),"]")))</f>
        <v>[203.3; 740]</v>
      </c>
    </row>
    <row r="46" spans="1:17" x14ac:dyDescent="0.25">
      <c r="J46" s="12" t="s">
        <v>40</v>
      </c>
      <c r="K46" s="20">
        <f>ROUND(T_i!B20,1)</f>
        <v>7705.9</v>
      </c>
      <c r="L46" s="13">
        <f>ROUND(T_i!F20,1)</f>
        <v>138.6</v>
      </c>
      <c r="M46" s="13">
        <f>ROUND(T_i!J20,1)</f>
        <v>373.8</v>
      </c>
      <c r="N46" s="13">
        <f>ROUND(T_i!N20,1)</f>
        <v>1340.4</v>
      </c>
      <c r="O46" s="13">
        <f>ROUND(T_i!R20,1)</f>
        <v>0</v>
      </c>
      <c r="P46" s="13">
        <f>ROUND(T_i!V20,1)</f>
        <v>5712.7</v>
      </c>
      <c r="Q46" s="13">
        <f>ROUND(T_i!Z20,1)</f>
        <v>140.5</v>
      </c>
    </row>
    <row r="47" spans="1:17" x14ac:dyDescent="0.25">
      <c r="J47" s="18"/>
      <c r="K47" s="21" t="str">
        <f>IF(T_i!C20=".","-",(CONCATENATE("[",ROUND(T_i!C20,1),"; ",ROUND(T_i!D20,1),"]")))</f>
        <v>[3164.9; 12247]</v>
      </c>
      <c r="L47" s="15" t="str">
        <f>IF(T_i!G20=".","-",(CONCATENATE("[",ROUND(T_i!G20,1),"; ",ROUND(T_i!H20,1),"]")))</f>
        <v>[138.6; 138.6]</v>
      </c>
      <c r="M47" s="15" t="str">
        <f>IF(T_i!K20=".","-",(CONCATENATE("[",ROUND(T_i!K20,1),"; ",ROUND(T_i!L20,1),"]")))</f>
        <v>[212.4; 535.1]</v>
      </c>
      <c r="N47" s="15" t="str">
        <f>IF(T_i!O20=".","-",(CONCATENATE("[",ROUND(T_i!O20,1),"; ",ROUND(T_i!P20,1),"]")))</f>
        <v>[151.2; 2529.5]</v>
      </c>
      <c r="O47" s="15" t="str">
        <f>IF(T_i!S20=".","-",(CONCATENATE("[",ROUND(T_i!S20,1),"; ",ROUND(T_i!T20,1),"]")))</f>
        <v>-</v>
      </c>
      <c r="P47" s="15" t="str">
        <f>IF(T_i!W20=".","-",(CONCATENATE("[",ROUND(T_i!W20,1),"; ",ROUND(T_i!X20,1),"]")))</f>
        <v>[2273.1; 9152.4]</v>
      </c>
      <c r="Q47" s="15" t="str">
        <f>IF(T_i!AA20=".","-",(CONCATENATE("[",ROUND(T_i!AA20,1),"; ",ROUND(T_i!AB20,1),"]")))</f>
        <v>[34.3; 246.6]</v>
      </c>
    </row>
    <row r="48" spans="1:17" ht="38.25" customHeight="1" thickBot="1" x14ac:dyDescent="0.3">
      <c r="J48" s="142" t="str">
        <f>T_i!C1</f>
        <v>'Footnote: Volume data were available for the following total number of antimalarial products=14634;  by outlet type: Private not for profit=80; private not for profit=427; pharmacy=2526; PPMV=11059; informal=289; labs = 11; wholesalers= 242;   The number of antimalarial products with volume data, from outlets that met screening criteria for a full interview but did not complete the interview =0</v>
      </c>
      <c r="K48" s="142"/>
      <c r="L48" s="142"/>
      <c r="M48" s="142"/>
      <c r="N48" s="142"/>
      <c r="O48" s="142"/>
      <c r="P48" s="142"/>
      <c r="Q48" s="142"/>
    </row>
    <row r="54" spans="1:17" ht="15.75" thickBot="1" x14ac:dyDescent="0.3">
      <c r="J54" s="133"/>
      <c r="K54" s="134"/>
      <c r="L54" s="134"/>
      <c r="M54" s="135"/>
      <c r="N54" s="135"/>
      <c r="O54" s="134"/>
      <c r="P54" s="135"/>
      <c r="Q54" s="134"/>
    </row>
    <row r="55" spans="1:17" s="4" customFormat="1" ht="58.5" customHeight="1" thickBot="1" x14ac:dyDescent="0.3">
      <c r="A55" s="26"/>
      <c r="B55" s="141" t="str">
        <f>J55</f>
        <v>Overall market share of antimalarials sold in the previous week, by stratum</v>
      </c>
      <c r="C55" s="141"/>
      <c r="D55" s="141"/>
      <c r="E55" s="141"/>
      <c r="F55" s="141"/>
      <c r="G55" s="141"/>
      <c r="H55" s="26"/>
      <c r="I55" s="27"/>
      <c r="J55" s="147" t="s">
        <v>4</v>
      </c>
      <c r="K55" s="147"/>
      <c r="L55" s="147"/>
      <c r="M55" s="147"/>
      <c r="N55" s="147"/>
      <c r="O55" s="147"/>
      <c r="P55" s="147"/>
      <c r="Q55" s="147"/>
    </row>
    <row r="56" spans="1:17" ht="15.75" thickTop="1" x14ac:dyDescent="0.25">
      <c r="B56" s="145"/>
      <c r="C56" s="145"/>
      <c r="D56" s="145"/>
      <c r="E56" s="145"/>
      <c r="F56" s="145"/>
      <c r="G56" s="145"/>
    </row>
    <row r="57" spans="1:17" ht="23.25" x14ac:dyDescent="0.25">
      <c r="B57" s="146"/>
      <c r="C57" s="146"/>
      <c r="D57" s="146"/>
      <c r="E57" s="146"/>
      <c r="F57" s="146"/>
      <c r="G57" s="146"/>
      <c r="J57" s="143" t="s">
        <v>3</v>
      </c>
      <c r="K57" s="131" t="str">
        <f>IF(T_i!B2="","",T_i!B2)</f>
        <v>Retail TOTAL</v>
      </c>
      <c r="L57" s="131" t="str">
        <f>IF(T_i!F2="","",T_i!F2)</f>
        <v>Private Not For-Profit Facility</v>
      </c>
      <c r="M57" s="131" t="str">
        <f>IF(T_i!J2="","",T_i!J2)</f>
        <v>Private For-Profit Facility</v>
      </c>
      <c r="N57" s="131" t="str">
        <f>IF(T_i!N2="","",T_i!N2)</f>
        <v>Pharmacy</v>
      </c>
      <c r="O57" s="131" t="str">
        <f>IF(T_i!R2="","",T_i!R2)</f>
        <v>Laboratory</v>
      </c>
      <c r="P57" s="131" t="str">
        <f>IF(T_i!V2="","",T_i!V2)</f>
        <v>Drug store</v>
      </c>
      <c r="Q57" s="131" t="str">
        <f>IF(T_i!Z2="","",T_i!Z2)</f>
        <v>Informal TOTAL</v>
      </c>
    </row>
    <row r="58" spans="1:17" x14ac:dyDescent="0.25">
      <c r="B58" s="146"/>
      <c r="C58" s="146"/>
      <c r="D58" s="146"/>
      <c r="E58" s="146"/>
      <c r="F58" s="146"/>
      <c r="G58" s="146"/>
      <c r="J58" s="144"/>
      <c r="K58" s="132" t="str">
        <f>CONCATENATE("N=",T_i!E4)</f>
        <v>N=14392</v>
      </c>
      <c r="L58" s="132" t="str">
        <f>CONCATENATE("N=",T_i!I4)</f>
        <v>N=80</v>
      </c>
      <c r="M58" s="132" t="str">
        <f>CONCATENATE("N=",T_i!M4)</f>
        <v>N=427</v>
      </c>
      <c r="N58" s="132" t="str">
        <f>CONCATENATE("N=",T_i!Q4)</f>
        <v>N=2526</v>
      </c>
      <c r="O58" s="132" t="str">
        <f>CONCATENATE("N=",T_i!U4)</f>
        <v>N=11</v>
      </c>
      <c r="P58" s="132" t="str">
        <f>CONCATENATE("N=",T_i!Y4)</f>
        <v>N=11059</v>
      </c>
      <c r="Q58" s="132" t="str">
        <f>CONCATENATE("N=",T_i!AC4)</f>
        <v>N=289</v>
      </c>
    </row>
    <row r="59" spans="1:17" x14ac:dyDescent="0.25">
      <c r="B59" s="146"/>
      <c r="C59" s="146"/>
      <c r="D59" s="146"/>
      <c r="E59" s="146"/>
      <c r="F59" s="146"/>
      <c r="G59" s="146"/>
      <c r="J59" s="149"/>
      <c r="K59" s="132" t="s">
        <v>43</v>
      </c>
      <c r="L59" s="132" t="s">
        <v>43</v>
      </c>
      <c r="M59" s="132" t="s">
        <v>43</v>
      </c>
      <c r="N59" s="132" t="s">
        <v>43</v>
      </c>
      <c r="O59" s="132" t="s">
        <v>43</v>
      </c>
      <c r="P59" s="132" t="s">
        <v>43</v>
      </c>
      <c r="Q59" s="132" t="s">
        <v>43</v>
      </c>
    </row>
    <row r="60" spans="1:17" x14ac:dyDescent="0.25">
      <c r="B60" s="146"/>
      <c r="C60" s="146"/>
      <c r="D60" s="146"/>
      <c r="E60" s="146"/>
      <c r="F60" s="146"/>
      <c r="G60" s="146"/>
      <c r="J60" s="23" t="s">
        <v>10</v>
      </c>
      <c r="K60" s="22"/>
      <c r="L60" s="22"/>
      <c r="M60" s="22"/>
      <c r="N60" s="22"/>
      <c r="O60" s="22"/>
      <c r="P60" s="22"/>
      <c r="Q60" s="22"/>
    </row>
    <row r="61" spans="1:17" x14ac:dyDescent="0.25">
      <c r="B61" s="146"/>
      <c r="C61" s="146"/>
      <c r="D61" s="146"/>
      <c r="E61" s="146"/>
      <c r="F61" s="146"/>
      <c r="G61" s="146"/>
      <c r="J61" s="12" t="s">
        <v>55</v>
      </c>
      <c r="K61" s="24">
        <f t="shared" ref="K61:Q61" si="4">IF(K14=0,0,(K14/($K$14)))</f>
        <v>1</v>
      </c>
      <c r="L61" s="25">
        <f t="shared" si="4"/>
        <v>1.1315897469126802E-2</v>
      </c>
      <c r="M61" s="25">
        <f t="shared" si="4"/>
        <v>2.1733632840694121E-2</v>
      </c>
      <c r="N61" s="25">
        <f t="shared" si="4"/>
        <v>0.20012702963934922</v>
      </c>
      <c r="O61" s="25">
        <f t="shared" si="4"/>
        <v>2.2971530601408619E-4</v>
      </c>
      <c r="P61" s="25">
        <f t="shared" si="4"/>
        <v>0.73530924494986316</v>
      </c>
      <c r="Q61" s="25">
        <f t="shared" si="4"/>
        <v>3.1284254804447256E-2</v>
      </c>
    </row>
    <row r="62" spans="1:17" x14ac:dyDescent="0.25">
      <c r="B62" s="146"/>
      <c r="C62" s="146"/>
      <c r="D62" s="146"/>
      <c r="E62" s="146"/>
      <c r="F62" s="146"/>
      <c r="G62" s="146"/>
      <c r="J62" s="12" t="s">
        <v>23</v>
      </c>
      <c r="K62" s="24">
        <f t="shared" ref="K62:Q62" si="5">IF(K16=0,0,(K16/($K$14)))</f>
        <v>0.65833324333713117</v>
      </c>
      <c r="L62" s="25">
        <f t="shared" si="5"/>
        <v>9.1258398895566594E-3</v>
      </c>
      <c r="M62" s="25">
        <f t="shared" si="5"/>
        <v>1.3069023487208838E-2</v>
      </c>
      <c r="N62" s="25">
        <f t="shared" si="5"/>
        <v>0.14822037010038175</v>
      </c>
      <c r="O62" s="25">
        <f t="shared" si="5"/>
        <v>2.1014113204422774E-4</v>
      </c>
      <c r="P62" s="25">
        <f t="shared" si="5"/>
        <v>0.46290514040307496</v>
      </c>
      <c r="Q62" s="25">
        <f t="shared" si="5"/>
        <v>2.480272832486469E-2</v>
      </c>
    </row>
    <row r="63" spans="1:17" x14ac:dyDescent="0.25">
      <c r="B63" s="146"/>
      <c r="C63" s="146"/>
      <c r="D63" s="146"/>
      <c r="E63" s="146"/>
      <c r="F63" s="146"/>
      <c r="G63" s="146"/>
      <c r="J63" s="12" t="s">
        <v>24</v>
      </c>
      <c r="K63" s="24">
        <f t="shared" ref="K63:Q63" si="6">IF(K18=0,0,(K18/($K$14)))</f>
        <v>2.3417236792607352E-2</v>
      </c>
      <c r="L63" s="25">
        <f t="shared" si="6"/>
        <v>5.4447702306962642E-5</v>
      </c>
      <c r="M63" s="25">
        <f t="shared" si="6"/>
        <v>4.9025431126806446E-4</v>
      </c>
      <c r="N63" s="25">
        <f t="shared" si="6"/>
        <v>1.390238831921293E-2</v>
      </c>
      <c r="O63" s="25">
        <f t="shared" si="6"/>
        <v>0</v>
      </c>
      <c r="P63" s="25">
        <f t="shared" si="6"/>
        <v>8.9035492702207973E-3</v>
      </c>
      <c r="Q63" s="25">
        <f t="shared" si="6"/>
        <v>6.6597189598598946E-5</v>
      </c>
    </row>
    <row r="64" spans="1:17" x14ac:dyDescent="0.25">
      <c r="B64" s="146"/>
      <c r="C64" s="146"/>
      <c r="D64" s="146"/>
      <c r="E64" s="146"/>
      <c r="F64" s="146"/>
      <c r="G64" s="146"/>
      <c r="J64" s="12" t="s">
        <v>56</v>
      </c>
      <c r="K64" s="24">
        <f t="shared" ref="K64:Q64" si="7">IF(K20=0,0,(K20/($K$14)))</f>
        <v>3.2542626701153213E-3</v>
      </c>
      <c r="L64" s="25">
        <f t="shared" si="7"/>
        <v>2.8573794185885352E-5</v>
      </c>
      <c r="M64" s="25">
        <f t="shared" si="7"/>
        <v>4.0498290972120976E-6</v>
      </c>
      <c r="N64" s="25">
        <f t="shared" si="7"/>
        <v>1.8433472107477063E-3</v>
      </c>
      <c r="O64" s="25">
        <f t="shared" si="7"/>
        <v>0</v>
      </c>
      <c r="P64" s="25">
        <f t="shared" si="7"/>
        <v>1.3123696180021203E-3</v>
      </c>
      <c r="Q64" s="25">
        <f t="shared" si="7"/>
        <v>6.5922218082396919E-5</v>
      </c>
    </row>
    <row r="65" spans="1:17" x14ac:dyDescent="0.25">
      <c r="B65" s="146"/>
      <c r="C65" s="146"/>
      <c r="D65" s="146"/>
      <c r="E65" s="146"/>
      <c r="F65" s="146"/>
      <c r="G65" s="146"/>
      <c r="J65" s="12" t="s">
        <v>45</v>
      </c>
      <c r="K65" s="24">
        <f t="shared" ref="K65:Q65" si="8">IF(K22=0,0,(K22/($K$14)))</f>
        <v>4.0897424128701773E-2</v>
      </c>
      <c r="L65" s="25">
        <f t="shared" si="8"/>
        <v>9.8995822376295724E-6</v>
      </c>
      <c r="M65" s="25">
        <f t="shared" si="8"/>
        <v>4.3108180834768771E-4</v>
      </c>
      <c r="N65" s="25">
        <f t="shared" si="8"/>
        <v>1.7258346697769354E-2</v>
      </c>
      <c r="O65" s="25">
        <f t="shared" si="8"/>
        <v>0</v>
      </c>
      <c r="P65" s="25">
        <f t="shared" si="8"/>
        <v>2.2400279708196313E-2</v>
      </c>
      <c r="Q65" s="25">
        <f t="shared" si="8"/>
        <v>7.9736635113998187E-4</v>
      </c>
    </row>
    <row r="66" spans="1:17" x14ac:dyDescent="0.25">
      <c r="B66" s="146"/>
      <c r="C66" s="146"/>
      <c r="D66" s="146"/>
      <c r="E66" s="146"/>
      <c r="F66" s="146"/>
      <c r="G66" s="146"/>
      <c r="J66" s="12" t="s">
        <v>57</v>
      </c>
      <c r="K66" s="24">
        <f t="shared" ref="K66:Q66" si="9">IF(K24=0,0,(K24/($K$14)))</f>
        <v>1.8653962802769723E-3</v>
      </c>
      <c r="L66" s="25">
        <f t="shared" si="9"/>
        <v>0</v>
      </c>
      <c r="M66" s="25">
        <f t="shared" si="9"/>
        <v>0</v>
      </c>
      <c r="N66" s="25">
        <f t="shared" si="9"/>
        <v>1.4606383610611634E-3</v>
      </c>
      <c r="O66" s="25">
        <f t="shared" si="9"/>
        <v>0</v>
      </c>
      <c r="P66" s="25">
        <f t="shared" si="9"/>
        <v>4.0498290972120973E-4</v>
      </c>
      <c r="Q66" s="25">
        <f t="shared" si="9"/>
        <v>0</v>
      </c>
    </row>
    <row r="67" spans="1:17" x14ac:dyDescent="0.25">
      <c r="B67" s="146"/>
      <c r="C67" s="146"/>
      <c r="D67" s="146"/>
      <c r="E67" s="146"/>
      <c r="F67" s="146"/>
      <c r="G67" s="146"/>
      <c r="J67" s="12" t="s">
        <v>46</v>
      </c>
      <c r="K67" s="24">
        <f t="shared" ref="K67:Q67" si="10">IF(K26=0,0,(K26/($K$14)))</f>
        <v>1.030456514735078E-4</v>
      </c>
      <c r="L67" s="25">
        <f t="shared" si="10"/>
        <v>0</v>
      </c>
      <c r="M67" s="25">
        <f t="shared" si="10"/>
        <v>0</v>
      </c>
      <c r="N67" s="25">
        <f t="shared" si="10"/>
        <v>1.030456514735078E-4</v>
      </c>
      <c r="O67" s="25">
        <f t="shared" si="10"/>
        <v>0</v>
      </c>
      <c r="P67" s="25">
        <f t="shared" si="10"/>
        <v>0</v>
      </c>
      <c r="Q67" s="25">
        <f t="shared" si="10"/>
        <v>0</v>
      </c>
    </row>
    <row r="68" spans="1:17" x14ac:dyDescent="0.25">
      <c r="B68" s="146"/>
      <c r="C68" s="146"/>
      <c r="D68" s="146"/>
      <c r="E68" s="146"/>
      <c r="F68" s="146"/>
      <c r="G68" s="146"/>
      <c r="J68" s="12" t="s">
        <v>31</v>
      </c>
      <c r="K68" s="24">
        <f t="shared" ref="K68:Q68" si="11">IF(K28=0,0,(K28/($K$14)))</f>
        <v>8.6306357871697816E-4</v>
      </c>
      <c r="L68" s="25">
        <f t="shared" si="11"/>
        <v>4.3648158047730379E-5</v>
      </c>
      <c r="M68" s="25">
        <f t="shared" si="11"/>
        <v>5.6472616855568697E-5</v>
      </c>
      <c r="N68" s="25">
        <f t="shared" si="11"/>
        <v>3.3816072961721018E-4</v>
      </c>
      <c r="O68" s="25">
        <f t="shared" si="11"/>
        <v>0</v>
      </c>
      <c r="P68" s="25">
        <f t="shared" si="11"/>
        <v>4.2455708369106818E-4</v>
      </c>
      <c r="Q68" s="25">
        <f t="shared" si="11"/>
        <v>0</v>
      </c>
    </row>
    <row r="69" spans="1:17" x14ac:dyDescent="0.25">
      <c r="B69" s="146"/>
      <c r="C69" s="146"/>
      <c r="D69" s="146"/>
      <c r="E69" s="146"/>
      <c r="F69" s="146"/>
      <c r="G69" s="146"/>
      <c r="J69" s="12" t="s">
        <v>48</v>
      </c>
      <c r="K69" s="24">
        <f t="shared" ref="K69:Q69" si="12">IF(K30=0,0,(K30/($K$14)))</f>
        <v>3.2000399583137593E-2</v>
      </c>
      <c r="L69" s="25">
        <f t="shared" si="12"/>
        <v>2.1149107507663176E-5</v>
      </c>
      <c r="M69" s="25">
        <f t="shared" si="12"/>
        <v>4.6123053607137777E-5</v>
      </c>
      <c r="N69" s="25">
        <f t="shared" si="12"/>
        <v>3.0110479337771942E-3</v>
      </c>
      <c r="O69" s="25">
        <f t="shared" si="12"/>
        <v>0</v>
      </c>
      <c r="P69" s="25">
        <f t="shared" si="12"/>
        <v>2.7895222821596927E-2</v>
      </c>
      <c r="Q69" s="25">
        <f t="shared" si="12"/>
        <v>1.0268566666486673E-3</v>
      </c>
    </row>
    <row r="70" spans="1:17" x14ac:dyDescent="0.25">
      <c r="B70" s="146"/>
      <c r="C70" s="146"/>
      <c r="D70" s="146"/>
      <c r="E70" s="146"/>
      <c r="F70" s="146"/>
      <c r="G70" s="146"/>
      <c r="J70" s="12" t="s">
        <v>49</v>
      </c>
      <c r="K70" s="24">
        <f t="shared" ref="K70:Q70" si="13">IF(K32=0,0,(K32/($K$14)))</f>
        <v>9.174775324481306E-2</v>
      </c>
      <c r="L70" s="25">
        <f t="shared" si="13"/>
        <v>2.0091652132280015E-4</v>
      </c>
      <c r="M70" s="25">
        <f t="shared" si="13"/>
        <v>5.3097759274558609E-4</v>
      </c>
      <c r="N70" s="25">
        <f t="shared" si="13"/>
        <v>5.6927097676478045E-3</v>
      </c>
      <c r="O70" s="25">
        <f t="shared" si="13"/>
        <v>1.957417396985847E-5</v>
      </c>
      <c r="P70" s="25">
        <f t="shared" si="13"/>
        <v>8.2522242561363909E-2</v>
      </c>
      <c r="Q70" s="25">
        <f t="shared" si="13"/>
        <v>2.7813326277631085E-3</v>
      </c>
    </row>
    <row r="71" spans="1:17" x14ac:dyDescent="0.25">
      <c r="B71" s="146"/>
      <c r="C71" s="146"/>
      <c r="D71" s="146"/>
      <c r="E71" s="146"/>
      <c r="F71" s="146"/>
      <c r="G71" s="146"/>
      <c r="J71" s="16" t="s">
        <v>58</v>
      </c>
      <c r="K71" s="24">
        <f t="shared" ref="K71:Q71" si="14">IF(K34=0,0,(K34/($K$14)))</f>
        <v>1.9522426153616317E-3</v>
      </c>
      <c r="L71" s="25">
        <f t="shared" si="14"/>
        <v>0</v>
      </c>
      <c r="M71" s="25">
        <f t="shared" si="14"/>
        <v>5.4200212751021905E-4</v>
      </c>
      <c r="N71" s="25">
        <f t="shared" si="14"/>
        <v>2.069912649686183E-5</v>
      </c>
      <c r="O71" s="25">
        <f t="shared" si="14"/>
        <v>0</v>
      </c>
      <c r="P71" s="25">
        <f t="shared" si="14"/>
        <v>1.064880062061381E-3</v>
      </c>
      <c r="Q71" s="25">
        <f t="shared" si="14"/>
        <v>3.2466129929316985E-4</v>
      </c>
    </row>
    <row r="72" spans="1:17" x14ac:dyDescent="0.25">
      <c r="B72" s="146"/>
      <c r="C72" s="146"/>
      <c r="D72" s="146"/>
      <c r="E72" s="146"/>
      <c r="F72" s="146"/>
      <c r="G72" s="146"/>
      <c r="J72" s="16" t="s">
        <v>50</v>
      </c>
      <c r="K72" s="24">
        <f t="shared" ref="K72:Q72" si="15">IF(K36=0,0,(K36/($K$14)))</f>
        <v>3.705593623949069E-4</v>
      </c>
      <c r="L72" s="25">
        <f t="shared" si="15"/>
        <v>4.9497911188147862E-6</v>
      </c>
      <c r="M72" s="25">
        <f t="shared" si="15"/>
        <v>2.4096483128411978E-4</v>
      </c>
      <c r="N72" s="25">
        <f t="shared" si="15"/>
        <v>5.8722521909575417E-5</v>
      </c>
      <c r="O72" s="25">
        <f t="shared" si="15"/>
        <v>0</v>
      </c>
      <c r="P72" s="25">
        <f t="shared" si="15"/>
        <v>6.5922218082396919E-5</v>
      </c>
      <c r="Q72" s="25">
        <f t="shared" si="15"/>
        <v>0</v>
      </c>
    </row>
    <row r="73" spans="1:17" ht="27.75" customHeight="1" x14ac:dyDescent="0.25">
      <c r="B73" s="150" t="str">
        <f>_xlfn.CONCAT("Total products: ", T_i!F2,"=", T_i!I4, " Private-for-profit=", T_i!M4, " Pharmacy=", T_i!Q4, " Laboratory=", T_i!U4, " PPMV=", T_i!Y4, " Informal other=",T_i!AC4)</f>
        <v>Total products: Private Not For-Profit Facility=80 Private-for-profit=427 Pharmacy=2526 Laboratory=11 PPMV=11059 Informal other=289</v>
      </c>
      <c r="C73" s="150"/>
      <c r="D73" s="150"/>
      <c r="E73" s="150"/>
      <c r="F73" s="150"/>
      <c r="G73" s="150"/>
      <c r="J73" s="16" t="s">
        <v>36</v>
      </c>
      <c r="K73" s="24">
        <f t="shared" ref="K73:Q73" si="16">IF(K38=0,0,(K38/($K$14)))</f>
        <v>0</v>
      </c>
      <c r="L73" s="25">
        <f t="shared" si="16"/>
        <v>0</v>
      </c>
      <c r="M73" s="25">
        <f t="shared" si="16"/>
        <v>0</v>
      </c>
      <c r="N73" s="25">
        <f t="shared" si="16"/>
        <v>0</v>
      </c>
      <c r="O73" s="25">
        <f t="shared" si="16"/>
        <v>0</v>
      </c>
      <c r="P73" s="25">
        <f t="shared" si="16"/>
        <v>0</v>
      </c>
      <c r="Q73" s="25">
        <f t="shared" si="16"/>
        <v>0</v>
      </c>
    </row>
    <row r="74" spans="1:17" ht="30.75" customHeight="1" thickBot="1" x14ac:dyDescent="0.3">
      <c r="B74" s="148" t="s">
        <v>75</v>
      </c>
      <c r="C74" s="148"/>
      <c r="D74" s="148"/>
      <c r="E74" s="148"/>
      <c r="F74" s="148"/>
      <c r="G74" s="148"/>
      <c r="J74" s="16" t="s">
        <v>37</v>
      </c>
      <c r="K74" s="24">
        <f t="shared" ref="K74:Q74" si="17">IF(K40=0,0,(K40/($K$14)))</f>
        <v>0</v>
      </c>
      <c r="L74" s="25">
        <f t="shared" si="17"/>
        <v>0</v>
      </c>
      <c r="M74" s="25">
        <f t="shared" si="17"/>
        <v>0</v>
      </c>
      <c r="N74" s="25">
        <f t="shared" si="17"/>
        <v>0</v>
      </c>
      <c r="O74" s="25">
        <f t="shared" si="17"/>
        <v>0</v>
      </c>
      <c r="P74" s="25">
        <f t="shared" si="17"/>
        <v>0</v>
      </c>
      <c r="Q74" s="25">
        <f t="shared" si="17"/>
        <v>0</v>
      </c>
    </row>
    <row r="75" spans="1:17" ht="15.75" thickTop="1" x14ac:dyDescent="0.25">
      <c r="B75" s="36"/>
      <c r="C75" s="36"/>
      <c r="D75" s="36"/>
      <c r="E75" s="36"/>
      <c r="F75" s="36"/>
      <c r="G75" s="36"/>
      <c r="J75" s="12" t="s">
        <v>38</v>
      </c>
      <c r="K75" s="24">
        <f t="shared" ref="K75:Q75" si="18">IF(K42=0,0,(K42/($K$14)))</f>
        <v>4.1423001949317736E-3</v>
      </c>
      <c r="L75" s="25">
        <f t="shared" si="18"/>
        <v>1.4376893295102946E-4</v>
      </c>
      <c r="M75" s="25">
        <f t="shared" si="18"/>
        <v>8.0614098085060809E-4</v>
      </c>
      <c r="N75" s="25">
        <f t="shared" si="18"/>
        <v>1.3458932033068205E-3</v>
      </c>
      <c r="O75" s="25">
        <f t="shared" si="18"/>
        <v>0</v>
      </c>
      <c r="P75" s="25">
        <f t="shared" si="18"/>
        <v>1.805098824829592E-3</v>
      </c>
      <c r="Q75" s="25">
        <f t="shared" si="18"/>
        <v>4.139825299372366E-5</v>
      </c>
    </row>
    <row r="76" spans="1:17" x14ac:dyDescent="0.25">
      <c r="B76" s="36"/>
      <c r="C76" s="36"/>
      <c r="D76" s="36"/>
      <c r="E76" s="36"/>
      <c r="F76" s="36"/>
      <c r="G76" s="36"/>
      <c r="J76" s="16" t="s">
        <v>39</v>
      </c>
      <c r="K76" s="24">
        <f t="shared" ref="K76:Q76" si="19">IF(K44=0,0,(K44/($K$14)))</f>
        <v>0.12371552920466757</v>
      </c>
      <c r="L76" s="25">
        <f t="shared" si="19"/>
        <v>1.3708671494062949E-3</v>
      </c>
      <c r="M76" s="25">
        <f t="shared" si="19"/>
        <v>4.6755276927313667E-3</v>
      </c>
      <c r="N76" s="25">
        <f t="shared" si="19"/>
        <v>3.8558872815567182E-3</v>
      </c>
      <c r="O76" s="25">
        <f t="shared" si="19"/>
        <v>0</v>
      </c>
      <c r="P76" s="25">
        <f t="shared" si="19"/>
        <v>0.1127519668669982</v>
      </c>
      <c r="Q76" s="25">
        <f t="shared" si="19"/>
        <v>1.0612802139749703E-3</v>
      </c>
    </row>
    <row r="77" spans="1:17" x14ac:dyDescent="0.25">
      <c r="B77" s="36"/>
      <c r="C77" s="36"/>
      <c r="D77" s="36"/>
      <c r="E77" s="36"/>
      <c r="F77" s="36"/>
      <c r="G77" s="36"/>
      <c r="H77" s="30"/>
      <c r="J77" s="12" t="s">
        <v>40</v>
      </c>
      <c r="K77" s="24">
        <f t="shared" ref="K77:Q77" si="20">IF(K46=0,0,(K46/($K$14)))</f>
        <v>1.7337543355670389E-2</v>
      </c>
      <c r="L77" s="25">
        <f t="shared" si="20"/>
        <v>3.1183684048533152E-4</v>
      </c>
      <c r="M77" s="25">
        <f t="shared" si="20"/>
        <v>8.4101450918771224E-4</v>
      </c>
      <c r="N77" s="25">
        <f t="shared" si="20"/>
        <v>3.015772734390609E-3</v>
      </c>
      <c r="O77" s="25">
        <f t="shared" si="20"/>
        <v>0</v>
      </c>
      <c r="P77" s="25">
        <f t="shared" si="20"/>
        <v>1.2853032602024193E-2</v>
      </c>
      <c r="Q77" s="25">
        <f t="shared" si="20"/>
        <v>3.1611166008794426E-4</v>
      </c>
    </row>
    <row r="78" spans="1:17" ht="38.25" customHeight="1" thickBot="1" x14ac:dyDescent="0.3">
      <c r="A78" s="33"/>
      <c r="B78" s="36"/>
      <c r="C78" s="36"/>
      <c r="D78" s="36"/>
      <c r="E78" s="36"/>
      <c r="F78" s="36"/>
      <c r="G78" s="36"/>
      <c r="J78" s="142" t="str">
        <f>T_i!B1</f>
        <v>'Footnote: Volume data were available for the following total number of antimalarial products=22956;  by outlet type: Private not for profit=143; private not for profit=670; pharmacy=4845; PPMV=16446; informal=413; labs = 11; wholesalers= 428;   The number of antimalarial products with volume data, from outlets that met screening criteria for a full interview but did not complete the interview =71</v>
      </c>
      <c r="K78" s="142"/>
      <c r="L78" s="142"/>
      <c r="M78" s="142"/>
      <c r="N78" s="142"/>
      <c r="O78" s="142"/>
      <c r="P78" s="142"/>
      <c r="Q78" s="142"/>
    </row>
    <row r="79" spans="1:17" x14ac:dyDescent="0.25">
      <c r="B79" s="36"/>
      <c r="C79" s="36"/>
      <c r="D79" s="36"/>
      <c r="E79" s="36"/>
      <c r="F79" s="36"/>
      <c r="G79" s="36"/>
    </row>
    <row r="80" spans="1:17" x14ac:dyDescent="0.25">
      <c r="B80" s="36"/>
      <c r="C80" s="36"/>
      <c r="D80" s="36"/>
      <c r="E80" s="36"/>
      <c r="F80" s="36"/>
      <c r="G80" s="36"/>
    </row>
    <row r="81" spans="1:19" x14ac:dyDescent="0.25">
      <c r="A81" s="32"/>
      <c r="B81" s="36"/>
      <c r="C81" s="36"/>
      <c r="D81" s="36"/>
      <c r="E81" s="36"/>
      <c r="F81" s="36"/>
      <c r="G81" s="36"/>
      <c r="J81" s="59" t="s">
        <v>53</v>
      </c>
      <c r="K81" s="61" t="str">
        <f t="shared" ref="K81:Q81" si="21">K57</f>
        <v>Retail TOTAL</v>
      </c>
      <c r="L81" s="61" t="str">
        <f t="shared" si="21"/>
        <v>Private Not For-Profit Facility</v>
      </c>
      <c r="M81" s="61" t="str">
        <f t="shared" si="21"/>
        <v>Private For-Profit Facility</v>
      </c>
      <c r="N81" s="61" t="str">
        <f t="shared" si="21"/>
        <v>Pharmacy</v>
      </c>
      <c r="O81" s="61" t="str">
        <f t="shared" si="21"/>
        <v>Laboratory</v>
      </c>
      <c r="P81" s="61" t="str">
        <f t="shared" si="21"/>
        <v>Drug store</v>
      </c>
      <c r="Q81" s="61" t="str">
        <f t="shared" si="21"/>
        <v>Informal TOTAL</v>
      </c>
      <c r="R81" s="61"/>
      <c r="S81" s="61"/>
    </row>
    <row r="82" spans="1:19" ht="15" customHeight="1" x14ac:dyDescent="0.25">
      <c r="B82" s="36"/>
      <c r="C82" s="36"/>
      <c r="D82" s="36"/>
      <c r="E82" s="36"/>
      <c r="F82" s="36"/>
      <c r="G82" s="36"/>
      <c r="J82" s="60" t="s">
        <v>23</v>
      </c>
      <c r="K82" s="61">
        <f t="shared" ref="K82:Q83" si="22">K62</f>
        <v>0.65833324333713117</v>
      </c>
      <c r="L82" s="61">
        <f t="shared" si="22"/>
        <v>9.1258398895566594E-3</v>
      </c>
      <c r="M82" s="61">
        <f t="shared" si="22"/>
        <v>1.3069023487208838E-2</v>
      </c>
      <c r="N82" s="61">
        <f t="shared" si="22"/>
        <v>0.14822037010038175</v>
      </c>
      <c r="O82" s="61">
        <f t="shared" si="22"/>
        <v>2.1014113204422774E-4</v>
      </c>
      <c r="P82" s="61">
        <f t="shared" si="22"/>
        <v>0.46290514040307496</v>
      </c>
      <c r="Q82" s="61">
        <f t="shared" si="22"/>
        <v>2.480272832486469E-2</v>
      </c>
      <c r="R82" s="61"/>
      <c r="S82" s="61"/>
    </row>
    <row r="83" spans="1:19" x14ac:dyDescent="0.25">
      <c r="B83" s="36"/>
      <c r="C83" s="36"/>
      <c r="D83" s="36"/>
      <c r="E83" s="36"/>
      <c r="F83" s="36"/>
      <c r="G83" s="36"/>
      <c r="J83" s="60" t="s">
        <v>24</v>
      </c>
      <c r="K83" s="61">
        <f t="shared" si="22"/>
        <v>2.3417236792607352E-2</v>
      </c>
      <c r="L83" s="61">
        <f t="shared" si="22"/>
        <v>5.4447702306962642E-5</v>
      </c>
      <c r="M83" s="61">
        <f t="shared" si="22"/>
        <v>4.9025431126806446E-4</v>
      </c>
      <c r="N83" s="61">
        <f t="shared" si="22"/>
        <v>1.390238831921293E-2</v>
      </c>
      <c r="O83" s="61">
        <f t="shared" si="22"/>
        <v>0</v>
      </c>
      <c r="P83" s="61">
        <f t="shared" si="22"/>
        <v>8.9035492702207973E-3</v>
      </c>
      <c r="Q83" s="61">
        <f t="shared" si="22"/>
        <v>6.6597189598598946E-5</v>
      </c>
      <c r="R83" s="61"/>
      <c r="S83" s="61"/>
    </row>
    <row r="84" spans="1:19" x14ac:dyDescent="0.25">
      <c r="B84" s="36"/>
      <c r="C84" s="36"/>
      <c r="D84" s="36"/>
      <c r="E84" s="36"/>
      <c r="F84" s="36"/>
      <c r="G84" s="36"/>
      <c r="J84" s="60" t="s">
        <v>45</v>
      </c>
      <c r="K84" s="61">
        <f t="shared" ref="K84:Q84" si="23">K65</f>
        <v>4.0897424128701773E-2</v>
      </c>
      <c r="L84" s="61">
        <f t="shared" si="23"/>
        <v>9.8995822376295724E-6</v>
      </c>
      <c r="M84" s="61">
        <f t="shared" si="23"/>
        <v>4.3108180834768771E-4</v>
      </c>
      <c r="N84" s="61">
        <f t="shared" si="23"/>
        <v>1.7258346697769354E-2</v>
      </c>
      <c r="O84" s="61">
        <f t="shared" si="23"/>
        <v>0</v>
      </c>
      <c r="P84" s="61">
        <f t="shared" si="23"/>
        <v>2.2400279708196313E-2</v>
      </c>
      <c r="Q84" s="61">
        <f t="shared" si="23"/>
        <v>7.9736635113998187E-4</v>
      </c>
      <c r="R84" s="61"/>
      <c r="S84" s="61"/>
    </row>
    <row r="85" spans="1:19" x14ac:dyDescent="0.25">
      <c r="B85" s="36"/>
      <c r="C85" s="36"/>
      <c r="D85" s="36"/>
      <c r="E85" s="36"/>
      <c r="F85" s="36"/>
      <c r="G85" s="36"/>
      <c r="J85" s="60" t="s">
        <v>46</v>
      </c>
      <c r="K85" s="61">
        <f t="shared" ref="K85:Q85" si="24">K64+K66+K67</f>
        <v>5.222704601865801E-3</v>
      </c>
      <c r="L85" s="61">
        <f t="shared" si="24"/>
        <v>2.8573794185885352E-5</v>
      </c>
      <c r="M85" s="61">
        <f t="shared" si="24"/>
        <v>4.0498290972120976E-6</v>
      </c>
      <c r="N85" s="61">
        <f t="shared" si="24"/>
        <v>3.4070312232823779E-3</v>
      </c>
      <c r="O85" s="61">
        <f t="shared" si="24"/>
        <v>0</v>
      </c>
      <c r="P85" s="61">
        <f t="shared" si="24"/>
        <v>1.71735252772333E-3</v>
      </c>
      <c r="Q85" s="61">
        <f t="shared" si="24"/>
        <v>6.5922218082396919E-5</v>
      </c>
      <c r="R85" s="61"/>
      <c r="S85" s="61"/>
    </row>
    <row r="86" spans="1:19" x14ac:dyDescent="0.25">
      <c r="B86" s="36"/>
      <c r="C86" s="36"/>
      <c r="D86" s="36"/>
      <c r="E86" s="36"/>
      <c r="F86" s="36"/>
      <c r="G86" s="36"/>
      <c r="J86" s="60" t="s">
        <v>48</v>
      </c>
      <c r="K86" s="61">
        <f t="shared" ref="K86:Q87" si="25">K69</f>
        <v>3.2000399583137593E-2</v>
      </c>
      <c r="L86" s="61">
        <f t="shared" si="25"/>
        <v>2.1149107507663176E-5</v>
      </c>
      <c r="M86" s="61">
        <f t="shared" si="25"/>
        <v>4.6123053607137777E-5</v>
      </c>
      <c r="N86" s="61">
        <f t="shared" si="25"/>
        <v>3.0110479337771942E-3</v>
      </c>
      <c r="O86" s="61">
        <f t="shared" si="25"/>
        <v>0</v>
      </c>
      <c r="P86" s="61">
        <f t="shared" si="25"/>
        <v>2.7895222821596927E-2</v>
      </c>
      <c r="Q86" s="61">
        <f t="shared" si="25"/>
        <v>1.0268566666486673E-3</v>
      </c>
      <c r="R86" s="61"/>
      <c r="S86" s="61"/>
    </row>
    <row r="87" spans="1:19" x14ac:dyDescent="0.25">
      <c r="B87" s="36"/>
      <c r="C87" s="36"/>
      <c r="D87" s="36"/>
      <c r="E87" s="36"/>
      <c r="F87" s="36"/>
      <c r="G87" s="36"/>
      <c r="J87" s="60" t="s">
        <v>49</v>
      </c>
      <c r="K87" s="61">
        <f t="shared" si="25"/>
        <v>9.174775324481306E-2</v>
      </c>
      <c r="L87" s="61">
        <f t="shared" si="25"/>
        <v>2.0091652132280015E-4</v>
      </c>
      <c r="M87" s="61">
        <f t="shared" si="25"/>
        <v>5.3097759274558609E-4</v>
      </c>
      <c r="N87" s="61">
        <f t="shared" si="25"/>
        <v>5.6927097676478045E-3</v>
      </c>
      <c r="O87" s="61">
        <f t="shared" si="25"/>
        <v>1.957417396985847E-5</v>
      </c>
      <c r="P87" s="61">
        <f t="shared" si="25"/>
        <v>8.2522242561363909E-2</v>
      </c>
      <c r="Q87" s="61">
        <f t="shared" si="25"/>
        <v>2.7813326277631085E-3</v>
      </c>
      <c r="R87" s="61"/>
      <c r="S87" s="61"/>
    </row>
    <row r="88" spans="1:19" x14ac:dyDescent="0.25">
      <c r="B88" s="36"/>
      <c r="C88" s="36"/>
      <c r="D88" s="36"/>
      <c r="E88" s="36"/>
      <c r="F88" s="36"/>
      <c r="G88" s="36"/>
      <c r="J88" s="60" t="s">
        <v>50</v>
      </c>
      <c r="K88" s="61">
        <f t="shared" ref="K88:Q88" si="26">K68+K71+K72</f>
        <v>3.185865556473517E-3</v>
      </c>
      <c r="L88" s="61">
        <f t="shared" si="26"/>
        <v>4.8597949166545168E-5</v>
      </c>
      <c r="M88" s="61">
        <f t="shared" si="26"/>
        <v>8.394395756499075E-4</v>
      </c>
      <c r="N88" s="61">
        <f t="shared" si="26"/>
        <v>4.1758237802364743E-4</v>
      </c>
      <c r="O88" s="61">
        <f t="shared" si="26"/>
        <v>0</v>
      </c>
      <c r="P88" s="61">
        <f t="shared" si="26"/>
        <v>1.5553593638348462E-3</v>
      </c>
      <c r="Q88" s="61">
        <f t="shared" si="26"/>
        <v>3.2466129929316985E-4</v>
      </c>
      <c r="R88" s="61"/>
      <c r="S88" s="61"/>
    </row>
    <row r="89" spans="1:19" x14ac:dyDescent="0.25">
      <c r="B89" s="36"/>
      <c r="C89" s="36"/>
      <c r="D89" s="36"/>
      <c r="E89" s="36"/>
      <c r="F89" s="36"/>
      <c r="G89" s="36"/>
      <c r="J89" s="60" t="s">
        <v>36</v>
      </c>
      <c r="K89" s="61">
        <f t="shared" ref="K89:Q90" si="27">K73</f>
        <v>0</v>
      </c>
      <c r="L89" s="61">
        <f t="shared" si="27"/>
        <v>0</v>
      </c>
      <c r="M89" s="61">
        <f t="shared" si="27"/>
        <v>0</v>
      </c>
      <c r="N89" s="61">
        <f t="shared" si="27"/>
        <v>0</v>
      </c>
      <c r="O89" s="61">
        <f t="shared" si="27"/>
        <v>0</v>
      </c>
      <c r="P89" s="61">
        <f t="shared" si="27"/>
        <v>0</v>
      </c>
      <c r="Q89" s="61">
        <f t="shared" si="27"/>
        <v>0</v>
      </c>
      <c r="R89" s="61"/>
      <c r="S89" s="61"/>
    </row>
    <row r="90" spans="1:19" x14ac:dyDescent="0.25">
      <c r="B90" s="36"/>
      <c r="C90" s="36"/>
      <c r="D90" s="36"/>
      <c r="E90" s="36"/>
      <c r="F90" s="36"/>
      <c r="G90" s="36"/>
      <c r="J90" s="60" t="s">
        <v>37</v>
      </c>
      <c r="K90" s="61">
        <f t="shared" si="27"/>
        <v>0</v>
      </c>
      <c r="L90" s="61">
        <f t="shared" si="27"/>
        <v>0</v>
      </c>
      <c r="M90" s="61">
        <f t="shared" si="27"/>
        <v>0</v>
      </c>
      <c r="N90" s="61">
        <f t="shared" si="27"/>
        <v>0</v>
      </c>
      <c r="O90" s="61">
        <f t="shared" si="27"/>
        <v>0</v>
      </c>
      <c r="P90" s="61">
        <f t="shared" si="27"/>
        <v>0</v>
      </c>
      <c r="Q90" s="61">
        <f t="shared" si="27"/>
        <v>0</v>
      </c>
      <c r="R90" s="61"/>
      <c r="S90" s="61"/>
    </row>
    <row r="91" spans="1:19" x14ac:dyDescent="0.25">
      <c r="B91" s="36"/>
      <c r="C91" s="36"/>
      <c r="D91" s="36"/>
      <c r="E91" s="36"/>
      <c r="F91" s="36"/>
      <c r="G91" s="36"/>
      <c r="J91" s="60" t="s">
        <v>54</v>
      </c>
      <c r="K91" s="61">
        <f t="shared" ref="K91:Q91" si="28">K75+K76+K77</f>
        <v>0.14519537275526972</v>
      </c>
      <c r="L91" s="61">
        <f t="shared" si="28"/>
        <v>1.8264729228426558E-3</v>
      </c>
      <c r="M91" s="61">
        <f t="shared" si="28"/>
        <v>6.3226831827696874E-3</v>
      </c>
      <c r="N91" s="61">
        <f t="shared" si="28"/>
        <v>8.2175532192541485E-3</v>
      </c>
      <c r="O91" s="61">
        <f t="shared" si="28"/>
        <v>0</v>
      </c>
      <c r="P91" s="61">
        <f t="shared" si="28"/>
        <v>0.127410098293852</v>
      </c>
      <c r="Q91" s="61">
        <f t="shared" si="28"/>
        <v>1.4187901270566383E-3</v>
      </c>
      <c r="R91" s="61"/>
      <c r="S91" s="61"/>
    </row>
    <row r="92" spans="1:19" x14ac:dyDescent="0.25">
      <c r="B92" s="36"/>
      <c r="C92" s="36"/>
      <c r="D92" s="36"/>
      <c r="E92" s="36"/>
      <c r="F92" s="36"/>
      <c r="G92" s="36"/>
      <c r="K92" s="65"/>
      <c r="L92" s="65"/>
      <c r="M92" s="63"/>
      <c r="N92" s="63"/>
      <c r="O92" s="65"/>
      <c r="P92" s="63"/>
      <c r="Q92" s="65"/>
      <c r="R92" s="63"/>
      <c r="S92" s="63"/>
    </row>
    <row r="93" spans="1:19" x14ac:dyDescent="0.25">
      <c r="B93" s="36"/>
      <c r="C93" s="36"/>
      <c r="D93" s="36"/>
      <c r="E93" s="36"/>
      <c r="F93" s="36"/>
      <c r="G93" s="36"/>
    </row>
    <row r="94" spans="1:19" x14ac:dyDescent="0.25">
      <c r="B94" s="36"/>
      <c r="C94" s="36"/>
      <c r="D94" s="36"/>
      <c r="E94" s="36"/>
      <c r="F94" s="36"/>
      <c r="G94" s="36"/>
    </row>
    <row r="95" spans="1:19" x14ac:dyDescent="0.25">
      <c r="B95" s="36"/>
      <c r="C95" s="36"/>
      <c r="D95" s="36"/>
      <c r="E95" s="36"/>
      <c r="F95" s="36"/>
      <c r="G95" s="36"/>
    </row>
    <row r="96" spans="1:19" x14ac:dyDescent="0.25">
      <c r="B96" s="36"/>
      <c r="C96" s="36"/>
      <c r="D96" s="36"/>
      <c r="E96" s="36"/>
      <c r="F96" s="36"/>
      <c r="G96" s="36"/>
    </row>
    <row r="97" spans="1:17" x14ac:dyDescent="0.25">
      <c r="B97" s="36"/>
      <c r="C97" s="36"/>
      <c r="D97" s="36"/>
      <c r="E97" s="36"/>
      <c r="F97" s="36"/>
      <c r="G97" s="36"/>
    </row>
    <row r="98" spans="1:17" ht="15.75" thickBot="1" x14ac:dyDescent="0.3">
      <c r="B98" s="36"/>
      <c r="C98" s="36"/>
      <c r="D98" s="36"/>
      <c r="E98" s="36"/>
      <c r="F98" s="36"/>
      <c r="G98" s="36"/>
      <c r="J98" s="133"/>
      <c r="K98" s="134"/>
      <c r="L98" s="134"/>
      <c r="M98" s="135"/>
      <c r="N98" s="135"/>
      <c r="O98" s="134"/>
      <c r="P98" s="135"/>
      <c r="Q98" s="134"/>
    </row>
    <row r="99" spans="1:17" s="4" customFormat="1" ht="15.75" x14ac:dyDescent="0.25">
      <c r="A99" s="26"/>
      <c r="H99" s="26"/>
      <c r="I99" s="27"/>
      <c r="J99" s="147" t="s">
        <v>5</v>
      </c>
      <c r="K99" s="147"/>
      <c r="L99" s="147"/>
      <c r="M99" s="147"/>
      <c r="N99" s="147"/>
      <c r="O99" s="147"/>
      <c r="P99" s="147"/>
      <c r="Q99" s="147"/>
    </row>
    <row r="101" spans="1:17" ht="51.75" customHeight="1" thickBot="1" x14ac:dyDescent="0.3">
      <c r="B101" s="141" t="str">
        <f>J99</f>
        <v>Market share of antimalarials sold in the previous week by outlet type, by stratum</v>
      </c>
      <c r="C101" s="141"/>
      <c r="D101" s="141"/>
      <c r="E101" s="141"/>
      <c r="F101" s="141"/>
      <c r="G101" s="141"/>
      <c r="J101" s="143" t="s">
        <v>3</v>
      </c>
      <c r="K101" s="131" t="str">
        <f>IF(T_i!B2="","",T_i!B2)</f>
        <v>Retail TOTAL</v>
      </c>
      <c r="L101" s="131" t="str">
        <f>IF(T_i!F2="","",T_i!F2)</f>
        <v>Private Not For-Profit Facility</v>
      </c>
      <c r="M101" s="131" t="str">
        <f>IF(T_i!J2="","",T_i!J2)</f>
        <v>Private For-Profit Facility</v>
      </c>
      <c r="N101" s="131" t="str">
        <f>IF(T_i!N2="","",T_i!N2)</f>
        <v>Pharmacy</v>
      </c>
      <c r="O101" s="131" t="str">
        <f>IF(T_i!R2="","",T_i!R2)</f>
        <v>Laboratory</v>
      </c>
      <c r="P101" s="131" t="str">
        <f>IF(T_i!V2="","",T_i!V2)</f>
        <v>Drug store</v>
      </c>
      <c r="Q101" s="131" t="str">
        <f>IF(T_i!Z2="","",T_i!Z2)</f>
        <v>Informal TOTAL</v>
      </c>
    </row>
    <row r="102" spans="1:17" ht="15.75" thickTop="1" x14ac:dyDescent="0.25">
      <c r="B102" s="145"/>
      <c r="C102" s="145"/>
      <c r="D102" s="145"/>
      <c r="E102" s="145"/>
      <c r="F102" s="145"/>
      <c r="G102" s="145"/>
      <c r="J102" s="144"/>
      <c r="K102" s="132" t="str">
        <f>CONCATENATE("N=",T_i!E4)</f>
        <v>N=14392</v>
      </c>
      <c r="L102" s="132" t="str">
        <f>CONCATENATE("N=",T_i!I4)</f>
        <v>N=80</v>
      </c>
      <c r="M102" s="132" t="str">
        <f>CONCATENATE("N=",T_i!M4)</f>
        <v>N=427</v>
      </c>
      <c r="N102" s="132" t="str">
        <f>CONCATENATE("N=",T_i!Q4)</f>
        <v>N=2526</v>
      </c>
      <c r="O102" s="132" t="str">
        <f>CONCATENATE("N=",T_i!U4)</f>
        <v>N=11</v>
      </c>
      <c r="P102" s="132" t="str">
        <f>CONCATENATE("N=",T_i!Y4)</f>
        <v>N=11059</v>
      </c>
      <c r="Q102" s="132" t="str">
        <f>CONCATENATE("N=",T_i!AC4)</f>
        <v>N=289</v>
      </c>
    </row>
    <row r="103" spans="1:17" x14ac:dyDescent="0.25">
      <c r="B103" s="146"/>
      <c r="C103" s="146"/>
      <c r="D103" s="146"/>
      <c r="E103" s="146"/>
      <c r="F103" s="146"/>
      <c r="G103" s="146"/>
      <c r="J103" s="144"/>
      <c r="K103" s="132" t="s">
        <v>43</v>
      </c>
      <c r="L103" s="132" t="s">
        <v>43</v>
      </c>
      <c r="M103" s="132" t="s">
        <v>43</v>
      </c>
      <c r="N103" s="132" t="s">
        <v>43</v>
      </c>
      <c r="O103" s="132" t="s">
        <v>43</v>
      </c>
      <c r="P103" s="132" t="s">
        <v>43</v>
      </c>
      <c r="Q103" s="132" t="s">
        <v>43</v>
      </c>
    </row>
    <row r="104" spans="1:17" x14ac:dyDescent="0.25">
      <c r="B104" s="146"/>
      <c r="C104" s="146"/>
      <c r="D104" s="146"/>
      <c r="E104" s="146"/>
      <c r="F104" s="146"/>
      <c r="G104" s="146"/>
      <c r="J104" s="12" t="s">
        <v>55</v>
      </c>
      <c r="K104" s="40">
        <f t="shared" ref="K104:Q104" si="29">IF(K14=0,0,(K14/(K$14)))</f>
        <v>1</v>
      </c>
      <c r="L104" s="41">
        <f t="shared" si="29"/>
        <v>1</v>
      </c>
      <c r="M104" s="41">
        <f t="shared" si="29"/>
        <v>1</v>
      </c>
      <c r="N104" s="41">
        <f t="shared" si="29"/>
        <v>1</v>
      </c>
      <c r="O104" s="41">
        <f t="shared" si="29"/>
        <v>1</v>
      </c>
      <c r="P104" s="41">
        <f t="shared" si="29"/>
        <v>1</v>
      </c>
      <c r="Q104" s="41">
        <f t="shared" si="29"/>
        <v>1</v>
      </c>
    </row>
    <row r="105" spans="1:17" x14ac:dyDescent="0.25">
      <c r="B105" s="146"/>
      <c r="C105" s="146"/>
      <c r="D105" s="146"/>
      <c r="E105" s="146"/>
      <c r="F105" s="146"/>
      <c r="G105" s="146"/>
      <c r="J105" s="12" t="s">
        <v>23</v>
      </c>
      <c r="K105" s="40">
        <f>IF(K16=0,0,(K16/($K$14)))</f>
        <v>0.65833324333713117</v>
      </c>
      <c r="L105" s="41">
        <f t="shared" ref="L105:Q105" si="30">IF(L16=0,0,(L16/(L$14)))</f>
        <v>0.80646187493786659</v>
      </c>
      <c r="M105" s="41">
        <f t="shared" si="30"/>
        <v>0.6013271496304271</v>
      </c>
      <c r="N105" s="41">
        <f t="shared" si="30"/>
        <v>0.74063143977848001</v>
      </c>
      <c r="O105" s="41">
        <f t="shared" si="30"/>
        <v>0.91478942213516168</v>
      </c>
      <c r="P105" s="41">
        <f t="shared" si="30"/>
        <v>0.6295380393791159</v>
      </c>
      <c r="Q105" s="41">
        <f t="shared" si="30"/>
        <v>0.79281825569771369</v>
      </c>
    </row>
    <row r="106" spans="1:17" x14ac:dyDescent="0.25">
      <c r="B106" s="146"/>
      <c r="C106" s="146"/>
      <c r="D106" s="146"/>
      <c r="E106" s="146"/>
      <c r="F106" s="146"/>
      <c r="G106" s="146"/>
      <c r="J106" s="12" t="s">
        <v>24</v>
      </c>
      <c r="K106" s="40">
        <f>IF(K18=0,0,(K18/($K$14)))</f>
        <v>2.3417236792607352E-2</v>
      </c>
      <c r="L106" s="41">
        <f t="shared" ref="L106:Q106" si="31">IF(L18=0,0,(L18/(L$14)))</f>
        <v>4.811611492196043E-3</v>
      </c>
      <c r="M106" s="41">
        <f t="shared" si="31"/>
        <v>2.2557402844779396E-2</v>
      </c>
      <c r="N106" s="41">
        <f t="shared" si="31"/>
        <v>6.9467819235945055E-2</v>
      </c>
      <c r="O106" s="41">
        <f t="shared" si="31"/>
        <v>0</v>
      </c>
      <c r="P106" s="41">
        <f t="shared" si="31"/>
        <v>1.2108577896131147E-2</v>
      </c>
      <c r="Q106" s="41">
        <f t="shared" si="31"/>
        <v>2.1287766007177431E-3</v>
      </c>
    </row>
    <row r="107" spans="1:17" x14ac:dyDescent="0.25">
      <c r="B107" s="146"/>
      <c r="C107" s="146"/>
      <c r="D107" s="146"/>
      <c r="E107" s="146"/>
      <c r="F107" s="146"/>
      <c r="G107" s="146"/>
      <c r="J107" s="12" t="s">
        <v>56</v>
      </c>
      <c r="K107" s="40">
        <f>IF(K20=0,0,(K20/($K$14)))</f>
        <v>3.2542626701153213E-3</v>
      </c>
      <c r="L107" s="41">
        <f t="shared" ref="L107:Q107" si="32">IF(L20=0,0,(L20/(L$14)))</f>
        <v>2.5251018987970972E-3</v>
      </c>
      <c r="M107" s="41">
        <f t="shared" si="32"/>
        <v>1.8633926168243651E-4</v>
      </c>
      <c r="N107" s="41">
        <f t="shared" si="32"/>
        <v>9.2108857762473132E-3</v>
      </c>
      <c r="O107" s="41">
        <f t="shared" si="32"/>
        <v>0</v>
      </c>
      <c r="P107" s="41">
        <f t="shared" si="32"/>
        <v>1.7847859618460309E-3</v>
      </c>
      <c r="Q107" s="41">
        <f t="shared" si="32"/>
        <v>2.107201162196955E-3</v>
      </c>
    </row>
    <row r="108" spans="1:17" x14ac:dyDescent="0.25">
      <c r="B108" s="146"/>
      <c r="C108" s="146"/>
      <c r="D108" s="146"/>
      <c r="E108" s="146"/>
      <c r="F108" s="146"/>
      <c r="G108" s="146"/>
      <c r="J108" s="12" t="s">
        <v>45</v>
      </c>
      <c r="K108" s="40">
        <f>IF(K22=0,0,(K22/($K$14)))</f>
        <v>4.0897424128701773E-2</v>
      </c>
      <c r="L108" s="41">
        <f t="shared" ref="L108:Q108" si="33">IF(L22=0,0,(L22/(L$14)))</f>
        <v>8.7483845312655338E-4</v>
      </c>
      <c r="M108" s="41">
        <f t="shared" si="33"/>
        <v>1.9834779187974907E-2</v>
      </c>
      <c r="N108" s="41">
        <f t="shared" si="33"/>
        <v>8.6236960239058066E-2</v>
      </c>
      <c r="O108" s="41">
        <f t="shared" si="33"/>
        <v>0</v>
      </c>
      <c r="P108" s="41">
        <f t="shared" si="33"/>
        <v>3.0463753668327223E-2</v>
      </c>
      <c r="Q108" s="41">
        <f t="shared" si="33"/>
        <v>2.5487784705890811E-2</v>
      </c>
    </row>
    <row r="109" spans="1:17" x14ac:dyDescent="0.25">
      <c r="B109" s="146"/>
      <c r="C109" s="146"/>
      <c r="D109" s="146"/>
      <c r="E109" s="146"/>
      <c r="F109" s="146"/>
      <c r="G109" s="146"/>
      <c r="J109" s="12" t="s">
        <v>57</v>
      </c>
      <c r="K109" s="40">
        <f>IF(K24=0,0,(K24/($K$14)))</f>
        <v>1.8653962802769723E-3</v>
      </c>
      <c r="L109" s="41">
        <f t="shared" ref="L109:Q109" si="34">IF(L24=0,0,(L24/(L$14)))</f>
        <v>0</v>
      </c>
      <c r="M109" s="41">
        <f t="shared" si="34"/>
        <v>0</v>
      </c>
      <c r="N109" s="41">
        <f t="shared" si="34"/>
        <v>7.2985561405343059E-3</v>
      </c>
      <c r="O109" s="41">
        <f t="shared" si="34"/>
        <v>0</v>
      </c>
      <c r="P109" s="41">
        <f t="shared" si="34"/>
        <v>5.5076542625113252E-4</v>
      </c>
      <c r="Q109" s="41">
        <f t="shared" si="34"/>
        <v>0</v>
      </c>
    </row>
    <row r="110" spans="1:17" x14ac:dyDescent="0.25">
      <c r="B110" s="146"/>
      <c r="C110" s="146"/>
      <c r="D110" s="146"/>
      <c r="E110" s="146"/>
      <c r="F110" s="146"/>
      <c r="G110" s="146"/>
      <c r="J110" s="12" t="s">
        <v>46</v>
      </c>
      <c r="K110" s="40">
        <f>IF(K26=0,0,(K26/($K$14)))</f>
        <v>1.030456514735078E-4</v>
      </c>
      <c r="L110" s="41">
        <f t="shared" ref="L110:Q110" si="35">IF(L26=0,0,(L26/(L$14)))</f>
        <v>0</v>
      </c>
      <c r="M110" s="41">
        <f t="shared" si="35"/>
        <v>0</v>
      </c>
      <c r="N110" s="41">
        <f t="shared" si="35"/>
        <v>5.1490121878692413E-4</v>
      </c>
      <c r="O110" s="41">
        <f t="shared" si="35"/>
        <v>0</v>
      </c>
      <c r="P110" s="41">
        <f t="shared" si="35"/>
        <v>0</v>
      </c>
      <c r="Q110" s="41">
        <f t="shared" si="35"/>
        <v>0</v>
      </c>
    </row>
    <row r="111" spans="1:17" x14ac:dyDescent="0.25">
      <c r="B111" s="146"/>
      <c r="C111" s="146"/>
      <c r="D111" s="146"/>
      <c r="E111" s="146"/>
      <c r="F111" s="146"/>
      <c r="G111" s="146"/>
      <c r="J111" s="12" t="s">
        <v>31</v>
      </c>
      <c r="K111" s="40">
        <f>IF(K28=0,0,(K28/($K$14)))</f>
        <v>8.6306357871697816E-4</v>
      </c>
      <c r="L111" s="41">
        <f t="shared" ref="L111:Q111" si="36">IF(L28=0,0,(L28/(L$14)))</f>
        <v>3.8572422706034393E-3</v>
      </c>
      <c r="M111" s="41">
        <f t="shared" si="36"/>
        <v>2.5983974823495315E-3</v>
      </c>
      <c r="N111" s="41">
        <f t="shared" si="36"/>
        <v>1.6897304188575263E-3</v>
      </c>
      <c r="O111" s="41">
        <f t="shared" si="36"/>
        <v>0</v>
      </c>
      <c r="P111" s="41">
        <f t="shared" si="36"/>
        <v>5.7738575518660382E-4</v>
      </c>
      <c r="Q111" s="41">
        <f t="shared" si="36"/>
        <v>0</v>
      </c>
    </row>
    <row r="112" spans="1:17" x14ac:dyDescent="0.25">
      <c r="B112" s="146"/>
      <c r="C112" s="146"/>
      <c r="D112" s="146"/>
      <c r="E112" s="146"/>
      <c r="F112" s="146"/>
      <c r="G112" s="146"/>
      <c r="J112" s="12" t="s">
        <v>48</v>
      </c>
      <c r="K112" s="40">
        <f>IF(K30=0,0,(K30/($K$14)))</f>
        <v>3.2000399583137593E-2</v>
      </c>
      <c r="L112" s="41">
        <f t="shared" ref="L112:Q112" si="37">IF(L30=0,0,(L30/(L$14)))</f>
        <v>1.8689730589521822E-3</v>
      </c>
      <c r="M112" s="41">
        <f t="shared" si="37"/>
        <v>2.1221971469388601E-3</v>
      </c>
      <c r="N112" s="41">
        <f t="shared" si="37"/>
        <v>1.5045683430186476E-2</v>
      </c>
      <c r="O112" s="41">
        <f t="shared" si="37"/>
        <v>0</v>
      </c>
      <c r="P112" s="41">
        <f t="shared" si="37"/>
        <v>3.7936722560178E-2</v>
      </c>
      <c r="Q112" s="41">
        <f t="shared" si="37"/>
        <v>3.2823433802958706E-2</v>
      </c>
    </row>
    <row r="113" spans="1:17" x14ac:dyDescent="0.25">
      <c r="B113" s="146"/>
      <c r="C113" s="146"/>
      <c r="D113" s="146"/>
      <c r="E113" s="146"/>
      <c r="F113" s="146"/>
      <c r="G113" s="146"/>
      <c r="J113" s="12" t="s">
        <v>49</v>
      </c>
      <c r="K113" s="40">
        <f>IF(K32=0,0,(K32/($K$14)))</f>
        <v>9.174775324481306E-2</v>
      </c>
      <c r="L113" s="41">
        <f t="shared" ref="L113:Q113" si="38">IF(L32=0,0,(L32/(L$14)))</f>
        <v>1.7755244060045729E-2</v>
      </c>
      <c r="M113" s="41">
        <f t="shared" si="38"/>
        <v>2.4431147642808342E-2</v>
      </c>
      <c r="N113" s="41">
        <f t="shared" si="38"/>
        <v>2.844548174180514E-2</v>
      </c>
      <c r="O113" s="41">
        <f t="shared" si="38"/>
        <v>8.5210577864838391E-2</v>
      </c>
      <c r="P113" s="41">
        <f t="shared" si="38"/>
        <v>0.11222794100323145</v>
      </c>
      <c r="Q113" s="41">
        <f t="shared" si="38"/>
        <v>8.8905190331326822E-2</v>
      </c>
    </row>
    <row r="114" spans="1:17" x14ac:dyDescent="0.25">
      <c r="B114" s="146"/>
      <c r="C114" s="146"/>
      <c r="D114" s="146"/>
      <c r="E114" s="146"/>
      <c r="F114" s="146"/>
      <c r="G114" s="146"/>
      <c r="J114" s="16" t="s">
        <v>58</v>
      </c>
      <c r="K114" s="40">
        <f>IF(K34=0,0,(K34/($K$14)))</f>
        <v>1.9522426153616317E-3</v>
      </c>
      <c r="L114" s="41">
        <f t="shared" ref="L114:Q114" si="39">IF(L34=0,0,(L34/(L$14)))</f>
        <v>0</v>
      </c>
      <c r="M114" s="41">
        <f t="shared" si="39"/>
        <v>2.4938404521832751E-2</v>
      </c>
      <c r="N114" s="41">
        <f t="shared" si="39"/>
        <v>1.0342993914497166E-4</v>
      </c>
      <c r="O114" s="41">
        <f t="shared" si="39"/>
        <v>0</v>
      </c>
      <c r="P114" s="41">
        <f t="shared" si="39"/>
        <v>1.4482070902481167E-3</v>
      </c>
      <c r="Q114" s="41">
        <f t="shared" si="39"/>
        <v>1.0377785928498997E-2</v>
      </c>
    </row>
    <row r="115" spans="1:17" x14ac:dyDescent="0.25">
      <c r="B115" s="146"/>
      <c r="C115" s="146"/>
      <c r="D115" s="146"/>
      <c r="E115" s="146"/>
      <c r="F115" s="146"/>
      <c r="G115" s="146"/>
      <c r="J115" s="16" t="s">
        <v>50</v>
      </c>
      <c r="K115" s="40">
        <f>IF(K36=0,0,(K36/($K$14)))</f>
        <v>3.705593623949069E-4</v>
      </c>
      <c r="L115" s="41">
        <f t="shared" ref="L115:Q115" si="40">IF(L36=0,0,(L36/(L$14)))</f>
        <v>4.3741922656327669E-4</v>
      </c>
      <c r="M115" s="41">
        <f t="shared" si="40"/>
        <v>1.1087186070104971E-2</v>
      </c>
      <c r="N115" s="41">
        <f t="shared" si="40"/>
        <v>2.9342624040040879E-4</v>
      </c>
      <c r="O115" s="41">
        <f t="shared" si="40"/>
        <v>0</v>
      </c>
      <c r="P115" s="41">
        <f t="shared" si="40"/>
        <v>8.9652372161989894E-5</v>
      </c>
      <c r="Q115" s="41">
        <f t="shared" si="40"/>
        <v>0</v>
      </c>
    </row>
    <row r="116" spans="1:17" x14ac:dyDescent="0.25">
      <c r="B116" s="146"/>
      <c r="C116" s="146"/>
      <c r="D116" s="146"/>
      <c r="E116" s="146"/>
      <c r="F116" s="146"/>
      <c r="G116" s="146"/>
      <c r="J116" s="16" t="s">
        <v>36</v>
      </c>
      <c r="K116" s="40">
        <f>IF(K38=0,0,(K38/($K$14)))</f>
        <v>0</v>
      </c>
      <c r="L116" s="41">
        <f t="shared" ref="L116:Q116" si="41">IF(L38=0,0,(L38/(L$14)))</f>
        <v>0</v>
      </c>
      <c r="M116" s="41">
        <f t="shared" si="41"/>
        <v>0</v>
      </c>
      <c r="N116" s="41">
        <f t="shared" si="41"/>
        <v>0</v>
      </c>
      <c r="O116" s="41">
        <f t="shared" si="41"/>
        <v>0</v>
      </c>
      <c r="P116" s="41">
        <f t="shared" si="41"/>
        <v>0</v>
      </c>
      <c r="Q116" s="41">
        <f t="shared" si="41"/>
        <v>0</v>
      </c>
    </row>
    <row r="117" spans="1:17" x14ac:dyDescent="0.25">
      <c r="B117" s="146"/>
      <c r="C117" s="146"/>
      <c r="D117" s="146"/>
      <c r="E117" s="146"/>
      <c r="F117" s="146"/>
      <c r="G117" s="146"/>
      <c r="J117" s="16" t="s">
        <v>37</v>
      </c>
      <c r="K117" s="40">
        <f>IF(K40=0,0,(K40/($K$14)))</f>
        <v>0</v>
      </c>
      <c r="L117" s="41">
        <f t="shared" ref="L117:Q117" si="42">IF(L40=0,0,(L40/(L$14)))</f>
        <v>0</v>
      </c>
      <c r="M117" s="41">
        <f t="shared" si="42"/>
        <v>0</v>
      </c>
      <c r="N117" s="41">
        <f t="shared" si="42"/>
        <v>0</v>
      </c>
      <c r="O117" s="41">
        <f t="shared" si="42"/>
        <v>0</v>
      </c>
      <c r="P117" s="41">
        <f t="shared" si="42"/>
        <v>0</v>
      </c>
      <c r="Q117" s="41">
        <f t="shared" si="42"/>
        <v>0</v>
      </c>
    </row>
    <row r="118" spans="1:17" ht="2.1" customHeight="1" x14ac:dyDescent="0.25">
      <c r="B118" s="146"/>
      <c r="C118" s="146"/>
      <c r="D118" s="146"/>
      <c r="E118" s="146"/>
      <c r="F118" s="146"/>
      <c r="G118" s="146"/>
      <c r="J118" s="12" t="s">
        <v>38</v>
      </c>
      <c r="K118" s="40">
        <f>IF(K42=0,0,(K42/($K$14)))</f>
        <v>4.1423001949317736E-3</v>
      </c>
      <c r="L118" s="41">
        <f t="shared" ref="L118:Q118" si="43">IF(L42=0,0,(L42/(L$14)))</f>
        <v>1.2705040262451535E-2</v>
      </c>
      <c r="M118" s="41">
        <f t="shared" si="43"/>
        <v>3.7091865256009444E-2</v>
      </c>
      <c r="N118" s="41">
        <f t="shared" si="43"/>
        <v>6.7251945213610935E-3</v>
      </c>
      <c r="O118" s="41">
        <f t="shared" si="43"/>
        <v>0</v>
      </c>
      <c r="P118" s="41">
        <f t="shared" si="43"/>
        <v>2.4548838971182418E-3</v>
      </c>
      <c r="Q118" s="41">
        <f t="shared" si="43"/>
        <v>1.3232935626083266E-3</v>
      </c>
    </row>
    <row r="119" spans="1:17" ht="15.6" customHeight="1" x14ac:dyDescent="0.25">
      <c r="B119" s="150" t="str">
        <f>_xlfn.CONCAT("Total products: Private not-for-profit=", T_i!I4, " Private-for-profit=", T_i!M4, " Pharmacy=", T_i!Q4, " Laboratory=", T_i!U4, " PPMV=", T_i!Y4, " Informal=",T_i!AC4)</f>
        <v>Total products: Private not-for-profit=80 Private-for-profit=427 Pharmacy=2526 Laboratory=11 PPMV=11059 Informal=289</v>
      </c>
      <c r="C119" s="150"/>
      <c r="D119" s="150"/>
      <c r="E119" s="150"/>
      <c r="F119" s="150"/>
      <c r="G119" s="150"/>
      <c r="J119" s="16" t="s">
        <v>39</v>
      </c>
      <c r="K119" s="40">
        <f>IF(K44=0,0,(K44/($K$14)))</f>
        <v>0.12371552920466757</v>
      </c>
      <c r="L119" s="41">
        <f t="shared" ref="L119:Q119" si="44">IF(L44=0,0,(L44/(L$14)))</f>
        <v>0.12114524306591111</v>
      </c>
      <c r="M119" s="41">
        <f t="shared" si="44"/>
        <v>0.21512867761237292</v>
      </c>
      <c r="N119" s="41">
        <f t="shared" si="44"/>
        <v>1.9267198881157875E-2</v>
      </c>
      <c r="O119" s="41">
        <f t="shared" si="44"/>
        <v>0</v>
      </c>
      <c r="P119" s="41">
        <f t="shared" si="44"/>
        <v>0.15333952026495487</v>
      </c>
      <c r="Q119" s="41">
        <f t="shared" si="44"/>
        <v>3.3923781167518895E-2</v>
      </c>
    </row>
    <row r="120" spans="1:17" ht="15.75" thickBot="1" x14ac:dyDescent="0.3">
      <c r="B120" s="148" t="s">
        <v>75</v>
      </c>
      <c r="C120" s="148"/>
      <c r="D120" s="148"/>
      <c r="E120" s="148"/>
      <c r="F120" s="148"/>
      <c r="G120" s="148"/>
      <c r="J120" s="12" t="s">
        <v>40</v>
      </c>
      <c r="K120" s="40">
        <f>IF(K46=0,0,(K46/($K$14)))</f>
        <v>1.7337543355670389E-2</v>
      </c>
      <c r="L120" s="41">
        <f t="shared" ref="L120:Q120" si="45">IF(L46=0,0,(L46/(L$14)))</f>
        <v>2.7557411273486428E-2</v>
      </c>
      <c r="M120" s="41">
        <f t="shared" si="45"/>
        <v>3.8696453342719317E-2</v>
      </c>
      <c r="N120" s="41">
        <f t="shared" si="45"/>
        <v>1.5069292438034787E-2</v>
      </c>
      <c r="O120" s="41">
        <f t="shared" si="45"/>
        <v>0</v>
      </c>
      <c r="P120" s="41">
        <f t="shared" si="45"/>
        <v>1.7479764725249137E-2</v>
      </c>
      <c r="Q120" s="41">
        <f t="shared" si="45"/>
        <v>1.0104497040569016E-2</v>
      </c>
    </row>
    <row r="121" spans="1:17" ht="38.25" customHeight="1" thickTop="1" thickBot="1" x14ac:dyDescent="0.3">
      <c r="B121" s="36"/>
      <c r="C121" s="36"/>
      <c r="D121" s="36"/>
      <c r="E121" s="36"/>
      <c r="F121" s="36"/>
      <c r="G121" s="36"/>
      <c r="J121" s="142" t="str">
        <f>T_i!B1</f>
        <v>'Footnote: Volume data were available for the following total number of antimalarial products=22956;  by outlet type: Private not for profit=143; private not for profit=670; pharmacy=4845; PPMV=16446; informal=413; labs = 11; wholesalers= 428;   The number of antimalarial products with volume data, from outlets that met screening criteria for a full interview but did not complete the interview =71</v>
      </c>
      <c r="K121" s="142"/>
      <c r="L121" s="142"/>
      <c r="M121" s="142"/>
      <c r="N121" s="142"/>
      <c r="O121" s="142"/>
      <c r="P121" s="142"/>
      <c r="Q121" s="142"/>
    </row>
    <row r="122" spans="1:17" x14ac:dyDescent="0.25">
      <c r="A122" s="29"/>
      <c r="B122" s="36"/>
      <c r="C122" s="36"/>
      <c r="D122" s="36"/>
      <c r="E122" s="36"/>
      <c r="F122" s="36"/>
      <c r="G122" s="36"/>
    </row>
    <row r="123" spans="1:17" x14ac:dyDescent="0.25">
      <c r="A123" s="29"/>
      <c r="B123" s="36"/>
      <c r="C123" s="36"/>
      <c r="D123" s="36"/>
      <c r="E123" s="36"/>
      <c r="F123" s="36"/>
      <c r="G123" s="36"/>
    </row>
    <row r="124" spans="1:17" x14ac:dyDescent="0.25">
      <c r="B124" s="36"/>
      <c r="C124" s="36"/>
      <c r="D124" s="36"/>
      <c r="E124" s="36"/>
      <c r="F124" s="36"/>
      <c r="G124" s="36"/>
      <c r="J124" s="59" t="s">
        <v>53</v>
      </c>
      <c r="K124" s="61" t="str">
        <f t="shared" ref="K124:Q124" si="46">K101</f>
        <v>Retail TOTAL</v>
      </c>
      <c r="L124" s="61" t="str">
        <f t="shared" si="46"/>
        <v>Private Not For-Profit Facility</v>
      </c>
      <c r="M124" s="61" t="str">
        <f t="shared" si="46"/>
        <v>Private For-Profit Facility</v>
      </c>
      <c r="N124" s="61" t="str">
        <f t="shared" si="46"/>
        <v>Pharmacy</v>
      </c>
      <c r="O124" s="61" t="str">
        <f t="shared" si="46"/>
        <v>Laboratory</v>
      </c>
      <c r="P124" s="61" t="str">
        <f t="shared" si="46"/>
        <v>Drug store</v>
      </c>
      <c r="Q124" s="61" t="str">
        <f t="shared" si="46"/>
        <v>Informal TOTAL</v>
      </c>
    </row>
    <row r="125" spans="1:17" x14ac:dyDescent="0.25">
      <c r="A125" s="29"/>
      <c r="B125" s="36"/>
      <c r="C125" s="36"/>
      <c r="D125" s="36"/>
      <c r="E125" s="36"/>
      <c r="F125" s="36"/>
      <c r="G125" s="36"/>
      <c r="J125" s="60" t="s">
        <v>23</v>
      </c>
      <c r="K125" s="61">
        <f t="shared" ref="K125:Q126" si="47">K105</f>
        <v>0.65833324333713117</v>
      </c>
      <c r="L125" s="61">
        <f t="shared" si="47"/>
        <v>0.80646187493786659</v>
      </c>
      <c r="M125" s="61">
        <f t="shared" si="47"/>
        <v>0.6013271496304271</v>
      </c>
      <c r="N125" s="61">
        <f t="shared" si="47"/>
        <v>0.74063143977848001</v>
      </c>
      <c r="O125" s="61">
        <f t="shared" si="47"/>
        <v>0.91478942213516168</v>
      </c>
      <c r="P125" s="61">
        <f t="shared" si="47"/>
        <v>0.6295380393791159</v>
      </c>
      <c r="Q125" s="61">
        <f t="shared" si="47"/>
        <v>0.79281825569771369</v>
      </c>
    </row>
    <row r="126" spans="1:17" x14ac:dyDescent="0.25">
      <c r="A126" s="29"/>
      <c r="B126" s="36"/>
      <c r="C126" s="36"/>
      <c r="D126" s="36"/>
      <c r="E126" s="36"/>
      <c r="F126" s="36"/>
      <c r="G126" s="36"/>
      <c r="J126" s="60" t="s">
        <v>24</v>
      </c>
      <c r="K126" s="61">
        <f t="shared" si="47"/>
        <v>2.3417236792607352E-2</v>
      </c>
      <c r="L126" s="61">
        <f t="shared" si="47"/>
        <v>4.811611492196043E-3</v>
      </c>
      <c r="M126" s="61">
        <f t="shared" si="47"/>
        <v>2.2557402844779396E-2</v>
      </c>
      <c r="N126" s="61">
        <f t="shared" si="47"/>
        <v>6.9467819235945055E-2</v>
      </c>
      <c r="O126" s="61">
        <f t="shared" si="47"/>
        <v>0</v>
      </c>
      <c r="P126" s="61">
        <f t="shared" si="47"/>
        <v>1.2108577896131147E-2</v>
      </c>
      <c r="Q126" s="61">
        <f t="shared" si="47"/>
        <v>2.1287766007177431E-3</v>
      </c>
    </row>
    <row r="127" spans="1:17" x14ac:dyDescent="0.25">
      <c r="A127" s="33"/>
      <c r="B127" s="36"/>
      <c r="C127" s="36"/>
      <c r="D127" s="36"/>
      <c r="E127" s="36"/>
      <c r="F127" s="36"/>
      <c r="G127" s="36"/>
      <c r="J127" s="60" t="s">
        <v>45</v>
      </c>
      <c r="K127" s="61">
        <f t="shared" ref="K127:Q127" si="48">K108</f>
        <v>4.0897424128701773E-2</v>
      </c>
      <c r="L127" s="61">
        <f t="shared" si="48"/>
        <v>8.7483845312655338E-4</v>
      </c>
      <c r="M127" s="61">
        <f t="shared" si="48"/>
        <v>1.9834779187974907E-2</v>
      </c>
      <c r="N127" s="61">
        <f t="shared" si="48"/>
        <v>8.6236960239058066E-2</v>
      </c>
      <c r="O127" s="61">
        <f t="shared" si="48"/>
        <v>0</v>
      </c>
      <c r="P127" s="61">
        <f t="shared" si="48"/>
        <v>3.0463753668327223E-2</v>
      </c>
      <c r="Q127" s="61">
        <f t="shared" si="48"/>
        <v>2.5487784705890811E-2</v>
      </c>
    </row>
    <row r="128" spans="1:17" x14ac:dyDescent="0.25">
      <c r="A128" s="29"/>
      <c r="B128" s="36"/>
      <c r="C128" s="36"/>
      <c r="D128" s="36"/>
      <c r="E128" s="36"/>
      <c r="F128" s="36"/>
      <c r="G128" s="36"/>
      <c r="J128" s="60" t="s">
        <v>46</v>
      </c>
      <c r="K128" s="61">
        <f t="shared" ref="K128:Q128" si="49">K107+K109+K110</f>
        <v>5.222704601865801E-3</v>
      </c>
      <c r="L128" s="61">
        <f t="shared" si="49"/>
        <v>2.5251018987970972E-3</v>
      </c>
      <c r="M128" s="61">
        <f t="shared" si="49"/>
        <v>1.8633926168243651E-4</v>
      </c>
      <c r="N128" s="61">
        <f t="shared" si="49"/>
        <v>1.7024343135568543E-2</v>
      </c>
      <c r="O128" s="61">
        <f t="shared" si="49"/>
        <v>0</v>
      </c>
      <c r="P128" s="61">
        <f t="shared" si="49"/>
        <v>2.3355513880971633E-3</v>
      </c>
      <c r="Q128" s="61">
        <f t="shared" si="49"/>
        <v>2.107201162196955E-3</v>
      </c>
    </row>
    <row r="129" spans="1:17" x14ac:dyDescent="0.25">
      <c r="A129" s="29"/>
      <c r="B129" s="36"/>
      <c r="C129" s="36"/>
      <c r="D129" s="36"/>
      <c r="E129" s="36"/>
      <c r="F129" s="36"/>
      <c r="G129" s="36"/>
      <c r="J129" s="60" t="s">
        <v>48</v>
      </c>
      <c r="K129" s="61">
        <f t="shared" ref="K129:Q130" si="50">K112</f>
        <v>3.2000399583137593E-2</v>
      </c>
      <c r="L129" s="61">
        <f t="shared" si="50"/>
        <v>1.8689730589521822E-3</v>
      </c>
      <c r="M129" s="61">
        <f t="shared" si="50"/>
        <v>2.1221971469388601E-3</v>
      </c>
      <c r="N129" s="61">
        <f t="shared" si="50"/>
        <v>1.5045683430186476E-2</v>
      </c>
      <c r="O129" s="61">
        <f t="shared" si="50"/>
        <v>0</v>
      </c>
      <c r="P129" s="61">
        <f t="shared" si="50"/>
        <v>3.7936722560178E-2</v>
      </c>
      <c r="Q129" s="61">
        <f t="shared" si="50"/>
        <v>3.2823433802958706E-2</v>
      </c>
    </row>
    <row r="130" spans="1:17" x14ac:dyDescent="0.25">
      <c r="A130" s="29"/>
      <c r="B130" s="36"/>
      <c r="C130" s="36"/>
      <c r="D130" s="36"/>
      <c r="E130" s="36"/>
      <c r="F130" s="36"/>
      <c r="G130" s="36"/>
      <c r="J130" s="60" t="s">
        <v>49</v>
      </c>
      <c r="K130" s="61">
        <f t="shared" si="50"/>
        <v>9.174775324481306E-2</v>
      </c>
      <c r="L130" s="61">
        <f t="shared" si="50"/>
        <v>1.7755244060045729E-2</v>
      </c>
      <c r="M130" s="61">
        <f t="shared" si="50"/>
        <v>2.4431147642808342E-2</v>
      </c>
      <c r="N130" s="61">
        <f t="shared" si="50"/>
        <v>2.844548174180514E-2</v>
      </c>
      <c r="O130" s="61">
        <f t="shared" si="50"/>
        <v>8.5210577864838391E-2</v>
      </c>
      <c r="P130" s="61">
        <f t="shared" si="50"/>
        <v>0.11222794100323145</v>
      </c>
      <c r="Q130" s="61">
        <f t="shared" si="50"/>
        <v>8.8905190331326822E-2</v>
      </c>
    </row>
    <row r="131" spans="1:17" x14ac:dyDescent="0.25">
      <c r="A131" s="29"/>
      <c r="B131" s="36"/>
      <c r="C131" s="36"/>
      <c r="D131" s="36"/>
      <c r="E131" s="36"/>
      <c r="F131" s="36"/>
      <c r="G131" s="36"/>
      <c r="J131" s="60" t="s">
        <v>50</v>
      </c>
      <c r="K131" s="61">
        <f t="shared" ref="K131:Q131" si="51">K111+K114+K115</f>
        <v>3.185865556473517E-3</v>
      </c>
      <c r="L131" s="61">
        <f t="shared" si="51"/>
        <v>4.2946614971667157E-3</v>
      </c>
      <c r="M131" s="61">
        <f t="shared" si="51"/>
        <v>3.8623988074287255E-2</v>
      </c>
      <c r="N131" s="61">
        <f t="shared" si="51"/>
        <v>2.0865865984029067E-3</v>
      </c>
      <c r="O131" s="61">
        <f t="shared" si="51"/>
        <v>0</v>
      </c>
      <c r="P131" s="61">
        <f t="shared" si="51"/>
        <v>2.1152452175967106E-3</v>
      </c>
      <c r="Q131" s="61">
        <f t="shared" si="51"/>
        <v>1.0377785928498997E-2</v>
      </c>
    </row>
    <row r="132" spans="1:17" x14ac:dyDescent="0.25">
      <c r="A132" s="29"/>
      <c r="B132" s="36"/>
      <c r="C132" s="36"/>
      <c r="D132" s="36"/>
      <c r="E132" s="36"/>
      <c r="F132" s="36"/>
      <c r="G132" s="36"/>
      <c r="J132" s="60" t="s">
        <v>36</v>
      </c>
      <c r="K132" s="61">
        <f t="shared" ref="K132:Q133" si="52">K116</f>
        <v>0</v>
      </c>
      <c r="L132" s="61">
        <f t="shared" si="52"/>
        <v>0</v>
      </c>
      <c r="M132" s="61">
        <f t="shared" si="52"/>
        <v>0</v>
      </c>
      <c r="N132" s="61">
        <f t="shared" si="52"/>
        <v>0</v>
      </c>
      <c r="O132" s="61">
        <f t="shared" si="52"/>
        <v>0</v>
      </c>
      <c r="P132" s="61">
        <f t="shared" si="52"/>
        <v>0</v>
      </c>
      <c r="Q132" s="61">
        <f t="shared" si="52"/>
        <v>0</v>
      </c>
    </row>
    <row r="133" spans="1:17" x14ac:dyDescent="0.25">
      <c r="A133" s="29"/>
      <c r="B133" s="36"/>
      <c r="C133" s="36"/>
      <c r="D133" s="36"/>
      <c r="E133" s="36"/>
      <c r="F133" s="36"/>
      <c r="G133" s="36"/>
      <c r="J133" s="60" t="s">
        <v>37</v>
      </c>
      <c r="K133" s="61">
        <f t="shared" si="52"/>
        <v>0</v>
      </c>
      <c r="L133" s="61">
        <f t="shared" si="52"/>
        <v>0</v>
      </c>
      <c r="M133" s="61">
        <f t="shared" si="52"/>
        <v>0</v>
      </c>
      <c r="N133" s="61">
        <f t="shared" si="52"/>
        <v>0</v>
      </c>
      <c r="O133" s="61">
        <f t="shared" si="52"/>
        <v>0</v>
      </c>
      <c r="P133" s="61">
        <f t="shared" si="52"/>
        <v>0</v>
      </c>
      <c r="Q133" s="61">
        <f t="shared" si="52"/>
        <v>0</v>
      </c>
    </row>
    <row r="134" spans="1:17" x14ac:dyDescent="0.25">
      <c r="A134" s="29"/>
      <c r="B134" s="36"/>
      <c r="C134" s="36"/>
      <c r="D134" s="36"/>
      <c r="E134" s="36"/>
      <c r="F134" s="36"/>
      <c r="G134" s="36"/>
      <c r="J134" s="60" t="s">
        <v>54</v>
      </c>
      <c r="K134" s="61">
        <f t="shared" ref="K134:Q134" si="53">K118+K119+K120</f>
        <v>0.14519537275526972</v>
      </c>
      <c r="L134" s="61">
        <f t="shared" si="53"/>
        <v>0.16140769460184909</v>
      </c>
      <c r="M134" s="61">
        <f t="shared" si="53"/>
        <v>0.29091699621110167</v>
      </c>
      <c r="N134" s="61">
        <f t="shared" si="53"/>
        <v>4.1061685840553752E-2</v>
      </c>
      <c r="O134" s="61">
        <f t="shared" si="53"/>
        <v>0</v>
      </c>
      <c r="P134" s="61">
        <f t="shared" si="53"/>
        <v>0.17327416888732225</v>
      </c>
      <c r="Q134" s="61">
        <f t="shared" si="53"/>
        <v>4.5351571770696236E-2</v>
      </c>
    </row>
    <row r="135" spans="1:17" x14ac:dyDescent="0.25">
      <c r="A135" s="29"/>
      <c r="B135" s="36"/>
      <c r="C135" s="36"/>
      <c r="D135" s="36"/>
      <c r="E135" s="36"/>
      <c r="F135" s="36"/>
      <c r="G135" s="36"/>
    </row>
    <row r="136" spans="1:17" x14ac:dyDescent="0.25">
      <c r="A136" s="29"/>
      <c r="B136" s="36"/>
      <c r="C136" s="36"/>
      <c r="D136" s="36"/>
      <c r="E136" s="36"/>
      <c r="F136" s="36"/>
      <c r="G136" s="36"/>
    </row>
    <row r="137" spans="1:17" x14ac:dyDescent="0.25">
      <c r="A137" s="29"/>
      <c r="B137" s="36"/>
      <c r="C137" s="36"/>
      <c r="D137" s="36"/>
      <c r="E137" s="36"/>
      <c r="F137" s="36"/>
      <c r="G137" s="36"/>
    </row>
    <row r="138" spans="1:17" x14ac:dyDescent="0.25">
      <c r="A138" s="29"/>
      <c r="B138" s="36"/>
      <c r="C138" s="36"/>
      <c r="D138" s="36"/>
      <c r="E138" s="36"/>
      <c r="F138" s="36"/>
      <c r="G138" s="36"/>
    </row>
    <row r="139" spans="1:17" x14ac:dyDescent="0.25">
      <c r="A139" s="29"/>
      <c r="B139" s="36"/>
      <c r="C139" s="36"/>
      <c r="D139" s="36"/>
      <c r="E139" s="36"/>
      <c r="F139" s="36"/>
      <c r="G139" s="36"/>
    </row>
    <row r="140" spans="1:17" x14ac:dyDescent="0.25">
      <c r="A140" s="29"/>
      <c r="B140" s="36"/>
      <c r="C140" s="36"/>
      <c r="D140" s="36"/>
      <c r="E140" s="36"/>
      <c r="F140" s="36"/>
      <c r="G140" s="36"/>
    </row>
    <row r="141" spans="1:17" x14ac:dyDescent="0.25">
      <c r="A141" s="29"/>
      <c r="B141" s="36"/>
      <c r="C141" s="36"/>
      <c r="D141" s="36"/>
      <c r="E141" s="36"/>
      <c r="F141" s="36"/>
      <c r="G141" s="36"/>
    </row>
    <row r="142" spans="1:17" x14ac:dyDescent="0.25">
      <c r="B142" s="36"/>
      <c r="C142" s="36"/>
      <c r="D142" s="36"/>
      <c r="E142" s="36"/>
      <c r="F142" s="36"/>
      <c r="G142" s="36"/>
    </row>
    <row r="143" spans="1:17" x14ac:dyDescent="0.25">
      <c r="A143" s="29"/>
      <c r="B143" s="36"/>
      <c r="C143" s="36"/>
      <c r="D143" s="36"/>
      <c r="E143" s="36"/>
      <c r="F143" s="36"/>
      <c r="G143" s="36"/>
    </row>
    <row r="144" spans="1:17" x14ac:dyDescent="0.25">
      <c r="A144" s="29"/>
      <c r="B144" s="36"/>
      <c r="C144" s="36"/>
      <c r="D144" s="36"/>
      <c r="E144" s="36"/>
      <c r="F144" s="36"/>
      <c r="G144" s="36"/>
    </row>
    <row r="145" spans="1:27" x14ac:dyDescent="0.25">
      <c r="A145" s="29"/>
      <c r="B145" s="36"/>
      <c r="C145" s="36"/>
      <c r="D145" s="36"/>
      <c r="E145" s="36"/>
      <c r="F145" s="36"/>
      <c r="G145" s="36"/>
    </row>
    <row r="146" spans="1:27" x14ac:dyDescent="0.25">
      <c r="A146" s="29"/>
      <c r="B146" s="36"/>
      <c r="C146" s="36"/>
      <c r="D146" s="36"/>
      <c r="E146" s="36"/>
      <c r="F146" s="36"/>
      <c r="G146" s="36"/>
    </row>
    <row r="147" spans="1:27" x14ac:dyDescent="0.25">
      <c r="A147" s="29"/>
      <c r="B147" s="36"/>
      <c r="C147" s="36"/>
      <c r="D147" s="36"/>
      <c r="E147" s="36"/>
      <c r="F147" s="36"/>
      <c r="G147" s="36"/>
    </row>
    <row r="148" spans="1:27" x14ac:dyDescent="0.25">
      <c r="B148" s="36"/>
      <c r="C148" s="36"/>
      <c r="D148" s="36"/>
      <c r="E148" s="36"/>
      <c r="F148" s="36"/>
      <c r="G148" s="36"/>
    </row>
    <row r="149" spans="1:27" s="26" customFormat="1" x14ac:dyDescent="0.25">
      <c r="B149" s="36"/>
      <c r="C149" s="36"/>
      <c r="D149" s="36"/>
      <c r="E149" s="36"/>
      <c r="F149" s="36"/>
      <c r="G149" s="36"/>
      <c r="I149" s="27"/>
      <c r="J149" s="7"/>
      <c r="K149" s="3"/>
      <c r="L149" s="3"/>
      <c r="M149" s="2"/>
      <c r="N149" s="2"/>
      <c r="O149" s="3"/>
      <c r="P149" s="2"/>
      <c r="Q149" s="3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s="26" customFormat="1" x14ac:dyDescent="0.25">
      <c r="B150" s="36"/>
      <c r="C150" s="36"/>
      <c r="D150" s="36"/>
      <c r="E150" s="36"/>
      <c r="F150" s="36"/>
      <c r="G150" s="36"/>
      <c r="I150" s="27"/>
      <c r="J150" s="7"/>
      <c r="K150" s="3"/>
      <c r="L150" s="3"/>
      <c r="M150" s="2"/>
      <c r="N150" s="2"/>
      <c r="O150" s="3"/>
      <c r="P150" s="2"/>
      <c r="Q150" s="3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s="26" customFormat="1" x14ac:dyDescent="0.25">
      <c r="B151" s="36"/>
      <c r="C151" s="36"/>
      <c r="D151" s="36"/>
      <c r="E151" s="36"/>
      <c r="F151" s="36"/>
      <c r="G151" s="36"/>
      <c r="I151" s="27"/>
      <c r="J151" s="7"/>
      <c r="K151" s="3"/>
      <c r="L151" s="3"/>
      <c r="M151" s="2"/>
      <c r="N151" s="2"/>
      <c r="O151" s="3"/>
      <c r="P151" s="2"/>
      <c r="Q151" s="3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s="26" customFormat="1" ht="2.1" customHeight="1" x14ac:dyDescent="0.25">
      <c r="B152" s="36"/>
      <c r="C152" s="36"/>
      <c r="D152" s="36"/>
      <c r="E152" s="36"/>
      <c r="F152" s="36"/>
      <c r="G152" s="36"/>
      <c r="I152" s="27"/>
      <c r="J152" s="7"/>
      <c r="K152" s="3"/>
      <c r="L152" s="3"/>
      <c r="M152" s="2"/>
      <c r="N152" s="2"/>
      <c r="O152" s="3"/>
      <c r="P152" s="2"/>
      <c r="Q152" s="3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s="26" customFormat="1" x14ac:dyDescent="0.25">
      <c r="B153" s="36"/>
      <c r="C153" s="36"/>
      <c r="D153" s="36"/>
      <c r="E153" s="36"/>
      <c r="F153" s="36"/>
      <c r="G153" s="36"/>
      <c r="I153" s="27"/>
      <c r="J153" s="7"/>
      <c r="K153" s="3"/>
      <c r="L153" s="3"/>
      <c r="M153" s="2"/>
      <c r="N153" s="2"/>
      <c r="O153" s="3"/>
      <c r="P153" s="2"/>
      <c r="Q153" s="3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s="26" customFormat="1" x14ac:dyDescent="0.25">
      <c r="B154" s="36"/>
      <c r="C154" s="36"/>
      <c r="D154" s="36"/>
      <c r="E154" s="36"/>
      <c r="F154" s="36"/>
      <c r="G154" s="36"/>
      <c r="I154" s="27"/>
      <c r="J154" s="7"/>
      <c r="K154" s="3"/>
      <c r="L154" s="3"/>
      <c r="M154" s="2"/>
      <c r="N154" s="2"/>
      <c r="O154" s="3"/>
      <c r="P154" s="2"/>
      <c r="Q154" s="3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s="26" customFormat="1" x14ac:dyDescent="0.25">
      <c r="B155" s="36"/>
      <c r="C155" s="36"/>
      <c r="D155" s="36"/>
      <c r="E155" s="36"/>
      <c r="F155" s="36"/>
      <c r="G155" s="36"/>
      <c r="I155" s="27"/>
      <c r="J155" s="7"/>
      <c r="K155" s="3"/>
      <c r="L155" s="3"/>
      <c r="M155" s="2"/>
      <c r="N155" s="2"/>
      <c r="O155" s="3"/>
      <c r="P155" s="2"/>
      <c r="Q155" s="3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s="26" customFormat="1" ht="15.75" customHeight="1" x14ac:dyDescent="0.25">
      <c r="B156" s="36"/>
      <c r="C156" s="36"/>
      <c r="D156" s="36"/>
      <c r="E156" s="36"/>
      <c r="F156" s="36"/>
      <c r="G156" s="36"/>
      <c r="I156" s="27"/>
      <c r="J156" s="7"/>
      <c r="K156" s="3"/>
      <c r="L156" s="3"/>
      <c r="M156" s="2"/>
      <c r="N156" s="2"/>
      <c r="O156" s="3"/>
      <c r="P156" s="2"/>
      <c r="Q156" s="3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s="26" customFormat="1" x14ac:dyDescent="0.25">
      <c r="B157" s="36"/>
      <c r="C157" s="36"/>
      <c r="D157" s="36"/>
      <c r="E157" s="36"/>
      <c r="F157" s="36"/>
      <c r="G157" s="36"/>
      <c r="I157" s="27"/>
      <c r="J157" s="7"/>
      <c r="K157" s="3"/>
      <c r="L157" s="3"/>
      <c r="M157" s="2"/>
      <c r="N157" s="2"/>
      <c r="O157" s="3"/>
      <c r="P157" s="2"/>
      <c r="Q157" s="3"/>
      <c r="R157" s="2"/>
      <c r="S157" s="2"/>
      <c r="T157" s="2"/>
      <c r="U157" s="2"/>
      <c r="V157" s="2"/>
      <c r="W157" s="2"/>
      <c r="X157" s="2"/>
      <c r="Y157" s="2"/>
      <c r="Z157" s="2"/>
      <c r="AA157" s="2"/>
    </row>
  </sheetData>
  <mergeCells count="23">
    <mergeCell ref="J8:Q8"/>
    <mergeCell ref="J99:Q99"/>
    <mergeCell ref="B74:G74"/>
    <mergeCell ref="J57:J59"/>
    <mergeCell ref="B120:G120"/>
    <mergeCell ref="B119:G119"/>
    <mergeCell ref="J78:Q78"/>
    <mergeCell ref="B56:G56"/>
    <mergeCell ref="B57:G72"/>
    <mergeCell ref="B73:G73"/>
    <mergeCell ref="J40:J41"/>
    <mergeCell ref="J48:Q48"/>
    <mergeCell ref="J55:Q55"/>
    <mergeCell ref="J36:J37"/>
    <mergeCell ref="J38:J39"/>
    <mergeCell ref="J10:J13"/>
    <mergeCell ref="J34:J35"/>
    <mergeCell ref="B55:G55"/>
    <mergeCell ref="J121:Q121"/>
    <mergeCell ref="B101:G101"/>
    <mergeCell ref="J101:J103"/>
    <mergeCell ref="B102:G102"/>
    <mergeCell ref="B103:G118"/>
  </mergeCells>
  <conditionalFormatting sqref="B119:G119">
    <cfRule type="cellIs" dxfId="34" priority="2" operator="equal">
      <formula>-100</formula>
    </cfRule>
  </conditionalFormatting>
  <conditionalFormatting sqref="D119:G119">
    <cfRule type="cellIs" dxfId="33" priority="1" operator="lessThan">
      <formula>0</formula>
    </cfRule>
    <cfRule type="cellIs" dxfId="32" priority="3" operator="equal">
      <formula>#VALUE!</formula>
    </cfRule>
  </conditionalFormatting>
  <conditionalFormatting sqref="J1:XFD7">
    <cfRule type="cellIs" dxfId="31" priority="7" operator="equal">
      <formula>1</formula>
    </cfRule>
  </conditionalFormatting>
  <conditionalFormatting sqref="K14 K104:Q120">
    <cfRule type="expression" dxfId="30" priority="10">
      <formula>"(RIGHT(B4, LEN(B4)-2)*1)&lt;50"</formula>
    </cfRule>
  </conditionalFormatting>
  <conditionalFormatting sqref="K61">
    <cfRule type="expression" dxfId="29" priority="6">
      <formula>"(RIGHT(B4, LEN(B4)-2)*1)&lt;50"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3B1E-0907-0A41-90D6-063FCE8B2685}">
  <dimension ref="A1:BE20"/>
  <sheetViews>
    <sheetView workbookViewId="0">
      <selection activeCell="J29" sqref="J29"/>
    </sheetView>
  </sheetViews>
  <sheetFormatPr defaultRowHeight="15" x14ac:dyDescent="0.25"/>
  <sheetData>
    <row r="1" spans="1:57" x14ac:dyDescent="0.25">
      <c r="A1" t="s">
        <v>72</v>
      </c>
      <c r="B1" t="s">
        <v>41</v>
      </c>
      <c r="C1" t="s">
        <v>69</v>
      </c>
      <c r="F1" t="s">
        <v>41</v>
      </c>
      <c r="J1" t="s">
        <v>41</v>
      </c>
      <c r="N1" t="s">
        <v>41</v>
      </c>
      <c r="R1" t="s">
        <v>41</v>
      </c>
      <c r="V1" t="s">
        <v>41</v>
      </c>
      <c r="Z1" t="s">
        <v>41</v>
      </c>
      <c r="AD1" t="s">
        <v>42</v>
      </c>
      <c r="AH1" t="s">
        <v>42</v>
      </c>
      <c r="AL1" t="s">
        <v>42</v>
      </c>
      <c r="AP1" t="s">
        <v>42</v>
      </c>
      <c r="AT1" t="s">
        <v>42</v>
      </c>
      <c r="AX1" t="s">
        <v>42</v>
      </c>
      <c r="BB1" t="s">
        <v>42</v>
      </c>
    </row>
    <row r="2" spans="1:57" x14ac:dyDescent="0.25">
      <c r="B2" t="s">
        <v>16</v>
      </c>
      <c r="F2" t="s">
        <v>17</v>
      </c>
      <c r="J2" t="s">
        <v>18</v>
      </c>
      <c r="N2" t="s">
        <v>20</v>
      </c>
      <c r="R2" t="s">
        <v>21</v>
      </c>
      <c r="V2" t="s">
        <v>59</v>
      </c>
      <c r="Z2" t="s">
        <v>22</v>
      </c>
      <c r="AD2" t="s">
        <v>16</v>
      </c>
      <c r="AH2" t="s">
        <v>17</v>
      </c>
      <c r="AL2" t="s">
        <v>18</v>
      </c>
      <c r="AP2" t="s">
        <v>20</v>
      </c>
      <c r="AT2" t="s">
        <v>21</v>
      </c>
      <c r="AX2" t="s">
        <v>59</v>
      </c>
      <c r="BB2" t="s">
        <v>22</v>
      </c>
    </row>
    <row r="3" spans="1:57" x14ac:dyDescent="0.25">
      <c r="A3" t="s">
        <v>14</v>
      </c>
      <c r="B3" t="s">
        <v>11</v>
      </c>
      <c r="C3" t="s">
        <v>12</v>
      </c>
      <c r="D3" t="s">
        <v>13</v>
      </c>
      <c r="E3" t="s">
        <v>0</v>
      </c>
    </row>
    <row r="4" spans="1:57" x14ac:dyDescent="0.25">
      <c r="A4" t="s">
        <v>15</v>
      </c>
      <c r="B4">
        <v>39419.135413456854</v>
      </c>
      <c r="C4">
        <v>24331.744649728287</v>
      </c>
      <c r="D4">
        <v>54506.52617718542</v>
      </c>
      <c r="E4">
        <v>1857</v>
      </c>
      <c r="F4">
        <v>204.68839218431728</v>
      </c>
      <c r="G4">
        <v>125.40040041133582</v>
      </c>
      <c r="H4">
        <v>283.97638395729871</v>
      </c>
      <c r="I4">
        <v>10</v>
      </c>
      <c r="J4">
        <v>145.34094665863404</v>
      </c>
      <c r="K4" t="s">
        <v>19</v>
      </c>
      <c r="L4">
        <v>878.19020942851853</v>
      </c>
      <c r="M4">
        <v>7</v>
      </c>
      <c r="N4">
        <v>1163.9115455835849</v>
      </c>
      <c r="O4">
        <v>148.25186201640815</v>
      </c>
      <c r="P4">
        <v>2179.5712291507616</v>
      </c>
      <c r="Q4">
        <v>42</v>
      </c>
      <c r="R4" t="s">
        <v>25</v>
      </c>
      <c r="S4" t="s">
        <v>26</v>
      </c>
      <c r="T4" t="s">
        <v>26</v>
      </c>
      <c r="U4" t="s">
        <v>25</v>
      </c>
      <c r="V4">
        <v>37499.376067116646</v>
      </c>
      <c r="W4">
        <v>23309.620788142784</v>
      </c>
      <c r="X4">
        <v>51689.131346090508</v>
      </c>
      <c r="Y4">
        <v>1766</v>
      </c>
      <c r="Z4">
        <v>405.81846191367345</v>
      </c>
      <c r="AA4" t="s">
        <v>19</v>
      </c>
      <c r="AB4">
        <v>3470.741524676002</v>
      </c>
      <c r="AC4">
        <v>32</v>
      </c>
      <c r="AD4">
        <v>60001.093503395605</v>
      </c>
      <c r="AE4">
        <v>5921.0110622014472</v>
      </c>
      <c r="AF4">
        <v>114081.17594458976</v>
      </c>
      <c r="AG4">
        <v>3607</v>
      </c>
      <c r="AH4">
        <v>313.68570246116542</v>
      </c>
      <c r="AI4">
        <v>109.49275788893445</v>
      </c>
      <c r="AJ4">
        <v>517.87864703339642</v>
      </c>
      <c r="AK4">
        <v>25</v>
      </c>
      <c r="AL4">
        <v>386.04361212337494</v>
      </c>
      <c r="AM4">
        <v>78.755857248589507</v>
      </c>
      <c r="AN4">
        <v>693.33136699816032</v>
      </c>
      <c r="AO4">
        <v>40</v>
      </c>
      <c r="AP4">
        <v>19136.38590558153</v>
      </c>
      <c r="AQ4" t="s">
        <v>19</v>
      </c>
      <c r="AR4">
        <v>59861.31857642463</v>
      </c>
      <c r="AS4">
        <v>640</v>
      </c>
      <c r="AT4" t="s">
        <v>25</v>
      </c>
      <c r="AU4" t="s">
        <v>26</v>
      </c>
      <c r="AV4" t="s">
        <v>26</v>
      </c>
      <c r="AW4" t="s">
        <v>25</v>
      </c>
      <c r="AX4">
        <v>40164.978283229568</v>
      </c>
      <c r="AY4">
        <v>19038.504647585003</v>
      </c>
      <c r="AZ4">
        <v>61291.451918874132</v>
      </c>
      <c r="BA4">
        <v>2902</v>
      </c>
      <c r="BB4" t="s">
        <v>25</v>
      </c>
      <c r="BC4" t="s">
        <v>26</v>
      </c>
      <c r="BD4" t="s">
        <v>26</v>
      </c>
      <c r="BE4" t="s">
        <v>25</v>
      </c>
    </row>
    <row r="5" spans="1:57" x14ac:dyDescent="0.25">
      <c r="A5" t="s">
        <v>23</v>
      </c>
      <c r="B5">
        <v>33021.319209159585</v>
      </c>
      <c r="C5">
        <v>20737.109273599635</v>
      </c>
      <c r="D5">
        <v>45305.529144719534</v>
      </c>
      <c r="E5">
        <v>1486</v>
      </c>
      <c r="F5">
        <v>126.24329137802124</v>
      </c>
      <c r="G5" t="s">
        <v>19</v>
      </c>
      <c r="H5">
        <v>675.21341247201747</v>
      </c>
      <c r="I5">
        <v>3</v>
      </c>
      <c r="J5">
        <v>135.02243232727051</v>
      </c>
      <c r="K5" t="s">
        <v>19</v>
      </c>
      <c r="L5">
        <v>749.19964894930695</v>
      </c>
      <c r="M5">
        <v>3</v>
      </c>
      <c r="N5">
        <v>736.40592050552368</v>
      </c>
      <c r="O5">
        <v>40.513166768486485</v>
      </c>
      <c r="P5">
        <v>1432.298674242561</v>
      </c>
      <c r="Q5">
        <v>26</v>
      </c>
      <c r="R5" t="s">
        <v>25</v>
      </c>
      <c r="S5" t="s">
        <v>26</v>
      </c>
      <c r="T5" t="s">
        <v>26</v>
      </c>
      <c r="U5" t="s">
        <v>25</v>
      </c>
      <c r="V5">
        <v>31738.614112378331</v>
      </c>
      <c r="W5">
        <v>19900.484324900524</v>
      </c>
      <c r="X5">
        <v>43576.743899856141</v>
      </c>
      <c r="Y5">
        <v>1429</v>
      </c>
      <c r="Z5">
        <v>285.03345257043839</v>
      </c>
      <c r="AA5" t="s">
        <v>19</v>
      </c>
      <c r="AB5">
        <v>2486.0476000492763</v>
      </c>
      <c r="AC5">
        <v>25</v>
      </c>
      <c r="AD5">
        <v>47859.284265473289</v>
      </c>
      <c r="AE5">
        <v>6870.9581103354649</v>
      </c>
      <c r="AF5">
        <v>88847.610420611105</v>
      </c>
      <c r="AG5">
        <v>2793</v>
      </c>
      <c r="AH5">
        <v>226.03743159770966</v>
      </c>
      <c r="AI5">
        <v>3.592088621102107</v>
      </c>
      <c r="AJ5">
        <v>448.4827745743172</v>
      </c>
      <c r="AK5">
        <v>18</v>
      </c>
      <c r="AL5">
        <v>185.44668608903885</v>
      </c>
      <c r="AM5">
        <v>94.542415803175544</v>
      </c>
      <c r="AN5">
        <v>276.35095637490213</v>
      </c>
      <c r="AO5">
        <v>21</v>
      </c>
      <c r="AP5">
        <v>14657.939998373389</v>
      </c>
      <c r="AQ5" t="s">
        <v>19</v>
      </c>
      <c r="AR5">
        <v>45957.834577452537</v>
      </c>
      <c r="AS5">
        <v>425</v>
      </c>
      <c r="AT5" t="s">
        <v>25</v>
      </c>
      <c r="AU5" t="s">
        <v>26</v>
      </c>
      <c r="AV5" t="s">
        <v>26</v>
      </c>
      <c r="AW5" t="s">
        <v>25</v>
      </c>
      <c r="AX5">
        <v>32789.860149413151</v>
      </c>
      <c r="AY5">
        <v>16697.99853043964</v>
      </c>
      <c r="AZ5">
        <v>48881.721768386662</v>
      </c>
      <c r="BA5">
        <v>2329</v>
      </c>
      <c r="BB5" t="s">
        <v>25</v>
      </c>
      <c r="BC5" t="s">
        <v>26</v>
      </c>
      <c r="BD5" t="s">
        <v>26</v>
      </c>
      <c r="BE5" t="s">
        <v>25</v>
      </c>
    </row>
    <row r="6" spans="1:57" x14ac:dyDescent="0.25">
      <c r="A6" t="s">
        <v>24</v>
      </c>
      <c r="B6">
        <v>1033.5466686487198</v>
      </c>
      <c r="C6">
        <v>491.30728272545798</v>
      </c>
      <c r="D6">
        <v>1575.7860545719816</v>
      </c>
      <c r="E6">
        <v>37</v>
      </c>
      <c r="F6" t="s">
        <v>25</v>
      </c>
      <c r="G6" t="s">
        <v>26</v>
      </c>
      <c r="H6" t="s">
        <v>26</v>
      </c>
      <c r="I6" t="s">
        <v>25</v>
      </c>
      <c r="J6" t="s">
        <v>25</v>
      </c>
      <c r="K6" t="s">
        <v>26</v>
      </c>
      <c r="L6" t="s">
        <v>26</v>
      </c>
      <c r="M6" t="s">
        <v>25</v>
      </c>
      <c r="N6">
        <v>88.302877902984619</v>
      </c>
      <c r="O6" t="s">
        <v>19</v>
      </c>
      <c r="P6">
        <v>573.40140657348013</v>
      </c>
      <c r="Q6">
        <v>3</v>
      </c>
      <c r="R6" t="s">
        <v>25</v>
      </c>
      <c r="S6" t="s">
        <v>26</v>
      </c>
      <c r="T6" t="s">
        <v>26</v>
      </c>
      <c r="U6" t="s">
        <v>25</v>
      </c>
      <c r="V6">
        <v>930.28288757801056</v>
      </c>
      <c r="W6">
        <v>485.13567290616834</v>
      </c>
      <c r="X6">
        <v>1375.4301022498528</v>
      </c>
      <c r="Y6">
        <v>33</v>
      </c>
      <c r="Z6">
        <v>14.960903167724609</v>
      </c>
      <c r="AC6">
        <v>1</v>
      </c>
      <c r="AD6">
        <v>1981.4292472124368</v>
      </c>
      <c r="AE6">
        <v>14.670038738926905</v>
      </c>
      <c r="AF6">
        <v>3948.1884556859468</v>
      </c>
      <c r="AG6">
        <v>97</v>
      </c>
      <c r="AH6" t="s">
        <v>25</v>
      </c>
      <c r="AI6" t="s">
        <v>26</v>
      </c>
      <c r="AJ6" t="s">
        <v>26</v>
      </c>
      <c r="AK6" t="s">
        <v>25</v>
      </c>
      <c r="AL6">
        <v>5.8638839721679688</v>
      </c>
      <c r="AO6">
        <v>1</v>
      </c>
      <c r="AP6">
        <v>730.36418477556231</v>
      </c>
      <c r="AQ6" t="s">
        <v>19</v>
      </c>
      <c r="AR6">
        <v>2652.5021638837934</v>
      </c>
      <c r="AS6">
        <v>29</v>
      </c>
      <c r="AT6" t="s">
        <v>25</v>
      </c>
      <c r="AU6" t="s">
        <v>26</v>
      </c>
      <c r="AV6" t="s">
        <v>26</v>
      </c>
      <c r="AW6" t="s">
        <v>25</v>
      </c>
      <c r="AX6">
        <v>1245.2011784647066</v>
      </c>
      <c r="AY6">
        <v>283.25692667663338</v>
      </c>
      <c r="AZ6">
        <v>2207.14543025278</v>
      </c>
      <c r="BA6">
        <v>67</v>
      </c>
      <c r="BB6" t="s">
        <v>25</v>
      </c>
      <c r="BC6" t="s">
        <v>26</v>
      </c>
      <c r="BD6" t="s">
        <v>26</v>
      </c>
      <c r="BE6" t="s">
        <v>25</v>
      </c>
    </row>
    <row r="7" spans="1:57" x14ac:dyDescent="0.25">
      <c r="A7" t="s">
        <v>27</v>
      </c>
      <c r="B7">
        <v>92.957252016423297</v>
      </c>
      <c r="C7" t="s">
        <v>19</v>
      </c>
      <c r="D7">
        <v>252.65279490191702</v>
      </c>
      <c r="E7">
        <v>5</v>
      </c>
      <c r="F7" t="s">
        <v>25</v>
      </c>
      <c r="G7" t="s">
        <v>26</v>
      </c>
      <c r="H7" t="s">
        <v>26</v>
      </c>
      <c r="I7" t="s">
        <v>25</v>
      </c>
      <c r="J7" t="s">
        <v>25</v>
      </c>
      <c r="K7" t="s">
        <v>26</v>
      </c>
      <c r="L7" t="s">
        <v>26</v>
      </c>
      <c r="M7" t="s">
        <v>25</v>
      </c>
      <c r="N7" t="s">
        <v>25</v>
      </c>
      <c r="O7" t="s">
        <v>26</v>
      </c>
      <c r="P7" t="s">
        <v>26</v>
      </c>
      <c r="Q7" t="s">
        <v>25</v>
      </c>
      <c r="R7" t="s">
        <v>25</v>
      </c>
      <c r="S7" t="s">
        <v>26</v>
      </c>
      <c r="T7" t="s">
        <v>26</v>
      </c>
      <c r="U7" t="s">
        <v>25</v>
      </c>
      <c r="V7">
        <v>83.680898974447871</v>
      </c>
      <c r="W7" t="s">
        <v>19</v>
      </c>
      <c r="X7">
        <v>270.21892264969711</v>
      </c>
      <c r="Y7">
        <v>4</v>
      </c>
      <c r="Z7">
        <v>9.2763530419754261</v>
      </c>
      <c r="AC7">
        <v>1</v>
      </c>
      <c r="AD7">
        <v>283.06530630778627</v>
      </c>
      <c r="AE7" t="s">
        <v>19</v>
      </c>
      <c r="AF7">
        <v>3538.5668266098264</v>
      </c>
      <c r="AG7">
        <v>15</v>
      </c>
      <c r="AH7" t="s">
        <v>25</v>
      </c>
      <c r="AI7" t="s">
        <v>26</v>
      </c>
      <c r="AJ7" t="s">
        <v>26</v>
      </c>
      <c r="AK7" t="s">
        <v>25</v>
      </c>
      <c r="AL7" t="s">
        <v>25</v>
      </c>
      <c r="AM7" t="s">
        <v>26</v>
      </c>
      <c r="AN7" t="s">
        <v>26</v>
      </c>
      <c r="AO7" t="s">
        <v>25</v>
      </c>
      <c r="AP7">
        <v>230.92169900596454</v>
      </c>
      <c r="AQ7" t="s">
        <v>19</v>
      </c>
      <c r="AR7">
        <v>2886.725591013937</v>
      </c>
      <c r="AS7">
        <v>11</v>
      </c>
      <c r="AT7" t="s">
        <v>25</v>
      </c>
      <c r="AU7" t="s">
        <v>26</v>
      </c>
      <c r="AV7" t="s">
        <v>26</v>
      </c>
      <c r="AW7" t="s">
        <v>25</v>
      </c>
      <c r="AX7">
        <v>52.14360730182176</v>
      </c>
      <c r="BA7">
        <v>4</v>
      </c>
      <c r="BB7" t="s">
        <v>25</v>
      </c>
      <c r="BC7" t="s">
        <v>26</v>
      </c>
      <c r="BD7" t="s">
        <v>26</v>
      </c>
      <c r="BE7" t="s">
        <v>25</v>
      </c>
    </row>
    <row r="8" spans="1:57" x14ac:dyDescent="0.25">
      <c r="A8" t="s">
        <v>28</v>
      </c>
      <c r="B8">
        <v>2765.5166461753088</v>
      </c>
      <c r="C8">
        <v>1050.7300937761695</v>
      </c>
      <c r="D8">
        <v>4480.3031985744483</v>
      </c>
      <c r="E8">
        <v>115</v>
      </c>
      <c r="F8" t="s">
        <v>25</v>
      </c>
      <c r="G8" t="s">
        <v>26</v>
      </c>
      <c r="H8" t="s">
        <v>26</v>
      </c>
      <c r="I8" t="s">
        <v>25</v>
      </c>
      <c r="J8" t="s">
        <v>25</v>
      </c>
      <c r="K8" t="s">
        <v>26</v>
      </c>
      <c r="L8" t="s">
        <v>26</v>
      </c>
      <c r="M8" t="s">
        <v>25</v>
      </c>
      <c r="N8">
        <v>251.49609637260437</v>
      </c>
      <c r="O8" t="s">
        <v>19</v>
      </c>
      <c r="P8">
        <v>884.89801293732842</v>
      </c>
      <c r="Q8">
        <v>5</v>
      </c>
      <c r="R8" t="s">
        <v>25</v>
      </c>
      <c r="S8" t="s">
        <v>26</v>
      </c>
      <c r="T8" t="s">
        <v>26</v>
      </c>
      <c r="U8" t="s">
        <v>25</v>
      </c>
      <c r="V8">
        <v>2482.8520027255968</v>
      </c>
      <c r="W8">
        <v>1057.8126514386445</v>
      </c>
      <c r="X8">
        <v>3907.8913540125491</v>
      </c>
      <c r="Y8">
        <v>109</v>
      </c>
      <c r="Z8">
        <v>31.168547077107178</v>
      </c>
      <c r="AC8">
        <v>1</v>
      </c>
      <c r="AD8">
        <v>5048.6105539260661</v>
      </c>
      <c r="AE8" t="s">
        <v>19</v>
      </c>
      <c r="AF8">
        <v>11606.99677251172</v>
      </c>
      <c r="AG8">
        <v>281</v>
      </c>
      <c r="AH8" t="s">
        <v>25</v>
      </c>
      <c r="AI8" t="s">
        <v>26</v>
      </c>
      <c r="AJ8" t="s">
        <v>26</v>
      </c>
      <c r="AK8" t="s">
        <v>25</v>
      </c>
      <c r="AL8">
        <v>38.830545425415039</v>
      </c>
      <c r="AM8" t="s">
        <v>19</v>
      </c>
      <c r="AN8">
        <v>283.09661607065186</v>
      </c>
      <c r="AO8">
        <v>2</v>
      </c>
      <c r="AP8">
        <v>2023.0939806012343</v>
      </c>
      <c r="AQ8" t="s">
        <v>19</v>
      </c>
      <c r="AR8">
        <v>7363.0877271450554</v>
      </c>
      <c r="AS8">
        <v>87</v>
      </c>
      <c r="AT8" t="s">
        <v>25</v>
      </c>
      <c r="AU8" t="s">
        <v>26</v>
      </c>
      <c r="AV8" t="s">
        <v>26</v>
      </c>
      <c r="AW8" t="s">
        <v>25</v>
      </c>
      <c r="AX8">
        <v>2986.6860278994177</v>
      </c>
      <c r="AY8">
        <v>103.08872453980075</v>
      </c>
      <c r="AZ8">
        <v>5870.2833312590346</v>
      </c>
      <c r="BA8">
        <v>192</v>
      </c>
      <c r="BB8" t="s">
        <v>25</v>
      </c>
      <c r="BC8" t="s">
        <v>26</v>
      </c>
      <c r="BD8" t="s">
        <v>26</v>
      </c>
      <c r="BE8" t="s">
        <v>25</v>
      </c>
    </row>
    <row r="9" spans="1:57" x14ac:dyDescent="0.25">
      <c r="A9" t="s">
        <v>29</v>
      </c>
      <c r="B9">
        <v>21.747018814086914</v>
      </c>
      <c r="E9">
        <v>1</v>
      </c>
      <c r="F9" t="s">
        <v>25</v>
      </c>
      <c r="G9" t="s">
        <v>26</v>
      </c>
      <c r="H9" t="s">
        <v>26</v>
      </c>
      <c r="I9" t="s">
        <v>25</v>
      </c>
      <c r="J9" t="s">
        <v>25</v>
      </c>
      <c r="K9" t="s">
        <v>26</v>
      </c>
      <c r="L9" t="s">
        <v>26</v>
      </c>
      <c r="M9" t="s">
        <v>25</v>
      </c>
      <c r="N9">
        <v>21.747018814086914</v>
      </c>
      <c r="Q9">
        <v>1</v>
      </c>
      <c r="R9" t="s">
        <v>25</v>
      </c>
      <c r="S9" t="s">
        <v>26</v>
      </c>
      <c r="T9" t="s">
        <v>26</v>
      </c>
      <c r="U9" t="s">
        <v>25</v>
      </c>
      <c r="V9" t="s">
        <v>25</v>
      </c>
      <c r="W9" t="s">
        <v>26</v>
      </c>
      <c r="X9" t="s">
        <v>26</v>
      </c>
      <c r="Y9" t="s">
        <v>25</v>
      </c>
      <c r="Z9" t="s">
        <v>25</v>
      </c>
      <c r="AA9" t="s">
        <v>26</v>
      </c>
      <c r="AB9" t="s">
        <v>26</v>
      </c>
      <c r="AC9" t="s">
        <v>25</v>
      </c>
      <c r="AD9">
        <v>148.89657640457153</v>
      </c>
      <c r="AE9" t="s">
        <v>19</v>
      </c>
      <c r="AF9">
        <v>1804.3562489783947</v>
      </c>
      <c r="AG9">
        <v>7</v>
      </c>
      <c r="AH9" t="s">
        <v>25</v>
      </c>
      <c r="AI9" t="s">
        <v>26</v>
      </c>
      <c r="AJ9" t="s">
        <v>26</v>
      </c>
      <c r="AK9" t="s">
        <v>25</v>
      </c>
      <c r="AL9" t="s">
        <v>25</v>
      </c>
      <c r="AM9" t="s">
        <v>26</v>
      </c>
      <c r="AN9" t="s">
        <v>26</v>
      </c>
      <c r="AO9" t="s">
        <v>25</v>
      </c>
      <c r="AP9">
        <v>141.38789653778076</v>
      </c>
      <c r="AQ9" t="s">
        <v>19</v>
      </c>
      <c r="AR9">
        <v>1710.4911058606137</v>
      </c>
      <c r="AS9">
        <v>6</v>
      </c>
      <c r="AT9" t="s">
        <v>25</v>
      </c>
      <c r="AU9" t="s">
        <v>26</v>
      </c>
      <c r="AV9" t="s">
        <v>26</v>
      </c>
      <c r="AW9" t="s">
        <v>25</v>
      </c>
      <c r="AX9">
        <v>7.5086798667907715</v>
      </c>
      <c r="BA9">
        <v>1</v>
      </c>
      <c r="BB9" t="s">
        <v>25</v>
      </c>
      <c r="BC9" t="s">
        <v>26</v>
      </c>
      <c r="BD9" t="s">
        <v>26</v>
      </c>
      <c r="BE9" t="s">
        <v>25</v>
      </c>
    </row>
    <row r="10" spans="1:57" x14ac:dyDescent="0.25">
      <c r="A10" t="s">
        <v>30</v>
      </c>
      <c r="B10" t="s">
        <v>25</v>
      </c>
      <c r="C10" t="s">
        <v>26</v>
      </c>
      <c r="D10" t="s">
        <v>26</v>
      </c>
      <c r="E10" t="s">
        <v>25</v>
      </c>
      <c r="F10" t="s">
        <v>25</v>
      </c>
      <c r="G10" t="s">
        <v>26</v>
      </c>
      <c r="H10" t="s">
        <v>26</v>
      </c>
      <c r="I10" t="s">
        <v>25</v>
      </c>
      <c r="J10" t="s">
        <v>25</v>
      </c>
      <c r="K10" t="s">
        <v>26</v>
      </c>
      <c r="L10" t="s">
        <v>26</v>
      </c>
      <c r="M10" t="s">
        <v>25</v>
      </c>
      <c r="N10" t="s">
        <v>25</v>
      </c>
      <c r="O10" t="s">
        <v>26</v>
      </c>
      <c r="P10" t="s">
        <v>26</v>
      </c>
      <c r="Q10" t="s">
        <v>25</v>
      </c>
      <c r="R10" t="s">
        <v>25</v>
      </c>
      <c r="S10" t="s">
        <v>26</v>
      </c>
      <c r="T10" t="s">
        <v>26</v>
      </c>
      <c r="U10" t="s">
        <v>25</v>
      </c>
      <c r="V10" t="s">
        <v>25</v>
      </c>
      <c r="W10" t="s">
        <v>26</v>
      </c>
      <c r="X10" t="s">
        <v>26</v>
      </c>
      <c r="Y10" t="s">
        <v>25</v>
      </c>
      <c r="Z10" t="s">
        <v>25</v>
      </c>
      <c r="AA10" t="s">
        <v>26</v>
      </c>
      <c r="AB10" t="s">
        <v>26</v>
      </c>
      <c r="AC10" t="s">
        <v>25</v>
      </c>
      <c r="AD10">
        <v>360.41663360595703</v>
      </c>
      <c r="AG10">
        <v>2</v>
      </c>
      <c r="AH10" t="s">
        <v>25</v>
      </c>
      <c r="AI10" t="s">
        <v>26</v>
      </c>
      <c r="AJ10" t="s">
        <v>26</v>
      </c>
      <c r="AK10" t="s">
        <v>25</v>
      </c>
      <c r="AL10" t="s">
        <v>25</v>
      </c>
      <c r="AM10" t="s">
        <v>26</v>
      </c>
      <c r="AN10" t="s">
        <v>26</v>
      </c>
      <c r="AO10" t="s">
        <v>25</v>
      </c>
      <c r="AP10">
        <v>135.15623760223389</v>
      </c>
      <c r="AS10">
        <v>1</v>
      </c>
      <c r="AT10" t="s">
        <v>25</v>
      </c>
      <c r="AU10" t="s">
        <v>26</v>
      </c>
      <c r="AV10" t="s">
        <v>26</v>
      </c>
      <c r="AW10" t="s">
        <v>25</v>
      </c>
      <c r="AX10">
        <v>225.26039600372314</v>
      </c>
      <c r="BA10">
        <v>1</v>
      </c>
      <c r="BB10" t="s">
        <v>25</v>
      </c>
      <c r="BC10" t="s">
        <v>26</v>
      </c>
      <c r="BD10" t="s">
        <v>26</v>
      </c>
      <c r="BE10" t="s">
        <v>25</v>
      </c>
    </row>
    <row r="11" spans="1:57" x14ac:dyDescent="0.25">
      <c r="A11" t="s">
        <v>31</v>
      </c>
      <c r="B11">
        <v>9.7870993497662369</v>
      </c>
      <c r="C11" t="s">
        <v>19</v>
      </c>
      <c r="D11">
        <v>31.470674025096063</v>
      </c>
      <c r="E11">
        <v>4</v>
      </c>
      <c r="F11">
        <v>1.4845169005774039</v>
      </c>
      <c r="I11">
        <v>1</v>
      </c>
      <c r="J11" t="s">
        <v>25</v>
      </c>
      <c r="K11" t="s">
        <v>26</v>
      </c>
      <c r="L11" t="s">
        <v>26</v>
      </c>
      <c r="M11" t="s">
        <v>25</v>
      </c>
      <c r="N11">
        <v>1.3294669928763909</v>
      </c>
      <c r="Q11">
        <v>1</v>
      </c>
      <c r="R11" t="s">
        <v>25</v>
      </c>
      <c r="S11" t="s">
        <v>26</v>
      </c>
      <c r="T11" t="s">
        <v>26</v>
      </c>
      <c r="U11" t="s">
        <v>25</v>
      </c>
      <c r="V11">
        <v>6.973115456312442</v>
      </c>
      <c r="Y11">
        <v>2</v>
      </c>
      <c r="Z11" t="s">
        <v>25</v>
      </c>
      <c r="AA11" t="s">
        <v>26</v>
      </c>
      <c r="AB11" t="s">
        <v>26</v>
      </c>
      <c r="AC11" t="s">
        <v>25</v>
      </c>
      <c r="AD11">
        <v>303.25387587001529</v>
      </c>
      <c r="AE11" t="s">
        <v>19</v>
      </c>
      <c r="AF11">
        <v>865.63369719490174</v>
      </c>
      <c r="AG11">
        <v>13</v>
      </c>
      <c r="AH11" t="s">
        <v>25</v>
      </c>
      <c r="AI11" t="s">
        <v>26</v>
      </c>
      <c r="AJ11" t="s">
        <v>26</v>
      </c>
      <c r="AK11" t="s">
        <v>25</v>
      </c>
      <c r="AL11">
        <v>2.0941637625617204</v>
      </c>
      <c r="AO11">
        <v>1</v>
      </c>
      <c r="AP11">
        <v>245.56874465382054</v>
      </c>
      <c r="AS11">
        <v>2</v>
      </c>
      <c r="AT11" t="s">
        <v>25</v>
      </c>
      <c r="AU11" t="s">
        <v>26</v>
      </c>
      <c r="AV11" t="s">
        <v>26</v>
      </c>
      <c r="AW11" t="s">
        <v>25</v>
      </c>
      <c r="AX11">
        <v>55.590967453633041</v>
      </c>
      <c r="AY11" t="s">
        <v>19</v>
      </c>
      <c r="AZ11">
        <v>140.13468897861839</v>
      </c>
      <c r="BA11">
        <v>10</v>
      </c>
      <c r="BB11" t="s">
        <v>25</v>
      </c>
      <c r="BC11" t="s">
        <v>26</v>
      </c>
      <c r="BD11" t="s">
        <v>26</v>
      </c>
      <c r="BE11" t="s">
        <v>25</v>
      </c>
    </row>
    <row r="12" spans="1:57" x14ac:dyDescent="0.25">
      <c r="A12" t="s">
        <v>32</v>
      </c>
      <c r="B12">
        <v>869.04226219759857</v>
      </c>
      <c r="C12">
        <v>586.76418092092422</v>
      </c>
      <c r="D12">
        <v>1151.3203434742729</v>
      </c>
      <c r="E12">
        <v>85</v>
      </c>
      <c r="F12" t="s">
        <v>25</v>
      </c>
      <c r="G12" t="s">
        <v>26</v>
      </c>
      <c r="H12" t="s">
        <v>26</v>
      </c>
      <c r="I12" t="s">
        <v>25</v>
      </c>
      <c r="J12" t="s">
        <v>25</v>
      </c>
      <c r="K12" t="s">
        <v>26</v>
      </c>
      <c r="L12" t="s">
        <v>26</v>
      </c>
      <c r="M12" t="s">
        <v>25</v>
      </c>
      <c r="N12">
        <v>12.355446472483436</v>
      </c>
      <c r="O12" t="s">
        <v>19</v>
      </c>
      <c r="P12">
        <v>26.397713511707085</v>
      </c>
      <c r="Q12">
        <v>2</v>
      </c>
      <c r="R12" t="s">
        <v>25</v>
      </c>
      <c r="S12" t="s">
        <v>26</v>
      </c>
      <c r="T12" t="s">
        <v>26</v>
      </c>
      <c r="U12" t="s">
        <v>25</v>
      </c>
      <c r="V12">
        <v>833.85267805190415</v>
      </c>
      <c r="W12">
        <v>547.67769624801645</v>
      </c>
      <c r="X12">
        <v>1120.0276598557919</v>
      </c>
      <c r="Y12">
        <v>82</v>
      </c>
      <c r="Z12">
        <v>22.834137673210989</v>
      </c>
      <c r="AC12">
        <v>1</v>
      </c>
      <c r="AD12">
        <v>1305.9698086497815</v>
      </c>
      <c r="AE12">
        <v>563.92896488697352</v>
      </c>
      <c r="AF12">
        <v>2048.0106524125895</v>
      </c>
      <c r="AG12">
        <v>161</v>
      </c>
      <c r="AH12">
        <v>8.3777910357605947</v>
      </c>
      <c r="AI12" t="s">
        <v>19</v>
      </c>
      <c r="AJ12">
        <v>27.039092340043688</v>
      </c>
      <c r="AK12">
        <v>2</v>
      </c>
      <c r="AL12">
        <v>117.94036595956919</v>
      </c>
      <c r="AM12" t="s">
        <v>19</v>
      </c>
      <c r="AN12">
        <v>420.51191061527743</v>
      </c>
      <c r="AO12">
        <v>7</v>
      </c>
      <c r="AP12">
        <v>99.349536725994341</v>
      </c>
      <c r="AQ12" t="s">
        <v>19</v>
      </c>
      <c r="AR12">
        <v>419.54978212929802</v>
      </c>
      <c r="AS12">
        <v>9</v>
      </c>
      <c r="AT12" t="s">
        <v>25</v>
      </c>
      <c r="AU12" t="s">
        <v>26</v>
      </c>
      <c r="AV12" t="s">
        <v>26</v>
      </c>
      <c r="AW12" t="s">
        <v>25</v>
      </c>
      <c r="AX12">
        <v>1080.3021149284575</v>
      </c>
      <c r="AY12">
        <v>581.72722484659334</v>
      </c>
      <c r="AZ12">
        <v>1578.8770050103217</v>
      </c>
      <c r="BA12">
        <v>143</v>
      </c>
      <c r="BB12" t="s">
        <v>25</v>
      </c>
      <c r="BC12" t="s">
        <v>26</v>
      </c>
      <c r="BD12" t="s">
        <v>26</v>
      </c>
      <c r="BE12" t="s">
        <v>25</v>
      </c>
    </row>
    <row r="13" spans="1:57" x14ac:dyDescent="0.25">
      <c r="A13" t="s">
        <v>33</v>
      </c>
      <c r="B13">
        <v>1159.7985472162918</v>
      </c>
      <c r="C13">
        <v>643.83815465519524</v>
      </c>
      <c r="D13">
        <v>1675.7589397773884</v>
      </c>
      <c r="E13">
        <v>71</v>
      </c>
      <c r="F13" t="s">
        <v>25</v>
      </c>
      <c r="G13" t="s">
        <v>26</v>
      </c>
      <c r="H13" t="s">
        <v>26</v>
      </c>
      <c r="I13" t="s">
        <v>25</v>
      </c>
      <c r="J13">
        <v>0.78510433413243774</v>
      </c>
      <c r="M13">
        <v>1</v>
      </c>
      <c r="N13">
        <v>18.701128959655762</v>
      </c>
      <c r="Q13">
        <v>1</v>
      </c>
      <c r="R13" t="s">
        <v>25</v>
      </c>
      <c r="S13" t="s">
        <v>26</v>
      </c>
      <c r="T13" t="s">
        <v>26</v>
      </c>
      <c r="U13" t="s">
        <v>25</v>
      </c>
      <c r="V13">
        <v>1097.7672455392867</v>
      </c>
      <c r="W13">
        <v>593.51002914901414</v>
      </c>
      <c r="X13">
        <v>1602.0244619295593</v>
      </c>
      <c r="Y13">
        <v>66</v>
      </c>
      <c r="Z13">
        <v>42.545068383216858</v>
      </c>
      <c r="AC13">
        <v>3</v>
      </c>
      <c r="AD13">
        <v>1930.7788860578755</v>
      </c>
      <c r="AE13">
        <v>321.33856751369331</v>
      </c>
      <c r="AF13">
        <v>3540.2192046020577</v>
      </c>
      <c r="AG13">
        <v>149</v>
      </c>
      <c r="AH13">
        <v>0.43979131538833371</v>
      </c>
      <c r="AK13">
        <v>1</v>
      </c>
      <c r="AL13">
        <v>13.261894226074219</v>
      </c>
      <c r="AO13">
        <v>1</v>
      </c>
      <c r="AP13">
        <v>526.02743457311101</v>
      </c>
      <c r="AQ13" t="s">
        <v>19</v>
      </c>
      <c r="AR13">
        <v>2446.8519664610694</v>
      </c>
      <c r="AS13">
        <v>31</v>
      </c>
      <c r="AT13" t="s">
        <v>25</v>
      </c>
      <c r="AU13" t="s">
        <v>26</v>
      </c>
      <c r="AV13" t="s">
        <v>26</v>
      </c>
      <c r="AW13" t="s">
        <v>25</v>
      </c>
      <c r="AX13">
        <v>1391.049765943302</v>
      </c>
      <c r="AY13">
        <v>529.01454816062187</v>
      </c>
      <c r="AZ13">
        <v>2253.0849837259821</v>
      </c>
      <c r="BA13">
        <v>116</v>
      </c>
      <c r="BB13" t="s">
        <v>25</v>
      </c>
      <c r="BC13" t="s">
        <v>26</v>
      </c>
      <c r="BD13" t="s">
        <v>26</v>
      </c>
      <c r="BE13" t="s">
        <v>25</v>
      </c>
    </row>
    <row r="14" spans="1:57" x14ac:dyDescent="0.25">
      <c r="A14" t="s">
        <v>34</v>
      </c>
      <c r="B14">
        <v>57.38185623780339</v>
      </c>
      <c r="C14" t="s">
        <v>19</v>
      </c>
      <c r="D14">
        <v>125.28167266961174</v>
      </c>
      <c r="E14">
        <v>5</v>
      </c>
      <c r="F14" t="s">
        <v>25</v>
      </c>
      <c r="G14" t="s">
        <v>26</v>
      </c>
      <c r="H14" t="s">
        <v>26</v>
      </c>
      <c r="I14" t="s">
        <v>25</v>
      </c>
      <c r="J14" t="s">
        <v>25</v>
      </c>
      <c r="K14" t="s">
        <v>26</v>
      </c>
      <c r="L14" t="s">
        <v>26</v>
      </c>
      <c r="M14" t="s">
        <v>25</v>
      </c>
      <c r="N14" t="s">
        <v>25</v>
      </c>
      <c r="O14" t="s">
        <v>26</v>
      </c>
      <c r="P14" t="s">
        <v>26</v>
      </c>
      <c r="Q14" t="s">
        <v>25</v>
      </c>
      <c r="R14" t="s">
        <v>25</v>
      </c>
      <c r="S14" t="s">
        <v>26</v>
      </c>
      <c r="T14" t="s">
        <v>26</v>
      </c>
      <c r="U14" t="s">
        <v>25</v>
      </c>
      <c r="V14">
        <v>57.38185623780339</v>
      </c>
      <c r="W14" t="s">
        <v>19</v>
      </c>
      <c r="X14">
        <v>125.28167266961174</v>
      </c>
      <c r="Y14">
        <v>5</v>
      </c>
      <c r="Z14" t="s">
        <v>25</v>
      </c>
      <c r="AA14" t="s">
        <v>26</v>
      </c>
      <c r="AB14" t="s">
        <v>26</v>
      </c>
      <c r="AC14" t="s">
        <v>25</v>
      </c>
      <c r="AD14">
        <v>198.70959659081512</v>
      </c>
      <c r="AE14" t="s">
        <v>19</v>
      </c>
      <c r="AF14">
        <v>425.4935489941804</v>
      </c>
      <c r="AG14">
        <v>11</v>
      </c>
      <c r="AH14" t="s">
        <v>25</v>
      </c>
      <c r="AI14" t="s">
        <v>26</v>
      </c>
      <c r="AJ14" t="s">
        <v>26</v>
      </c>
      <c r="AK14" t="s">
        <v>25</v>
      </c>
      <c r="AL14">
        <v>2.9905807698833087</v>
      </c>
      <c r="AO14">
        <v>1</v>
      </c>
      <c r="AP14" t="s">
        <v>25</v>
      </c>
      <c r="AQ14" t="s">
        <v>26</v>
      </c>
      <c r="AR14" t="s">
        <v>26</v>
      </c>
      <c r="AS14" t="s">
        <v>25</v>
      </c>
      <c r="AT14" t="s">
        <v>25</v>
      </c>
      <c r="AU14" t="s">
        <v>26</v>
      </c>
      <c r="AV14" t="s">
        <v>26</v>
      </c>
      <c r="AW14" t="s">
        <v>25</v>
      </c>
      <c r="AX14">
        <v>195.71901582093182</v>
      </c>
      <c r="AY14" t="s">
        <v>19</v>
      </c>
      <c r="AZ14">
        <v>424.43431346442742</v>
      </c>
      <c r="BA14">
        <v>10</v>
      </c>
      <c r="BB14" t="s">
        <v>25</v>
      </c>
      <c r="BC14" t="s">
        <v>26</v>
      </c>
      <c r="BD14" t="s">
        <v>26</v>
      </c>
      <c r="BE14" t="s">
        <v>25</v>
      </c>
    </row>
    <row r="15" spans="1:57" x14ac:dyDescent="0.25">
      <c r="A15" t="s">
        <v>35</v>
      </c>
      <c r="B15">
        <v>3.7615706932484727</v>
      </c>
      <c r="E15">
        <v>1</v>
      </c>
      <c r="F15" t="s">
        <v>25</v>
      </c>
      <c r="G15" t="s">
        <v>26</v>
      </c>
      <c r="H15" t="s">
        <v>26</v>
      </c>
      <c r="I15" t="s">
        <v>25</v>
      </c>
      <c r="J15" t="s">
        <v>25</v>
      </c>
      <c r="K15" t="s">
        <v>26</v>
      </c>
      <c r="L15" t="s">
        <v>26</v>
      </c>
      <c r="M15" t="s">
        <v>25</v>
      </c>
      <c r="N15" t="s">
        <v>25</v>
      </c>
      <c r="O15" t="s">
        <v>26</v>
      </c>
      <c r="P15" t="s">
        <v>26</v>
      </c>
      <c r="Q15" t="s">
        <v>25</v>
      </c>
      <c r="R15" t="s">
        <v>25</v>
      </c>
      <c r="S15" t="s">
        <v>26</v>
      </c>
      <c r="T15" t="s">
        <v>26</v>
      </c>
      <c r="U15" t="s">
        <v>25</v>
      </c>
      <c r="V15">
        <v>3.7615706932484727</v>
      </c>
      <c r="Y15">
        <v>1</v>
      </c>
      <c r="Z15" t="s">
        <v>25</v>
      </c>
      <c r="AA15" t="s">
        <v>26</v>
      </c>
      <c r="AB15" t="s">
        <v>26</v>
      </c>
      <c r="AC15" t="s">
        <v>25</v>
      </c>
      <c r="AD15">
        <v>55.337932067949396</v>
      </c>
      <c r="AE15" t="s">
        <v>19</v>
      </c>
      <c r="AF15">
        <v>117.54824795276427</v>
      </c>
      <c r="AG15">
        <v>10</v>
      </c>
      <c r="AH15">
        <v>2.2429355774124815</v>
      </c>
      <c r="AK15">
        <v>1</v>
      </c>
      <c r="AL15">
        <v>5.7441399906824131</v>
      </c>
      <c r="AO15">
        <v>1</v>
      </c>
      <c r="AP15">
        <v>1.8951490012075567</v>
      </c>
      <c r="AS15">
        <v>1</v>
      </c>
      <c r="AT15" t="s">
        <v>25</v>
      </c>
      <c r="AU15" t="s">
        <v>26</v>
      </c>
      <c r="AV15" t="s">
        <v>26</v>
      </c>
      <c r="AW15" t="s">
        <v>25</v>
      </c>
      <c r="AX15">
        <v>45.455707498646944</v>
      </c>
      <c r="AY15" t="s">
        <v>19</v>
      </c>
      <c r="AZ15">
        <v>118.79595518945384</v>
      </c>
      <c r="BA15">
        <v>7</v>
      </c>
      <c r="BB15" t="s">
        <v>25</v>
      </c>
      <c r="BC15" t="s">
        <v>26</v>
      </c>
      <c r="BD15" t="s">
        <v>26</v>
      </c>
      <c r="BE15" t="s">
        <v>25</v>
      </c>
    </row>
    <row r="16" spans="1:57" x14ac:dyDescent="0.25">
      <c r="A16" t="s">
        <v>36</v>
      </c>
      <c r="B16" t="s">
        <v>25</v>
      </c>
      <c r="C16" t="s">
        <v>26</v>
      </c>
      <c r="D16" t="s">
        <v>26</v>
      </c>
      <c r="E16" t="s">
        <v>25</v>
      </c>
      <c r="F16" t="s">
        <v>25</v>
      </c>
      <c r="G16" t="s">
        <v>26</v>
      </c>
      <c r="H16" t="s">
        <v>26</v>
      </c>
      <c r="I16" t="s">
        <v>25</v>
      </c>
      <c r="J16" t="s">
        <v>25</v>
      </c>
      <c r="K16" t="s">
        <v>26</v>
      </c>
      <c r="L16" t="s">
        <v>26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26</v>
      </c>
      <c r="T16" t="s">
        <v>26</v>
      </c>
      <c r="U16" t="s">
        <v>25</v>
      </c>
      <c r="V16" t="s">
        <v>25</v>
      </c>
      <c r="W16" t="s">
        <v>26</v>
      </c>
      <c r="X16" t="s">
        <v>26</v>
      </c>
      <c r="Y16" t="s">
        <v>25</v>
      </c>
      <c r="Z16" t="s">
        <v>25</v>
      </c>
      <c r="AA16" t="s">
        <v>26</v>
      </c>
      <c r="AB16" t="s">
        <v>26</v>
      </c>
      <c r="AC16" t="s">
        <v>25</v>
      </c>
      <c r="AD16" t="s">
        <v>25</v>
      </c>
      <c r="AE16" t="s">
        <v>26</v>
      </c>
      <c r="AF16" t="s">
        <v>26</v>
      </c>
      <c r="AG16" t="s">
        <v>25</v>
      </c>
      <c r="AH16" t="s">
        <v>25</v>
      </c>
      <c r="AI16" t="s">
        <v>26</v>
      </c>
      <c r="AJ16" t="s">
        <v>26</v>
      </c>
      <c r="AK16" t="s">
        <v>25</v>
      </c>
      <c r="AL16" t="s">
        <v>25</v>
      </c>
      <c r="AM16" t="s">
        <v>26</v>
      </c>
      <c r="AN16" t="s">
        <v>26</v>
      </c>
      <c r="AO16" t="s">
        <v>25</v>
      </c>
      <c r="AP16" t="s">
        <v>25</v>
      </c>
      <c r="AQ16" t="s">
        <v>26</v>
      </c>
      <c r="AR16" t="s">
        <v>26</v>
      </c>
      <c r="AS16" t="s">
        <v>25</v>
      </c>
      <c r="AT16" t="s">
        <v>25</v>
      </c>
      <c r="AU16" t="s">
        <v>26</v>
      </c>
      <c r="AV16" t="s">
        <v>26</v>
      </c>
      <c r="AW16" t="s">
        <v>25</v>
      </c>
      <c r="AX16" t="s">
        <v>25</v>
      </c>
      <c r="AY16" t="s">
        <v>26</v>
      </c>
      <c r="AZ16" t="s">
        <v>26</v>
      </c>
      <c r="BA16" t="s">
        <v>25</v>
      </c>
      <c r="BB16" t="s">
        <v>25</v>
      </c>
      <c r="BC16" t="s">
        <v>26</v>
      </c>
      <c r="BD16" t="s">
        <v>26</v>
      </c>
      <c r="BE16" t="s">
        <v>25</v>
      </c>
    </row>
    <row r="17" spans="1:57" x14ac:dyDescent="0.25">
      <c r="A17" t="s">
        <v>37</v>
      </c>
      <c r="B17" t="s">
        <v>25</v>
      </c>
      <c r="C17" t="s">
        <v>26</v>
      </c>
      <c r="D17" t="s">
        <v>26</v>
      </c>
      <c r="E17" t="s">
        <v>25</v>
      </c>
      <c r="F17" t="s">
        <v>25</v>
      </c>
      <c r="G17" t="s">
        <v>26</v>
      </c>
      <c r="H17" t="s">
        <v>26</v>
      </c>
      <c r="I17" t="s">
        <v>25</v>
      </c>
      <c r="J17" t="s">
        <v>25</v>
      </c>
      <c r="K17" t="s">
        <v>26</v>
      </c>
      <c r="L17" t="s">
        <v>26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26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25</v>
      </c>
      <c r="Z17" t="s">
        <v>25</v>
      </c>
      <c r="AA17" t="s">
        <v>26</v>
      </c>
      <c r="AB17" t="s">
        <v>26</v>
      </c>
      <c r="AC17" t="s">
        <v>25</v>
      </c>
      <c r="AD17" t="s">
        <v>25</v>
      </c>
      <c r="AE17" t="s">
        <v>26</v>
      </c>
      <c r="AF17" t="s">
        <v>26</v>
      </c>
      <c r="AG17" t="s">
        <v>25</v>
      </c>
      <c r="AH17" t="s">
        <v>25</v>
      </c>
      <c r="AI17" t="s">
        <v>26</v>
      </c>
      <c r="AJ17" t="s">
        <v>26</v>
      </c>
      <c r="AK17" t="s">
        <v>25</v>
      </c>
      <c r="AL17" t="s">
        <v>25</v>
      </c>
      <c r="AM17" t="s">
        <v>26</v>
      </c>
      <c r="AN17" t="s">
        <v>26</v>
      </c>
      <c r="AO17" t="s">
        <v>25</v>
      </c>
      <c r="AP17" t="s">
        <v>25</v>
      </c>
      <c r="AQ17" t="s">
        <v>26</v>
      </c>
      <c r="AR17" t="s">
        <v>26</v>
      </c>
      <c r="AS17" t="s">
        <v>25</v>
      </c>
      <c r="AT17" t="s">
        <v>25</v>
      </c>
      <c r="AU17" t="s">
        <v>26</v>
      </c>
      <c r="AV17" t="s">
        <v>26</v>
      </c>
      <c r="AW17" t="s">
        <v>25</v>
      </c>
      <c r="AX17" t="s">
        <v>25</v>
      </c>
      <c r="AY17" t="s">
        <v>26</v>
      </c>
      <c r="AZ17" t="s">
        <v>26</v>
      </c>
      <c r="BA17" t="s">
        <v>25</v>
      </c>
      <c r="BB17" t="s">
        <v>25</v>
      </c>
      <c r="BC17" t="s">
        <v>26</v>
      </c>
      <c r="BD17" t="s">
        <v>26</v>
      </c>
      <c r="BE17" t="s">
        <v>25</v>
      </c>
    </row>
    <row r="18" spans="1:57" x14ac:dyDescent="0.25">
      <c r="A18" t="s">
        <v>38</v>
      </c>
      <c r="B18">
        <v>6.5028339458255005</v>
      </c>
      <c r="C18" t="s">
        <v>19</v>
      </c>
      <c r="D18">
        <v>29.672089124268272</v>
      </c>
      <c r="E18">
        <v>3</v>
      </c>
      <c r="F18" t="s">
        <v>25</v>
      </c>
      <c r="G18" t="s">
        <v>26</v>
      </c>
      <c r="H18" t="s">
        <v>26</v>
      </c>
      <c r="I18" t="s">
        <v>25</v>
      </c>
      <c r="J18" t="s">
        <v>25</v>
      </c>
      <c r="K18" t="s">
        <v>26</v>
      </c>
      <c r="L18" t="s">
        <v>26</v>
      </c>
      <c r="M18" t="s">
        <v>25</v>
      </c>
      <c r="N18" t="s">
        <v>25</v>
      </c>
      <c r="O18" t="s">
        <v>26</v>
      </c>
      <c r="P18" t="s">
        <v>26</v>
      </c>
      <c r="Q18" t="s">
        <v>25</v>
      </c>
      <c r="R18" t="s">
        <v>25</v>
      </c>
      <c r="S18" t="s">
        <v>26</v>
      </c>
      <c r="T18" t="s">
        <v>26</v>
      </c>
      <c r="U18" t="s">
        <v>25</v>
      </c>
      <c r="V18">
        <v>6.5028339458255005</v>
      </c>
      <c r="W18" t="s">
        <v>19</v>
      </c>
      <c r="X18">
        <v>29.672089124268272</v>
      </c>
      <c r="Y18">
        <v>3</v>
      </c>
      <c r="Z18" t="s">
        <v>25</v>
      </c>
      <c r="AA18" t="s">
        <v>26</v>
      </c>
      <c r="AB18" t="s">
        <v>26</v>
      </c>
      <c r="AC18" t="s">
        <v>25</v>
      </c>
      <c r="AD18">
        <v>75.848957523933166</v>
      </c>
      <c r="AE18" t="s">
        <v>19</v>
      </c>
      <c r="AF18">
        <v>277.07838216632194</v>
      </c>
      <c r="AG18">
        <v>12</v>
      </c>
      <c r="AH18" t="s">
        <v>25</v>
      </c>
      <c r="AI18" t="s">
        <v>26</v>
      </c>
      <c r="AJ18" t="s">
        <v>26</v>
      </c>
      <c r="AK18" t="s">
        <v>25</v>
      </c>
      <c r="AL18">
        <v>2.2526040495476707</v>
      </c>
      <c r="AO18">
        <v>1</v>
      </c>
      <c r="AP18">
        <v>68.298298007942975</v>
      </c>
      <c r="AQ18" t="s">
        <v>19</v>
      </c>
      <c r="AR18">
        <v>785.4098967793841</v>
      </c>
      <c r="AS18">
        <v>8</v>
      </c>
      <c r="AT18" t="s">
        <v>25</v>
      </c>
      <c r="AU18" t="s">
        <v>26</v>
      </c>
      <c r="AV18" t="s">
        <v>26</v>
      </c>
      <c r="AW18" t="s">
        <v>25</v>
      </c>
      <c r="AX18">
        <v>5.2980554664425057</v>
      </c>
      <c r="AY18" t="s">
        <v>19</v>
      </c>
      <c r="AZ18">
        <v>16.916291491065643</v>
      </c>
      <c r="BA18">
        <v>3</v>
      </c>
      <c r="BB18" t="s">
        <v>25</v>
      </c>
      <c r="BC18" t="s">
        <v>26</v>
      </c>
      <c r="BD18" t="s">
        <v>26</v>
      </c>
      <c r="BE18" t="s">
        <v>25</v>
      </c>
    </row>
    <row r="19" spans="1:57" x14ac:dyDescent="0.25">
      <c r="A19" t="s">
        <v>39</v>
      </c>
      <c r="B19">
        <v>313.78212230347401</v>
      </c>
      <c r="C19">
        <v>36.672099789212496</v>
      </c>
      <c r="D19">
        <v>590.89214481773547</v>
      </c>
      <c r="E19">
        <v>28</v>
      </c>
      <c r="F19">
        <v>50.730762481689453</v>
      </c>
      <c r="G19" t="s">
        <v>19</v>
      </c>
      <c r="H19">
        <v>550.80943794538393</v>
      </c>
      <c r="I19">
        <v>3</v>
      </c>
      <c r="J19">
        <v>3.9255216121673584</v>
      </c>
      <c r="M19">
        <v>1</v>
      </c>
      <c r="N19">
        <v>33.573589563369751</v>
      </c>
      <c r="O19">
        <v>13.082804062268401</v>
      </c>
      <c r="P19">
        <v>54.064375064471101</v>
      </c>
      <c r="Q19">
        <v>3</v>
      </c>
      <c r="R19" t="s">
        <v>25</v>
      </c>
      <c r="S19" t="s">
        <v>26</v>
      </c>
      <c r="T19" t="s">
        <v>26</v>
      </c>
      <c r="U19" t="s">
        <v>25</v>
      </c>
      <c r="V19">
        <v>225.55224864624742</v>
      </c>
      <c r="W19" t="s">
        <v>19</v>
      </c>
      <c r="X19">
        <v>536.53292452532116</v>
      </c>
      <c r="Y19">
        <v>21</v>
      </c>
      <c r="Z19" t="s">
        <v>25</v>
      </c>
      <c r="AA19" t="s">
        <v>26</v>
      </c>
      <c r="AB19" t="s">
        <v>26</v>
      </c>
      <c r="AC19" t="s">
        <v>25</v>
      </c>
      <c r="AD19">
        <v>337.5431497283588</v>
      </c>
      <c r="AE19" t="s">
        <v>19</v>
      </c>
      <c r="AF19">
        <v>834.50388355069754</v>
      </c>
      <c r="AG19">
        <v>26</v>
      </c>
      <c r="AH19">
        <v>73.797465899678826</v>
      </c>
      <c r="AI19" t="s">
        <v>19</v>
      </c>
      <c r="AJ19">
        <v>846.55666613166693</v>
      </c>
      <c r="AK19">
        <v>2</v>
      </c>
      <c r="AL19">
        <v>8.4518349523788743</v>
      </c>
      <c r="AM19" t="s">
        <v>19</v>
      </c>
      <c r="AN19">
        <v>77.555475445792538</v>
      </c>
      <c r="AO19">
        <v>2</v>
      </c>
      <c r="AP19">
        <v>209.06377826088323</v>
      </c>
      <c r="AQ19" t="s">
        <v>19</v>
      </c>
      <c r="AR19">
        <v>2309.5743841888293</v>
      </c>
      <c r="AS19">
        <v>14</v>
      </c>
      <c r="AT19" t="s">
        <v>25</v>
      </c>
      <c r="AU19" t="s">
        <v>26</v>
      </c>
      <c r="AV19" t="s">
        <v>26</v>
      </c>
      <c r="AW19" t="s">
        <v>25</v>
      </c>
      <c r="AX19">
        <v>46.230070615417851</v>
      </c>
      <c r="AY19" t="s">
        <v>19</v>
      </c>
      <c r="AZ19">
        <v>136.92888350485561</v>
      </c>
      <c r="BA19">
        <v>8</v>
      </c>
      <c r="BB19" t="s">
        <v>25</v>
      </c>
      <c r="BC19" t="s">
        <v>26</v>
      </c>
      <c r="BD19" t="s">
        <v>26</v>
      </c>
      <c r="BE19" t="s">
        <v>25</v>
      </c>
    </row>
    <row r="20" spans="1:57" x14ac:dyDescent="0.25">
      <c r="A20" t="s">
        <v>40</v>
      </c>
      <c r="B20">
        <v>63.992326698747036</v>
      </c>
      <c r="C20">
        <v>9.0538223925583452</v>
      </c>
      <c r="D20">
        <v>118.93083100493573</v>
      </c>
      <c r="E20">
        <v>16</v>
      </c>
      <c r="F20">
        <v>26.229821424029183</v>
      </c>
      <c r="G20" t="s">
        <v>19</v>
      </c>
      <c r="H20">
        <v>137.33600075205791</v>
      </c>
      <c r="I20">
        <v>3</v>
      </c>
      <c r="J20">
        <v>5.6078883850637311</v>
      </c>
      <c r="M20">
        <v>2</v>
      </c>
      <c r="N20" t="s">
        <v>25</v>
      </c>
      <c r="O20" t="s">
        <v>26</v>
      </c>
      <c r="P20" t="s">
        <v>26</v>
      </c>
      <c r="Q20" t="s">
        <v>25</v>
      </c>
      <c r="R20" t="s">
        <v>25</v>
      </c>
      <c r="S20" t="s">
        <v>26</v>
      </c>
      <c r="T20" t="s">
        <v>26</v>
      </c>
      <c r="U20" t="s">
        <v>25</v>
      </c>
      <c r="V20">
        <v>32.154616889654122</v>
      </c>
      <c r="W20" t="s">
        <v>19</v>
      </c>
      <c r="X20">
        <v>75.759595536153881</v>
      </c>
      <c r="Y20">
        <v>11</v>
      </c>
      <c r="Z20" t="s">
        <v>25</v>
      </c>
      <c r="AA20" t="s">
        <v>26</v>
      </c>
      <c r="AB20" t="s">
        <v>26</v>
      </c>
      <c r="AC20" t="s">
        <v>25</v>
      </c>
      <c r="AD20">
        <v>111.94871397679071</v>
      </c>
      <c r="AE20" t="s">
        <v>19</v>
      </c>
      <c r="AF20">
        <v>277.17678329170417</v>
      </c>
      <c r="AG20">
        <v>30</v>
      </c>
      <c r="AH20">
        <v>2.790287035215556</v>
      </c>
      <c r="AK20">
        <v>1</v>
      </c>
      <c r="AL20">
        <v>3.1669129260556517</v>
      </c>
      <c r="AM20" t="s">
        <v>19</v>
      </c>
      <c r="AN20">
        <v>14.915937807890586</v>
      </c>
      <c r="AO20">
        <v>2</v>
      </c>
      <c r="AP20">
        <v>67.318967462396444</v>
      </c>
      <c r="AQ20" t="s">
        <v>19</v>
      </c>
      <c r="AR20">
        <v>662.45810355796675</v>
      </c>
      <c r="AS20">
        <v>16</v>
      </c>
      <c r="AT20" t="s">
        <v>25</v>
      </c>
      <c r="AU20" t="s">
        <v>26</v>
      </c>
      <c r="AV20" t="s">
        <v>26</v>
      </c>
      <c r="AW20" t="s">
        <v>25</v>
      </c>
      <c r="AX20">
        <v>38.672546553123041</v>
      </c>
      <c r="AY20" t="s">
        <v>19</v>
      </c>
      <c r="AZ20">
        <v>80.714857041683132</v>
      </c>
      <c r="BA20">
        <v>11</v>
      </c>
      <c r="BB20" t="s">
        <v>25</v>
      </c>
      <c r="BC20" t="s">
        <v>26</v>
      </c>
      <c r="BD20" t="s">
        <v>26</v>
      </c>
      <c r="BE20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3120-DABD-044C-BF6F-DFBC2B48E183}">
  <dimension ref="A1:BE20"/>
  <sheetViews>
    <sheetView workbookViewId="0">
      <selection activeCell="H13" sqref="H13"/>
    </sheetView>
  </sheetViews>
  <sheetFormatPr defaultRowHeight="15" x14ac:dyDescent="0.25"/>
  <sheetData>
    <row r="1" spans="1:57" x14ac:dyDescent="0.25">
      <c r="A1" t="s">
        <v>73</v>
      </c>
      <c r="B1" t="s">
        <v>41</v>
      </c>
      <c r="C1" t="s">
        <v>70</v>
      </c>
      <c r="F1" t="s">
        <v>41</v>
      </c>
      <c r="J1" t="s">
        <v>41</v>
      </c>
      <c r="N1" t="s">
        <v>41</v>
      </c>
      <c r="R1" t="s">
        <v>41</v>
      </c>
      <c r="V1" t="s">
        <v>41</v>
      </c>
      <c r="Z1" t="s">
        <v>41</v>
      </c>
      <c r="AD1" t="s">
        <v>42</v>
      </c>
      <c r="AH1" t="s">
        <v>42</v>
      </c>
      <c r="AL1" t="s">
        <v>42</v>
      </c>
      <c r="AP1" t="s">
        <v>42</v>
      </c>
      <c r="AT1" t="s">
        <v>42</v>
      </c>
      <c r="AX1" t="s">
        <v>42</v>
      </c>
      <c r="BB1" t="s">
        <v>42</v>
      </c>
    </row>
    <row r="2" spans="1:57" x14ac:dyDescent="0.25">
      <c r="B2" t="s">
        <v>16</v>
      </c>
      <c r="F2" t="s">
        <v>17</v>
      </c>
      <c r="J2" t="s">
        <v>18</v>
      </c>
      <c r="N2" t="s">
        <v>20</v>
      </c>
      <c r="R2" t="s">
        <v>21</v>
      </c>
      <c r="V2" t="s">
        <v>59</v>
      </c>
      <c r="Z2" t="s">
        <v>22</v>
      </c>
      <c r="AD2" t="s">
        <v>16</v>
      </c>
      <c r="AH2" t="s">
        <v>17</v>
      </c>
      <c r="AL2" t="s">
        <v>18</v>
      </c>
      <c r="AP2" t="s">
        <v>20</v>
      </c>
      <c r="AT2" t="s">
        <v>21</v>
      </c>
      <c r="AX2" t="s">
        <v>59</v>
      </c>
      <c r="BB2" t="s">
        <v>22</v>
      </c>
    </row>
    <row r="3" spans="1:57" x14ac:dyDescent="0.25">
      <c r="A3" t="s">
        <v>14</v>
      </c>
      <c r="B3" t="s">
        <v>11</v>
      </c>
      <c r="C3" t="s">
        <v>12</v>
      </c>
      <c r="D3" t="s">
        <v>13</v>
      </c>
      <c r="E3" t="s">
        <v>0</v>
      </c>
    </row>
    <row r="4" spans="1:57" x14ac:dyDescent="0.25">
      <c r="A4" t="s">
        <v>15</v>
      </c>
      <c r="B4">
        <v>240579.32179213793</v>
      </c>
      <c r="C4">
        <v>101032.55093066377</v>
      </c>
      <c r="D4">
        <v>380126.09265361208</v>
      </c>
      <c r="E4">
        <v>1756</v>
      </c>
      <c r="F4">
        <v>740.70604536534483</v>
      </c>
      <c r="G4" t="s">
        <v>19</v>
      </c>
      <c r="H4">
        <v>8552.636825731417</v>
      </c>
      <c r="I4">
        <v>7</v>
      </c>
      <c r="J4">
        <v>5644.9135353103447</v>
      </c>
      <c r="K4" t="s">
        <v>19</v>
      </c>
      <c r="L4">
        <v>12471.37392477808</v>
      </c>
      <c r="M4">
        <v>33</v>
      </c>
      <c r="N4">
        <v>28149.572635624063</v>
      </c>
      <c r="O4" t="s">
        <v>19</v>
      </c>
      <c r="P4">
        <v>77260.053942548548</v>
      </c>
      <c r="Q4">
        <v>170</v>
      </c>
      <c r="R4" t="s">
        <v>25</v>
      </c>
      <c r="S4" t="s">
        <v>26</v>
      </c>
      <c r="T4" t="s">
        <v>26</v>
      </c>
      <c r="U4" t="s">
        <v>25</v>
      </c>
      <c r="V4">
        <v>200477.14094085508</v>
      </c>
      <c r="W4">
        <v>101161.10046014711</v>
      </c>
      <c r="X4">
        <v>299793.18142156303</v>
      </c>
      <c r="Y4">
        <v>1487</v>
      </c>
      <c r="Z4">
        <v>5566.9886349830495</v>
      </c>
      <c r="AA4">
        <v>93.799647031328277</v>
      </c>
      <c r="AB4">
        <v>11040.177622934771</v>
      </c>
      <c r="AC4">
        <v>59</v>
      </c>
      <c r="AD4">
        <v>86050.789577683521</v>
      </c>
      <c r="AE4">
        <v>64232.055382229737</v>
      </c>
      <c r="AF4">
        <v>107869.52377313731</v>
      </c>
      <c r="AG4">
        <v>7551</v>
      </c>
      <c r="AH4">
        <v>3593.1355207822708</v>
      </c>
      <c r="AI4" t="s">
        <v>19</v>
      </c>
      <c r="AJ4">
        <v>10422.929236598484</v>
      </c>
      <c r="AK4">
        <v>64</v>
      </c>
      <c r="AL4">
        <v>5123.6207881571681</v>
      </c>
      <c r="AM4">
        <v>3119.8906633702427</v>
      </c>
      <c r="AN4">
        <v>7127.3509129440936</v>
      </c>
      <c r="AO4">
        <v>351</v>
      </c>
      <c r="AP4">
        <v>11384.282035325274</v>
      </c>
      <c r="AQ4">
        <v>7116.3129084349366</v>
      </c>
      <c r="AR4">
        <v>15652.251162215611</v>
      </c>
      <c r="AS4">
        <v>1306</v>
      </c>
      <c r="AT4">
        <v>23.486150622367859</v>
      </c>
      <c r="AW4">
        <v>3</v>
      </c>
      <c r="AX4">
        <v>63668.748791907718</v>
      </c>
      <c r="AY4">
        <v>46883.852316557466</v>
      </c>
      <c r="AZ4">
        <v>80453.645267257962</v>
      </c>
      <c r="BA4">
        <v>5704</v>
      </c>
      <c r="BB4">
        <v>2257.5162908888274</v>
      </c>
      <c r="BC4">
        <v>865.35107616993582</v>
      </c>
      <c r="BD4">
        <v>3649.6815056077189</v>
      </c>
      <c r="BE4">
        <v>123</v>
      </c>
    </row>
    <row r="5" spans="1:57" x14ac:dyDescent="0.25">
      <c r="A5" t="s">
        <v>23</v>
      </c>
      <c r="B5">
        <v>137772.17245506682</v>
      </c>
      <c r="C5">
        <v>48529.097464539198</v>
      </c>
      <c r="D5">
        <v>227015.24744559443</v>
      </c>
      <c r="E5">
        <v>795</v>
      </c>
      <c r="F5">
        <v>568.30944418907166</v>
      </c>
      <c r="I5">
        <v>3</v>
      </c>
      <c r="J5">
        <v>2960.8645333945751</v>
      </c>
      <c r="K5" t="s">
        <v>19</v>
      </c>
      <c r="L5">
        <v>8300.6218902876899</v>
      </c>
      <c r="M5">
        <v>15</v>
      </c>
      <c r="N5">
        <v>21213.099169105291</v>
      </c>
      <c r="O5" t="s">
        <v>19</v>
      </c>
      <c r="P5">
        <v>60767.308988315919</v>
      </c>
      <c r="Q5">
        <v>82</v>
      </c>
      <c r="R5" t="s">
        <v>25</v>
      </c>
      <c r="S5" t="s">
        <v>26</v>
      </c>
      <c r="T5" t="s">
        <v>26</v>
      </c>
      <c r="U5" t="s">
        <v>25</v>
      </c>
      <c r="V5">
        <v>109888.05525987783</v>
      </c>
      <c r="W5">
        <v>52900.960482450711</v>
      </c>
      <c r="X5">
        <v>166875.15003730496</v>
      </c>
      <c r="Y5">
        <v>671</v>
      </c>
      <c r="Z5">
        <v>3141.844048500061</v>
      </c>
      <c r="AA5" t="s">
        <v>19</v>
      </c>
      <c r="AB5">
        <v>6318.4408104336107</v>
      </c>
      <c r="AC5">
        <v>24</v>
      </c>
      <c r="AD5">
        <v>54265.463104087277</v>
      </c>
      <c r="AE5">
        <v>38406.757973339263</v>
      </c>
      <c r="AF5">
        <v>70124.168234835292</v>
      </c>
      <c r="AG5">
        <v>3938</v>
      </c>
      <c r="AH5">
        <v>2836.4374529421329</v>
      </c>
      <c r="AI5" t="s">
        <v>19</v>
      </c>
      <c r="AJ5">
        <v>8850.139899795231</v>
      </c>
      <c r="AK5">
        <v>25</v>
      </c>
      <c r="AL5">
        <v>3026.1929718255997</v>
      </c>
      <c r="AM5">
        <v>1758.3074898672496</v>
      </c>
      <c r="AN5">
        <v>4294.07845378395</v>
      </c>
      <c r="AO5">
        <v>149</v>
      </c>
      <c r="AP5">
        <v>7237.7589752454078</v>
      </c>
      <c r="AQ5">
        <v>4526.8047596266324</v>
      </c>
      <c r="AR5">
        <v>9948.7131908641823</v>
      </c>
      <c r="AS5">
        <v>629</v>
      </c>
      <c r="AT5">
        <v>14.78757631778717</v>
      </c>
      <c r="AW5">
        <v>2</v>
      </c>
      <c r="AX5">
        <v>39758.448810233065</v>
      </c>
      <c r="AY5">
        <v>27416.9744395214</v>
      </c>
      <c r="AZ5">
        <v>52099.92318094473</v>
      </c>
      <c r="BA5">
        <v>3067</v>
      </c>
      <c r="BB5">
        <v>1391.8373175232819</v>
      </c>
      <c r="BC5">
        <v>509.75614414143035</v>
      </c>
      <c r="BD5">
        <v>2273.9184909051332</v>
      </c>
      <c r="BE5">
        <v>66</v>
      </c>
    </row>
    <row r="6" spans="1:57" x14ac:dyDescent="0.25">
      <c r="A6" t="s">
        <v>24</v>
      </c>
      <c r="B6">
        <v>2194.4655817747116</v>
      </c>
      <c r="C6">
        <v>68.304278064373648</v>
      </c>
      <c r="D6">
        <v>4320.6268854850496</v>
      </c>
      <c r="E6">
        <v>19</v>
      </c>
      <c r="F6" t="s">
        <v>25</v>
      </c>
      <c r="G6" t="s">
        <v>26</v>
      </c>
      <c r="H6" t="s">
        <v>26</v>
      </c>
      <c r="I6" t="s">
        <v>25</v>
      </c>
      <c r="J6" t="s">
        <v>25</v>
      </c>
      <c r="K6" t="s">
        <v>26</v>
      </c>
      <c r="L6" t="s">
        <v>26</v>
      </c>
      <c r="M6" t="s">
        <v>25</v>
      </c>
      <c r="N6">
        <v>1098.3929855823517</v>
      </c>
      <c r="O6" t="s">
        <v>19</v>
      </c>
      <c r="P6">
        <v>4549.1179387225311</v>
      </c>
      <c r="Q6">
        <v>10</v>
      </c>
      <c r="R6" t="s">
        <v>25</v>
      </c>
      <c r="S6" t="s">
        <v>26</v>
      </c>
      <c r="T6" t="s">
        <v>26</v>
      </c>
      <c r="U6" t="s">
        <v>25</v>
      </c>
      <c r="V6">
        <v>1051.7325426340103</v>
      </c>
      <c r="W6" t="s">
        <v>19</v>
      </c>
      <c r="X6">
        <v>2776.933307615308</v>
      </c>
      <c r="Y6">
        <v>8</v>
      </c>
      <c r="Z6">
        <v>44.340053558349609</v>
      </c>
      <c r="AC6">
        <v>1</v>
      </c>
      <c r="AD6">
        <v>2471.8723478884972</v>
      </c>
      <c r="AE6">
        <v>738.47883846660125</v>
      </c>
      <c r="AF6">
        <v>4205.2658573103927</v>
      </c>
      <c r="AG6">
        <v>242</v>
      </c>
      <c r="AH6">
        <v>24.214967370033264</v>
      </c>
      <c r="AI6">
        <v>12.032241074566773</v>
      </c>
      <c r="AJ6">
        <v>36.397693665499759</v>
      </c>
      <c r="AK6">
        <v>6</v>
      </c>
      <c r="AL6">
        <v>301.76722040772438</v>
      </c>
      <c r="AM6" t="s">
        <v>19</v>
      </c>
      <c r="AN6">
        <v>710.94909708164789</v>
      </c>
      <c r="AO6">
        <v>17</v>
      </c>
      <c r="AP6">
        <v>1156.9530024649182</v>
      </c>
      <c r="AQ6">
        <v>327.0111556320694</v>
      </c>
      <c r="AR6">
        <v>1986.894849297767</v>
      </c>
      <c r="AS6">
        <v>128</v>
      </c>
      <c r="AT6" t="s">
        <v>25</v>
      </c>
      <c r="AU6" t="s">
        <v>26</v>
      </c>
      <c r="AV6" t="s">
        <v>26</v>
      </c>
      <c r="AW6" t="s">
        <v>25</v>
      </c>
      <c r="AX6">
        <v>987.19697459042072</v>
      </c>
      <c r="AY6">
        <v>323.04742341401197</v>
      </c>
      <c r="AZ6">
        <v>1651.3465257668295</v>
      </c>
      <c r="BA6">
        <v>90</v>
      </c>
      <c r="BB6">
        <v>1.7401830554008484</v>
      </c>
      <c r="BE6">
        <v>1</v>
      </c>
    </row>
    <row r="7" spans="1:57" x14ac:dyDescent="0.25">
      <c r="A7" t="s">
        <v>27</v>
      </c>
      <c r="B7">
        <v>635.22611108459273</v>
      </c>
      <c r="C7" t="s">
        <v>19</v>
      </c>
      <c r="D7">
        <v>2344.6275389744251</v>
      </c>
      <c r="E7">
        <v>8</v>
      </c>
      <c r="F7" t="s">
        <v>25</v>
      </c>
      <c r="G7" t="s">
        <v>26</v>
      </c>
      <c r="H7" t="s">
        <v>26</v>
      </c>
      <c r="I7" t="s">
        <v>25</v>
      </c>
      <c r="J7" t="s">
        <v>25</v>
      </c>
      <c r="K7" t="s">
        <v>26</v>
      </c>
      <c r="L7" t="s">
        <v>26</v>
      </c>
      <c r="M7" t="s">
        <v>25</v>
      </c>
      <c r="N7">
        <v>141.09941440742872</v>
      </c>
      <c r="O7" t="s">
        <v>19</v>
      </c>
      <c r="P7">
        <v>1686.424901438206</v>
      </c>
      <c r="Q7">
        <v>2</v>
      </c>
      <c r="R7" t="s">
        <v>25</v>
      </c>
      <c r="S7" t="s">
        <v>26</v>
      </c>
      <c r="T7" t="s">
        <v>26</v>
      </c>
      <c r="U7" t="s">
        <v>25</v>
      </c>
      <c r="V7">
        <v>464.80126529655251</v>
      </c>
      <c r="W7" t="s">
        <v>19</v>
      </c>
      <c r="X7">
        <v>2263.4003246426387</v>
      </c>
      <c r="Y7">
        <v>5</v>
      </c>
      <c r="Z7">
        <v>29.325431380611462</v>
      </c>
      <c r="AC7">
        <v>1</v>
      </c>
      <c r="AD7">
        <v>125.15624677448328</v>
      </c>
      <c r="AE7">
        <v>63.711231010490145</v>
      </c>
      <c r="AF7">
        <v>186.60126253847642</v>
      </c>
      <c r="AG7">
        <v>49</v>
      </c>
      <c r="AH7">
        <v>12.660061190960846</v>
      </c>
      <c r="AK7">
        <v>1</v>
      </c>
      <c r="AL7">
        <v>1.7563638322367154</v>
      </c>
      <c r="AO7">
        <v>1</v>
      </c>
      <c r="AP7">
        <v>64.917934648488185</v>
      </c>
      <c r="AQ7">
        <v>24.242025528012519</v>
      </c>
      <c r="AR7">
        <v>105.59384376896385</v>
      </c>
      <c r="AS7">
        <v>21</v>
      </c>
      <c r="AT7" t="s">
        <v>25</v>
      </c>
      <c r="AU7" t="s">
        <v>26</v>
      </c>
      <c r="AV7" t="s">
        <v>26</v>
      </c>
      <c r="AW7" t="s">
        <v>25</v>
      </c>
      <c r="AX7">
        <v>45.821887102797525</v>
      </c>
      <c r="AY7">
        <v>23.839701149994131</v>
      </c>
      <c r="AZ7">
        <v>67.804073055600924</v>
      </c>
      <c r="BA7">
        <v>26</v>
      </c>
      <c r="BB7" t="s">
        <v>25</v>
      </c>
      <c r="BC7" t="s">
        <v>26</v>
      </c>
      <c r="BD7" t="s">
        <v>26</v>
      </c>
      <c r="BE7" t="s">
        <v>25</v>
      </c>
    </row>
    <row r="8" spans="1:57" x14ac:dyDescent="0.25">
      <c r="A8" t="s">
        <v>28</v>
      </c>
      <c r="B8">
        <v>4700.6570362437888</v>
      </c>
      <c r="C8">
        <v>1456.8632157928837</v>
      </c>
      <c r="D8">
        <v>7944.4508566946934</v>
      </c>
      <c r="E8">
        <v>105</v>
      </c>
      <c r="F8" t="s">
        <v>25</v>
      </c>
      <c r="G8" t="s">
        <v>26</v>
      </c>
      <c r="H8" t="s">
        <v>26</v>
      </c>
      <c r="I8" t="s">
        <v>25</v>
      </c>
      <c r="J8" t="s">
        <v>25</v>
      </c>
      <c r="K8" t="s">
        <v>26</v>
      </c>
      <c r="L8" t="s">
        <v>26</v>
      </c>
      <c r="M8" t="s">
        <v>25</v>
      </c>
      <c r="N8">
        <v>1128.7584274742717</v>
      </c>
      <c r="O8">
        <v>217.00845689954281</v>
      </c>
      <c r="P8">
        <v>2040.5083980490006</v>
      </c>
      <c r="Q8">
        <v>21</v>
      </c>
      <c r="R8" t="s">
        <v>25</v>
      </c>
      <c r="S8" t="s">
        <v>26</v>
      </c>
      <c r="T8" t="s">
        <v>26</v>
      </c>
      <c r="U8" t="s">
        <v>25</v>
      </c>
      <c r="V8">
        <v>3315.1154209571155</v>
      </c>
      <c r="W8">
        <v>694.51590885846508</v>
      </c>
      <c r="X8">
        <v>5935.7149330557659</v>
      </c>
      <c r="Y8">
        <v>77</v>
      </c>
      <c r="Z8">
        <v>256.78318781240199</v>
      </c>
      <c r="AA8" t="s">
        <v>19</v>
      </c>
      <c r="AB8">
        <v>939.74889563738429</v>
      </c>
      <c r="AC8">
        <v>7</v>
      </c>
      <c r="AD8">
        <v>3482.4944405994447</v>
      </c>
      <c r="AE8">
        <v>2328.4992448812313</v>
      </c>
      <c r="AF8">
        <v>4636.4896363176576</v>
      </c>
      <c r="AG8">
        <v>502</v>
      </c>
      <c r="AH8">
        <v>4.4258761405944824</v>
      </c>
      <c r="AI8" t="s">
        <v>19</v>
      </c>
      <c r="AJ8">
        <v>57.678043509591241</v>
      </c>
      <c r="AK8">
        <v>2</v>
      </c>
      <c r="AL8">
        <v>196.1134401340644</v>
      </c>
      <c r="AM8">
        <v>59.853396081493372</v>
      </c>
      <c r="AN8">
        <v>332.37348418663544</v>
      </c>
      <c r="AO8">
        <v>24</v>
      </c>
      <c r="AP8">
        <v>930.53286371364902</v>
      </c>
      <c r="AQ8">
        <v>459.79927327359673</v>
      </c>
      <c r="AR8">
        <v>1401.2664541537013</v>
      </c>
      <c r="AS8">
        <v>127</v>
      </c>
      <c r="AT8" t="s">
        <v>25</v>
      </c>
      <c r="AU8" t="s">
        <v>26</v>
      </c>
      <c r="AV8" t="s">
        <v>26</v>
      </c>
      <c r="AW8" t="s">
        <v>25</v>
      </c>
      <c r="AX8">
        <v>2242.4630817620355</v>
      </c>
      <c r="AY8">
        <v>1315.2601960694558</v>
      </c>
      <c r="AZ8">
        <v>3169.6659674546154</v>
      </c>
      <c r="BA8">
        <v>338</v>
      </c>
      <c r="BB8">
        <v>108.95917884909923</v>
      </c>
      <c r="BC8" t="s">
        <v>19</v>
      </c>
      <c r="BD8">
        <v>224.46965890271554</v>
      </c>
      <c r="BE8">
        <v>11</v>
      </c>
    </row>
    <row r="9" spans="1:57" x14ac:dyDescent="0.25">
      <c r="A9" t="s">
        <v>29</v>
      </c>
      <c r="B9" t="s">
        <v>25</v>
      </c>
      <c r="C9" t="s">
        <v>26</v>
      </c>
      <c r="D9" t="s">
        <v>26</v>
      </c>
      <c r="E9" t="s">
        <v>25</v>
      </c>
      <c r="F9" t="s">
        <v>25</v>
      </c>
      <c r="G9" t="s">
        <v>26</v>
      </c>
      <c r="H9" t="s">
        <v>26</v>
      </c>
      <c r="I9" t="s">
        <v>25</v>
      </c>
      <c r="J9" t="s">
        <v>25</v>
      </c>
      <c r="K9" t="s">
        <v>26</v>
      </c>
      <c r="L9" t="s">
        <v>26</v>
      </c>
      <c r="M9" t="s">
        <v>25</v>
      </c>
      <c r="N9" t="s">
        <v>25</v>
      </c>
      <c r="O9" t="s">
        <v>26</v>
      </c>
      <c r="P9" t="s">
        <v>26</v>
      </c>
      <c r="Q9" t="s">
        <v>25</v>
      </c>
      <c r="R9" t="s">
        <v>25</v>
      </c>
      <c r="S9" t="s">
        <v>26</v>
      </c>
      <c r="T9" t="s">
        <v>26</v>
      </c>
      <c r="U9" t="s">
        <v>25</v>
      </c>
      <c r="V9" t="s">
        <v>25</v>
      </c>
      <c r="W9" t="s">
        <v>26</v>
      </c>
      <c r="X9" t="s">
        <v>26</v>
      </c>
      <c r="Y9" t="s">
        <v>25</v>
      </c>
      <c r="Z9" t="s">
        <v>25</v>
      </c>
      <c r="AA9" t="s">
        <v>26</v>
      </c>
      <c r="AB9" t="s">
        <v>26</v>
      </c>
      <c r="AC9" t="s">
        <v>25</v>
      </c>
      <c r="AD9">
        <v>48.681643307209015</v>
      </c>
      <c r="AE9" t="s">
        <v>19</v>
      </c>
      <c r="AF9">
        <v>121.70836655157105</v>
      </c>
      <c r="AG9">
        <v>10</v>
      </c>
      <c r="AH9" t="s">
        <v>25</v>
      </c>
      <c r="AI9" t="s">
        <v>26</v>
      </c>
      <c r="AJ9" t="s">
        <v>26</v>
      </c>
      <c r="AK9" t="s">
        <v>25</v>
      </c>
      <c r="AL9" t="s">
        <v>25</v>
      </c>
      <c r="AM9" t="s">
        <v>26</v>
      </c>
      <c r="AN9" t="s">
        <v>26</v>
      </c>
      <c r="AO9" t="s">
        <v>25</v>
      </c>
      <c r="AP9">
        <v>40.97657585144043</v>
      </c>
      <c r="AQ9" t="s">
        <v>19</v>
      </c>
      <c r="AR9">
        <v>127.33840304886712</v>
      </c>
      <c r="AS9">
        <v>6</v>
      </c>
      <c r="AT9" t="s">
        <v>25</v>
      </c>
      <c r="AU9" t="s">
        <v>26</v>
      </c>
      <c r="AV9" t="s">
        <v>26</v>
      </c>
      <c r="AW9" t="s">
        <v>25</v>
      </c>
      <c r="AX9">
        <v>7.7050674557685852</v>
      </c>
      <c r="AY9" t="s">
        <v>19</v>
      </c>
      <c r="AZ9">
        <v>21.923508466595834</v>
      </c>
      <c r="BA9">
        <v>4</v>
      </c>
      <c r="BB9" t="s">
        <v>25</v>
      </c>
      <c r="BC9" t="s">
        <v>26</v>
      </c>
      <c r="BD9" t="s">
        <v>26</v>
      </c>
      <c r="BE9" t="s">
        <v>25</v>
      </c>
    </row>
    <row r="10" spans="1:57" x14ac:dyDescent="0.25">
      <c r="A10" t="s">
        <v>30</v>
      </c>
      <c r="B10" t="s">
        <v>25</v>
      </c>
      <c r="C10" t="s">
        <v>26</v>
      </c>
      <c r="D10" t="s">
        <v>26</v>
      </c>
      <c r="E10" t="s">
        <v>25</v>
      </c>
      <c r="F10" t="s">
        <v>25</v>
      </c>
      <c r="G10" t="s">
        <v>26</v>
      </c>
      <c r="H10" t="s">
        <v>26</v>
      </c>
      <c r="I10" t="s">
        <v>25</v>
      </c>
      <c r="J10" t="s">
        <v>25</v>
      </c>
      <c r="K10" t="s">
        <v>26</v>
      </c>
      <c r="L10" t="s">
        <v>26</v>
      </c>
      <c r="M10" t="s">
        <v>25</v>
      </c>
      <c r="N10" t="s">
        <v>25</v>
      </c>
      <c r="O10" t="s">
        <v>26</v>
      </c>
      <c r="P10" t="s">
        <v>26</v>
      </c>
      <c r="Q10" t="s">
        <v>25</v>
      </c>
      <c r="R10" t="s">
        <v>25</v>
      </c>
      <c r="S10" t="s">
        <v>26</v>
      </c>
      <c r="T10" t="s">
        <v>26</v>
      </c>
      <c r="U10" t="s">
        <v>25</v>
      </c>
      <c r="V10" t="s">
        <v>25</v>
      </c>
      <c r="W10" t="s">
        <v>26</v>
      </c>
      <c r="X10" t="s">
        <v>26</v>
      </c>
      <c r="Y10" t="s">
        <v>25</v>
      </c>
      <c r="Z10" t="s">
        <v>25</v>
      </c>
      <c r="AA10" t="s">
        <v>26</v>
      </c>
      <c r="AB10" t="s">
        <v>26</v>
      </c>
      <c r="AC10" t="s">
        <v>25</v>
      </c>
      <c r="AD10">
        <v>16.122890472412109</v>
      </c>
      <c r="AE10" t="s">
        <v>19</v>
      </c>
      <c r="AF10">
        <v>98.444841494256679</v>
      </c>
      <c r="AG10">
        <v>2</v>
      </c>
      <c r="AH10">
        <v>4.6404881477355957</v>
      </c>
      <c r="AK10">
        <v>1</v>
      </c>
      <c r="AL10" t="s">
        <v>25</v>
      </c>
      <c r="AM10" t="s">
        <v>26</v>
      </c>
      <c r="AN10" t="s">
        <v>26</v>
      </c>
      <c r="AO10" t="s">
        <v>25</v>
      </c>
      <c r="AP10" t="s">
        <v>25</v>
      </c>
      <c r="AQ10" t="s">
        <v>26</v>
      </c>
      <c r="AR10" t="s">
        <v>26</v>
      </c>
      <c r="AS10" t="s">
        <v>25</v>
      </c>
      <c r="AT10" t="s">
        <v>25</v>
      </c>
      <c r="AU10" t="s">
        <v>26</v>
      </c>
      <c r="AV10" t="s">
        <v>26</v>
      </c>
      <c r="AW10" t="s">
        <v>25</v>
      </c>
      <c r="AX10">
        <v>11.482402324676514</v>
      </c>
      <c r="BA10">
        <v>1</v>
      </c>
      <c r="BB10" t="s">
        <v>25</v>
      </c>
      <c r="BC10" t="s">
        <v>26</v>
      </c>
      <c r="BD10" t="s">
        <v>26</v>
      </c>
      <c r="BE10" t="s">
        <v>25</v>
      </c>
    </row>
    <row r="11" spans="1:57" x14ac:dyDescent="0.25">
      <c r="A11" t="s">
        <v>31</v>
      </c>
      <c r="B11">
        <v>238.1088254623576</v>
      </c>
      <c r="C11" t="s">
        <v>19</v>
      </c>
      <c r="D11">
        <v>522.30104781223906</v>
      </c>
      <c r="E11">
        <v>18</v>
      </c>
      <c r="F11" t="s">
        <v>25</v>
      </c>
      <c r="G11" t="s">
        <v>26</v>
      </c>
      <c r="H11" t="s">
        <v>26</v>
      </c>
      <c r="I11" t="s">
        <v>25</v>
      </c>
      <c r="J11" t="s">
        <v>25</v>
      </c>
      <c r="K11" t="s">
        <v>26</v>
      </c>
      <c r="L11" t="s">
        <v>26</v>
      </c>
      <c r="M11" t="s">
        <v>25</v>
      </c>
      <c r="N11">
        <v>97.011524494521126</v>
      </c>
      <c r="O11" t="s">
        <v>19</v>
      </c>
      <c r="P11">
        <v>431.64867841638215</v>
      </c>
      <c r="Q11">
        <v>3</v>
      </c>
      <c r="R11" t="s">
        <v>25</v>
      </c>
      <c r="S11" t="s">
        <v>26</v>
      </c>
      <c r="T11" t="s">
        <v>26</v>
      </c>
      <c r="U11" t="s">
        <v>25</v>
      </c>
      <c r="V11">
        <v>109.96621311872381</v>
      </c>
      <c r="W11">
        <v>15.174081893508884</v>
      </c>
      <c r="X11">
        <v>204.75834434393875</v>
      </c>
      <c r="Y11">
        <v>13</v>
      </c>
      <c r="Z11">
        <v>31.131087849112646</v>
      </c>
      <c r="AC11">
        <v>2</v>
      </c>
      <c r="AD11">
        <v>181.56601968170463</v>
      </c>
      <c r="AE11">
        <v>54.276781200434527</v>
      </c>
      <c r="AF11">
        <v>308.85525816297474</v>
      </c>
      <c r="AG11">
        <v>73</v>
      </c>
      <c r="AH11">
        <v>41.293078717168555</v>
      </c>
      <c r="AI11" t="s">
        <v>19</v>
      </c>
      <c r="AJ11">
        <v>109.04889118913277</v>
      </c>
      <c r="AK11">
        <v>3</v>
      </c>
      <c r="AL11">
        <v>2.4236027970752048</v>
      </c>
      <c r="AM11" t="s">
        <v>19</v>
      </c>
      <c r="AN11">
        <v>9.4166688777560665</v>
      </c>
      <c r="AO11">
        <v>4</v>
      </c>
      <c r="AP11">
        <v>82.355111482422842</v>
      </c>
      <c r="AQ11">
        <v>6.9981729138724091</v>
      </c>
      <c r="AR11">
        <v>157.71205005097329</v>
      </c>
      <c r="AS11">
        <v>26</v>
      </c>
      <c r="AT11" t="s">
        <v>25</v>
      </c>
      <c r="AU11" t="s">
        <v>26</v>
      </c>
      <c r="AV11" t="s">
        <v>26</v>
      </c>
      <c r="AW11" t="s">
        <v>25</v>
      </c>
      <c r="AX11">
        <v>55.494226685038065</v>
      </c>
      <c r="AY11">
        <v>23.537874622154959</v>
      </c>
      <c r="AZ11">
        <v>87.45057874792117</v>
      </c>
      <c r="BA11">
        <v>40</v>
      </c>
      <c r="BB11" t="s">
        <v>25</v>
      </c>
      <c r="BC11" t="s">
        <v>26</v>
      </c>
      <c r="BD11" t="s">
        <v>26</v>
      </c>
      <c r="BE11" t="s">
        <v>25</v>
      </c>
    </row>
    <row r="12" spans="1:57" x14ac:dyDescent="0.25">
      <c r="A12" t="s">
        <v>32</v>
      </c>
      <c r="B12">
        <v>13762.253501017889</v>
      </c>
      <c r="C12">
        <v>7572.1658598944023</v>
      </c>
      <c r="D12">
        <v>19952.341142141377</v>
      </c>
      <c r="E12">
        <v>193</v>
      </c>
      <c r="F12" t="s">
        <v>25</v>
      </c>
      <c r="G12" t="s">
        <v>26</v>
      </c>
      <c r="H12" t="s">
        <v>26</v>
      </c>
      <c r="I12" t="s">
        <v>25</v>
      </c>
      <c r="J12" t="s">
        <v>25</v>
      </c>
      <c r="K12" t="s">
        <v>26</v>
      </c>
      <c r="L12" t="s">
        <v>26</v>
      </c>
      <c r="M12" t="s">
        <v>25</v>
      </c>
      <c r="N12">
        <v>197.76950993711716</v>
      </c>
      <c r="O12" t="s">
        <v>19</v>
      </c>
      <c r="P12">
        <v>530.26969263917363</v>
      </c>
      <c r="Q12">
        <v>5</v>
      </c>
      <c r="R12" t="s">
        <v>25</v>
      </c>
      <c r="S12" t="s">
        <v>26</v>
      </c>
      <c r="T12" t="s">
        <v>26</v>
      </c>
      <c r="U12" t="s">
        <v>25</v>
      </c>
      <c r="V12">
        <v>13051.405961245657</v>
      </c>
      <c r="W12">
        <v>7072.4488981613258</v>
      </c>
      <c r="X12">
        <v>19030.363024329989</v>
      </c>
      <c r="Y12">
        <v>183</v>
      </c>
      <c r="Z12">
        <v>513.07802983511601</v>
      </c>
      <c r="AA12" t="s">
        <v>19</v>
      </c>
      <c r="AB12">
        <v>1456.9105920975201</v>
      </c>
      <c r="AC12">
        <v>5</v>
      </c>
      <c r="AD12">
        <v>2273.2933635016061</v>
      </c>
      <c r="AE12">
        <v>1345.4384248782187</v>
      </c>
      <c r="AF12">
        <v>3201.1483021249933</v>
      </c>
      <c r="AG12">
        <v>465</v>
      </c>
      <c r="AH12">
        <v>0.44258761405944824</v>
      </c>
      <c r="AK12">
        <v>1</v>
      </c>
      <c r="AL12">
        <v>32.031380739284671</v>
      </c>
      <c r="AM12" t="s">
        <v>19</v>
      </c>
      <c r="AN12">
        <v>65.314247854792058</v>
      </c>
      <c r="AO12">
        <v>6</v>
      </c>
      <c r="AP12">
        <v>61.439330107102265</v>
      </c>
      <c r="AQ12">
        <v>0.47355373486400509</v>
      </c>
      <c r="AR12">
        <v>122.40510647934053</v>
      </c>
      <c r="AS12">
        <v>26</v>
      </c>
      <c r="AT12" t="s">
        <v>25</v>
      </c>
      <c r="AU12" t="s">
        <v>26</v>
      </c>
      <c r="AV12" t="s">
        <v>26</v>
      </c>
      <c r="AW12" t="s">
        <v>25</v>
      </c>
      <c r="AX12">
        <v>2135.6650879153749</v>
      </c>
      <c r="AY12">
        <v>1208.1680439217312</v>
      </c>
      <c r="AZ12">
        <v>3063.1621319090186</v>
      </c>
      <c r="BA12">
        <v>423</v>
      </c>
      <c r="BB12">
        <v>43.714977125786042</v>
      </c>
      <c r="BC12" t="s">
        <v>19</v>
      </c>
      <c r="BD12">
        <v>118.15213310301982</v>
      </c>
      <c r="BE12">
        <v>9</v>
      </c>
    </row>
    <row r="13" spans="1:57" x14ac:dyDescent="0.25">
      <c r="A13" t="s">
        <v>33</v>
      </c>
      <c r="B13">
        <v>26019.355536585055</v>
      </c>
      <c r="C13">
        <v>11463.268653793455</v>
      </c>
      <c r="D13">
        <v>40575.442419376654</v>
      </c>
      <c r="E13">
        <v>124</v>
      </c>
      <c r="F13" t="s">
        <v>25</v>
      </c>
      <c r="G13" t="s">
        <v>26</v>
      </c>
      <c r="H13" t="s">
        <v>26</v>
      </c>
      <c r="I13" t="s">
        <v>25</v>
      </c>
      <c r="J13">
        <v>1916.9131002426147</v>
      </c>
      <c r="K13" t="s">
        <v>19</v>
      </c>
      <c r="L13">
        <v>8329.9300753825264</v>
      </c>
      <c r="M13">
        <v>3</v>
      </c>
      <c r="N13">
        <v>620.48170539318619</v>
      </c>
      <c r="O13" t="s">
        <v>19</v>
      </c>
      <c r="P13">
        <v>1313.0933072358675</v>
      </c>
      <c r="Q13">
        <v>7</v>
      </c>
      <c r="R13" t="s">
        <v>25</v>
      </c>
      <c r="S13" t="s">
        <v>26</v>
      </c>
      <c r="T13" t="s">
        <v>26</v>
      </c>
      <c r="U13" t="s">
        <v>25</v>
      </c>
      <c r="V13">
        <v>23405.901177802891</v>
      </c>
      <c r="W13">
        <v>10688.55143729639</v>
      </c>
      <c r="X13">
        <v>36123.250918309393</v>
      </c>
      <c r="Y13">
        <v>111</v>
      </c>
      <c r="Z13">
        <v>76.059553146362305</v>
      </c>
      <c r="AA13" t="s">
        <v>19</v>
      </c>
      <c r="AB13">
        <v>301.73293374168509</v>
      </c>
      <c r="AC13">
        <v>3</v>
      </c>
      <c r="AD13">
        <v>6884.0461571187789</v>
      </c>
      <c r="AE13">
        <v>5075.8526206049846</v>
      </c>
      <c r="AF13">
        <v>8692.2396936325731</v>
      </c>
      <c r="AG13">
        <v>497</v>
      </c>
      <c r="AH13">
        <v>60.84906792640686</v>
      </c>
      <c r="AI13" t="s">
        <v>19</v>
      </c>
      <c r="AJ13">
        <v>221.35522252539423</v>
      </c>
      <c r="AK13">
        <v>5</v>
      </c>
      <c r="AL13">
        <v>206.75176644975301</v>
      </c>
      <c r="AM13">
        <v>25.53261196667458</v>
      </c>
      <c r="AN13">
        <v>387.9709209328314</v>
      </c>
      <c r="AO13">
        <v>20</v>
      </c>
      <c r="AP13">
        <v>473.70282691666313</v>
      </c>
      <c r="AQ13">
        <v>299.71866367200016</v>
      </c>
      <c r="AR13">
        <v>647.68699016132609</v>
      </c>
      <c r="AS13">
        <v>66</v>
      </c>
      <c r="AT13">
        <v>8.6985743045806885</v>
      </c>
      <c r="AW13">
        <v>1</v>
      </c>
      <c r="AX13">
        <v>5722.4210643302886</v>
      </c>
      <c r="AY13">
        <v>4335.3322840596438</v>
      </c>
      <c r="AZ13">
        <v>7109.5098446009333</v>
      </c>
      <c r="BA13">
        <v>397</v>
      </c>
      <c r="BB13">
        <v>411.62285719108729</v>
      </c>
      <c r="BC13" t="s">
        <v>19</v>
      </c>
      <c r="BD13">
        <v>1231.4697146240051</v>
      </c>
      <c r="BE13">
        <v>8</v>
      </c>
    </row>
    <row r="14" spans="1:57" x14ac:dyDescent="0.25">
      <c r="A14" t="s">
        <v>34</v>
      </c>
      <c r="B14">
        <v>0</v>
      </c>
      <c r="C14">
        <v>0</v>
      </c>
      <c r="D14">
        <v>0</v>
      </c>
      <c r="E14">
        <v>2</v>
      </c>
      <c r="F14" t="s">
        <v>25</v>
      </c>
      <c r="G14" t="s">
        <v>26</v>
      </c>
      <c r="H14" t="s">
        <v>26</v>
      </c>
      <c r="I14" t="s">
        <v>25</v>
      </c>
      <c r="J14" t="s">
        <v>25</v>
      </c>
      <c r="K14" t="s">
        <v>26</v>
      </c>
      <c r="L14" t="s">
        <v>26</v>
      </c>
      <c r="M14" t="s">
        <v>25</v>
      </c>
      <c r="N14" t="s">
        <v>25</v>
      </c>
      <c r="O14" t="s">
        <v>26</v>
      </c>
      <c r="P14" t="s">
        <v>26</v>
      </c>
      <c r="Q14" t="s">
        <v>25</v>
      </c>
      <c r="R14" t="s">
        <v>25</v>
      </c>
      <c r="S14" t="s">
        <v>26</v>
      </c>
      <c r="T14" t="s">
        <v>26</v>
      </c>
      <c r="U14" t="s">
        <v>25</v>
      </c>
      <c r="V14">
        <v>0</v>
      </c>
      <c r="W14">
        <v>0</v>
      </c>
      <c r="X14">
        <v>0</v>
      </c>
      <c r="Y14">
        <v>2</v>
      </c>
      <c r="Z14" t="s">
        <v>25</v>
      </c>
      <c r="AA14" t="s">
        <v>26</v>
      </c>
      <c r="AB14" t="s">
        <v>26</v>
      </c>
      <c r="AC14" t="s">
        <v>25</v>
      </c>
      <c r="AD14">
        <v>257.00425855398356</v>
      </c>
      <c r="AE14" t="s">
        <v>19</v>
      </c>
      <c r="AF14">
        <v>597.72197305814393</v>
      </c>
      <c r="AG14">
        <v>20</v>
      </c>
      <c r="AH14" t="s">
        <v>25</v>
      </c>
      <c r="AI14" t="s">
        <v>26</v>
      </c>
      <c r="AJ14" t="s">
        <v>26</v>
      </c>
      <c r="AK14" t="s">
        <v>25</v>
      </c>
      <c r="AL14">
        <v>0</v>
      </c>
      <c r="AO14">
        <v>1</v>
      </c>
      <c r="AP14">
        <v>8.1393645185404466</v>
      </c>
      <c r="AQ14" t="s">
        <v>19</v>
      </c>
      <c r="AR14">
        <v>106.07224556847652</v>
      </c>
      <c r="AS14">
        <v>2</v>
      </c>
      <c r="AT14" t="s">
        <v>25</v>
      </c>
      <c r="AU14" t="s">
        <v>26</v>
      </c>
      <c r="AV14" t="s">
        <v>26</v>
      </c>
      <c r="AW14" t="s">
        <v>25</v>
      </c>
      <c r="AX14">
        <v>248.86489403544311</v>
      </c>
      <c r="AY14" t="s">
        <v>19</v>
      </c>
      <c r="AZ14">
        <v>598.30850781674837</v>
      </c>
      <c r="BA14">
        <v>17</v>
      </c>
      <c r="BB14" t="s">
        <v>25</v>
      </c>
      <c r="BC14" t="s">
        <v>26</v>
      </c>
      <c r="BD14" t="s">
        <v>26</v>
      </c>
      <c r="BE14" t="s">
        <v>25</v>
      </c>
    </row>
    <row r="15" spans="1:57" x14ac:dyDescent="0.25">
      <c r="A15" t="s">
        <v>35</v>
      </c>
      <c r="B15" t="s">
        <v>25</v>
      </c>
      <c r="C15" t="s">
        <v>26</v>
      </c>
      <c r="D15" t="s">
        <v>26</v>
      </c>
      <c r="E15" t="s">
        <v>25</v>
      </c>
      <c r="F15" t="s">
        <v>25</v>
      </c>
      <c r="G15" t="s">
        <v>26</v>
      </c>
      <c r="H15" t="s">
        <v>26</v>
      </c>
      <c r="I15" t="s">
        <v>25</v>
      </c>
      <c r="J15" t="s">
        <v>25</v>
      </c>
      <c r="K15" t="s">
        <v>26</v>
      </c>
      <c r="L15" t="s">
        <v>26</v>
      </c>
      <c r="M15" t="s">
        <v>25</v>
      </c>
      <c r="N15" t="s">
        <v>25</v>
      </c>
      <c r="O15" t="s">
        <v>26</v>
      </c>
      <c r="P15" t="s">
        <v>26</v>
      </c>
      <c r="Q15" t="s">
        <v>25</v>
      </c>
      <c r="R15" t="s">
        <v>25</v>
      </c>
      <c r="S15" t="s">
        <v>26</v>
      </c>
      <c r="T15" t="s">
        <v>26</v>
      </c>
      <c r="U15" t="s">
        <v>25</v>
      </c>
      <c r="V15" t="s">
        <v>25</v>
      </c>
      <c r="W15" t="s">
        <v>26</v>
      </c>
      <c r="X15" t="s">
        <v>26</v>
      </c>
      <c r="Y15" t="s">
        <v>25</v>
      </c>
      <c r="Z15" t="s">
        <v>25</v>
      </c>
      <c r="AA15" t="s">
        <v>26</v>
      </c>
      <c r="AB15" t="s">
        <v>26</v>
      </c>
      <c r="AC15" t="s">
        <v>25</v>
      </c>
      <c r="AD15" t="s">
        <v>25</v>
      </c>
      <c r="AE15" t="s">
        <v>26</v>
      </c>
      <c r="AF15" t="s">
        <v>26</v>
      </c>
      <c r="AG15" t="s">
        <v>25</v>
      </c>
      <c r="AH15" t="s">
        <v>25</v>
      </c>
      <c r="AI15" t="s">
        <v>26</v>
      </c>
      <c r="AJ15" t="s">
        <v>26</v>
      </c>
      <c r="AK15" t="s">
        <v>25</v>
      </c>
      <c r="AL15" t="s">
        <v>25</v>
      </c>
      <c r="AM15" t="s">
        <v>26</v>
      </c>
      <c r="AN15" t="s">
        <v>26</v>
      </c>
      <c r="AO15" t="s">
        <v>25</v>
      </c>
      <c r="AP15" t="s">
        <v>25</v>
      </c>
      <c r="AQ15" t="s">
        <v>26</v>
      </c>
      <c r="AR15" t="s">
        <v>26</v>
      </c>
      <c r="AS15" t="s">
        <v>25</v>
      </c>
      <c r="AT15" t="s">
        <v>25</v>
      </c>
      <c r="AU15" t="s">
        <v>26</v>
      </c>
      <c r="AV15" t="s">
        <v>26</v>
      </c>
      <c r="AW15" t="s">
        <v>25</v>
      </c>
      <c r="AX15" t="s">
        <v>25</v>
      </c>
      <c r="AY15" t="s">
        <v>26</v>
      </c>
      <c r="AZ15" t="s">
        <v>26</v>
      </c>
      <c r="BA15" t="s">
        <v>25</v>
      </c>
      <c r="BB15" t="s">
        <v>25</v>
      </c>
      <c r="BC15" t="s">
        <v>26</v>
      </c>
      <c r="BD15" t="s">
        <v>26</v>
      </c>
      <c r="BE15" t="s">
        <v>25</v>
      </c>
    </row>
    <row r="16" spans="1:57" x14ac:dyDescent="0.25">
      <c r="A16" t="s">
        <v>36</v>
      </c>
      <c r="B16" t="s">
        <v>25</v>
      </c>
      <c r="C16" t="s">
        <v>26</v>
      </c>
      <c r="D16" t="s">
        <v>26</v>
      </c>
      <c r="E16" t="s">
        <v>25</v>
      </c>
      <c r="F16" t="s">
        <v>25</v>
      </c>
      <c r="G16" t="s">
        <v>26</v>
      </c>
      <c r="H16" t="s">
        <v>26</v>
      </c>
      <c r="I16" t="s">
        <v>25</v>
      </c>
      <c r="J16" t="s">
        <v>25</v>
      </c>
      <c r="K16" t="s">
        <v>26</v>
      </c>
      <c r="L16" t="s">
        <v>26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26</v>
      </c>
      <c r="T16" t="s">
        <v>26</v>
      </c>
      <c r="U16" t="s">
        <v>25</v>
      </c>
      <c r="V16" t="s">
        <v>25</v>
      </c>
      <c r="W16" t="s">
        <v>26</v>
      </c>
      <c r="X16" t="s">
        <v>26</v>
      </c>
      <c r="Y16" t="s">
        <v>25</v>
      </c>
      <c r="Z16" t="s">
        <v>25</v>
      </c>
      <c r="AA16" t="s">
        <v>26</v>
      </c>
      <c r="AB16" t="s">
        <v>26</v>
      </c>
      <c r="AC16" t="s">
        <v>25</v>
      </c>
      <c r="AD16" t="s">
        <v>25</v>
      </c>
      <c r="AE16" t="s">
        <v>26</v>
      </c>
      <c r="AF16" t="s">
        <v>26</v>
      </c>
      <c r="AG16" t="s">
        <v>25</v>
      </c>
      <c r="AH16" t="s">
        <v>25</v>
      </c>
      <c r="AI16" t="s">
        <v>26</v>
      </c>
      <c r="AJ16" t="s">
        <v>26</v>
      </c>
      <c r="AK16" t="s">
        <v>25</v>
      </c>
      <c r="AL16" t="s">
        <v>25</v>
      </c>
      <c r="AM16" t="s">
        <v>26</v>
      </c>
      <c r="AN16" t="s">
        <v>26</v>
      </c>
      <c r="AO16" t="s">
        <v>25</v>
      </c>
      <c r="AP16" t="s">
        <v>25</v>
      </c>
      <c r="AQ16" t="s">
        <v>26</v>
      </c>
      <c r="AR16" t="s">
        <v>26</v>
      </c>
      <c r="AS16" t="s">
        <v>25</v>
      </c>
      <c r="AT16" t="s">
        <v>25</v>
      </c>
      <c r="AU16" t="s">
        <v>26</v>
      </c>
      <c r="AV16" t="s">
        <v>26</v>
      </c>
      <c r="AW16" t="s">
        <v>25</v>
      </c>
      <c r="AX16" t="s">
        <v>25</v>
      </c>
      <c r="AY16" t="s">
        <v>26</v>
      </c>
      <c r="AZ16" t="s">
        <v>26</v>
      </c>
      <c r="BA16" t="s">
        <v>25</v>
      </c>
      <c r="BB16" t="s">
        <v>25</v>
      </c>
      <c r="BC16" t="s">
        <v>26</v>
      </c>
      <c r="BD16" t="s">
        <v>26</v>
      </c>
      <c r="BE16" t="s">
        <v>25</v>
      </c>
    </row>
    <row r="17" spans="1:57" x14ac:dyDescent="0.25">
      <c r="A17" t="s">
        <v>37</v>
      </c>
      <c r="B17" t="s">
        <v>25</v>
      </c>
      <c r="C17" t="s">
        <v>26</v>
      </c>
      <c r="D17" t="s">
        <v>26</v>
      </c>
      <c r="E17" t="s">
        <v>25</v>
      </c>
      <c r="F17" t="s">
        <v>25</v>
      </c>
      <c r="G17" t="s">
        <v>26</v>
      </c>
      <c r="H17" t="s">
        <v>26</v>
      </c>
      <c r="I17" t="s">
        <v>25</v>
      </c>
      <c r="J17" t="s">
        <v>25</v>
      </c>
      <c r="K17" t="s">
        <v>26</v>
      </c>
      <c r="L17" t="s">
        <v>26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26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25</v>
      </c>
      <c r="Z17" t="s">
        <v>25</v>
      </c>
      <c r="AA17" t="s">
        <v>26</v>
      </c>
      <c r="AB17" t="s">
        <v>26</v>
      </c>
      <c r="AC17" t="s">
        <v>25</v>
      </c>
      <c r="AD17" t="s">
        <v>25</v>
      </c>
      <c r="AE17" t="s">
        <v>26</v>
      </c>
      <c r="AF17" t="s">
        <v>26</v>
      </c>
      <c r="AG17" t="s">
        <v>25</v>
      </c>
      <c r="AH17" t="s">
        <v>25</v>
      </c>
      <c r="AI17" t="s">
        <v>26</v>
      </c>
      <c r="AJ17" t="s">
        <v>26</v>
      </c>
      <c r="AK17" t="s">
        <v>25</v>
      </c>
      <c r="AL17" t="s">
        <v>25</v>
      </c>
      <c r="AM17" t="s">
        <v>26</v>
      </c>
      <c r="AN17" t="s">
        <v>26</v>
      </c>
      <c r="AO17" t="s">
        <v>25</v>
      </c>
      <c r="AP17" t="s">
        <v>25</v>
      </c>
      <c r="AQ17" t="s">
        <v>26</v>
      </c>
      <c r="AR17" t="s">
        <v>26</v>
      </c>
      <c r="AS17" t="s">
        <v>25</v>
      </c>
      <c r="AT17" t="s">
        <v>25</v>
      </c>
      <c r="AU17" t="s">
        <v>26</v>
      </c>
      <c r="AV17" t="s">
        <v>26</v>
      </c>
      <c r="AW17" t="s">
        <v>25</v>
      </c>
      <c r="AX17" t="s">
        <v>25</v>
      </c>
      <c r="AY17" t="s">
        <v>26</v>
      </c>
      <c r="AZ17" t="s">
        <v>26</v>
      </c>
      <c r="BA17" t="s">
        <v>25</v>
      </c>
      <c r="BB17" t="s">
        <v>25</v>
      </c>
      <c r="BC17" t="s">
        <v>26</v>
      </c>
      <c r="BD17" t="s">
        <v>26</v>
      </c>
      <c r="BE17" t="s">
        <v>25</v>
      </c>
    </row>
    <row r="18" spans="1:57" x14ac:dyDescent="0.25">
      <c r="A18" t="s">
        <v>38</v>
      </c>
      <c r="B18">
        <v>3240.1759317063315</v>
      </c>
      <c r="C18" t="s">
        <v>19</v>
      </c>
      <c r="D18">
        <v>8048.8100701676985</v>
      </c>
      <c r="E18">
        <v>91</v>
      </c>
      <c r="F18">
        <v>9.7203713464884345</v>
      </c>
      <c r="I18">
        <v>1</v>
      </c>
      <c r="J18">
        <v>154.87712142617247</v>
      </c>
      <c r="K18" t="s">
        <v>19</v>
      </c>
      <c r="L18">
        <v>327.09563039163072</v>
      </c>
      <c r="M18">
        <v>5</v>
      </c>
      <c r="N18">
        <v>2274.1066500667216</v>
      </c>
      <c r="O18" t="s">
        <v>19</v>
      </c>
      <c r="P18">
        <v>7998.4875779719951</v>
      </c>
      <c r="Q18">
        <v>21</v>
      </c>
      <c r="R18" t="s">
        <v>25</v>
      </c>
      <c r="S18" t="s">
        <v>26</v>
      </c>
      <c r="T18" t="s">
        <v>26</v>
      </c>
      <c r="U18" t="s">
        <v>25</v>
      </c>
      <c r="V18">
        <v>763.15854510362135</v>
      </c>
      <c r="W18">
        <v>346.90626756852771</v>
      </c>
      <c r="X18">
        <v>1179.410822638715</v>
      </c>
      <c r="Y18">
        <v>62</v>
      </c>
      <c r="Z18">
        <v>38.313243763327705</v>
      </c>
      <c r="AA18" t="s">
        <v>19</v>
      </c>
      <c r="AB18">
        <v>357.03180424959271</v>
      </c>
      <c r="AC18">
        <v>2</v>
      </c>
      <c r="AD18">
        <v>699.94140899451634</v>
      </c>
      <c r="AE18">
        <v>419.47379534656579</v>
      </c>
      <c r="AF18">
        <v>980.40902264246688</v>
      </c>
      <c r="AG18">
        <v>320</v>
      </c>
      <c r="AH18">
        <v>62.609522492867498</v>
      </c>
      <c r="AI18" t="s">
        <v>19</v>
      </c>
      <c r="AJ18">
        <v>159.11178766606758</v>
      </c>
      <c r="AK18">
        <v>4</v>
      </c>
      <c r="AL18">
        <v>255.86032448026268</v>
      </c>
      <c r="AM18">
        <v>132.04568415845654</v>
      </c>
      <c r="AN18">
        <v>379.67496480206881</v>
      </c>
      <c r="AO18">
        <v>46</v>
      </c>
      <c r="AP18">
        <v>142.92038439691646</v>
      </c>
      <c r="AQ18">
        <v>42.520170599772939</v>
      </c>
      <c r="AR18">
        <v>243.32059819405998</v>
      </c>
      <c r="AS18">
        <v>89</v>
      </c>
      <c r="AT18" t="s">
        <v>25</v>
      </c>
      <c r="AU18" t="s">
        <v>26</v>
      </c>
      <c r="AV18" t="s">
        <v>26</v>
      </c>
      <c r="AW18" t="s">
        <v>25</v>
      </c>
      <c r="AX18">
        <v>228.87468970180115</v>
      </c>
      <c r="AY18">
        <v>142.30573745628647</v>
      </c>
      <c r="AZ18">
        <v>315.44364194731583</v>
      </c>
      <c r="BA18">
        <v>177</v>
      </c>
      <c r="BB18">
        <v>9.676487922668457</v>
      </c>
      <c r="BC18" t="s">
        <v>19</v>
      </c>
      <c r="BD18">
        <v>32.631354266293883</v>
      </c>
      <c r="BE18">
        <v>4</v>
      </c>
    </row>
    <row r="19" spans="1:57" x14ac:dyDescent="0.25">
      <c r="A19" t="s">
        <v>39</v>
      </c>
      <c r="B19">
        <v>45346.713844129459</v>
      </c>
      <c r="C19">
        <v>23839.338131889865</v>
      </c>
      <c r="D19">
        <v>66854.089556369057</v>
      </c>
      <c r="E19">
        <v>267</v>
      </c>
      <c r="F19">
        <v>148.85715486957497</v>
      </c>
      <c r="G19" t="s">
        <v>19</v>
      </c>
      <c r="H19">
        <v>1073.5697841019753</v>
      </c>
      <c r="I19">
        <v>2</v>
      </c>
      <c r="J19">
        <v>136.30671331362447</v>
      </c>
      <c r="K19">
        <v>11.092635676933952</v>
      </c>
      <c r="L19">
        <v>261.52079095031502</v>
      </c>
      <c r="M19">
        <v>5</v>
      </c>
      <c r="N19">
        <v>424.69612214993367</v>
      </c>
      <c r="O19">
        <v>157.61970582242458</v>
      </c>
      <c r="P19">
        <v>691.77253847744282</v>
      </c>
      <c r="Q19">
        <v>6</v>
      </c>
      <c r="R19" t="s">
        <v>25</v>
      </c>
      <c r="S19" t="s">
        <v>26</v>
      </c>
      <c r="T19" t="s">
        <v>26</v>
      </c>
      <c r="U19" t="s">
        <v>25</v>
      </c>
      <c r="V19">
        <v>43387.172977896807</v>
      </c>
      <c r="W19">
        <v>21904.519332717216</v>
      </c>
      <c r="X19">
        <v>64869.826623076398</v>
      </c>
      <c r="Y19">
        <v>246</v>
      </c>
      <c r="Z19">
        <v>1249.6808758995171</v>
      </c>
      <c r="AA19" t="s">
        <v>19</v>
      </c>
      <c r="AB19">
        <v>3022.9040996461636</v>
      </c>
      <c r="AC19">
        <v>8</v>
      </c>
      <c r="AD19">
        <v>12900.364163940552</v>
      </c>
      <c r="AE19">
        <v>10095.219654750636</v>
      </c>
      <c r="AF19">
        <v>15705.508673130469</v>
      </c>
      <c r="AG19">
        <v>858</v>
      </c>
      <c r="AH19">
        <v>426.59358725403087</v>
      </c>
      <c r="AI19" t="s">
        <v>19</v>
      </c>
      <c r="AJ19">
        <v>1037.4541347069837</v>
      </c>
      <c r="AK19">
        <v>6</v>
      </c>
      <c r="AL19">
        <v>768.6359342935549</v>
      </c>
      <c r="AM19">
        <v>341.29261101250489</v>
      </c>
      <c r="AN19">
        <v>1195.9792575746048</v>
      </c>
      <c r="AO19">
        <v>48</v>
      </c>
      <c r="AP19">
        <v>798.66237402952834</v>
      </c>
      <c r="AQ19">
        <v>352.3437087541385</v>
      </c>
      <c r="AR19">
        <v>1244.9810393049181</v>
      </c>
      <c r="AS19">
        <v>67</v>
      </c>
      <c r="AT19" t="s">
        <v>25</v>
      </c>
      <c r="AU19" t="s">
        <v>26</v>
      </c>
      <c r="AV19" t="s">
        <v>26</v>
      </c>
      <c r="AW19" t="s">
        <v>25</v>
      </c>
      <c r="AX19">
        <v>10664.752046875454</v>
      </c>
      <c r="AY19">
        <v>7795.2050447172551</v>
      </c>
      <c r="AZ19">
        <v>13534.299049033652</v>
      </c>
      <c r="BA19">
        <v>724</v>
      </c>
      <c r="BB19">
        <v>241.7202214879847</v>
      </c>
      <c r="BC19" t="s">
        <v>19</v>
      </c>
      <c r="BD19">
        <v>526.1398266626436</v>
      </c>
      <c r="BE19">
        <v>13</v>
      </c>
    </row>
    <row r="20" spans="1:57" x14ac:dyDescent="0.25">
      <c r="A20" t="s">
        <v>40</v>
      </c>
      <c r="B20">
        <v>6670.1929690671159</v>
      </c>
      <c r="C20">
        <v>891.68650104524204</v>
      </c>
      <c r="D20">
        <v>12448.69943708899</v>
      </c>
      <c r="E20">
        <v>134</v>
      </c>
      <c r="F20">
        <v>13.819074960209718</v>
      </c>
      <c r="I20">
        <v>1</v>
      </c>
      <c r="J20">
        <v>475.95206693335854</v>
      </c>
      <c r="K20" t="s">
        <v>19</v>
      </c>
      <c r="L20">
        <v>1347.377743632185</v>
      </c>
      <c r="M20">
        <v>5</v>
      </c>
      <c r="N20">
        <v>954.15712701324946</v>
      </c>
      <c r="O20" t="s">
        <v>19</v>
      </c>
      <c r="P20">
        <v>2699.1403274869808</v>
      </c>
      <c r="Q20">
        <v>13</v>
      </c>
      <c r="R20" t="s">
        <v>25</v>
      </c>
      <c r="S20" t="s">
        <v>26</v>
      </c>
      <c r="T20" t="s">
        <v>26</v>
      </c>
      <c r="U20" t="s">
        <v>25</v>
      </c>
      <c r="V20">
        <v>5039.8315769221099</v>
      </c>
      <c r="W20">
        <v>715.48028547082049</v>
      </c>
      <c r="X20">
        <v>9364.1828683733984</v>
      </c>
      <c r="Y20">
        <v>109</v>
      </c>
      <c r="Z20">
        <v>186.43312323818873</v>
      </c>
      <c r="AA20" t="s">
        <v>19</v>
      </c>
      <c r="AB20">
        <v>580.94146975972103</v>
      </c>
      <c r="AC20">
        <v>6</v>
      </c>
      <c r="AD20">
        <v>2444.7835327631219</v>
      </c>
      <c r="AE20">
        <v>1890.9650029869736</v>
      </c>
      <c r="AF20">
        <v>2998.6020625392703</v>
      </c>
      <c r="AG20">
        <v>575</v>
      </c>
      <c r="AH20">
        <v>118.9688309862801</v>
      </c>
      <c r="AI20" t="s">
        <v>19</v>
      </c>
      <c r="AJ20">
        <v>302.95048123553596</v>
      </c>
      <c r="AK20">
        <v>10</v>
      </c>
      <c r="AL20">
        <v>332.08778319761484</v>
      </c>
      <c r="AM20">
        <v>114.77557079518616</v>
      </c>
      <c r="AN20">
        <v>549.39999560004355</v>
      </c>
      <c r="AO20">
        <v>35</v>
      </c>
      <c r="AP20">
        <v>385.92329195019721</v>
      </c>
      <c r="AQ20">
        <v>159.38236871472563</v>
      </c>
      <c r="AR20">
        <v>612.46421518566876</v>
      </c>
      <c r="AS20">
        <v>119</v>
      </c>
      <c r="AT20" t="s">
        <v>25</v>
      </c>
      <c r="AU20" t="s">
        <v>26</v>
      </c>
      <c r="AV20" t="s">
        <v>26</v>
      </c>
      <c r="AW20" t="s">
        <v>25</v>
      </c>
      <c r="AX20">
        <v>1559.5585588955119</v>
      </c>
      <c r="AY20">
        <v>1153.5956135332312</v>
      </c>
      <c r="AZ20">
        <v>1965.5215042577925</v>
      </c>
      <c r="BA20">
        <v>400</v>
      </c>
      <c r="BB20">
        <v>48.245067733518724</v>
      </c>
      <c r="BC20" t="s">
        <v>19</v>
      </c>
      <c r="BD20">
        <v>96.977947732659857</v>
      </c>
      <c r="BE20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FE72-51CC-AA43-B26B-86B447549D32}">
  <dimension ref="A1:BE20"/>
  <sheetViews>
    <sheetView tabSelected="1" workbookViewId="0">
      <selection activeCell="L23" sqref="L23"/>
    </sheetView>
  </sheetViews>
  <sheetFormatPr defaultRowHeight="15" x14ac:dyDescent="0.25"/>
  <sheetData>
    <row r="1" spans="1:57" x14ac:dyDescent="0.25">
      <c r="A1" s="43" t="s">
        <v>74</v>
      </c>
      <c r="B1" t="s">
        <v>41</v>
      </c>
      <c r="C1" t="s">
        <v>71</v>
      </c>
      <c r="F1" t="s">
        <v>41</v>
      </c>
      <c r="J1" t="s">
        <v>41</v>
      </c>
      <c r="N1" t="s">
        <v>41</v>
      </c>
      <c r="R1" t="s">
        <v>41</v>
      </c>
      <c r="V1" t="s">
        <v>41</v>
      </c>
      <c r="Z1" t="s">
        <v>41</v>
      </c>
      <c r="AD1" t="s">
        <v>42</v>
      </c>
      <c r="AH1" t="s">
        <v>42</v>
      </c>
      <c r="AL1" t="s">
        <v>42</v>
      </c>
      <c r="AP1" t="s">
        <v>42</v>
      </c>
      <c r="AT1" t="s">
        <v>42</v>
      </c>
      <c r="AX1" t="s">
        <v>42</v>
      </c>
      <c r="BB1" t="s">
        <v>42</v>
      </c>
    </row>
    <row r="2" spans="1:57" x14ac:dyDescent="0.25">
      <c r="B2" t="s">
        <v>16</v>
      </c>
      <c r="F2" t="s">
        <v>17</v>
      </c>
      <c r="J2" t="s">
        <v>18</v>
      </c>
      <c r="N2" t="s">
        <v>20</v>
      </c>
      <c r="R2" t="s">
        <v>21</v>
      </c>
      <c r="V2" t="s">
        <v>59</v>
      </c>
      <c r="Z2" t="s">
        <v>22</v>
      </c>
      <c r="AD2" t="s">
        <v>16</v>
      </c>
      <c r="AH2" t="s">
        <v>17</v>
      </c>
      <c r="AL2" t="s">
        <v>18</v>
      </c>
      <c r="AP2" t="s">
        <v>20</v>
      </c>
      <c r="AT2" t="s">
        <v>21</v>
      </c>
      <c r="AX2" t="s">
        <v>59</v>
      </c>
      <c r="BB2" t="s">
        <v>22</v>
      </c>
    </row>
    <row r="3" spans="1:57" x14ac:dyDescent="0.25">
      <c r="A3" t="s">
        <v>14</v>
      </c>
      <c r="B3" t="s">
        <v>11</v>
      </c>
      <c r="C3" t="s">
        <v>12</v>
      </c>
      <c r="D3" t="s">
        <v>13</v>
      </c>
      <c r="E3" t="s">
        <v>0</v>
      </c>
    </row>
    <row r="4" spans="1:57" x14ac:dyDescent="0.25">
      <c r="A4" t="s">
        <v>15</v>
      </c>
      <c r="B4">
        <v>28892.756951258107</v>
      </c>
      <c r="C4">
        <v>3609.6455853228581</v>
      </c>
      <c r="D4">
        <v>54175.868317193352</v>
      </c>
      <c r="E4">
        <v>865</v>
      </c>
      <c r="F4" t="s">
        <v>25</v>
      </c>
      <c r="G4" t="s">
        <v>26</v>
      </c>
      <c r="H4" t="s">
        <v>26</v>
      </c>
      <c r="I4" t="s">
        <v>25</v>
      </c>
      <c r="J4">
        <v>920.61622154708334</v>
      </c>
      <c r="K4">
        <v>106.92264614584008</v>
      </c>
      <c r="L4">
        <v>1734.3097969483265</v>
      </c>
      <c r="M4">
        <v>28</v>
      </c>
      <c r="N4">
        <v>14309.344619237008</v>
      </c>
      <c r="O4">
        <v>6678.667472095527</v>
      </c>
      <c r="P4">
        <v>21940.02176637849</v>
      </c>
      <c r="Q4">
        <v>432</v>
      </c>
      <c r="R4" t="s">
        <v>25</v>
      </c>
      <c r="S4" t="s">
        <v>26</v>
      </c>
      <c r="T4" t="s">
        <v>26</v>
      </c>
      <c r="U4" t="s">
        <v>25</v>
      </c>
      <c r="V4">
        <v>12677.199831933145</v>
      </c>
      <c r="W4" t="s">
        <v>19</v>
      </c>
      <c r="X4">
        <v>27276.430467267059</v>
      </c>
      <c r="Y4">
        <v>393</v>
      </c>
      <c r="Z4">
        <v>985.59627854087375</v>
      </c>
      <c r="AA4" t="s">
        <v>19</v>
      </c>
      <c r="AB4">
        <v>4646.5912341712956</v>
      </c>
      <c r="AC4">
        <v>12</v>
      </c>
      <c r="AD4">
        <v>236285.73094251705</v>
      </c>
      <c r="AE4">
        <v>104758.64415552068</v>
      </c>
      <c r="AF4">
        <v>367812.81772951339</v>
      </c>
      <c r="AG4">
        <v>4397</v>
      </c>
      <c r="AH4">
        <v>718.85870707911101</v>
      </c>
      <c r="AI4" t="s">
        <v>19</v>
      </c>
      <c r="AJ4">
        <v>6527.951264021619</v>
      </c>
      <c r="AK4">
        <v>13</v>
      </c>
      <c r="AL4">
        <v>10429.458387717241</v>
      </c>
      <c r="AM4">
        <v>3957.8589434179394</v>
      </c>
      <c r="AN4">
        <v>16901.057832016544</v>
      </c>
      <c r="AO4">
        <v>200</v>
      </c>
      <c r="AP4">
        <v>163112.73580692278</v>
      </c>
      <c r="AQ4">
        <v>37297.451806289857</v>
      </c>
      <c r="AR4">
        <v>288928.01980755571</v>
      </c>
      <c r="AS4">
        <v>2129</v>
      </c>
      <c r="AT4" t="s">
        <v>25</v>
      </c>
      <c r="AU4" t="s">
        <v>26</v>
      </c>
      <c r="AV4" t="s">
        <v>26</v>
      </c>
      <c r="AW4" t="s">
        <v>25</v>
      </c>
      <c r="AX4">
        <v>52552.438583959207</v>
      </c>
      <c r="AY4">
        <v>30627.902257880432</v>
      </c>
      <c r="AZ4">
        <v>74476.974910037985</v>
      </c>
      <c r="BA4">
        <v>1892</v>
      </c>
      <c r="BB4">
        <v>9472.2394568386717</v>
      </c>
      <c r="BC4" t="s">
        <v>19</v>
      </c>
      <c r="BD4">
        <v>23242.137194165087</v>
      </c>
      <c r="BE4">
        <v>163</v>
      </c>
    </row>
    <row r="5" spans="1:57" x14ac:dyDescent="0.25">
      <c r="A5" t="s">
        <v>23</v>
      </c>
      <c r="B5">
        <v>22964.707252755761</v>
      </c>
      <c r="C5">
        <v>1980.8657254410937</v>
      </c>
      <c r="D5">
        <v>43948.548780070429</v>
      </c>
      <c r="E5">
        <v>615</v>
      </c>
      <c r="F5" t="s">
        <v>25</v>
      </c>
      <c r="G5" t="s">
        <v>26</v>
      </c>
      <c r="H5" t="s">
        <v>26</v>
      </c>
      <c r="I5" t="s">
        <v>25</v>
      </c>
      <c r="J5">
        <v>581.54478847980499</v>
      </c>
      <c r="K5">
        <v>216.17607155197089</v>
      </c>
      <c r="L5">
        <v>946.91350540763915</v>
      </c>
      <c r="M5">
        <v>10</v>
      </c>
      <c r="N5">
        <v>11570.34688873589</v>
      </c>
      <c r="O5">
        <v>4116.7908643328374</v>
      </c>
      <c r="P5">
        <v>19023.902913138943</v>
      </c>
      <c r="Q5">
        <v>287</v>
      </c>
      <c r="R5" t="s">
        <v>25</v>
      </c>
      <c r="S5" t="s">
        <v>26</v>
      </c>
      <c r="T5" t="s">
        <v>26</v>
      </c>
      <c r="U5" t="s">
        <v>25</v>
      </c>
      <c r="V5">
        <v>10083.786825835705</v>
      </c>
      <c r="W5" t="s">
        <v>19</v>
      </c>
      <c r="X5">
        <v>21412.14614289521</v>
      </c>
      <c r="Y5">
        <v>310</v>
      </c>
      <c r="Z5">
        <v>729.02874970436096</v>
      </c>
      <c r="AA5" t="s">
        <v>19</v>
      </c>
      <c r="AB5">
        <v>3349.6852495001167</v>
      </c>
      <c r="AC5">
        <v>8</v>
      </c>
      <c r="AD5">
        <v>184302.14179146799</v>
      </c>
      <c r="AE5">
        <v>69568.949938459802</v>
      </c>
      <c r="AF5">
        <v>299035.3336444762</v>
      </c>
      <c r="AG5">
        <v>3128</v>
      </c>
      <c r="AH5">
        <v>474.47022199630737</v>
      </c>
      <c r="AI5" t="s">
        <v>19</v>
      </c>
      <c r="AJ5">
        <v>4331.8751468542732</v>
      </c>
      <c r="AK5">
        <v>5</v>
      </c>
      <c r="AL5">
        <v>7521.9322565197945</v>
      </c>
      <c r="AM5">
        <v>2115.400115653295</v>
      </c>
      <c r="AN5">
        <v>12928.464397386295</v>
      </c>
      <c r="AO5">
        <v>89</v>
      </c>
      <c r="AP5">
        <v>126958.06059362761</v>
      </c>
      <c r="AQ5">
        <v>15181.368094835096</v>
      </c>
      <c r="AR5">
        <v>238734.75309242011</v>
      </c>
      <c r="AS5">
        <v>1414</v>
      </c>
      <c r="AT5" t="s">
        <v>25</v>
      </c>
      <c r="AU5" t="s">
        <v>26</v>
      </c>
      <c r="AV5" t="s">
        <v>26</v>
      </c>
      <c r="AW5" t="s">
        <v>25</v>
      </c>
      <c r="AX5">
        <v>40927.425219488548</v>
      </c>
      <c r="AY5">
        <v>26473.868299306523</v>
      </c>
      <c r="AZ5">
        <v>55380.982139670574</v>
      </c>
      <c r="BA5">
        <v>1485</v>
      </c>
      <c r="BB5">
        <v>8420.2534998357296</v>
      </c>
      <c r="BC5" t="s">
        <v>19</v>
      </c>
      <c r="BD5">
        <v>20952.790068527345</v>
      </c>
      <c r="BE5">
        <v>135</v>
      </c>
    </row>
    <row r="6" spans="1:57" x14ac:dyDescent="0.25">
      <c r="A6" t="s">
        <v>24</v>
      </c>
      <c r="B6">
        <v>868.70183074474335</v>
      </c>
      <c r="C6">
        <v>60.015143241159194</v>
      </c>
      <c r="D6">
        <v>1677.3885182483275</v>
      </c>
      <c r="E6">
        <v>37</v>
      </c>
      <c r="F6" t="s">
        <v>25</v>
      </c>
      <c r="G6" t="s">
        <v>26</v>
      </c>
      <c r="H6" t="s">
        <v>26</v>
      </c>
      <c r="I6" t="s">
        <v>25</v>
      </c>
      <c r="J6" t="s">
        <v>25</v>
      </c>
      <c r="K6" t="s">
        <v>26</v>
      </c>
      <c r="L6" t="s">
        <v>26</v>
      </c>
      <c r="M6" t="s">
        <v>25</v>
      </c>
      <c r="N6">
        <v>804.04721146821976</v>
      </c>
      <c r="O6">
        <v>64.928925304129621</v>
      </c>
      <c r="P6">
        <v>1543.1654976323098</v>
      </c>
      <c r="Q6">
        <v>29</v>
      </c>
      <c r="R6" t="s">
        <v>25</v>
      </c>
      <c r="S6" t="s">
        <v>26</v>
      </c>
      <c r="T6" t="s">
        <v>26</v>
      </c>
      <c r="U6" t="s">
        <v>25</v>
      </c>
      <c r="V6">
        <v>64.65461927652359</v>
      </c>
      <c r="W6" t="s">
        <v>19</v>
      </c>
      <c r="X6">
        <v>214.38538916453666</v>
      </c>
      <c r="Y6">
        <v>8</v>
      </c>
      <c r="Z6" t="s">
        <v>25</v>
      </c>
      <c r="AA6" t="s">
        <v>26</v>
      </c>
      <c r="AB6" t="s">
        <v>26</v>
      </c>
      <c r="AC6" t="s">
        <v>25</v>
      </c>
      <c r="AD6">
        <v>16565.748324394226</v>
      </c>
      <c r="AE6">
        <v>5160.7461832961271</v>
      </c>
      <c r="AF6">
        <v>27970.750465492325</v>
      </c>
      <c r="AG6">
        <v>235</v>
      </c>
      <c r="AH6">
        <v>134.45398759841919</v>
      </c>
      <c r="AK6">
        <v>2</v>
      </c>
      <c r="AL6">
        <v>448.04731607437134</v>
      </c>
      <c r="AM6" t="s">
        <v>19</v>
      </c>
      <c r="AN6">
        <v>1091.1262559085144</v>
      </c>
      <c r="AO6">
        <v>9</v>
      </c>
      <c r="AP6">
        <v>14849.456589281559</v>
      </c>
      <c r="AQ6">
        <v>4034.9214444803238</v>
      </c>
      <c r="AR6">
        <v>25663.991734082796</v>
      </c>
      <c r="AS6">
        <v>168</v>
      </c>
      <c r="AT6" t="s">
        <v>25</v>
      </c>
      <c r="AU6" t="s">
        <v>26</v>
      </c>
      <c r="AV6" t="s">
        <v>26</v>
      </c>
      <c r="AW6" t="s">
        <v>25</v>
      </c>
      <c r="AX6">
        <v>1120.9063237905502</v>
      </c>
      <c r="AY6">
        <v>192.72550369074872</v>
      </c>
      <c r="AZ6">
        <v>2049.0871438903519</v>
      </c>
      <c r="BA6">
        <v>54</v>
      </c>
      <c r="BB6">
        <v>12.884107649326324</v>
      </c>
      <c r="BC6" t="s">
        <v>19</v>
      </c>
      <c r="BD6">
        <v>155.76574529389714</v>
      </c>
      <c r="BE6">
        <v>2</v>
      </c>
    </row>
    <row r="7" spans="1:57" x14ac:dyDescent="0.25">
      <c r="A7" t="s">
        <v>27</v>
      </c>
      <c r="B7">
        <v>130.00334800073614</v>
      </c>
      <c r="C7">
        <v>18.261180108472686</v>
      </c>
      <c r="D7">
        <v>241.74551589299961</v>
      </c>
      <c r="E7">
        <v>9</v>
      </c>
      <c r="F7" t="s">
        <v>25</v>
      </c>
      <c r="G7" t="s">
        <v>26</v>
      </c>
      <c r="H7" t="s">
        <v>26</v>
      </c>
      <c r="I7" t="s">
        <v>25</v>
      </c>
      <c r="J7" t="s">
        <v>25</v>
      </c>
      <c r="K7" t="s">
        <v>26</v>
      </c>
      <c r="L7" t="s">
        <v>26</v>
      </c>
      <c r="M7" t="s">
        <v>25</v>
      </c>
      <c r="N7">
        <v>130.00334800073614</v>
      </c>
      <c r="O7">
        <v>18.261180108472686</v>
      </c>
      <c r="P7">
        <v>241.74551589299961</v>
      </c>
      <c r="Q7">
        <v>9</v>
      </c>
      <c r="R7" t="s">
        <v>25</v>
      </c>
      <c r="S7" t="s">
        <v>26</v>
      </c>
      <c r="T7" t="s">
        <v>26</v>
      </c>
      <c r="U7" t="s">
        <v>25</v>
      </c>
      <c r="V7" t="s">
        <v>25</v>
      </c>
      <c r="W7" t="s">
        <v>26</v>
      </c>
      <c r="X7" t="s">
        <v>26</v>
      </c>
      <c r="Y7" t="s">
        <v>25</v>
      </c>
      <c r="Z7" t="s">
        <v>25</v>
      </c>
      <c r="AA7" t="s">
        <v>26</v>
      </c>
      <c r="AB7" t="s">
        <v>26</v>
      </c>
      <c r="AC7" t="s">
        <v>25</v>
      </c>
      <c r="AD7">
        <v>1364.8517535066621</v>
      </c>
      <c r="AE7">
        <v>444.13013151435075</v>
      </c>
      <c r="AF7">
        <v>2285.5733754989733</v>
      </c>
      <c r="AG7">
        <v>64</v>
      </c>
      <c r="AH7" t="s">
        <v>25</v>
      </c>
      <c r="AI7" t="s">
        <v>26</v>
      </c>
      <c r="AJ7" t="s">
        <v>26</v>
      </c>
      <c r="AK7" t="s">
        <v>25</v>
      </c>
      <c r="AL7">
        <v>11.178613324667424</v>
      </c>
      <c r="AO7">
        <v>1</v>
      </c>
      <c r="AP7">
        <v>1335.5953122271978</v>
      </c>
      <c r="AQ7">
        <v>417.57660941500581</v>
      </c>
      <c r="AR7">
        <v>2253.6140150393899</v>
      </c>
      <c r="AS7">
        <v>60</v>
      </c>
      <c r="AT7" t="s">
        <v>25</v>
      </c>
      <c r="AU7" t="s">
        <v>26</v>
      </c>
      <c r="AV7" t="s">
        <v>26</v>
      </c>
      <c r="AW7" t="s">
        <v>25</v>
      </c>
      <c r="AX7">
        <v>18.077827954796646</v>
      </c>
      <c r="AY7" t="s">
        <v>19</v>
      </c>
      <c r="AZ7">
        <v>78.454916220598307</v>
      </c>
      <c r="BA7">
        <v>3</v>
      </c>
      <c r="BB7" t="s">
        <v>25</v>
      </c>
      <c r="BC7" t="s">
        <v>26</v>
      </c>
      <c r="BD7" t="s">
        <v>26</v>
      </c>
      <c r="BE7" t="s">
        <v>25</v>
      </c>
    </row>
    <row r="8" spans="1:57" x14ac:dyDescent="0.25">
      <c r="A8" t="s">
        <v>28</v>
      </c>
      <c r="B8">
        <v>1019.9312110642659</v>
      </c>
      <c r="C8">
        <v>322.49910961978082</v>
      </c>
      <c r="D8">
        <v>1717.3633125087508</v>
      </c>
      <c r="E8">
        <v>74</v>
      </c>
      <c r="F8" t="s">
        <v>25</v>
      </c>
      <c r="G8" t="s">
        <v>26</v>
      </c>
      <c r="H8" t="s">
        <v>26</v>
      </c>
      <c r="I8" t="s">
        <v>25</v>
      </c>
      <c r="J8">
        <v>40.617374420166016</v>
      </c>
      <c r="M8">
        <v>1</v>
      </c>
      <c r="N8">
        <v>519.77993258623644</v>
      </c>
      <c r="O8">
        <v>151.14577241235179</v>
      </c>
      <c r="P8">
        <v>888.41409276012109</v>
      </c>
      <c r="Q8">
        <v>51</v>
      </c>
      <c r="R8" t="s">
        <v>25</v>
      </c>
      <c r="S8" t="s">
        <v>26</v>
      </c>
      <c r="T8" t="s">
        <v>26</v>
      </c>
      <c r="U8" t="s">
        <v>25</v>
      </c>
      <c r="V8">
        <v>459.53390405786365</v>
      </c>
      <c r="W8" t="s">
        <v>19</v>
      </c>
      <c r="X8">
        <v>971.46451632145227</v>
      </c>
      <c r="Y8">
        <v>22</v>
      </c>
      <c r="Z8" t="s">
        <v>25</v>
      </c>
      <c r="AA8" t="s">
        <v>26</v>
      </c>
      <c r="AB8" t="s">
        <v>26</v>
      </c>
      <c r="AC8" t="s">
        <v>25</v>
      </c>
      <c r="AD8">
        <v>13409.237179550744</v>
      </c>
      <c r="AE8">
        <v>8381.5682058246275</v>
      </c>
      <c r="AF8">
        <v>18436.906153276861</v>
      </c>
      <c r="AG8">
        <v>333</v>
      </c>
      <c r="AH8" t="s">
        <v>25</v>
      </c>
      <c r="AI8" t="s">
        <v>26</v>
      </c>
      <c r="AJ8" t="s">
        <v>26</v>
      </c>
      <c r="AK8" t="s">
        <v>25</v>
      </c>
      <c r="AL8">
        <v>311.77187156677246</v>
      </c>
      <c r="AM8" t="s">
        <v>19</v>
      </c>
      <c r="AN8">
        <v>716.95945771706965</v>
      </c>
      <c r="AO8">
        <v>8</v>
      </c>
      <c r="AP8">
        <v>11056.646596831752</v>
      </c>
      <c r="AQ8">
        <v>6898.4387509962071</v>
      </c>
      <c r="AR8">
        <v>15214.854442667296</v>
      </c>
      <c r="AS8">
        <v>253</v>
      </c>
      <c r="AT8" t="s">
        <v>25</v>
      </c>
      <c r="AU8" t="s">
        <v>26</v>
      </c>
      <c r="AV8" t="s">
        <v>26</v>
      </c>
      <c r="AW8" t="s">
        <v>25</v>
      </c>
      <c r="AX8">
        <v>1978.6858176816181</v>
      </c>
      <c r="AY8">
        <v>443.22995680993813</v>
      </c>
      <c r="AZ8">
        <v>3514.1416785532983</v>
      </c>
      <c r="BA8">
        <v>69</v>
      </c>
      <c r="BB8">
        <v>62.13289347060595</v>
      </c>
      <c r="BE8">
        <v>3</v>
      </c>
    </row>
    <row r="9" spans="1:57" x14ac:dyDescent="0.25">
      <c r="A9" t="s">
        <v>29</v>
      </c>
      <c r="B9">
        <v>93.606642127037048</v>
      </c>
      <c r="C9" t="s">
        <v>19</v>
      </c>
      <c r="D9">
        <v>373.95663015363363</v>
      </c>
      <c r="E9">
        <v>4</v>
      </c>
      <c r="F9" t="s">
        <v>25</v>
      </c>
      <c r="G9" t="s">
        <v>26</v>
      </c>
      <c r="H9" t="s">
        <v>26</v>
      </c>
      <c r="I9" t="s">
        <v>25</v>
      </c>
      <c r="J9" t="s">
        <v>25</v>
      </c>
      <c r="K9" t="s">
        <v>26</v>
      </c>
      <c r="L9" t="s">
        <v>26</v>
      </c>
      <c r="M9" t="s">
        <v>25</v>
      </c>
      <c r="N9">
        <v>93.606642127037048</v>
      </c>
      <c r="O9" t="s">
        <v>19</v>
      </c>
      <c r="P9">
        <v>373.95663015363363</v>
      </c>
      <c r="Q9">
        <v>4</v>
      </c>
      <c r="R9" t="s">
        <v>25</v>
      </c>
      <c r="S9" t="s">
        <v>26</v>
      </c>
      <c r="T9" t="s">
        <v>26</v>
      </c>
      <c r="U9" t="s">
        <v>25</v>
      </c>
      <c r="V9" t="s">
        <v>25</v>
      </c>
      <c r="W9" t="s">
        <v>26</v>
      </c>
      <c r="X9" t="s">
        <v>26</v>
      </c>
      <c r="Y9" t="s">
        <v>25</v>
      </c>
      <c r="Z9" t="s">
        <v>25</v>
      </c>
      <c r="AA9" t="s">
        <v>26</v>
      </c>
      <c r="AB9" t="s">
        <v>26</v>
      </c>
      <c r="AC9" t="s">
        <v>25</v>
      </c>
      <c r="AD9">
        <v>751.94327855110168</v>
      </c>
      <c r="AE9">
        <v>275.32405599030557</v>
      </c>
      <c r="AF9">
        <v>1228.5625011118977</v>
      </c>
      <c r="AG9">
        <v>21</v>
      </c>
      <c r="AH9" t="s">
        <v>25</v>
      </c>
      <c r="AI9" t="s">
        <v>26</v>
      </c>
      <c r="AJ9" t="s">
        <v>26</v>
      </c>
      <c r="AK9" t="s">
        <v>25</v>
      </c>
      <c r="AL9" t="s">
        <v>25</v>
      </c>
      <c r="AM9" t="s">
        <v>26</v>
      </c>
      <c r="AN9" t="s">
        <v>26</v>
      </c>
      <c r="AO9" t="s">
        <v>25</v>
      </c>
      <c r="AP9">
        <v>751.94327855110168</v>
      </c>
      <c r="AQ9">
        <v>275.32405599030557</v>
      </c>
      <c r="AR9">
        <v>1228.5625011118977</v>
      </c>
      <c r="AS9">
        <v>21</v>
      </c>
      <c r="AT9" t="s">
        <v>25</v>
      </c>
      <c r="AU9" t="s">
        <v>26</v>
      </c>
      <c r="AV9" t="s">
        <v>26</v>
      </c>
      <c r="AW9" t="s">
        <v>25</v>
      </c>
      <c r="AX9" t="s">
        <v>25</v>
      </c>
      <c r="AY9" t="s">
        <v>26</v>
      </c>
      <c r="AZ9" t="s">
        <v>26</v>
      </c>
      <c r="BA9" t="s">
        <v>25</v>
      </c>
      <c r="BB9" t="s">
        <v>25</v>
      </c>
      <c r="BC9" t="s">
        <v>26</v>
      </c>
      <c r="BD9" t="s">
        <v>26</v>
      </c>
      <c r="BE9" t="s">
        <v>25</v>
      </c>
    </row>
    <row r="10" spans="1:57" x14ac:dyDescent="0.25">
      <c r="A10" t="s">
        <v>30</v>
      </c>
      <c r="B10" t="s">
        <v>25</v>
      </c>
      <c r="C10" t="s">
        <v>26</v>
      </c>
      <c r="D10" t="s">
        <v>26</v>
      </c>
      <c r="E10" t="s">
        <v>25</v>
      </c>
      <c r="F10" t="s">
        <v>25</v>
      </c>
      <c r="G10" t="s">
        <v>26</v>
      </c>
      <c r="H10" t="s">
        <v>26</v>
      </c>
      <c r="I10" t="s">
        <v>25</v>
      </c>
      <c r="J10" t="s">
        <v>25</v>
      </c>
      <c r="K10" t="s">
        <v>26</v>
      </c>
      <c r="L10" t="s">
        <v>26</v>
      </c>
      <c r="M10" t="s">
        <v>25</v>
      </c>
      <c r="N10" t="s">
        <v>25</v>
      </c>
      <c r="O10" t="s">
        <v>26</v>
      </c>
      <c r="P10" t="s">
        <v>26</v>
      </c>
      <c r="Q10" t="s">
        <v>25</v>
      </c>
      <c r="R10" t="s">
        <v>25</v>
      </c>
      <c r="S10" t="s">
        <v>26</v>
      </c>
      <c r="T10" t="s">
        <v>26</v>
      </c>
      <c r="U10" t="s">
        <v>25</v>
      </c>
      <c r="V10" t="s">
        <v>25</v>
      </c>
      <c r="W10" t="s">
        <v>26</v>
      </c>
      <c r="X10" t="s">
        <v>26</v>
      </c>
      <c r="Y10" t="s">
        <v>25</v>
      </c>
      <c r="Z10" t="s">
        <v>25</v>
      </c>
      <c r="AA10" t="s">
        <v>26</v>
      </c>
      <c r="AB10" t="s">
        <v>26</v>
      </c>
      <c r="AC10" t="s">
        <v>25</v>
      </c>
      <c r="AD10">
        <v>282.8929009437561</v>
      </c>
      <c r="AE10" t="s">
        <v>19</v>
      </c>
      <c r="AF10">
        <v>2613.7883290992313</v>
      </c>
      <c r="AG10">
        <v>2</v>
      </c>
      <c r="AH10" t="s">
        <v>25</v>
      </c>
      <c r="AI10" t="s">
        <v>26</v>
      </c>
      <c r="AJ10" t="s">
        <v>26</v>
      </c>
      <c r="AK10" t="s">
        <v>25</v>
      </c>
      <c r="AL10" t="s">
        <v>25</v>
      </c>
      <c r="AM10" t="s">
        <v>26</v>
      </c>
      <c r="AN10" t="s">
        <v>26</v>
      </c>
      <c r="AO10" t="s">
        <v>25</v>
      </c>
      <c r="AP10">
        <v>282.8929009437561</v>
      </c>
      <c r="AQ10" t="s">
        <v>19</v>
      </c>
      <c r="AR10">
        <v>2613.7883290992313</v>
      </c>
      <c r="AS10">
        <v>2</v>
      </c>
      <c r="AT10" t="s">
        <v>25</v>
      </c>
      <c r="AU10" t="s">
        <v>26</v>
      </c>
      <c r="AV10" t="s">
        <v>26</v>
      </c>
      <c r="AW10" t="s">
        <v>25</v>
      </c>
      <c r="AX10" t="s">
        <v>25</v>
      </c>
      <c r="AY10" t="s">
        <v>26</v>
      </c>
      <c r="AZ10" t="s">
        <v>26</v>
      </c>
      <c r="BA10" t="s">
        <v>25</v>
      </c>
      <c r="BB10" t="s">
        <v>25</v>
      </c>
      <c r="BC10" t="s">
        <v>26</v>
      </c>
      <c r="BD10" t="s">
        <v>26</v>
      </c>
      <c r="BE10" t="s">
        <v>25</v>
      </c>
    </row>
    <row r="11" spans="1:57" x14ac:dyDescent="0.25">
      <c r="A11" t="s">
        <v>31</v>
      </c>
      <c r="B11">
        <v>19.227542121053261</v>
      </c>
      <c r="C11" t="s">
        <v>19</v>
      </c>
      <c r="D11">
        <v>196.57900153912829</v>
      </c>
      <c r="E11">
        <v>3</v>
      </c>
      <c r="F11" t="s">
        <v>25</v>
      </c>
      <c r="G11" t="s">
        <v>26</v>
      </c>
      <c r="H11" t="s">
        <v>26</v>
      </c>
      <c r="I11" t="s">
        <v>25</v>
      </c>
      <c r="J11">
        <v>19.227542121053261</v>
      </c>
      <c r="K11" t="s">
        <v>19</v>
      </c>
      <c r="L11">
        <v>196.57900153912829</v>
      </c>
      <c r="M11">
        <v>3</v>
      </c>
      <c r="N11" t="s">
        <v>25</v>
      </c>
      <c r="O11" t="s">
        <v>26</v>
      </c>
      <c r="P11" t="s">
        <v>26</v>
      </c>
      <c r="Q11" t="s">
        <v>25</v>
      </c>
      <c r="R11" t="s">
        <v>25</v>
      </c>
      <c r="S11" t="s">
        <v>26</v>
      </c>
      <c r="T11" t="s">
        <v>26</v>
      </c>
      <c r="U11" t="s">
        <v>25</v>
      </c>
      <c r="V11" t="s">
        <v>25</v>
      </c>
      <c r="W11" t="s">
        <v>26</v>
      </c>
      <c r="X11" t="s">
        <v>26</v>
      </c>
      <c r="Y11" t="s">
        <v>25</v>
      </c>
      <c r="Z11" t="s">
        <v>25</v>
      </c>
      <c r="AA11" t="s">
        <v>26</v>
      </c>
      <c r="AB11" t="s">
        <v>26</v>
      </c>
      <c r="AC11" t="s">
        <v>25</v>
      </c>
      <c r="AD11">
        <v>83.218169858446572</v>
      </c>
      <c r="AE11" t="s">
        <v>19</v>
      </c>
      <c r="AF11">
        <v>180.1050333139535</v>
      </c>
      <c r="AG11">
        <v>17</v>
      </c>
      <c r="AH11" t="s">
        <v>25</v>
      </c>
      <c r="AI11" t="s">
        <v>26</v>
      </c>
      <c r="AJ11" t="s">
        <v>26</v>
      </c>
      <c r="AK11" t="s">
        <v>25</v>
      </c>
      <c r="AL11">
        <v>51.607785343972637</v>
      </c>
      <c r="AM11" t="s">
        <v>19</v>
      </c>
      <c r="AN11">
        <v>163.07304872773454</v>
      </c>
      <c r="AO11">
        <v>8</v>
      </c>
      <c r="AP11">
        <v>29.90885786001882</v>
      </c>
      <c r="AQ11" t="s">
        <v>19</v>
      </c>
      <c r="AR11">
        <v>78.38376673883937</v>
      </c>
      <c r="AS11">
        <v>8</v>
      </c>
      <c r="AT11" t="s">
        <v>25</v>
      </c>
      <c r="AU11" t="s">
        <v>26</v>
      </c>
      <c r="AV11" t="s">
        <v>26</v>
      </c>
      <c r="AW11" t="s">
        <v>25</v>
      </c>
      <c r="AX11">
        <v>1.7015266544551082</v>
      </c>
      <c r="BA11">
        <v>1</v>
      </c>
      <c r="BB11" t="s">
        <v>25</v>
      </c>
      <c r="BC11" t="s">
        <v>26</v>
      </c>
      <c r="BD11" t="s">
        <v>26</v>
      </c>
      <c r="BE11" t="s">
        <v>25</v>
      </c>
    </row>
    <row r="12" spans="1:57" x14ac:dyDescent="0.25">
      <c r="A12" t="s">
        <v>32</v>
      </c>
      <c r="B12">
        <v>981.34293036855945</v>
      </c>
      <c r="C12" t="s">
        <v>19</v>
      </c>
      <c r="D12">
        <v>2102.8427682548277</v>
      </c>
      <c r="E12">
        <v>36</v>
      </c>
      <c r="F12" t="s">
        <v>25</v>
      </c>
      <c r="G12" t="s">
        <v>26</v>
      </c>
      <c r="H12" t="s">
        <v>26</v>
      </c>
      <c r="I12" t="s">
        <v>25</v>
      </c>
      <c r="J12">
        <v>49.117447680650251</v>
      </c>
      <c r="K12" t="s">
        <v>19</v>
      </c>
      <c r="L12">
        <v>215.37419724140565</v>
      </c>
      <c r="M12">
        <v>3</v>
      </c>
      <c r="N12">
        <v>449.67255721332685</v>
      </c>
      <c r="O12" t="s">
        <v>19</v>
      </c>
      <c r="P12">
        <v>1198.1171380231117</v>
      </c>
      <c r="Q12">
        <v>12</v>
      </c>
      <c r="R12" t="s">
        <v>25</v>
      </c>
      <c r="S12" t="s">
        <v>26</v>
      </c>
      <c r="T12" t="s">
        <v>26</v>
      </c>
      <c r="U12" t="s">
        <v>25</v>
      </c>
      <c r="V12">
        <v>356.64549638286633</v>
      </c>
      <c r="W12" t="s">
        <v>19</v>
      </c>
      <c r="X12">
        <v>873.81059249883344</v>
      </c>
      <c r="Y12">
        <v>19</v>
      </c>
      <c r="Z12">
        <v>125.90742909171604</v>
      </c>
      <c r="AC12">
        <v>2</v>
      </c>
      <c r="AD12">
        <v>4051.1448476521091</v>
      </c>
      <c r="AE12">
        <v>1779.2057572866534</v>
      </c>
      <c r="AF12">
        <v>6323.0839380175648</v>
      </c>
      <c r="AG12">
        <v>163</v>
      </c>
      <c r="AH12" t="s">
        <v>25</v>
      </c>
      <c r="AI12" t="s">
        <v>26</v>
      </c>
      <c r="AJ12" t="s">
        <v>26</v>
      </c>
      <c r="AK12" t="s">
        <v>25</v>
      </c>
      <c r="AL12">
        <v>72.28614109898794</v>
      </c>
      <c r="AM12" t="s">
        <v>19</v>
      </c>
      <c r="AN12">
        <v>196.95386828147724</v>
      </c>
      <c r="AO12">
        <v>4</v>
      </c>
      <c r="AP12">
        <v>2077.6551091821848</v>
      </c>
      <c r="AQ12">
        <v>253.26407752406226</v>
      </c>
      <c r="AR12">
        <v>3902.0461408403071</v>
      </c>
      <c r="AS12">
        <v>53</v>
      </c>
      <c r="AT12" t="s">
        <v>25</v>
      </c>
      <c r="AU12" t="s">
        <v>26</v>
      </c>
      <c r="AV12" t="s">
        <v>26</v>
      </c>
      <c r="AW12" t="s">
        <v>25</v>
      </c>
      <c r="AX12">
        <v>1853.9650655038845</v>
      </c>
      <c r="AY12">
        <v>715.31928580816157</v>
      </c>
      <c r="AZ12">
        <v>2992.6108451996074</v>
      </c>
      <c r="BA12">
        <v>102</v>
      </c>
      <c r="BB12">
        <v>47.238531867051961</v>
      </c>
      <c r="BC12" t="s">
        <v>19</v>
      </c>
      <c r="BD12">
        <v>161.53277203551809</v>
      </c>
      <c r="BE12">
        <v>4</v>
      </c>
    </row>
    <row r="13" spans="1:57" x14ac:dyDescent="0.25">
      <c r="A13" t="s">
        <v>33</v>
      </c>
      <c r="B13">
        <v>2110.4330293469948</v>
      </c>
      <c r="C13" t="s">
        <v>19</v>
      </c>
      <c r="D13">
        <v>4482.5189410654475</v>
      </c>
      <c r="E13">
        <v>62</v>
      </c>
      <c r="F13" t="s">
        <v>25</v>
      </c>
      <c r="G13" t="s">
        <v>26</v>
      </c>
      <c r="H13" t="s">
        <v>26</v>
      </c>
      <c r="I13" t="s">
        <v>25</v>
      </c>
      <c r="J13">
        <v>0.13526987038954896</v>
      </c>
      <c r="M13">
        <v>1</v>
      </c>
      <c r="N13">
        <v>340.48887465292052</v>
      </c>
      <c r="O13" t="s">
        <v>19</v>
      </c>
      <c r="P13">
        <v>700.68394666292784</v>
      </c>
      <c r="Q13">
        <v>28</v>
      </c>
      <c r="R13" t="s">
        <v>25</v>
      </c>
      <c r="S13" t="s">
        <v>26</v>
      </c>
      <c r="T13" t="s">
        <v>26</v>
      </c>
      <c r="U13" t="s">
        <v>25</v>
      </c>
      <c r="V13">
        <v>1639.1487850788883</v>
      </c>
      <c r="W13" t="s">
        <v>19</v>
      </c>
      <c r="X13">
        <v>4059.0728473313893</v>
      </c>
      <c r="Y13">
        <v>31</v>
      </c>
      <c r="Z13">
        <v>130.66009974479675</v>
      </c>
      <c r="AA13" t="s">
        <v>19</v>
      </c>
      <c r="AB13">
        <v>1657.4709427991672</v>
      </c>
      <c r="AC13">
        <v>2</v>
      </c>
      <c r="AD13">
        <v>11762.590971499674</v>
      </c>
      <c r="AE13">
        <v>3423.2348649671239</v>
      </c>
      <c r="AF13">
        <v>20101.947078032223</v>
      </c>
      <c r="AG13">
        <v>287</v>
      </c>
      <c r="AH13" t="s">
        <v>25</v>
      </c>
      <c r="AI13" t="s">
        <v>26</v>
      </c>
      <c r="AJ13" t="s">
        <v>26</v>
      </c>
      <c r="AK13" t="s">
        <v>25</v>
      </c>
      <c r="AL13">
        <v>621.50802859232249</v>
      </c>
      <c r="AM13" t="s">
        <v>19</v>
      </c>
      <c r="AN13">
        <v>1458.5528761279729</v>
      </c>
      <c r="AO13">
        <v>17</v>
      </c>
      <c r="AP13">
        <v>3870.5503632476784</v>
      </c>
      <c r="AQ13" t="s">
        <v>19</v>
      </c>
      <c r="AR13">
        <v>8130.7287203251681</v>
      </c>
      <c r="AS13">
        <v>90</v>
      </c>
      <c r="AT13" t="s">
        <v>25</v>
      </c>
      <c r="AU13" t="s">
        <v>26</v>
      </c>
      <c r="AV13" t="s">
        <v>26</v>
      </c>
      <c r="AW13" t="s">
        <v>25</v>
      </c>
      <c r="AX13">
        <v>6485.0720697939523</v>
      </c>
      <c r="AY13">
        <v>34.921452265780317</v>
      </c>
      <c r="AZ13">
        <v>12935.222687322124</v>
      </c>
      <c r="BA13">
        <v>164</v>
      </c>
      <c r="BB13">
        <v>785.46050986571981</v>
      </c>
      <c r="BC13" t="s">
        <v>19</v>
      </c>
      <c r="BD13">
        <v>1911.1529977740186</v>
      </c>
      <c r="BE13">
        <v>16</v>
      </c>
    </row>
    <row r="14" spans="1:57" x14ac:dyDescent="0.25">
      <c r="A14" t="s">
        <v>34</v>
      </c>
      <c r="B14">
        <v>73.430201301299803</v>
      </c>
      <c r="C14" t="s">
        <v>19</v>
      </c>
      <c r="D14">
        <v>238.96056122288221</v>
      </c>
      <c r="E14">
        <v>3</v>
      </c>
      <c r="F14" t="s">
        <v>25</v>
      </c>
      <c r="G14" t="s">
        <v>26</v>
      </c>
      <c r="H14" t="s">
        <v>26</v>
      </c>
      <c r="I14" t="s">
        <v>25</v>
      </c>
      <c r="J14" t="s">
        <v>25</v>
      </c>
      <c r="K14" t="s">
        <v>26</v>
      </c>
      <c r="L14" t="s">
        <v>26</v>
      </c>
      <c r="M14" t="s">
        <v>25</v>
      </c>
      <c r="N14" t="s">
        <v>25</v>
      </c>
      <c r="O14" t="s">
        <v>26</v>
      </c>
      <c r="P14" t="s">
        <v>26</v>
      </c>
      <c r="Q14" t="s">
        <v>25</v>
      </c>
      <c r="R14" t="s">
        <v>25</v>
      </c>
      <c r="S14" t="s">
        <v>26</v>
      </c>
      <c r="T14" t="s">
        <v>26</v>
      </c>
      <c r="U14" t="s">
        <v>25</v>
      </c>
      <c r="V14">
        <v>73.430201301299803</v>
      </c>
      <c r="W14" t="s">
        <v>19</v>
      </c>
      <c r="X14">
        <v>238.96056122288221</v>
      </c>
      <c r="Y14">
        <v>3</v>
      </c>
      <c r="Z14" t="s">
        <v>25</v>
      </c>
      <c r="AA14" t="s">
        <v>26</v>
      </c>
      <c r="AB14" t="s">
        <v>26</v>
      </c>
      <c r="AC14" t="s">
        <v>25</v>
      </c>
      <c r="AD14">
        <v>311.88791005852801</v>
      </c>
      <c r="AE14">
        <v>36.209928878890196</v>
      </c>
      <c r="AF14">
        <v>587.56589123816582</v>
      </c>
      <c r="AG14">
        <v>18</v>
      </c>
      <c r="AH14" t="s">
        <v>25</v>
      </c>
      <c r="AI14" t="s">
        <v>26</v>
      </c>
      <c r="AJ14" t="s">
        <v>26</v>
      </c>
      <c r="AK14" t="s">
        <v>25</v>
      </c>
      <c r="AL14" t="s">
        <v>25</v>
      </c>
      <c r="AM14" t="s">
        <v>26</v>
      </c>
      <c r="AN14" t="s">
        <v>26</v>
      </c>
      <c r="AO14" t="s">
        <v>25</v>
      </c>
      <c r="AP14">
        <v>1.0132628169026106</v>
      </c>
      <c r="AS14">
        <v>1</v>
      </c>
      <c r="AT14" t="s">
        <v>25</v>
      </c>
      <c r="AU14" t="s">
        <v>26</v>
      </c>
      <c r="AV14" t="s">
        <v>26</v>
      </c>
      <c r="AW14" t="s">
        <v>25</v>
      </c>
      <c r="AX14">
        <v>166.60473309138735</v>
      </c>
      <c r="AY14">
        <v>75.103957729494695</v>
      </c>
      <c r="AZ14">
        <v>258.10550845327998</v>
      </c>
      <c r="BA14">
        <v>14</v>
      </c>
      <c r="BB14">
        <v>144.26991415023804</v>
      </c>
      <c r="BC14" t="s">
        <v>19</v>
      </c>
      <c r="BD14">
        <v>706.03862730856144</v>
      </c>
      <c r="BE14">
        <v>3</v>
      </c>
    </row>
    <row r="15" spans="1:57" x14ac:dyDescent="0.25">
      <c r="A15" t="s">
        <v>35</v>
      </c>
      <c r="B15" t="s">
        <v>25</v>
      </c>
      <c r="C15" t="s">
        <v>26</v>
      </c>
      <c r="D15" t="s">
        <v>26</v>
      </c>
      <c r="E15" t="s">
        <v>25</v>
      </c>
      <c r="F15" t="s">
        <v>25</v>
      </c>
      <c r="G15" t="s">
        <v>26</v>
      </c>
      <c r="H15" t="s">
        <v>26</v>
      </c>
      <c r="I15" t="s">
        <v>25</v>
      </c>
      <c r="J15" t="s">
        <v>25</v>
      </c>
      <c r="K15" t="s">
        <v>26</v>
      </c>
      <c r="L15" t="s">
        <v>26</v>
      </c>
      <c r="M15" t="s">
        <v>25</v>
      </c>
      <c r="N15" t="s">
        <v>25</v>
      </c>
      <c r="O15" t="s">
        <v>26</v>
      </c>
      <c r="P15" t="s">
        <v>26</v>
      </c>
      <c r="Q15" t="s">
        <v>25</v>
      </c>
      <c r="R15" t="s">
        <v>25</v>
      </c>
      <c r="S15" t="s">
        <v>26</v>
      </c>
      <c r="T15" t="s">
        <v>26</v>
      </c>
      <c r="U15" t="s">
        <v>25</v>
      </c>
      <c r="V15" t="s">
        <v>25</v>
      </c>
      <c r="W15" t="s">
        <v>26</v>
      </c>
      <c r="X15" t="s">
        <v>26</v>
      </c>
      <c r="Y15" t="s">
        <v>25</v>
      </c>
      <c r="Z15" t="s">
        <v>25</v>
      </c>
      <c r="AA15" t="s">
        <v>26</v>
      </c>
      <c r="AB15" t="s">
        <v>26</v>
      </c>
      <c r="AC15" t="s">
        <v>25</v>
      </c>
      <c r="AD15" t="s">
        <v>25</v>
      </c>
      <c r="AE15" t="s">
        <v>26</v>
      </c>
      <c r="AF15" t="s">
        <v>26</v>
      </c>
      <c r="AG15" t="s">
        <v>25</v>
      </c>
      <c r="AH15" t="s">
        <v>25</v>
      </c>
      <c r="AI15" t="s">
        <v>26</v>
      </c>
      <c r="AJ15" t="s">
        <v>26</v>
      </c>
      <c r="AK15" t="s">
        <v>25</v>
      </c>
      <c r="AL15" t="s">
        <v>25</v>
      </c>
      <c r="AM15" t="s">
        <v>26</v>
      </c>
      <c r="AN15" t="s">
        <v>26</v>
      </c>
      <c r="AO15" t="s">
        <v>25</v>
      </c>
      <c r="AP15" t="s">
        <v>25</v>
      </c>
      <c r="AQ15" t="s">
        <v>26</v>
      </c>
      <c r="AR15" t="s">
        <v>26</v>
      </c>
      <c r="AS15" t="s">
        <v>25</v>
      </c>
      <c r="AT15" t="s">
        <v>25</v>
      </c>
      <c r="AU15" t="s">
        <v>26</v>
      </c>
      <c r="AV15" t="s">
        <v>26</v>
      </c>
      <c r="AW15" t="s">
        <v>25</v>
      </c>
      <c r="AX15" t="s">
        <v>25</v>
      </c>
      <c r="AY15" t="s">
        <v>26</v>
      </c>
      <c r="AZ15" t="s">
        <v>26</v>
      </c>
      <c r="BA15" t="s">
        <v>25</v>
      </c>
      <c r="BB15" t="s">
        <v>25</v>
      </c>
      <c r="BC15" t="s">
        <v>26</v>
      </c>
      <c r="BD15" t="s">
        <v>26</v>
      </c>
      <c r="BE15" t="s">
        <v>25</v>
      </c>
    </row>
    <row r="16" spans="1:57" x14ac:dyDescent="0.25">
      <c r="A16" t="s">
        <v>36</v>
      </c>
      <c r="B16" t="s">
        <v>25</v>
      </c>
      <c r="C16" t="s">
        <v>26</v>
      </c>
      <c r="D16" t="s">
        <v>26</v>
      </c>
      <c r="E16" t="s">
        <v>25</v>
      </c>
      <c r="F16" t="s">
        <v>25</v>
      </c>
      <c r="G16" t="s">
        <v>26</v>
      </c>
      <c r="H16" t="s">
        <v>26</v>
      </c>
      <c r="I16" t="s">
        <v>25</v>
      </c>
      <c r="J16" t="s">
        <v>25</v>
      </c>
      <c r="K16" t="s">
        <v>26</v>
      </c>
      <c r="L16" t="s">
        <v>26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26</v>
      </c>
      <c r="T16" t="s">
        <v>26</v>
      </c>
      <c r="U16" t="s">
        <v>25</v>
      </c>
      <c r="V16" t="s">
        <v>25</v>
      </c>
      <c r="W16" t="s">
        <v>26</v>
      </c>
      <c r="X16" t="s">
        <v>26</v>
      </c>
      <c r="Y16" t="s">
        <v>25</v>
      </c>
      <c r="Z16" t="s">
        <v>25</v>
      </c>
      <c r="AA16" t="s">
        <v>26</v>
      </c>
      <c r="AB16" t="s">
        <v>26</v>
      </c>
      <c r="AC16" t="s">
        <v>25</v>
      </c>
      <c r="AD16" t="s">
        <v>25</v>
      </c>
      <c r="AE16" t="s">
        <v>26</v>
      </c>
      <c r="AF16" t="s">
        <v>26</v>
      </c>
      <c r="AG16" t="s">
        <v>25</v>
      </c>
      <c r="AH16" t="s">
        <v>25</v>
      </c>
      <c r="AI16" t="s">
        <v>26</v>
      </c>
      <c r="AJ16" t="s">
        <v>26</v>
      </c>
      <c r="AK16" t="s">
        <v>25</v>
      </c>
      <c r="AL16" t="s">
        <v>25</v>
      </c>
      <c r="AM16" t="s">
        <v>26</v>
      </c>
      <c r="AN16" t="s">
        <v>26</v>
      </c>
      <c r="AO16" t="s">
        <v>25</v>
      </c>
      <c r="AP16" t="s">
        <v>25</v>
      </c>
      <c r="AQ16" t="s">
        <v>26</v>
      </c>
      <c r="AR16" t="s">
        <v>26</v>
      </c>
      <c r="AS16" t="s">
        <v>25</v>
      </c>
      <c r="AT16" t="s">
        <v>25</v>
      </c>
      <c r="AU16" t="s">
        <v>26</v>
      </c>
      <c r="AV16" t="s">
        <v>26</v>
      </c>
      <c r="AW16" t="s">
        <v>25</v>
      </c>
      <c r="AX16" t="s">
        <v>25</v>
      </c>
      <c r="AY16" t="s">
        <v>26</v>
      </c>
      <c r="AZ16" t="s">
        <v>26</v>
      </c>
      <c r="BA16" t="s">
        <v>25</v>
      </c>
      <c r="BB16" t="s">
        <v>25</v>
      </c>
      <c r="BC16" t="s">
        <v>26</v>
      </c>
      <c r="BD16" t="s">
        <v>26</v>
      </c>
      <c r="BE16" t="s">
        <v>25</v>
      </c>
    </row>
    <row r="17" spans="1:57" x14ac:dyDescent="0.25">
      <c r="A17" t="s">
        <v>37</v>
      </c>
      <c r="B17" t="s">
        <v>25</v>
      </c>
      <c r="C17" t="s">
        <v>26</v>
      </c>
      <c r="D17" t="s">
        <v>26</v>
      </c>
      <c r="E17" t="s">
        <v>25</v>
      </c>
      <c r="F17" t="s">
        <v>25</v>
      </c>
      <c r="G17" t="s">
        <v>26</v>
      </c>
      <c r="H17" t="s">
        <v>26</v>
      </c>
      <c r="I17" t="s">
        <v>25</v>
      </c>
      <c r="J17" t="s">
        <v>25</v>
      </c>
      <c r="K17" t="s">
        <v>26</v>
      </c>
      <c r="L17" t="s">
        <v>26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26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25</v>
      </c>
      <c r="Z17" t="s">
        <v>25</v>
      </c>
      <c r="AA17" t="s">
        <v>26</v>
      </c>
      <c r="AB17" t="s">
        <v>26</v>
      </c>
      <c r="AC17" t="s">
        <v>25</v>
      </c>
      <c r="AD17" t="s">
        <v>25</v>
      </c>
      <c r="AE17" t="s">
        <v>26</v>
      </c>
      <c r="AF17" t="s">
        <v>26</v>
      </c>
      <c r="AG17" t="s">
        <v>25</v>
      </c>
      <c r="AH17" t="s">
        <v>25</v>
      </c>
      <c r="AI17" t="s">
        <v>26</v>
      </c>
      <c r="AJ17" t="s">
        <v>26</v>
      </c>
      <c r="AK17" t="s">
        <v>25</v>
      </c>
      <c r="AL17" t="s">
        <v>25</v>
      </c>
      <c r="AM17" t="s">
        <v>26</v>
      </c>
      <c r="AN17" t="s">
        <v>26</v>
      </c>
      <c r="AO17" t="s">
        <v>25</v>
      </c>
      <c r="AP17" t="s">
        <v>25</v>
      </c>
      <c r="AQ17" t="s">
        <v>26</v>
      </c>
      <c r="AR17" t="s">
        <v>26</v>
      </c>
      <c r="AS17" t="s">
        <v>25</v>
      </c>
      <c r="AT17" t="s">
        <v>25</v>
      </c>
      <c r="AU17" t="s">
        <v>26</v>
      </c>
      <c r="AV17" t="s">
        <v>26</v>
      </c>
      <c r="AW17" t="s">
        <v>25</v>
      </c>
      <c r="AX17" t="s">
        <v>25</v>
      </c>
      <c r="AY17" t="s">
        <v>26</v>
      </c>
      <c r="AZ17" t="s">
        <v>26</v>
      </c>
      <c r="BA17" t="s">
        <v>25</v>
      </c>
      <c r="BB17" t="s">
        <v>25</v>
      </c>
      <c r="BC17" t="s">
        <v>26</v>
      </c>
      <c r="BD17" t="s">
        <v>26</v>
      </c>
      <c r="BE17" t="s">
        <v>25</v>
      </c>
    </row>
    <row r="18" spans="1:57" x14ac:dyDescent="0.25">
      <c r="A18" t="s">
        <v>38</v>
      </c>
      <c r="B18">
        <v>19.195302388112097</v>
      </c>
      <c r="C18" t="s">
        <v>19</v>
      </c>
      <c r="D18">
        <v>75.824814542378093</v>
      </c>
      <c r="E18">
        <v>3</v>
      </c>
      <c r="F18" t="s">
        <v>25</v>
      </c>
      <c r="G18" t="s">
        <v>26</v>
      </c>
      <c r="H18" t="s">
        <v>26</v>
      </c>
      <c r="I18" t="s">
        <v>25</v>
      </c>
      <c r="J18">
        <v>3.6541072362587528</v>
      </c>
      <c r="K18" t="s">
        <v>19</v>
      </c>
      <c r="L18">
        <v>8.6231911802238272</v>
      </c>
      <c r="M18">
        <v>2</v>
      </c>
      <c r="N18">
        <v>15.541195151853344</v>
      </c>
      <c r="Q18">
        <v>1</v>
      </c>
      <c r="R18" t="s">
        <v>25</v>
      </c>
      <c r="S18" t="s">
        <v>26</v>
      </c>
      <c r="T18" t="s">
        <v>26</v>
      </c>
      <c r="U18" t="s">
        <v>25</v>
      </c>
      <c r="V18" t="s">
        <v>25</v>
      </c>
      <c r="W18" t="s">
        <v>26</v>
      </c>
      <c r="X18" t="s">
        <v>26</v>
      </c>
      <c r="Y18" t="s">
        <v>25</v>
      </c>
      <c r="Z18" t="s">
        <v>25</v>
      </c>
      <c r="AA18" t="s">
        <v>26</v>
      </c>
      <c r="AB18" t="s">
        <v>26</v>
      </c>
      <c r="AC18" t="s">
        <v>25</v>
      </c>
      <c r="AD18">
        <v>422.82847074865168</v>
      </c>
      <c r="AE18">
        <v>81.3565281054926</v>
      </c>
      <c r="AF18">
        <v>764.30041339181071</v>
      </c>
      <c r="AG18">
        <v>27</v>
      </c>
      <c r="AH18" t="s">
        <v>25</v>
      </c>
      <c r="AI18" t="s">
        <v>26</v>
      </c>
      <c r="AJ18" t="s">
        <v>26</v>
      </c>
      <c r="AK18" t="s">
        <v>25</v>
      </c>
      <c r="AL18">
        <v>371.16775400815044</v>
      </c>
      <c r="AM18">
        <v>31.310947720307297</v>
      </c>
      <c r="AN18">
        <v>711.02456029599352</v>
      </c>
      <c r="AO18">
        <v>16</v>
      </c>
      <c r="AP18">
        <v>51.660716740501229</v>
      </c>
      <c r="AQ18">
        <v>4.9985201479613011</v>
      </c>
      <c r="AR18">
        <v>98.322913333041157</v>
      </c>
      <c r="AS18">
        <v>11</v>
      </c>
      <c r="AT18" t="s">
        <v>25</v>
      </c>
      <c r="AU18" t="s">
        <v>26</v>
      </c>
      <c r="AV18" t="s">
        <v>26</v>
      </c>
      <c r="AW18" t="s">
        <v>25</v>
      </c>
      <c r="AX18" t="s">
        <v>25</v>
      </c>
      <c r="AY18" t="s">
        <v>26</v>
      </c>
      <c r="AZ18" t="s">
        <v>26</v>
      </c>
      <c r="BA18" t="s">
        <v>25</v>
      </c>
      <c r="BB18" t="s">
        <v>25</v>
      </c>
      <c r="BC18" t="s">
        <v>26</v>
      </c>
      <c r="BD18" t="s">
        <v>26</v>
      </c>
      <c r="BE18" t="s">
        <v>25</v>
      </c>
    </row>
    <row r="19" spans="1:57" x14ac:dyDescent="0.25">
      <c r="A19" t="s">
        <v>39</v>
      </c>
      <c r="B19">
        <v>601.18776568697547</v>
      </c>
      <c r="C19" t="s">
        <v>19</v>
      </c>
      <c r="D19">
        <v>1517.8001510531951</v>
      </c>
      <c r="E19">
        <v>15</v>
      </c>
      <c r="F19" t="s">
        <v>25</v>
      </c>
      <c r="G19" t="s">
        <v>26</v>
      </c>
      <c r="H19" t="s">
        <v>26</v>
      </c>
      <c r="I19" t="s">
        <v>25</v>
      </c>
      <c r="J19">
        <v>226.12644906101642</v>
      </c>
      <c r="K19" t="s">
        <v>19</v>
      </c>
      <c r="L19">
        <v>471.39215858990178</v>
      </c>
      <c r="M19">
        <v>7</v>
      </c>
      <c r="N19">
        <v>375.06131662595908</v>
      </c>
      <c r="O19" t="s">
        <v>19</v>
      </c>
      <c r="P19">
        <v>1401.4787826800414</v>
      </c>
      <c r="Q19">
        <v>8</v>
      </c>
      <c r="R19" t="s">
        <v>25</v>
      </c>
      <c r="S19" t="s">
        <v>26</v>
      </c>
      <c r="T19" t="s">
        <v>26</v>
      </c>
      <c r="U19" t="s">
        <v>25</v>
      </c>
      <c r="V19" t="s">
        <v>25</v>
      </c>
      <c r="W19" t="s">
        <v>26</v>
      </c>
      <c r="X19" t="s">
        <v>26</v>
      </c>
      <c r="Y19" t="s">
        <v>25</v>
      </c>
      <c r="Z19" t="s">
        <v>25</v>
      </c>
      <c r="AA19" t="s">
        <v>26</v>
      </c>
      <c r="AB19" t="s">
        <v>26</v>
      </c>
      <c r="AC19" t="s">
        <v>25</v>
      </c>
      <c r="AD19">
        <v>2836.6303507166149</v>
      </c>
      <c r="AE19">
        <v>794.46002459603824</v>
      </c>
      <c r="AF19">
        <v>4878.8006768371915</v>
      </c>
      <c r="AG19">
        <v>76</v>
      </c>
      <c r="AH19">
        <v>81.687861703677299</v>
      </c>
      <c r="AI19">
        <v>50.026556822576808</v>
      </c>
      <c r="AJ19">
        <v>113.34916658477779</v>
      </c>
      <c r="AK19">
        <v>4</v>
      </c>
      <c r="AL19">
        <v>952.98506023408618</v>
      </c>
      <c r="AM19">
        <v>366.05532287456651</v>
      </c>
      <c r="AN19">
        <v>1539.9147975936057</v>
      </c>
      <c r="AO19">
        <v>38</v>
      </c>
      <c r="AP19">
        <v>1801.9574287788514</v>
      </c>
      <c r="AQ19" t="s">
        <v>19</v>
      </c>
      <c r="AR19">
        <v>3801.4335698651016</v>
      </c>
      <c r="AS19">
        <v>34</v>
      </c>
      <c r="AT19" t="s">
        <v>25</v>
      </c>
      <c r="AU19" t="s">
        <v>26</v>
      </c>
      <c r="AV19" t="s">
        <v>26</v>
      </c>
      <c r="AW19" t="s">
        <v>25</v>
      </c>
      <c r="AX19" t="s">
        <v>25</v>
      </c>
      <c r="AY19" t="s">
        <v>26</v>
      </c>
      <c r="AZ19" t="s">
        <v>26</v>
      </c>
      <c r="BA19" t="s">
        <v>25</v>
      </c>
      <c r="BB19" t="s">
        <v>25</v>
      </c>
      <c r="BC19" t="s">
        <v>26</v>
      </c>
      <c r="BD19" t="s">
        <v>26</v>
      </c>
      <c r="BE19" t="s">
        <v>25</v>
      </c>
    </row>
    <row r="20" spans="1:57" x14ac:dyDescent="0.25">
      <c r="A20" t="s">
        <v>40</v>
      </c>
      <c r="B20">
        <v>10.989895352573965</v>
      </c>
      <c r="C20" t="s">
        <v>19</v>
      </c>
      <c r="D20">
        <v>102.55671965128147</v>
      </c>
      <c r="E20">
        <v>4</v>
      </c>
      <c r="F20" t="s">
        <v>25</v>
      </c>
      <c r="G20" t="s">
        <v>26</v>
      </c>
      <c r="H20" t="s">
        <v>26</v>
      </c>
      <c r="I20" t="s">
        <v>25</v>
      </c>
      <c r="J20">
        <v>0.19324267774415027</v>
      </c>
      <c r="M20">
        <v>1</v>
      </c>
      <c r="N20">
        <v>10.796652674829815</v>
      </c>
      <c r="O20" t="s">
        <v>19</v>
      </c>
      <c r="P20">
        <v>104.71913887279854</v>
      </c>
      <c r="Q20">
        <v>3</v>
      </c>
      <c r="R20" t="s">
        <v>25</v>
      </c>
      <c r="S20" t="s">
        <v>26</v>
      </c>
      <c r="T20" t="s">
        <v>26</v>
      </c>
      <c r="U20" t="s">
        <v>25</v>
      </c>
      <c r="V20" t="s">
        <v>25</v>
      </c>
      <c r="W20" t="s">
        <v>26</v>
      </c>
      <c r="X20" t="s">
        <v>26</v>
      </c>
      <c r="Y20" t="s">
        <v>25</v>
      </c>
      <c r="Z20" t="s">
        <v>25</v>
      </c>
      <c r="AA20" t="s">
        <v>26</v>
      </c>
      <c r="AB20" t="s">
        <v>26</v>
      </c>
      <c r="AC20" t="s">
        <v>25</v>
      </c>
      <c r="AD20">
        <v>140.61499356857627</v>
      </c>
      <c r="AE20">
        <v>67.401803138524215</v>
      </c>
      <c r="AF20">
        <v>213.82818399862833</v>
      </c>
      <c r="AG20">
        <v>26</v>
      </c>
      <c r="AH20">
        <v>28.246635780707152</v>
      </c>
      <c r="AK20">
        <v>2</v>
      </c>
      <c r="AL20">
        <v>66.973560954115115</v>
      </c>
      <c r="AM20">
        <v>21.059960734838498</v>
      </c>
      <c r="AN20">
        <v>112.88716117339173</v>
      </c>
      <c r="AO20">
        <v>10</v>
      </c>
      <c r="AP20">
        <v>45.394796833754</v>
      </c>
      <c r="AQ20">
        <v>0.950001977258907</v>
      </c>
      <c r="AR20">
        <v>89.839591690249094</v>
      </c>
      <c r="AS20">
        <v>14</v>
      </c>
      <c r="AT20" t="s">
        <v>25</v>
      </c>
      <c r="AU20" t="s">
        <v>26</v>
      </c>
      <c r="AV20" t="s">
        <v>26</v>
      </c>
      <c r="AW20" t="s">
        <v>25</v>
      </c>
      <c r="AX20" t="s">
        <v>25</v>
      </c>
      <c r="AY20" t="s">
        <v>26</v>
      </c>
      <c r="AZ20" t="s">
        <v>26</v>
      </c>
      <c r="BA20" t="s">
        <v>25</v>
      </c>
      <c r="BB20" t="s">
        <v>25</v>
      </c>
      <c r="BC20" t="s">
        <v>26</v>
      </c>
      <c r="BD20" t="s">
        <v>26</v>
      </c>
      <c r="BE20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1B3F-2049-4772-9EB5-EC59DF572C95}">
  <sheetPr>
    <tabColor rgb="FFFFFF00"/>
  </sheetPr>
  <dimension ref="A1:Z143"/>
  <sheetViews>
    <sheetView topLeftCell="H1" zoomScale="80" zoomScaleNormal="80" workbookViewId="0">
      <selection activeCell="N77" sqref="N77"/>
    </sheetView>
  </sheetViews>
  <sheetFormatPr defaultColWidth="9.140625" defaultRowHeight="15" x14ac:dyDescent="0.25"/>
  <cols>
    <col min="1" max="8" width="15.85546875" style="26" customWidth="1"/>
    <col min="9" max="9" width="11.140625" style="27" customWidth="1"/>
    <col min="10" max="10" width="42.42578125" style="7" customWidth="1"/>
    <col min="11" max="12" width="16.42578125" style="3" customWidth="1"/>
    <col min="13" max="14" width="16.42578125" style="2" customWidth="1"/>
    <col min="15" max="15" width="16.42578125" style="3" customWidth="1"/>
    <col min="16" max="16" width="16.42578125" style="2" customWidth="1"/>
    <col min="17" max="24" width="16.42578125" style="3" customWidth="1"/>
    <col min="25" max="16384" width="9.140625" style="2"/>
  </cols>
  <sheetData>
    <row r="1" spans="1:26" ht="22.5" customHeight="1" x14ac:dyDescent="0.25">
      <c r="A1" s="34" t="str">
        <f>'[1]Quantitative Indicators '!$B$15</f>
        <v>Market share of antimalarials</v>
      </c>
      <c r="J1" s="6" t="s">
        <v>2</v>
      </c>
      <c r="K1" s="3">
        <f t="shared" ref="K1:Z1" si="0">IFERROR(IF((RIGHT(K11,LEN(K11)-2)*1)&gt;50,0,1), "")</f>
        <v>0</v>
      </c>
      <c r="L1" s="3">
        <f t="shared" si="0"/>
        <v>1</v>
      </c>
      <c r="M1" s="2">
        <f t="shared" si="0"/>
        <v>1</v>
      </c>
      <c r="N1" s="2">
        <f t="shared" si="0"/>
        <v>0</v>
      </c>
      <c r="O1" s="3">
        <f t="shared" si="0"/>
        <v>1</v>
      </c>
      <c r="P1" s="2">
        <f t="shared" si="0"/>
        <v>0</v>
      </c>
      <c r="Q1" s="3">
        <f t="shared" si="0"/>
        <v>0</v>
      </c>
      <c r="R1" s="3">
        <f t="shared" si="0"/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 t="shared" si="0"/>
        <v>1</v>
      </c>
      <c r="W1" s="3">
        <f t="shared" si="0"/>
        <v>0</v>
      </c>
      <c r="X1" s="3">
        <f t="shared" si="0"/>
        <v>0</v>
      </c>
      <c r="Z1" s="2" t="str">
        <f t="shared" si="0"/>
        <v/>
      </c>
    </row>
    <row r="3" spans="1:26" x14ac:dyDescent="0.25">
      <c r="A3" t="s">
        <v>6</v>
      </c>
      <c r="B3"/>
      <c r="C3"/>
      <c r="D3"/>
      <c r="E3"/>
    </row>
    <row r="4" spans="1:26" ht="15.75" x14ac:dyDescent="0.25">
      <c r="A4" s="19" t="s">
        <v>7</v>
      </c>
      <c r="B4"/>
      <c r="C4"/>
      <c r="D4"/>
      <c r="E4"/>
    </row>
    <row r="5" spans="1:26" ht="15.75" x14ac:dyDescent="0.25">
      <c r="A5" s="19" t="s">
        <v>8</v>
      </c>
      <c r="B5"/>
      <c r="C5"/>
      <c r="D5"/>
      <c r="E5"/>
    </row>
    <row r="6" spans="1:26" ht="15.75" x14ac:dyDescent="0.25">
      <c r="A6" s="19" t="s">
        <v>9</v>
      </c>
      <c r="B6"/>
      <c r="C6"/>
      <c r="D6"/>
      <c r="E6"/>
    </row>
    <row r="7" spans="1:26" ht="15.75" thickBot="1" x14ac:dyDescent="0.3">
      <c r="C7"/>
      <c r="D7"/>
      <c r="E7"/>
      <c r="J7" s="133"/>
      <c r="K7" s="134"/>
      <c r="L7" s="134"/>
      <c r="M7" s="135"/>
      <c r="N7" s="135"/>
      <c r="O7" s="134"/>
      <c r="P7" s="135"/>
      <c r="Q7" s="134"/>
      <c r="R7" s="134"/>
      <c r="S7" s="134"/>
      <c r="T7" s="134"/>
      <c r="U7" s="134"/>
      <c r="V7" s="134"/>
      <c r="W7" s="134"/>
      <c r="X7" s="134"/>
    </row>
    <row r="8" spans="1:26" s="104" customFormat="1" x14ac:dyDescent="0.25">
      <c r="A8" s="103"/>
      <c r="C8" s="103"/>
      <c r="D8" s="103"/>
      <c r="E8" s="103"/>
      <c r="H8" s="105"/>
      <c r="I8" s="106"/>
      <c r="J8" s="156" t="s">
        <v>3</v>
      </c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</row>
    <row r="9" spans="1:26" s="112" customFormat="1" ht="12.75" x14ac:dyDescent="0.2">
      <c r="A9" s="109"/>
      <c r="B9" s="109"/>
      <c r="C9" s="109"/>
      <c r="D9" s="109"/>
      <c r="E9" s="109"/>
      <c r="F9" s="110"/>
      <c r="G9" s="110"/>
      <c r="H9" s="110"/>
      <c r="I9" s="111"/>
      <c r="K9" s="154" t="s">
        <v>41</v>
      </c>
      <c r="L9" s="154"/>
      <c r="M9" s="154"/>
      <c r="N9" s="154"/>
      <c r="O9" s="154"/>
      <c r="P9" s="154"/>
      <c r="Q9" s="155"/>
      <c r="R9" s="161" t="s">
        <v>42</v>
      </c>
      <c r="S9" s="154"/>
      <c r="T9" s="154"/>
      <c r="U9" s="154"/>
      <c r="V9" s="154"/>
      <c r="W9" s="154"/>
      <c r="X9" s="154"/>
    </row>
    <row r="10" spans="1:26" ht="23.25" x14ac:dyDescent="0.25">
      <c r="B10"/>
      <c r="C10"/>
      <c r="D10"/>
      <c r="E10"/>
      <c r="J10" s="151" t="s">
        <v>3</v>
      </c>
      <c r="K10" s="113" t="str">
        <f>IF(T_ii!B2="","",T_ii!B2)</f>
        <v>Retail TOTAL</v>
      </c>
      <c r="L10" s="113" t="str">
        <f>IF(T_ii!F2="","",T_ii!F2)</f>
        <v>Private Not For-Profit Facility</v>
      </c>
      <c r="M10" s="113" t="str">
        <f>IF(T_ii!J2="","",T_ii!J2)</f>
        <v>Private For-Profit Facility</v>
      </c>
      <c r="N10" s="113" t="str">
        <f>IF(T_ii!N2="","",T_ii!N2)</f>
        <v>Pharmacy</v>
      </c>
      <c r="O10" s="113" t="str">
        <f>IF(T_ii!R2="","",T_ii!R2)</f>
        <v>Laboratory</v>
      </c>
      <c r="P10" s="113" t="str">
        <f>IF(T_ii!V2="","",T_ii!V2)</f>
        <v>Drug store</v>
      </c>
      <c r="Q10" s="114" t="str">
        <f>IF(T_ii!Z2="","",T_ii!Z2)</f>
        <v>Informal TOTAL</v>
      </c>
      <c r="R10" s="115" t="str">
        <f>IF(T_ii!AD2="","",T_ii!AD2)</f>
        <v>Retail TOTAL</v>
      </c>
      <c r="S10" s="115" t="str">
        <f>IF(T_ii!AH2="","",T_ii!AH2)</f>
        <v>Private Not For-Profit Facility</v>
      </c>
      <c r="T10" s="115" t="str">
        <f>IF(T_ii!AL2="","",T_ii!AL2)</f>
        <v>Private For-Profit Facility</v>
      </c>
      <c r="U10" s="113" t="str">
        <f>IF(T_ii!AP2="","",T_ii!AP2)</f>
        <v>Pharmacy</v>
      </c>
      <c r="V10" s="113" t="str">
        <f>IF(T_ii!AT2="","",T_ii!AT2)</f>
        <v>Laboratory</v>
      </c>
      <c r="W10" s="113" t="str">
        <f>IF(T_ii!AX2="","",T_ii!AX2)</f>
        <v>Drug store</v>
      </c>
      <c r="X10" s="113" t="str">
        <f>IF(T_ii!BB2="","",T_ii!BB2)</f>
        <v>Informal TOTAL</v>
      </c>
      <c r="Y10" s="42"/>
      <c r="Z10" s="42"/>
    </row>
    <row r="11" spans="1:26" x14ac:dyDescent="0.25">
      <c r="B11"/>
      <c r="C11"/>
      <c r="D11"/>
      <c r="E11"/>
      <c r="J11" s="152"/>
      <c r="K11" s="116" t="str">
        <f>CONCATENATE("N=",T_ii!E4)</f>
        <v>N=2799</v>
      </c>
      <c r="L11" s="116" t="str">
        <f>CONCATENATE("N=",T_ii!I4)</f>
        <v>N=8</v>
      </c>
      <c r="M11" s="116" t="str">
        <f>CONCATENATE("N=",T_ii!M4)</f>
        <v>N=39</v>
      </c>
      <c r="N11" s="116" t="str">
        <f>CONCATENATE("N=",T_ii!Q4)</f>
        <v>N=325</v>
      </c>
      <c r="O11" s="116" t="str">
        <f>CONCATENATE("N=",T_ii!U4)</f>
        <v>N=0</v>
      </c>
      <c r="P11" s="116" t="str">
        <f>CONCATENATE("N=",T_ii!Y4)</f>
        <v>N=2373</v>
      </c>
      <c r="Q11" s="117" t="str">
        <f>CONCATENATE("N=",T_ii!AC4)</f>
        <v>N=54</v>
      </c>
      <c r="R11" s="118" t="str">
        <f>CONCATENATE("N=",T_ii!AG4)</f>
        <v>N=11593</v>
      </c>
      <c r="S11" s="118" t="str">
        <f>CONCATENATE("N=",T_ii!AK4)</f>
        <v>N=72</v>
      </c>
      <c r="T11" s="118" t="str">
        <f>CONCATENATE("N=",T_ii!AO4)</f>
        <v>N=388</v>
      </c>
      <c r="U11" s="116" t="str">
        <f>CONCATENATE("N=",T_ii!AS4)</f>
        <v>N=2201</v>
      </c>
      <c r="V11" s="116" t="str">
        <f>CONCATENATE("N=",T_ii!AW4)</f>
        <v>N=11</v>
      </c>
      <c r="W11" s="116" t="str">
        <f>CONCATENATE("N=",T_ii!BA4)</f>
        <v>N=8686</v>
      </c>
      <c r="X11" s="116" t="str">
        <f>CONCATENATE("N=",T_ii!BE4)</f>
        <v>N=235</v>
      </c>
      <c r="Y11" s="42"/>
      <c r="Z11" s="42"/>
    </row>
    <row r="12" spans="1:26" x14ac:dyDescent="0.25">
      <c r="C12"/>
      <c r="D12"/>
      <c r="E12"/>
      <c r="J12" s="152"/>
      <c r="K12" s="119" t="s">
        <v>0</v>
      </c>
      <c r="L12" s="119" t="s">
        <v>0</v>
      </c>
      <c r="M12" s="119" t="s">
        <v>0</v>
      </c>
      <c r="N12" s="119" t="s">
        <v>0</v>
      </c>
      <c r="O12" s="119" t="s">
        <v>0</v>
      </c>
      <c r="P12" s="119" t="s">
        <v>0</v>
      </c>
      <c r="Q12" s="120" t="s">
        <v>0</v>
      </c>
      <c r="R12" s="118" t="s">
        <v>0</v>
      </c>
      <c r="S12" s="118" t="s">
        <v>0</v>
      </c>
      <c r="T12" s="118" t="s">
        <v>0</v>
      </c>
      <c r="U12" s="119" t="s">
        <v>0</v>
      </c>
      <c r="V12" s="119" t="s">
        <v>0</v>
      </c>
      <c r="W12" s="119" t="s">
        <v>0</v>
      </c>
      <c r="X12" s="119" t="s">
        <v>0</v>
      </c>
    </row>
    <row r="13" spans="1:26" x14ac:dyDescent="0.25">
      <c r="C13"/>
      <c r="D13"/>
      <c r="E13"/>
      <c r="J13" s="153"/>
      <c r="K13" s="121" t="str">
        <f t="shared" ref="K13:X13" si="1">"[95% CI]"</f>
        <v>[95% CI]</v>
      </c>
      <c r="L13" s="121" t="str">
        <f t="shared" si="1"/>
        <v>[95% CI]</v>
      </c>
      <c r="M13" s="121" t="str">
        <f t="shared" si="1"/>
        <v>[95% CI]</v>
      </c>
      <c r="N13" s="121" t="str">
        <f t="shared" si="1"/>
        <v>[95% CI]</v>
      </c>
      <c r="O13" s="121" t="str">
        <f t="shared" si="1"/>
        <v>[95% CI]</v>
      </c>
      <c r="P13" s="121" t="str">
        <f t="shared" si="1"/>
        <v>[95% CI]</v>
      </c>
      <c r="Q13" s="122" t="str">
        <f t="shared" si="1"/>
        <v>[95% CI]</v>
      </c>
      <c r="R13" s="123" t="str">
        <f t="shared" si="1"/>
        <v>[95% CI]</v>
      </c>
      <c r="S13" s="123" t="str">
        <f t="shared" si="1"/>
        <v>[95% CI]</v>
      </c>
      <c r="T13" s="123" t="str">
        <f t="shared" si="1"/>
        <v>[95% CI]</v>
      </c>
      <c r="U13" s="121" t="str">
        <f t="shared" si="1"/>
        <v>[95% CI]</v>
      </c>
      <c r="V13" s="121" t="str">
        <f t="shared" si="1"/>
        <v>[95% CI]</v>
      </c>
      <c r="W13" s="121" t="str">
        <f t="shared" si="1"/>
        <v>[95% CI]</v>
      </c>
      <c r="X13" s="121" t="str">
        <f t="shared" si="1"/>
        <v>[95% CI]</v>
      </c>
    </row>
    <row r="14" spans="1:26" x14ac:dyDescent="0.25">
      <c r="C14"/>
      <c r="D14"/>
      <c r="E14"/>
      <c r="J14" s="12" t="s">
        <v>55</v>
      </c>
      <c r="K14" s="20">
        <f>ROUND(T_ii!B4,1)</f>
        <v>229601.2</v>
      </c>
      <c r="L14" s="13">
        <f>ROUND(T_ii!F4,1)</f>
        <v>744</v>
      </c>
      <c r="M14" s="13">
        <f>ROUND(T_ii!J4,1)</f>
        <v>1663.3</v>
      </c>
      <c r="N14" s="13">
        <f>ROUND(T_ii!N4,1)</f>
        <v>22775.1</v>
      </c>
      <c r="O14" s="13">
        <f>ROUND(T_ii!R4,1)</f>
        <v>0</v>
      </c>
      <c r="P14" s="13">
        <f>ROUND(T_ii!V4,1)</f>
        <v>200824.8</v>
      </c>
      <c r="Q14" s="56">
        <f>ROUND(T_ii!Z4,1)</f>
        <v>3594</v>
      </c>
      <c r="R14" s="20">
        <f>ROUND(T_ii!AD4,1)</f>
        <v>214861.9</v>
      </c>
      <c r="S14" s="13">
        <f>ROUND(T_ii!AH4,1)</f>
        <v>4285.5</v>
      </c>
      <c r="T14" s="13">
        <f>ROUND(T_ii!AL4,1)</f>
        <v>7996.5</v>
      </c>
      <c r="U14" s="13">
        <f>ROUND(T_ii!AP4,1)</f>
        <v>66174</v>
      </c>
      <c r="V14" s="13">
        <f>ROUND(T_ii!AT4,1)</f>
        <v>102.1</v>
      </c>
      <c r="W14" s="13">
        <f>ROUND(T_ii!AX4,1)</f>
        <v>125993.1</v>
      </c>
      <c r="X14" s="13">
        <f>ROUND(T_ii!BB4,1)</f>
        <v>10310.700000000001</v>
      </c>
    </row>
    <row r="15" spans="1:26" s="50" customFormat="1" ht="9" x14ac:dyDescent="0.15">
      <c r="A15" s="44"/>
      <c r="B15" s="45"/>
      <c r="C15" s="45"/>
      <c r="D15" s="45"/>
      <c r="E15" s="45"/>
      <c r="F15" s="45"/>
      <c r="G15" s="45"/>
      <c r="H15" s="45"/>
      <c r="I15" s="46"/>
      <c r="J15" s="47"/>
      <c r="K15" s="48" t="str">
        <f>IF(T_ii!C4=".","-",(CONCATENATE("[",ROUND(T_ii!C4,1),"; ",ROUND(T_ii!D4,1),"]")))</f>
        <v>[137161; 322041.5]</v>
      </c>
      <c r="L15" s="49" t="str">
        <f>IF(T_ii!G4=".","-",(CONCATENATE("[",ROUND(T_ii!G4,1),"; ",ROUND(T_ii!H4,1),"]")))</f>
        <v>[744; 744]</v>
      </c>
      <c r="M15" s="49" t="str">
        <f>IF(T_ii!K4=".","-",(IF(T_ii!K4="","-",(CONCATENATE("[",ROUND(T_ii!K4,1),"; ",ROUND(T_ii!L4,1),"]")))))</f>
        <v>[807.7; 2519]</v>
      </c>
      <c r="N15" s="49" t="str">
        <f>IF(T_ii!O4=".","-",(CONCATENATE("[",ROUND(T_ii!O4,1),"; ",ROUND(T_ii!P4,1),"]")))</f>
        <v>[2674.4; 42875.7]</v>
      </c>
      <c r="O15" s="49" t="str">
        <f>IF(T_ii!S4=".","-",(CONCATENATE("[",ROUND(T_ii!S4,1),"; ",ROUND(T_ii!T4,1),"]")))</f>
        <v>-</v>
      </c>
      <c r="P15" s="49" t="str">
        <f>IF(T_ii!W4=".","-",(CONCATENATE("[",ROUND(T_ii!W4,1),"; ",ROUND(T_ii!X4,1),"]")))</f>
        <v>[126757.6; 274892.1]</v>
      </c>
      <c r="Q15" s="57" t="str">
        <f>IF(T_ii!AA4=".","-",(CONCATENATE("[",ROUND(T_ii!AA4,1),"; ",ROUND(T_ii!AB4,1),"]")))</f>
        <v>[1638.3; 5549.7]</v>
      </c>
      <c r="R15" s="48" t="str">
        <f>IF(T_ii!AE4=".","-",(CONCATENATE("[",ROUND(T_ii!AE4,1),"; ",ROUND(T_ii!AF4,1),"]")))</f>
        <v>[175287.5; 254436.3]</v>
      </c>
      <c r="S15" s="49" t="str">
        <f>IF(T_ii!AI4=".","-",(CONCATENATE("[",ROUND(T_ii!AI4,1),"; ",ROUND(T_ii!AJ4,1),"]")))</f>
        <v>[0; 8905.3]</v>
      </c>
      <c r="T15" s="49" t="str">
        <f>IF(T_ii!AM4=".","-",(CONCATENATE("[",ROUND(T_ii!AM4,1),"; ",ROUND(T_ii!AN4,1),"]")))</f>
        <v>[5235.5; 10757.4]</v>
      </c>
      <c r="U15" s="49" t="str">
        <f>IF(T_ii!AQ4=".","-",(CONCATENATE("[",ROUND(T_ii!AQ4,1),"; ",ROUND(T_ii!AR4,1),"]")))</f>
        <v>[45368.5; 86979.6]</v>
      </c>
      <c r="V15" s="49" t="str">
        <f>IF(T_ii!AU4=".","-",(CONCATENATE("[",ROUND(T_ii!AU4,1),"; ",ROUND(T_ii!AV4,1),"]")))</f>
        <v>[0; 0]</v>
      </c>
      <c r="W15" s="49" t="str">
        <f>IF(T_ii!AY4=".","-",(CONCATENATE("[",ROUND(T_ii!AY4,1),"; ",ROUND(T_ii!AZ4,1),"]")))</f>
        <v>[104534.6; 147451.5]</v>
      </c>
      <c r="X15" s="49" t="str">
        <f>IF(T_ii!BC4=".","-",(CONCATENATE("[",ROUND(T_ii!BC4,1),"; ",ROUND(T_ii!BD4,1),"]")))</f>
        <v>[10310.7; 10310.7]</v>
      </c>
    </row>
    <row r="16" spans="1:26" x14ac:dyDescent="0.25">
      <c r="A16" s="37"/>
      <c r="J16" s="12" t="s">
        <v>23</v>
      </c>
      <c r="K16" s="20">
        <f>ROUND(T_ii!B5,1)</f>
        <v>139443.79999999999</v>
      </c>
      <c r="L16" s="13">
        <f>ROUND(T_ii!F5,1)</f>
        <v>607.6</v>
      </c>
      <c r="M16" s="13">
        <f>ROUND(T_ii!J5,1)</f>
        <v>1335.1</v>
      </c>
      <c r="N16" s="13">
        <f>ROUND(T_ii!N5,1)</f>
        <v>17999.2</v>
      </c>
      <c r="O16" s="13">
        <f>ROUND(T_ii!R5,1)</f>
        <v>0</v>
      </c>
      <c r="P16" s="13">
        <f>ROUND(T_ii!V5,1)</f>
        <v>117088.3</v>
      </c>
      <c r="Q16" s="56">
        <f>ROUND(T_ii!Z5,1)</f>
        <v>2413.6</v>
      </c>
      <c r="R16" s="20">
        <f>ROUND(T_ii!AD5,1)</f>
        <v>153161.1</v>
      </c>
      <c r="S16" s="13">
        <f>ROUND(T_ii!AH5,1)</f>
        <v>3448.5</v>
      </c>
      <c r="T16" s="13">
        <f>ROUND(T_ii!AL5,1)</f>
        <v>4473.6000000000004</v>
      </c>
      <c r="U16" s="13">
        <f>ROUND(T_ii!AP5,1)</f>
        <v>47879.3</v>
      </c>
      <c r="V16" s="13">
        <f>ROUND(T_ii!AT5,1)</f>
        <v>93.4</v>
      </c>
      <c r="W16" s="13">
        <f>ROUND(T_ii!AX5,1)</f>
        <v>88655.9</v>
      </c>
      <c r="X16" s="13">
        <f>ROUND(T_ii!BB5,1)</f>
        <v>8610.2999999999993</v>
      </c>
    </row>
    <row r="17" spans="1:24" s="50" customFormat="1" ht="9" x14ac:dyDescent="0.15">
      <c r="A17" s="45"/>
      <c r="B17" s="45"/>
      <c r="C17" s="45"/>
      <c r="D17" s="45"/>
      <c r="E17" s="45"/>
      <c r="F17" s="45"/>
      <c r="G17" s="45"/>
      <c r="H17" s="45"/>
      <c r="I17" s="46"/>
      <c r="J17" s="47"/>
      <c r="K17" s="48" t="str">
        <f>IF(T_ii!C5=".","-",(CONCATENATE("[",ROUND(T_ii!C5,1),"; ",ROUND(T_ii!D5,1),"]")))</f>
        <v>[81334.7; 197553]</v>
      </c>
      <c r="L17" s="49" t="str">
        <f>IF(T_ii!G5=".","-",(CONCATENATE("[",ROUND(T_ii!G5,1),"; ",ROUND(T_ii!H5,1),"]")))</f>
        <v>[0; 0]</v>
      </c>
      <c r="M17" s="49" t="str">
        <f>IF(T_ii!K5=".","-",(CONCATENATE("[",ROUND(T_ii!K5,1),"; ",ROUND(T_ii!L5,1),"]")))</f>
        <v>[1335.1; 1335.1]</v>
      </c>
      <c r="N17" s="49" t="str">
        <f>IF(T_ii!O5=".","-",(CONCATENATE("[",ROUND(T_ii!O5,1),"; ",ROUND(T_ii!P5,1),"]")))</f>
        <v>[527.6; 35470.9]</v>
      </c>
      <c r="O17" s="49" t="str">
        <f>IF(T_ii!S5=".","-",(CONCATENATE("[",ROUND(T_ii!S5,1),"; ",ROUND(T_ii!T5,1),"]")))</f>
        <v>-</v>
      </c>
      <c r="P17" s="49" t="str">
        <f>IF(T_ii!W5=".","-",(CONCATENATE("[",ROUND(T_ii!W5,1),"; ",ROUND(T_ii!X5,1),"]")))</f>
        <v>[74859.9; 159316.7]</v>
      </c>
      <c r="Q17" s="57" t="str">
        <f>IF(T_ii!AA5=".","-",(CONCATENATE("[",ROUND(T_ii!AA5,1),"; ",ROUND(T_ii!AB5,1),"]")))</f>
        <v>[1024.1; 3803.1]</v>
      </c>
      <c r="R17" s="48" t="str">
        <f>IF(T_ii!AE5=".","-",(CONCATENATE("[",ROUND(T_ii!AE5,1),"; ",ROUND(T_ii!AF5,1),"]")))</f>
        <v>[123125.4; 183196.7]</v>
      </c>
      <c r="S17" s="49" t="str">
        <f>IF(T_ii!AI5=".","-",(CONCATENATE("[",ROUND(T_ii!AI5,1),"; ",ROUND(T_ii!AJ5,1),"]")))</f>
        <v>[0; 7823.5]</v>
      </c>
      <c r="T17" s="49" t="str">
        <f>IF(T_ii!AM5=".","-",(CONCATENATE("[",ROUND(T_ii!AM5,1),"; ",ROUND(T_ii!AN5,1),"]")))</f>
        <v>[2373.8; 6573.5]</v>
      </c>
      <c r="U17" s="49" t="str">
        <f>IF(T_ii!AQ5=".","-",(CONCATENATE("[",ROUND(T_ii!AQ5,1),"; ",ROUND(T_ii!AR5,1),"]")))</f>
        <v>[31724.7; 64033.8]</v>
      </c>
      <c r="V17" s="49" t="str">
        <f>IF(T_ii!AU5=".","-",(CONCATENATE("[",ROUND(T_ii!AU5,1),"; ",ROUND(T_ii!AV5,1),"]")))</f>
        <v>[0; 0]</v>
      </c>
      <c r="W17" s="49" t="str">
        <f>IF(T_ii!AY5=".","-",(CONCATENATE("[",ROUND(T_ii!AY5,1),"; ",ROUND(T_ii!AZ5,1),"]")))</f>
        <v>[74097.8; 103214]</v>
      </c>
      <c r="X17" s="49" t="str">
        <f>IF(T_ii!BC5=".","-",(CONCATENATE("[",ROUND(T_ii!BC5,1),"; ",ROUND(T_ii!BD5,1),"]")))</f>
        <v>[8610.3; 8610.3]</v>
      </c>
    </row>
    <row r="18" spans="1:24" x14ac:dyDescent="0.25">
      <c r="A18" s="28"/>
      <c r="C18" s="26" t="s">
        <v>76</v>
      </c>
      <c r="J18" s="12" t="s">
        <v>24</v>
      </c>
      <c r="K18" s="20">
        <f>ROUND(T_ii!B6,1)</f>
        <v>1881.6</v>
      </c>
      <c r="L18" s="13">
        <f>ROUND(T_ii!F6,1)</f>
        <v>0</v>
      </c>
      <c r="M18" s="13">
        <f>ROUND(T_ii!J6,1)</f>
        <v>0</v>
      </c>
      <c r="N18" s="13">
        <f>ROUND(T_ii!N6,1)</f>
        <v>684.6</v>
      </c>
      <c r="O18" s="13">
        <f>ROUND(T_ii!R6,1)</f>
        <v>0</v>
      </c>
      <c r="P18" s="13">
        <f>ROUND(T_ii!V6,1)</f>
        <v>1182.0999999999999</v>
      </c>
      <c r="Q18" s="56">
        <f>ROUND(T_ii!Z6,1)</f>
        <v>15</v>
      </c>
      <c r="R18" s="20">
        <f>ROUND(T_ii!AD6,1)</f>
        <v>8526.5</v>
      </c>
      <c r="S18" s="13">
        <f>ROUND(T_ii!AH6,1)</f>
        <v>24.2</v>
      </c>
      <c r="T18" s="13">
        <f>ROUND(T_ii!AL6,1)</f>
        <v>217.9</v>
      </c>
      <c r="U18" s="13">
        <f>ROUND(T_ii!AP6,1)</f>
        <v>5494.6</v>
      </c>
      <c r="V18" s="13">
        <f>ROUND(T_ii!AT6,1)</f>
        <v>0</v>
      </c>
      <c r="W18" s="13">
        <f>ROUND(T_ii!AX6,1)</f>
        <v>2775.2</v>
      </c>
      <c r="X18" s="13">
        <f>ROUND(T_ii!BB6,1)</f>
        <v>14.6</v>
      </c>
    </row>
    <row r="19" spans="1:24" s="50" customFormat="1" ht="9" x14ac:dyDescent="0.15">
      <c r="A19" s="51"/>
      <c r="B19" s="45"/>
      <c r="C19" s="45"/>
      <c r="D19" s="45"/>
      <c r="E19" s="45"/>
      <c r="F19" s="45"/>
      <c r="G19" s="45"/>
      <c r="H19" s="45"/>
      <c r="I19" s="52"/>
      <c r="J19" s="47"/>
      <c r="K19" s="48" t="str">
        <f>IF(T_ii!C6=".","-",(CONCATENATE("[",ROUND(T_ii!C6,1),"; ",ROUND(T_ii!D6,1),"]")))</f>
        <v>[970.8; 2792.3]</v>
      </c>
      <c r="L19" s="49" t="str">
        <f>IF(T_ii!G6=".","-",(CONCATENATE("[",ROUND(T_ii!G6,1),"; ",ROUND(T_ii!H6,1),"]")))</f>
        <v>-</v>
      </c>
      <c r="M19" s="49" t="str">
        <f>IF(T_ii!K6=".","-",(CONCATENATE("[",ROUND(T_ii!K6,1),"; ",ROUND(T_ii!L6,1),"]")))</f>
        <v>-</v>
      </c>
      <c r="N19" s="49" t="str">
        <f>IF(T_ii!O6=".","-",(CONCATENATE("[",ROUND(T_ii!O6,1),"; ",ROUND(T_ii!P6,1),"]")))</f>
        <v>[221.8; 1147.3]</v>
      </c>
      <c r="O19" s="49" t="str">
        <f>IF(T_ii!S6=".","-",(CONCATENATE("[",ROUND(T_ii!S6,1),"; ",ROUND(T_ii!T6,1),"]")))</f>
        <v>-</v>
      </c>
      <c r="P19" s="49" t="str">
        <f>IF(T_ii!W6=".","-",(CONCATENATE("[",ROUND(T_ii!W6,1),"; ",ROUND(T_ii!X6,1),"]")))</f>
        <v>[1182.1; 1182.1]</v>
      </c>
      <c r="Q19" s="57" t="str">
        <f>IF(T_ii!AA6=".","-",(CONCATENATE("[",ROUND(T_ii!AA6,1),"; ",ROUND(T_ii!AB6,1),"]")))</f>
        <v>[0; 0]</v>
      </c>
      <c r="R19" s="48" t="str">
        <f>IF(T_ii!AE6=".","-",(CONCATENATE("[",ROUND(T_ii!AE6,1),"; ",ROUND(T_ii!AF6,1),"]")))</f>
        <v>[5861.8; 11191.2]</v>
      </c>
      <c r="S19" s="49" t="str">
        <f>IF(T_ii!AI6=".","-",(CONCATENATE("[",ROUND(T_ii!AI6,1),"; ",ROUND(T_ii!AJ6,1),"]")))</f>
        <v>[14.5; 33.9]</v>
      </c>
      <c r="T19" s="49" t="str">
        <f>IF(T_ii!AM6=".","-",(CONCATENATE("[",ROUND(T_ii!AM6,1),"; ",ROUND(T_ii!AN6,1),"]")))</f>
        <v>[148.7; 287.1]</v>
      </c>
      <c r="U19" s="49" t="str">
        <f>IF(T_ii!AQ6=".","-",(CONCATENATE("[",ROUND(T_ii!AQ6,1),"; ",ROUND(T_ii!AR6,1),"]")))</f>
        <v>[3250.3; 7738.8]</v>
      </c>
      <c r="V19" s="49" t="str">
        <f>IF(T_ii!AU6=".","-",(CONCATENATE("[",ROUND(T_ii!AU6,1),"; ",ROUND(T_ii!AV6,1),"]")))</f>
        <v>-</v>
      </c>
      <c r="W19" s="49" t="str">
        <f>IF(T_ii!AY6=".","-",(CONCATENATE("[",ROUND(T_ii!AY6,1),"; ",ROUND(T_ii!AZ6,1),"]")))</f>
        <v>[1853.4; 3697]</v>
      </c>
      <c r="X19" s="49" t="str">
        <f>IF(T_ii!BC6=".","-",(CONCATENATE("[",ROUND(T_ii!BC6,1),"; ",ROUND(T_ii!BD6,1),"]")))</f>
        <v>[14.6; 14.6]</v>
      </c>
    </row>
    <row r="20" spans="1:24" x14ac:dyDescent="0.25">
      <c r="J20" s="12" t="s">
        <v>56</v>
      </c>
      <c r="K20" s="20">
        <f>ROUND(T_ii!B7,1)</f>
        <v>733.8</v>
      </c>
      <c r="L20" s="13">
        <f>ROUND(T_ii!F7,1)</f>
        <v>0</v>
      </c>
      <c r="M20" s="13">
        <f>ROUND(T_ii!J7,1)</f>
        <v>0</v>
      </c>
      <c r="N20" s="13">
        <f>ROUND(T_ii!N7,1)</f>
        <v>219.6</v>
      </c>
      <c r="O20" s="13">
        <f>ROUND(T_ii!R7,1)</f>
        <v>0</v>
      </c>
      <c r="P20" s="13">
        <f>ROUND(T_ii!V7,1)</f>
        <v>484.9</v>
      </c>
      <c r="Q20" s="56">
        <f>ROUND(T_ii!Z7,1)</f>
        <v>29.3</v>
      </c>
      <c r="R20" s="20">
        <f>ROUND(T_ii!AD7,1)</f>
        <v>712.5</v>
      </c>
      <c r="S20" s="13">
        <f>ROUND(T_ii!AH7,1)</f>
        <v>12.7</v>
      </c>
      <c r="T20" s="13">
        <f>ROUND(T_ii!AL7,1)</f>
        <v>1.8</v>
      </c>
      <c r="U20" s="13">
        <f>ROUND(T_ii!AP7,1)</f>
        <v>599.70000000000005</v>
      </c>
      <c r="V20" s="13">
        <f>ROUND(T_ii!AT7,1)</f>
        <v>0</v>
      </c>
      <c r="W20" s="13">
        <f>ROUND(T_ii!AX7,1)</f>
        <v>98.4</v>
      </c>
      <c r="X20" s="13">
        <f>ROUND(T_ii!BB7,1)</f>
        <v>0</v>
      </c>
    </row>
    <row r="21" spans="1:24" s="50" customFormat="1" ht="9" x14ac:dyDescent="0.15">
      <c r="A21" s="45"/>
      <c r="B21" s="45"/>
      <c r="C21" s="45"/>
      <c r="D21" s="45"/>
      <c r="E21" s="45"/>
      <c r="F21" s="45"/>
      <c r="G21" s="45"/>
      <c r="H21" s="45"/>
      <c r="I21" s="46"/>
      <c r="J21" s="47"/>
      <c r="K21" s="48" t="str">
        <f>IF(T_ii!C7=".","-",(CONCATENATE("[",ROUND(T_ii!C7,1),"; ",ROUND(T_ii!D7,1),"]")))</f>
        <v>[0; 1776.3]</v>
      </c>
      <c r="L21" s="49" t="str">
        <f>IF(T_ii!G7=".","-",(CONCATENATE("[",ROUND(T_ii!G7,1),"; ",ROUND(T_ii!H7,1),"]")))</f>
        <v>-</v>
      </c>
      <c r="M21" s="49" t="str">
        <f>IF(T_ii!K7=".","-",(CONCATENATE("[",ROUND(T_ii!K7,1),"; ",ROUND(T_ii!L7,1),"]")))</f>
        <v>-</v>
      </c>
      <c r="N21" s="49" t="str">
        <f>IF(T_ii!O7=".","-",(CONCATENATE("[",ROUND(T_ii!O7,1),"; ",ROUND(T_ii!P7,1),"]")))</f>
        <v>[0; 516]</v>
      </c>
      <c r="O21" s="49" t="str">
        <f>IF(T_ii!S7=".","-",(CONCATENATE("[",ROUND(T_ii!S7,1),"; ",ROUND(T_ii!T7,1),"]")))</f>
        <v>-</v>
      </c>
      <c r="P21" s="49" t="str">
        <f>IF(T_ii!W7=".","-",(CONCATENATE("[",ROUND(T_ii!W7,1),"; ",ROUND(T_ii!X7,1),"]")))</f>
        <v>[0; 1912.8]</v>
      </c>
      <c r="Q21" s="57" t="str">
        <f>IF(T_ii!AA7=".","-",(CONCATENATE("[",ROUND(T_ii!AA7,1),"; ",ROUND(T_ii!AB7,1),"]")))</f>
        <v>[0; 0]</v>
      </c>
      <c r="R21" s="48" t="str">
        <f>IF(T_ii!AE7=".","-",(CONCATENATE("[",ROUND(T_ii!AE7,1),"; ",ROUND(T_ii!AF7,1),"]")))</f>
        <v>[437.3; 987.8]</v>
      </c>
      <c r="S21" s="49" t="str">
        <f>IF(T_ii!AI7=".","-",(CONCATENATE("[",ROUND(T_ii!AI7,1),"; ",ROUND(T_ii!AJ7,1),"]")))</f>
        <v>[0; 0]</v>
      </c>
      <c r="T21" s="49" t="str">
        <f>IF(T_ii!AM7=".","-",(CONCATENATE("[",ROUND(T_ii!AM7,1),"; ",ROUND(T_ii!AN7,1),"]")))</f>
        <v>[0; 0]</v>
      </c>
      <c r="U21" s="49" t="str">
        <f>IF(T_ii!AQ7=".","-",(CONCATENATE("[",ROUND(T_ii!AQ7,1),"; ",ROUND(T_ii!AR7,1),"]")))</f>
        <v>[352.5; 846.9]</v>
      </c>
      <c r="V21" s="49" t="str">
        <f>IF(T_ii!AU7=".","-",(CONCATENATE("[",ROUND(T_ii!AU7,1),"; ",ROUND(T_ii!AV7,1),"]")))</f>
        <v>-</v>
      </c>
      <c r="W21" s="49" t="str">
        <f>IF(T_ii!AY7=".","-",(CONCATENATE("[",ROUND(T_ii!AY7,1),"; ",ROUND(T_ii!AZ7,1),"]")))</f>
        <v>[98.4; 98.4]</v>
      </c>
      <c r="X21" s="49" t="str">
        <f>IF(T_ii!BC7=".","-",(CONCATENATE("[",ROUND(T_ii!BC7,1),"; ",ROUND(T_ii!BD7,1),"]")))</f>
        <v>-</v>
      </c>
    </row>
    <row r="22" spans="1:24" x14ac:dyDescent="0.25">
      <c r="J22" s="12" t="s">
        <v>45</v>
      </c>
      <c r="K22" s="20">
        <f>ROUND(T_ii!B8,1)</f>
        <v>5472.8</v>
      </c>
      <c r="L22" s="13">
        <f>ROUND(T_ii!F8,1)</f>
        <v>0</v>
      </c>
      <c r="M22" s="13">
        <f>ROUND(T_ii!J8,1)</f>
        <v>0</v>
      </c>
      <c r="N22" s="13">
        <f>ROUND(T_ii!N8,1)</f>
        <v>1171.5</v>
      </c>
      <c r="O22" s="13">
        <f>ROUND(T_ii!R8,1)</f>
        <v>0</v>
      </c>
      <c r="P22" s="13">
        <f>ROUND(T_ii!V8,1)</f>
        <v>4133.3999999999996</v>
      </c>
      <c r="Q22" s="56">
        <f>ROUND(T_ii!Z8,1)</f>
        <v>167.9</v>
      </c>
      <c r="R22" s="20">
        <f>ROUND(T_ii!AD8,1)</f>
        <v>12704.6</v>
      </c>
      <c r="S22" s="13">
        <f>ROUND(T_ii!AH8,1)</f>
        <v>4.4000000000000004</v>
      </c>
      <c r="T22" s="13">
        <f>ROUND(T_ii!AL8,1)</f>
        <v>191.6</v>
      </c>
      <c r="U22" s="13">
        <f>ROUND(T_ii!AP8,1)</f>
        <v>6499.3</v>
      </c>
      <c r="V22" s="13">
        <f>ROUND(T_ii!AT8,1)</f>
        <v>0</v>
      </c>
      <c r="W22" s="13">
        <f>ROUND(T_ii!AX8,1)</f>
        <v>5822.7</v>
      </c>
      <c r="X22" s="13">
        <f>ROUND(T_ii!BB8,1)</f>
        <v>186.5</v>
      </c>
    </row>
    <row r="23" spans="1:24" s="50" customFormat="1" ht="9" x14ac:dyDescent="0.15">
      <c r="A23" s="45"/>
      <c r="B23" s="45"/>
      <c r="C23" s="45"/>
      <c r="D23" s="45"/>
      <c r="E23" s="45"/>
      <c r="F23" s="45"/>
      <c r="G23" s="45"/>
      <c r="H23" s="45"/>
      <c r="I23" s="46"/>
      <c r="J23" s="47"/>
      <c r="K23" s="48" t="str">
        <f>IF(T_ii!C8=".","-",(CONCATENATE("[",ROUND(T_ii!C8,1),"; ",ROUND(T_ii!D8,1),"]")))</f>
        <v>[3818.6; 7126.9]</v>
      </c>
      <c r="L23" s="49" t="str">
        <f>IF(T_ii!G8=".","-",(CONCATENATE("[",ROUND(T_ii!G8,1),"; ",ROUND(T_ii!H8,1),"]")))</f>
        <v>-</v>
      </c>
      <c r="M23" s="49" t="str">
        <f>IF(T_ii!K8=".","-",(CONCATENATE("[",ROUND(T_ii!K8,1),"; ",ROUND(T_ii!L8,1),"]")))</f>
        <v>-</v>
      </c>
      <c r="N23" s="49" t="str">
        <f>IF(T_ii!O8=".","-",(CONCATENATE("[",ROUND(T_ii!O8,1),"; ",ROUND(T_ii!P8,1),"]")))</f>
        <v>[714.7; 1628.2]</v>
      </c>
      <c r="O23" s="49" t="str">
        <f>IF(T_ii!S8=".","-",(CONCATENATE("[",ROUND(T_ii!S8,1),"; ",ROUND(T_ii!T8,1),"]")))</f>
        <v>-</v>
      </c>
      <c r="P23" s="49" t="str">
        <f>IF(T_ii!W8=".","-",(CONCATENATE("[",ROUND(T_ii!W8,1),"; ",ROUND(T_ii!X8,1),"]")))</f>
        <v>[2691; 5575.8]</v>
      </c>
      <c r="Q23" s="57" t="str">
        <f>IF(T_ii!AA8=".","-",(CONCATENATE("[",ROUND(T_ii!AA8,1),"; ",ROUND(T_ii!AB8,1),"]")))</f>
        <v>[0; 614.4]</v>
      </c>
      <c r="R23" s="48" t="str">
        <f>IF(T_ii!AE8=".","-",(CONCATENATE("[",ROUND(T_ii!AE8,1),"; ",ROUND(T_ii!AF8,1),"]")))</f>
        <v>[9344.6; 16064.6]</v>
      </c>
      <c r="S23" s="49" t="str">
        <f>IF(T_ii!AI8=".","-",(CONCATENATE("[",ROUND(T_ii!AI8,1),"; ",ROUND(T_ii!AJ8,1),"]")))</f>
        <v>[0; 46.8]</v>
      </c>
      <c r="T23" s="49" t="str">
        <f>IF(T_ii!AM8=".","-",(CONCATENATE("[",ROUND(T_ii!AM8,1),"; ",ROUND(T_ii!AN8,1),"]")))</f>
        <v>[134.5; 248.8]</v>
      </c>
      <c r="U23" s="49" t="str">
        <f>IF(T_ii!AQ8=".","-",(CONCATENATE("[",ROUND(T_ii!AQ8,1),"; ",ROUND(T_ii!AR8,1),"]")))</f>
        <v>[4199; 8799.5]</v>
      </c>
      <c r="V23" s="49" t="str">
        <f>IF(T_ii!AU8=".","-",(CONCATENATE("[",ROUND(T_ii!AU8,1),"; ",ROUND(T_ii!AV8,1),"]")))</f>
        <v>-</v>
      </c>
      <c r="W23" s="49" t="str">
        <f>IF(T_ii!AY8=".","-",(CONCATENATE("[",ROUND(T_ii!AY8,1),"; ",ROUND(T_ii!AZ8,1),"]")))</f>
        <v>[4098.2; 7547.3]</v>
      </c>
      <c r="X23" s="49" t="str">
        <f>IF(T_ii!BC8=".","-",(CONCATENATE("[",ROUND(T_ii!BC8,1),"; ",ROUND(T_ii!BD8,1),"]")))</f>
        <v>[186.5; 186.5]</v>
      </c>
    </row>
    <row r="24" spans="1:24" x14ac:dyDescent="0.25">
      <c r="A24" s="30"/>
      <c r="H24" s="30"/>
      <c r="J24" s="12" t="s">
        <v>57</v>
      </c>
      <c r="K24" s="20">
        <f>ROUND(T_ii!B9,1)</f>
        <v>80.2</v>
      </c>
      <c r="L24" s="13">
        <f>ROUND(T_ii!F9,1)</f>
        <v>0</v>
      </c>
      <c r="M24" s="13">
        <f>ROUND(T_ii!J9,1)</f>
        <v>0</v>
      </c>
      <c r="N24" s="13">
        <f>ROUND(T_ii!N9,1)</f>
        <v>80.2</v>
      </c>
      <c r="O24" s="13">
        <f>ROUND(T_ii!R9,1)</f>
        <v>0</v>
      </c>
      <c r="P24" s="13">
        <f>ROUND(T_ii!V9,1)</f>
        <v>0</v>
      </c>
      <c r="Q24" s="56">
        <f>ROUND(T_ii!Z9,1)</f>
        <v>0</v>
      </c>
      <c r="R24" s="20">
        <f>ROUND(T_ii!AD9,1)</f>
        <v>748.9</v>
      </c>
      <c r="S24" s="13">
        <f>ROUND(T_ii!AH9,1)</f>
        <v>0</v>
      </c>
      <c r="T24" s="13">
        <f>ROUND(T_ii!AL9,1)</f>
        <v>0</v>
      </c>
      <c r="U24" s="13">
        <f>ROUND(T_ii!AP9,1)</f>
        <v>569</v>
      </c>
      <c r="V24" s="13">
        <f>ROUND(T_ii!AT9,1)</f>
        <v>0</v>
      </c>
      <c r="W24" s="13">
        <f>ROUND(T_ii!AX9,1)</f>
        <v>180</v>
      </c>
      <c r="X24" s="13">
        <f>ROUND(T_ii!BB9,1)</f>
        <v>0</v>
      </c>
    </row>
    <row r="25" spans="1:24" s="50" customFormat="1" ht="9" x14ac:dyDescent="0.15">
      <c r="A25" s="45"/>
      <c r="B25" s="45"/>
      <c r="C25" s="45"/>
      <c r="D25" s="45"/>
      <c r="E25" s="45"/>
      <c r="F25" s="45"/>
      <c r="G25" s="45"/>
      <c r="H25" s="45"/>
      <c r="I25" s="46"/>
      <c r="J25" s="47"/>
      <c r="K25" s="48" t="str">
        <f>IF(T_ii!C9=".","-",(CONCATENATE("[",ROUND(T_ii!C9,1),"; ",ROUND(T_ii!D9,1),"]")))</f>
        <v>[0; 947.7]</v>
      </c>
      <c r="L25" s="49" t="str">
        <f>IF(T_ii!G9=".","-",(CONCATENATE("[",ROUND(T_ii!G9,1),"; ",ROUND(T_ii!H9,1),"]")))</f>
        <v>-</v>
      </c>
      <c r="M25" s="49" t="str">
        <f>IF(T_ii!K9=".","-",(CONCATENATE("[",ROUND(T_ii!K9,1),"; ",ROUND(T_ii!L9,1),"]")))</f>
        <v>-</v>
      </c>
      <c r="N25" s="49" t="str">
        <f>IF(T_ii!O9=".","-",(CONCATENATE("[",ROUND(T_ii!O9,1),"; ",ROUND(T_ii!P9,1),"]")))</f>
        <v>[0; 947.7]</v>
      </c>
      <c r="O25" s="49" t="str">
        <f>IF(T_ii!S9=".","-",(CONCATENATE("[",ROUND(T_ii!S9,1),"; ",ROUND(T_ii!T9,1),"]")))</f>
        <v>-</v>
      </c>
      <c r="P25" s="49" t="str">
        <f>IF(T_ii!W9=".","-",(CONCATENATE("[",ROUND(T_ii!W9,1),"; ",ROUND(T_ii!X9,1),"]")))</f>
        <v>-</v>
      </c>
      <c r="Q25" s="57" t="str">
        <f>IF(T_ii!AA9=".","-",(CONCATENATE("[",ROUND(T_ii!AA9,1),"; ",ROUND(T_ii!AB9,1),"]")))</f>
        <v>-</v>
      </c>
      <c r="R25" s="48" t="str">
        <f>IF(T_ii!AE9=".","-",(CONCATENATE("[",ROUND(T_ii!AE9,1),"; ",ROUND(T_ii!AF9,1),"]")))</f>
        <v>[267.5; 1230.3]</v>
      </c>
      <c r="S25" s="49" t="str">
        <f>IF(T_ii!AI9=".","-",(CONCATENATE("[",ROUND(T_ii!AI9,1),"; ",ROUND(T_ii!AJ9,1),"]")))</f>
        <v>-</v>
      </c>
      <c r="T25" s="49" t="str">
        <f>IF(T_ii!AM9=".","-",(CONCATENATE("[",ROUND(T_ii!AM9,1),"; ",ROUND(T_ii!AN9,1),"]")))</f>
        <v>-</v>
      </c>
      <c r="U25" s="49" t="str">
        <f>IF(T_ii!AQ9=".","-",(CONCATENATE("[",ROUND(T_ii!AQ9,1),"; ",ROUND(T_ii!AR9,1),"]")))</f>
        <v>[197.2; 940.7]</v>
      </c>
      <c r="V25" s="49" t="str">
        <f>IF(T_ii!AU9=".","-",(CONCATENATE("[",ROUND(T_ii!AU9,1),"; ",ROUND(T_ii!AV9,1),"]")))</f>
        <v>-</v>
      </c>
      <c r="W25" s="49" t="str">
        <f>IF(T_ii!AY9=".","-",(CONCATENATE("[",ROUND(T_ii!AY9,1),"; ",ROUND(T_ii!AZ9,1),"]")))</f>
        <v>[0; 495.2]</v>
      </c>
      <c r="X25" s="49" t="str">
        <f>IF(T_ii!BC9=".","-",(CONCATENATE("[",ROUND(T_ii!BC9,1),"; ",ROUND(T_ii!BD9,1),"]")))</f>
        <v>-</v>
      </c>
    </row>
    <row r="26" spans="1:24" x14ac:dyDescent="0.25">
      <c r="J26" s="12" t="s">
        <v>46</v>
      </c>
      <c r="K26" s="20">
        <f>ROUND(T_ii!B10,1)</f>
        <v>0</v>
      </c>
      <c r="L26" s="13">
        <f>ROUND(T_ii!F10,1)</f>
        <v>0</v>
      </c>
      <c r="M26" s="13">
        <f>ROUND(T_ii!J10,1)</f>
        <v>0</v>
      </c>
      <c r="N26" s="13">
        <f>ROUND(T_ii!N10,1)</f>
        <v>0</v>
      </c>
      <c r="O26" s="13">
        <f>ROUND(T_ii!R10,1)</f>
        <v>0</v>
      </c>
      <c r="P26" s="13">
        <f>ROUND(T_ii!V10,1)</f>
        <v>0</v>
      </c>
      <c r="Q26" s="56">
        <f>ROUND(T_ii!Z10,1)</f>
        <v>0</v>
      </c>
      <c r="R26" s="20">
        <f>ROUND(T_ii!AD10,1)</f>
        <v>45.8</v>
      </c>
      <c r="S26" s="13">
        <f>ROUND(T_ii!AH10,1)</f>
        <v>0</v>
      </c>
      <c r="T26" s="13">
        <f>ROUND(T_ii!AL10,1)</f>
        <v>0</v>
      </c>
      <c r="U26" s="13">
        <f>ROUND(T_ii!AP10,1)</f>
        <v>45.8</v>
      </c>
      <c r="V26" s="13">
        <f>ROUND(T_ii!AT10,1)</f>
        <v>0</v>
      </c>
      <c r="W26" s="13">
        <f>ROUND(T_ii!AX10,1)</f>
        <v>0</v>
      </c>
      <c r="X26" s="13">
        <f>ROUND(T_ii!BB10,1)</f>
        <v>0</v>
      </c>
    </row>
    <row r="27" spans="1:24" s="50" customFormat="1" ht="9" x14ac:dyDescent="0.15">
      <c r="A27" s="45"/>
      <c r="B27" s="45"/>
      <c r="C27" s="45"/>
      <c r="D27" s="45"/>
      <c r="E27" s="45"/>
      <c r="F27" s="45"/>
      <c r="G27" s="45"/>
      <c r="H27" s="45"/>
      <c r="I27" s="46"/>
      <c r="J27" s="47"/>
      <c r="K27" s="48" t="str">
        <f>IF(T_ii!C10=".","-",(CONCATENATE("[",ROUND(T_ii!C10,1),"; ",ROUND(T_ii!D10,1),"]")))</f>
        <v>-</v>
      </c>
      <c r="L27" s="49" t="str">
        <f>IF(T_ii!G10=".","-",(CONCATENATE("[",ROUND(T_ii!G10,1),"; ",ROUND(T_ii!H10,1),"]")))</f>
        <v>-</v>
      </c>
      <c r="M27" s="49" t="str">
        <f>IF(T_ii!K10=".","-",(CONCATENATE("[",ROUND(T_ii!K10,1),"; ",ROUND(T_ii!L10,1),"]")))</f>
        <v>-</v>
      </c>
      <c r="N27" s="49" t="str">
        <f>IF(T_ii!O10=".","-",(CONCATENATE("[",ROUND(T_ii!O10,1),"; ",ROUND(T_ii!P10,1),"]")))</f>
        <v>-</v>
      </c>
      <c r="O27" s="49" t="str">
        <f>IF(T_ii!S10=".","-",(CONCATENATE("[",ROUND(T_ii!S10,1),"; ",ROUND(T_ii!T10,1),"]")))</f>
        <v>-</v>
      </c>
      <c r="P27" s="49" t="str">
        <f>IF(T_ii!W10=".","-",(CONCATENATE("[",ROUND(T_ii!W10,1),"; ",ROUND(T_ii!X10,1),"]")))</f>
        <v>-</v>
      </c>
      <c r="Q27" s="57" t="str">
        <f>IF(T_ii!AA10=".","-",(CONCATENATE("[",ROUND(T_ii!AA10,1),"; ",ROUND(T_ii!AB10,1),"]")))</f>
        <v>-</v>
      </c>
      <c r="R27" s="48" t="str">
        <f>IF(T_ii!AE10=".","-",(CONCATENATE("[",ROUND(T_ii!AE10,1),"; ",ROUND(T_ii!AF10,1),"]")))</f>
        <v>[0; 0]</v>
      </c>
      <c r="S27" s="49" t="str">
        <f>IF(T_ii!AI10=".","-",(CONCATENATE("[",ROUND(T_ii!AI10,1),"; ",ROUND(T_ii!AJ10,1),"]")))</f>
        <v>-</v>
      </c>
      <c r="T27" s="49" t="str">
        <f>IF(T_ii!AM10=".","-",(CONCATENATE("[",ROUND(T_ii!AM10,1),"; ",ROUND(T_ii!AN10,1),"]")))</f>
        <v>-</v>
      </c>
      <c r="U27" s="49" t="str">
        <f>IF(T_ii!AQ10=".","-",(CONCATENATE("[",ROUND(T_ii!AQ10,1),"; ",ROUND(T_ii!AR10,1),"]")))</f>
        <v>[0; 0]</v>
      </c>
      <c r="V27" s="49" t="str">
        <f>IF(T_ii!AU10=".","-",(CONCATENATE("[",ROUND(T_ii!AU10,1),"; ",ROUND(T_ii!AV10,1),"]")))</f>
        <v>-</v>
      </c>
      <c r="W27" s="49" t="str">
        <f>IF(T_ii!AY10=".","-",(CONCATENATE("[",ROUND(T_ii!AY10,1),"; ",ROUND(T_ii!AZ10,1),"]")))</f>
        <v>-</v>
      </c>
      <c r="X27" s="49" t="str">
        <f>IF(T_ii!BC10=".","-",(CONCATENATE("[",ROUND(T_ii!BC10,1),"; ",ROUND(T_ii!BD10,1),"]")))</f>
        <v>-</v>
      </c>
    </row>
    <row r="28" spans="1:24" x14ac:dyDescent="0.25">
      <c r="J28" s="12" t="s">
        <v>31</v>
      </c>
      <c r="K28" s="20">
        <f>ROUND(T_ii!B11,1)</f>
        <v>224.1</v>
      </c>
      <c r="L28" s="13">
        <f>ROUND(T_ii!F11,1)</f>
        <v>1.5</v>
      </c>
      <c r="M28" s="13">
        <f>ROUND(T_ii!J11,1)</f>
        <v>19.2</v>
      </c>
      <c r="N28" s="13">
        <f>ROUND(T_ii!N11,1)</f>
        <v>97</v>
      </c>
      <c r="O28" s="13">
        <f>ROUND(T_ii!R11,1)</f>
        <v>0</v>
      </c>
      <c r="P28" s="13">
        <f>ROUND(T_ii!V11,1)</f>
        <v>106.3</v>
      </c>
      <c r="Q28" s="56">
        <f>ROUND(T_ii!Z11,1)</f>
        <v>0</v>
      </c>
      <c r="R28" s="20">
        <f>ROUND(T_ii!AD11,1)</f>
        <v>159.5</v>
      </c>
      <c r="S28" s="13">
        <f>ROUND(T_ii!AH11,1)</f>
        <v>18</v>
      </c>
      <c r="T28" s="13">
        <f>ROUND(T_ii!AL11,1)</f>
        <v>5.9</v>
      </c>
      <c r="U28" s="13">
        <f>ROUND(T_ii!AP11,1)</f>
        <v>53.3</v>
      </c>
      <c r="V28" s="13">
        <f>ROUND(T_ii!AT11,1)</f>
        <v>0</v>
      </c>
      <c r="W28" s="13">
        <f>ROUND(T_ii!AX11,1)</f>
        <v>82.4</v>
      </c>
      <c r="X28" s="13">
        <f>ROUND(T_ii!BB11,1)</f>
        <v>0</v>
      </c>
    </row>
    <row r="29" spans="1:24" s="50" customFormat="1" ht="9" x14ac:dyDescent="0.15">
      <c r="A29" s="45"/>
      <c r="B29" s="45"/>
      <c r="C29" s="45"/>
      <c r="D29" s="45"/>
      <c r="E29" s="45"/>
      <c r="F29" s="45"/>
      <c r="G29" s="45"/>
      <c r="H29" s="45"/>
      <c r="I29" s="46"/>
      <c r="J29" s="47"/>
      <c r="K29" s="48" t="str">
        <f>IF(T_ii!C11=".","-",(CONCATENATE("[",ROUND(T_ii!C11,1),"; ",ROUND(T_ii!D11,1),"]")))</f>
        <v>[4.8; 443.3]</v>
      </c>
      <c r="L29" s="49" t="str">
        <f>IF(T_ii!G11=".","-",(CONCATENATE("[",ROUND(T_ii!G11,1),"; ",ROUND(T_ii!H11,1),"]")))</f>
        <v>[0; 0]</v>
      </c>
      <c r="M29" s="49" t="str">
        <f>IF(T_ii!K11=".","-",(CONCATENATE("[",ROUND(T_ii!K11,1),"; ",ROUND(T_ii!L11,1),"]")))</f>
        <v>[0; 194.3]</v>
      </c>
      <c r="N29" s="49" t="str">
        <f>IF(T_ii!O11=".","-",(CONCATENATE("[",ROUND(T_ii!O11,1),"; ",ROUND(T_ii!P11,1),"]")))</f>
        <v>[0; 363.5]</v>
      </c>
      <c r="O29" s="49" t="str">
        <f>IF(T_ii!S11=".","-",(CONCATENATE("[",ROUND(T_ii!S11,1),"; ",ROUND(T_ii!T11,1),"]")))</f>
        <v>-</v>
      </c>
      <c r="P29" s="49" t="str">
        <f>IF(T_ii!W11=".","-",(CONCATENATE("[",ROUND(T_ii!W11,1),"; ",ROUND(T_ii!X11,1),"]")))</f>
        <v>[106.3; 106.3]</v>
      </c>
      <c r="Q29" s="57" t="str">
        <f>IF(T_ii!AA11=".","-",(CONCATENATE("[",ROUND(T_ii!AA11,1),"; ",ROUND(T_ii!AB11,1),"]")))</f>
        <v>-</v>
      </c>
      <c r="R29" s="48" t="str">
        <f>IF(T_ii!AE11=".","-",(CONCATENATE("[",ROUND(T_ii!AE11,1),"; ",ROUND(T_ii!AF11,1),"]")))</f>
        <v>[97; 222]</v>
      </c>
      <c r="S29" s="49" t="str">
        <f>IF(T_ii!AI11=".","-",(CONCATENATE("[",ROUND(T_ii!AI11,1),"; ",ROUND(T_ii!AJ11,1),"]")))</f>
        <v>[0; 110.6]</v>
      </c>
      <c r="T29" s="49" t="str">
        <f>IF(T_ii!AM11=".","-",(CONCATENATE("[",ROUND(T_ii!AM11,1),"; ",ROUND(T_ii!AN11,1),"]")))</f>
        <v>[5.9; 5.9]</v>
      </c>
      <c r="U29" s="49" t="str">
        <f>IF(T_ii!AQ11=".","-",(CONCATENATE("[",ROUND(T_ii!AQ11,1),"; ",ROUND(T_ii!AR11,1),"]")))</f>
        <v>[4.6; 102]</v>
      </c>
      <c r="V29" s="49" t="str">
        <f>IF(T_ii!AU11=".","-",(CONCATENATE("[",ROUND(T_ii!AU11,1),"; ",ROUND(T_ii!AV11,1),"]")))</f>
        <v>-</v>
      </c>
      <c r="W29" s="49" t="str">
        <f>IF(T_ii!AY11=".","-",(CONCATENATE("[",ROUND(T_ii!AY11,1),"; ",ROUND(T_ii!AZ11,1),"]")))</f>
        <v>[82.4; 82.4]</v>
      </c>
      <c r="X29" s="49" t="str">
        <f>IF(T_ii!BC11=".","-",(CONCATENATE("[",ROUND(T_ii!BC11,1),"; ",ROUND(T_ii!BD11,1),"]")))</f>
        <v>-</v>
      </c>
    </row>
    <row r="30" spans="1:24" x14ac:dyDescent="0.25">
      <c r="J30" s="12" t="s">
        <v>48</v>
      </c>
      <c r="K30" s="20">
        <f>ROUND(T_ii!B12,1)</f>
        <v>9775.4</v>
      </c>
      <c r="L30" s="13">
        <f>ROUND(T_ii!F12,1)</f>
        <v>0</v>
      </c>
      <c r="M30" s="13">
        <f>ROUND(T_ii!J12,1)</f>
        <v>0</v>
      </c>
      <c r="N30" s="13">
        <f>ROUND(T_ii!N12,1)</f>
        <v>363.3</v>
      </c>
      <c r="O30" s="13">
        <f>ROUND(T_ii!R12,1)</f>
        <v>0</v>
      </c>
      <c r="P30" s="13">
        <f>ROUND(T_ii!V12,1)</f>
        <v>9030.2000000000007</v>
      </c>
      <c r="Q30" s="56">
        <f>ROUND(T_ii!Z12,1)</f>
        <v>381.9</v>
      </c>
      <c r="R30" s="20">
        <f>ROUND(T_ii!AD12,1)</f>
        <v>4447.6000000000004</v>
      </c>
      <c r="S30" s="13">
        <f>ROUND(T_ii!AH12,1)</f>
        <v>9.4</v>
      </c>
      <c r="T30" s="13">
        <f>ROUND(T_ii!AL12,1)</f>
        <v>20.5</v>
      </c>
      <c r="U30" s="13">
        <f>ROUND(T_ii!AP12,1)</f>
        <v>975</v>
      </c>
      <c r="V30" s="13">
        <f>ROUND(T_ii!AT12,1)</f>
        <v>0</v>
      </c>
      <c r="W30" s="13">
        <f>ROUND(T_ii!AX12,1)</f>
        <v>3368.1</v>
      </c>
      <c r="X30" s="13">
        <f>ROUND(T_ii!BB12,1)</f>
        <v>74.5</v>
      </c>
    </row>
    <row r="31" spans="1:24" s="50" customFormat="1" ht="9" x14ac:dyDescent="0.15">
      <c r="A31" s="45"/>
      <c r="B31" s="45"/>
      <c r="C31" s="45"/>
      <c r="D31" s="45"/>
      <c r="E31" s="45"/>
      <c r="F31" s="45"/>
      <c r="G31" s="45"/>
      <c r="H31" s="45"/>
      <c r="I31" s="46"/>
      <c r="J31" s="47"/>
      <c r="K31" s="48" t="str">
        <f>IF(T_ii!C12=".","-",(CONCATENATE("[",ROUND(T_ii!C12,1),"; ",ROUND(T_ii!D12,1),"]")))</f>
        <v>[6504.4; 13046.4]</v>
      </c>
      <c r="L31" s="49" t="str">
        <f>IF(T_ii!G12=".","-",(CONCATENATE("[",ROUND(T_ii!G12,1),"; ",ROUND(T_ii!H12,1),"]")))</f>
        <v>-</v>
      </c>
      <c r="M31" s="49" t="str">
        <f>IF(T_ii!K12=".","-",(CONCATENATE("[",ROUND(T_ii!K12,1),"; ",ROUND(T_ii!L12,1),"]")))</f>
        <v>-</v>
      </c>
      <c r="N31" s="49" t="str">
        <f>IF(T_ii!O12=".","-",(CONCATENATE("[",ROUND(T_ii!O12,1),"; ",ROUND(T_ii!P12,1),"]")))</f>
        <v>[363.3; 363.3]</v>
      </c>
      <c r="O31" s="49" t="str">
        <f>IF(T_ii!S12=".","-",(CONCATENATE("[",ROUND(T_ii!S12,1),"; ",ROUND(T_ii!T12,1),"]")))</f>
        <v>-</v>
      </c>
      <c r="P31" s="49" t="str">
        <f>IF(T_ii!W12=".","-",(CONCATENATE("[",ROUND(T_ii!W12,1),"; ",ROUND(T_ii!X12,1),"]")))</f>
        <v>[5828.9; 12231.6]</v>
      </c>
      <c r="Q31" s="57" t="str">
        <f>IF(T_ii!AA12=".","-",(CONCATENATE("[",ROUND(T_ii!AA12,1),"; ",ROUND(T_ii!AB12,1),"]")))</f>
        <v>[381.9; 381.9]</v>
      </c>
      <c r="R31" s="48" t="str">
        <f>IF(T_ii!AE12=".","-",(CONCATENATE("[",ROUND(T_ii!AE12,1),"; ",ROUND(T_ii!AF12,1),"]")))</f>
        <v>[3431.2; 5463.9]</v>
      </c>
      <c r="S31" s="49" t="str">
        <f>IF(T_ii!AI12=".","-",(CONCATENATE("[",ROUND(T_ii!AI12,1),"; ",ROUND(T_ii!AJ12,1),"]")))</f>
        <v>[9.4; 9.4]</v>
      </c>
      <c r="T31" s="49" t="str">
        <f>IF(T_ii!AM12=".","-",(CONCATENATE("[",ROUND(T_ii!AM12,1),"; ",ROUND(T_ii!AN12,1),"]")))</f>
        <v>[20.5; 20.5]</v>
      </c>
      <c r="U31" s="49" t="str">
        <f>IF(T_ii!AQ12=".","-",(CONCATENATE("[",ROUND(T_ii!AQ12,1),"; ",ROUND(T_ii!AR12,1),"]")))</f>
        <v>[428.7; 1521.3]</v>
      </c>
      <c r="V31" s="49" t="str">
        <f>IF(T_ii!AU12=".","-",(CONCATENATE("[",ROUND(T_ii!AU12,1),"; ",ROUND(T_ii!AV12,1),"]")))</f>
        <v>-</v>
      </c>
      <c r="W31" s="49" t="str">
        <f>IF(T_ii!AY12=".","-",(CONCATENATE("[",ROUND(T_ii!AY12,1),"; ",ROUND(T_ii!AZ12,1),"]")))</f>
        <v>[2556.7; 4179.5]</v>
      </c>
      <c r="X31" s="49" t="str">
        <f>IF(T_ii!BC12=".","-",(CONCATENATE("[",ROUND(T_ii!BC12,1),"; ",ROUND(T_ii!BD12,1),"]")))</f>
        <v>[0; 153.6]</v>
      </c>
    </row>
    <row r="32" spans="1:24" x14ac:dyDescent="0.25">
      <c r="J32" s="12" t="s">
        <v>49</v>
      </c>
      <c r="K32" s="20">
        <f>ROUND(T_ii!B13,1)</f>
        <v>24402.799999999999</v>
      </c>
      <c r="L32" s="13">
        <f>ROUND(T_ii!F13,1)</f>
        <v>0</v>
      </c>
      <c r="M32" s="13">
        <f>ROUND(T_ii!J13,1)</f>
        <v>38.299999999999997</v>
      </c>
      <c r="N32" s="13">
        <f>ROUND(T_ii!N13,1)</f>
        <v>394.1</v>
      </c>
      <c r="O32" s="13">
        <f>ROUND(T_ii!R13,1)</f>
        <v>0</v>
      </c>
      <c r="P32" s="13">
        <f>ROUND(T_ii!V13,1)</f>
        <v>23763.7</v>
      </c>
      <c r="Q32" s="56">
        <f>ROUND(T_ii!Z13,1)</f>
        <v>206.7</v>
      </c>
      <c r="R32" s="20">
        <f>ROUND(T_ii!AD13,1)</f>
        <v>16375.8</v>
      </c>
      <c r="S32" s="13">
        <f>ROUND(T_ii!AH13,1)</f>
        <v>89.3</v>
      </c>
      <c r="T32" s="13">
        <f>ROUND(T_ii!AL13,1)</f>
        <v>197.7</v>
      </c>
      <c r="U32" s="13">
        <f>ROUND(T_ii!AP13,1)</f>
        <v>2136.1</v>
      </c>
      <c r="V32" s="13">
        <f>ROUND(T_ii!AT13,1)</f>
        <v>8.6999999999999993</v>
      </c>
      <c r="W32" s="13">
        <f>ROUND(T_ii!AX13,1)</f>
        <v>12914.4</v>
      </c>
      <c r="X32" s="13">
        <f>ROUND(T_ii!BB13,1)</f>
        <v>1029.5</v>
      </c>
    </row>
    <row r="33" spans="1:24" s="50" customFormat="1" ht="9" x14ac:dyDescent="0.15">
      <c r="A33" s="45"/>
      <c r="B33" s="45"/>
      <c r="C33" s="45"/>
      <c r="D33" s="45"/>
      <c r="E33" s="45"/>
      <c r="F33" s="45"/>
      <c r="G33" s="45"/>
      <c r="H33" s="45"/>
      <c r="I33" s="46"/>
      <c r="J33" s="47"/>
      <c r="K33" s="48" t="str">
        <f>IF(T_ii!C13=".","-",(CONCATENATE("[",ROUND(T_ii!C13,1),"; ",ROUND(T_ii!D13,1),"]")))</f>
        <v>[15355.4; 33450.1]</v>
      </c>
      <c r="L33" s="49" t="str">
        <f>IF(T_ii!G13=".","-",(CONCATENATE("[",ROUND(T_ii!G13,1),"; ",ROUND(T_ii!H13,1),"]")))</f>
        <v>-</v>
      </c>
      <c r="M33" s="49" t="str">
        <f>IF(T_ii!K13=".","-",(CONCATENATE("[",ROUND(T_ii!K13,1),"; ",ROUND(T_ii!L13,1),"]")))</f>
        <v>[0; 0]</v>
      </c>
      <c r="N33" s="49" t="str">
        <f>IF(T_ii!O13=".","-",(CONCATENATE("[",ROUND(T_ii!O13,1),"; ",ROUND(T_ii!P13,1),"]")))</f>
        <v>[220.4; 567.7]</v>
      </c>
      <c r="O33" s="49" t="str">
        <f>IF(T_ii!S13=".","-",(CONCATENATE("[",ROUND(T_ii!S13,1),"; ",ROUND(T_ii!T13,1),"]")))</f>
        <v>-</v>
      </c>
      <c r="P33" s="49" t="str">
        <f>IF(T_ii!W13=".","-",(CONCATENATE("[",ROUND(T_ii!W13,1),"; ",ROUND(T_ii!X13,1),"]")))</f>
        <v>[14766.5; 32760.9]</v>
      </c>
      <c r="Q33" s="57" t="str">
        <f>IF(T_ii!AA13=".","-",(CONCATENATE("[",ROUND(T_ii!AA13,1),"; ",ROUND(T_ii!AB13,1),"]")))</f>
        <v>[0; 606.9]</v>
      </c>
      <c r="R33" s="48" t="str">
        <f>IF(T_ii!AE13=".","-",(CONCATENATE("[",ROUND(T_ii!AE13,1),"; ",ROUND(T_ii!AF13,1),"]")))</f>
        <v>[9454.8; 23296.7]</v>
      </c>
      <c r="S33" s="49" t="str">
        <f>IF(T_ii!AI13=".","-",(CONCATENATE("[",ROUND(T_ii!AI13,1),"; ",ROUND(T_ii!AJ13,1),"]")))</f>
        <v>[0; 201.5]</v>
      </c>
      <c r="T33" s="49" t="str">
        <f>IF(T_ii!AM13=".","-",(CONCATENATE("[",ROUND(T_ii!AM13,1),"; ",ROUND(T_ii!AN13,1),"]")))</f>
        <v>[197.7; 197.7]</v>
      </c>
      <c r="U33" s="49" t="str">
        <f>IF(T_ii!AQ13=".","-",(CONCATENATE("[",ROUND(T_ii!AQ13,1),"; ",ROUND(T_ii!AR13,1),"]")))</f>
        <v>[784.7; 3487.6]</v>
      </c>
      <c r="V33" s="49" t="str">
        <f>IF(T_ii!AU13=".","-",(CONCATENATE("[",ROUND(T_ii!AU13,1),"; ",ROUND(T_ii!AV13,1),"]")))</f>
        <v>[0; 0]</v>
      </c>
      <c r="W33" s="49" t="str">
        <f>IF(T_ii!AY13=".","-",(CONCATENATE("[",ROUND(T_ii!AY13,1),"; ",ROUND(T_ii!AZ13,1),"]")))</f>
        <v>[6711.4; 19117.5]</v>
      </c>
      <c r="X33" s="49" t="str">
        <f>IF(T_ii!BC13=".","-",(CONCATENATE("[",ROUND(T_ii!BC13,1),"; ",ROUND(T_ii!BD13,1),"]")))</f>
        <v>[220.5; 1838.4]</v>
      </c>
    </row>
    <row r="34" spans="1:24" x14ac:dyDescent="0.25">
      <c r="J34" s="139" t="s">
        <v>58</v>
      </c>
      <c r="K34" s="20">
        <f>ROUND(T_ii!B14,1)</f>
        <v>44.4</v>
      </c>
      <c r="L34" s="13">
        <f>ROUND(T_ii!F14,1)</f>
        <v>0</v>
      </c>
      <c r="M34" s="13">
        <f>ROUND(T_ii!J14,1)</f>
        <v>0</v>
      </c>
      <c r="N34" s="13">
        <f>ROUND(T_ii!N14,1)</f>
        <v>0</v>
      </c>
      <c r="O34" s="13">
        <f>ROUND(T_ii!R14,1)</f>
        <v>0</v>
      </c>
      <c r="P34" s="13">
        <f>ROUND(T_ii!V14,1)</f>
        <v>44.4</v>
      </c>
      <c r="Q34" s="56">
        <f>ROUND(T_ii!Z14,1)</f>
        <v>0</v>
      </c>
      <c r="R34" s="20">
        <f>ROUND(T_ii!AD14,1)</f>
        <v>823.3</v>
      </c>
      <c r="S34" s="13">
        <f>ROUND(T_ii!AH14,1)</f>
        <v>0</v>
      </c>
      <c r="T34" s="13">
        <f>ROUND(T_ii!AL14,1)</f>
        <v>240.9</v>
      </c>
      <c r="U34" s="13">
        <f>ROUND(T_ii!AP14,1)</f>
        <v>9.1999999999999993</v>
      </c>
      <c r="V34" s="13">
        <f>ROUND(T_ii!AT14,1)</f>
        <v>0</v>
      </c>
      <c r="W34" s="13">
        <f>ROUND(T_ii!AX14,1)</f>
        <v>428.9</v>
      </c>
      <c r="X34" s="13">
        <f>ROUND(T_ii!BB14,1)</f>
        <v>144.30000000000001</v>
      </c>
    </row>
    <row r="35" spans="1:24" s="50" customFormat="1" ht="9" x14ac:dyDescent="0.15">
      <c r="A35" s="45"/>
      <c r="B35" s="45"/>
      <c r="C35" s="45"/>
      <c r="D35" s="45"/>
      <c r="E35" s="45"/>
      <c r="F35" s="45"/>
      <c r="G35" s="45"/>
      <c r="H35" s="45"/>
      <c r="I35" s="46"/>
      <c r="J35" s="140"/>
      <c r="K35" s="48" t="str">
        <f>IF(T_ii!C14=".","-",(CONCATENATE("[",ROUND(T_ii!C14,1),"; ",ROUND(T_ii!D14,1),"]")))</f>
        <v>[44.4; 44.4]</v>
      </c>
      <c r="L35" s="49" t="str">
        <f>IF(T_ii!G14=".","-",(CONCATENATE("[",ROUND(T_ii!G14,1),"; ",ROUND(T_ii!H14,1),"]")))</f>
        <v>-</v>
      </c>
      <c r="M35" s="49" t="str">
        <f>IF(T_ii!K14=".","-",(CONCATENATE("[",ROUND(T_ii!K14,1),"; ",ROUND(T_ii!L14,1),"]")))</f>
        <v>-</v>
      </c>
      <c r="N35" s="49" t="str">
        <f>IF(T_ii!O14=".","-",(CONCATENATE("[",ROUND(T_ii!O14,1),"; ",ROUND(T_ii!P14,1),"]")))</f>
        <v>-</v>
      </c>
      <c r="O35" s="49" t="str">
        <f>IF(T_ii!S14=".","-",(CONCATENATE("[",ROUND(T_ii!S14,1),"; ",ROUND(T_ii!T14,1),"]")))</f>
        <v>-</v>
      </c>
      <c r="P35" s="49" t="str">
        <f>IF(T_ii!W14=".","-",(CONCATENATE("[",ROUND(T_ii!W14,1),"; ",ROUND(T_ii!X14,1),"]")))</f>
        <v>[44.4; 44.4]</v>
      </c>
      <c r="Q35" s="57" t="str">
        <f>IF(T_ii!AA14=".","-",(CONCATENATE("[",ROUND(T_ii!AA14,1),"; ",ROUND(T_ii!AB14,1),"]")))</f>
        <v>-</v>
      </c>
      <c r="R35" s="48" t="str">
        <f>IF(T_ii!AE14=".","-",(CONCATENATE("[",ROUND(T_ii!AE14,1),"; ",ROUND(T_ii!AF14,1),"]")))</f>
        <v>[346.7; 1299.9]</v>
      </c>
      <c r="S35" s="49" t="str">
        <f>IF(T_ii!AI14=".","-",(CONCATENATE("[",ROUND(T_ii!AI14,1),"; ",ROUND(T_ii!AJ14,1),"]")))</f>
        <v>-</v>
      </c>
      <c r="T35" s="49" t="str">
        <f>IF(T_ii!AM14=".","-",(CONCATENATE("[",ROUND(T_ii!AM14,1),"; ",ROUND(T_ii!AN14,1),"]")))</f>
        <v>[240.9; 240.9]</v>
      </c>
      <c r="U35" s="49" t="str">
        <f>IF(T_ii!AQ14=".","-",(CONCATENATE("[",ROUND(T_ii!AQ14,1),"; ",ROUND(T_ii!AR14,1),"]")))</f>
        <v>[0; 0]</v>
      </c>
      <c r="V35" s="49" t="str">
        <f>IF(T_ii!AU14=".","-",(CONCATENATE("[",ROUND(T_ii!AU14,1),"; ",ROUND(T_ii!AV14,1),"]")))</f>
        <v>-</v>
      </c>
      <c r="W35" s="49" t="str">
        <f>IF(T_ii!AY14=".","-",(CONCATENATE("[",ROUND(T_ii!AY14,1),"; ",ROUND(T_ii!AZ14,1),"]")))</f>
        <v>[276.8; 581.1]</v>
      </c>
      <c r="X35" s="49" t="str">
        <f>IF(T_ii!BC14=".","-",(CONCATENATE("[",ROUND(T_ii!BC14,1),"; ",ROUND(T_ii!BD14,1),"]")))</f>
        <v>[0; 698.8]</v>
      </c>
    </row>
    <row r="36" spans="1:24" x14ac:dyDescent="0.25">
      <c r="J36" s="139" t="s">
        <v>50</v>
      </c>
      <c r="K36" s="20">
        <f>ROUND(T_ii!B15,1)</f>
        <v>0</v>
      </c>
      <c r="L36" s="13">
        <f>ROUND(T_ii!F15,1)</f>
        <v>0</v>
      </c>
      <c r="M36" s="13">
        <f>ROUND(T_ii!J15,1)</f>
        <v>0</v>
      </c>
      <c r="N36" s="13">
        <f>ROUND(T_ii!N15,1)</f>
        <v>0</v>
      </c>
      <c r="O36" s="13">
        <f>ROUND(T_ii!R15,1)</f>
        <v>0</v>
      </c>
      <c r="P36" s="13">
        <f>ROUND(T_ii!V15,1)</f>
        <v>0</v>
      </c>
      <c r="Q36" s="56">
        <f>ROUND(T_ii!Z15,1)</f>
        <v>0</v>
      </c>
      <c r="R36" s="20">
        <f>ROUND(T_ii!AD15,1)</f>
        <v>164.7</v>
      </c>
      <c r="S36" s="13">
        <f>ROUND(T_ii!AH15,1)</f>
        <v>2.2000000000000002</v>
      </c>
      <c r="T36" s="13">
        <f>ROUND(T_ii!AL15,1)</f>
        <v>107.1</v>
      </c>
      <c r="U36" s="13">
        <f>ROUND(T_ii!AP15,1)</f>
        <v>26.1</v>
      </c>
      <c r="V36" s="13">
        <f>ROUND(T_ii!AT15,1)</f>
        <v>0</v>
      </c>
      <c r="W36" s="13">
        <f>ROUND(T_ii!AX15,1)</f>
        <v>29.3</v>
      </c>
      <c r="X36" s="13">
        <f>ROUND(T_ii!BB15,1)</f>
        <v>0</v>
      </c>
    </row>
    <row r="37" spans="1:24" s="50" customFormat="1" ht="9" x14ac:dyDescent="0.15">
      <c r="A37" s="45"/>
      <c r="B37" s="45"/>
      <c r="C37" s="45"/>
      <c r="D37" s="45"/>
      <c r="E37" s="45"/>
      <c r="F37" s="45"/>
      <c r="G37" s="45"/>
      <c r="H37" s="45"/>
      <c r="I37" s="46"/>
      <c r="J37" s="140"/>
      <c r="K37" s="48" t="str">
        <f>IF(T_ii!C15=".","-",(CONCATENATE("[",ROUND(T_ii!C15,1),"; ",ROUND(T_ii!D15,1),"]")))</f>
        <v>-</v>
      </c>
      <c r="L37" s="49" t="str">
        <f>IF(T_ii!G15=".","-",(CONCATENATE("[",ROUND(T_ii!G15,1),"; ",ROUND(T_ii!H15,1),"]")))</f>
        <v>-</v>
      </c>
      <c r="M37" s="49" t="str">
        <f>IF(T_ii!K15=".","-",(CONCATENATE("[",ROUND(T_ii!K15,1),"; ",ROUND(T_ii!L15,1),"]")))</f>
        <v>-</v>
      </c>
      <c r="N37" s="49" t="str">
        <f>IF(T_ii!O15=".","-",(CONCATENATE("[",ROUND(T_ii!O15,1),"; ",ROUND(T_ii!P15,1),"]")))</f>
        <v>-</v>
      </c>
      <c r="O37" s="49" t="str">
        <f>IF(T_ii!S15=".","-",(CONCATENATE("[",ROUND(T_ii!S15,1),"; ",ROUND(T_ii!T15,1),"]")))</f>
        <v>-</v>
      </c>
      <c r="P37" s="49" t="str">
        <f>IF(T_ii!W15=".","-",(CONCATENATE("[",ROUND(T_ii!W15,1),"; ",ROUND(T_ii!X15,1),"]")))</f>
        <v>-</v>
      </c>
      <c r="Q37" s="57" t="str">
        <f>IF(T_ii!AA15=".","-",(CONCATENATE("[",ROUND(T_ii!AA15,1),"; ",ROUND(T_ii!AB15,1),"]")))</f>
        <v>-</v>
      </c>
      <c r="R37" s="48" t="str">
        <f>IF(T_ii!AE15=".","-",(CONCATENATE("[",ROUND(T_ii!AE15,1),"; ",ROUND(T_ii!AF15,1),"]")))</f>
        <v>[0; 338]</v>
      </c>
      <c r="S37" s="49" t="str">
        <f>IF(T_ii!AI15=".","-",(CONCATENATE("[",ROUND(T_ii!AI15,1),"; ",ROUND(T_ii!AJ15,1),"]")))</f>
        <v>[0; 0]</v>
      </c>
      <c r="T37" s="49" t="str">
        <f>IF(T_ii!AM15=".","-",(CONCATENATE("[",ROUND(T_ii!AM15,1),"; ",ROUND(T_ii!AN15,1),"]")))</f>
        <v>[0; 0]</v>
      </c>
      <c r="U37" s="49" t="str">
        <f>IF(T_ii!AQ15=".","-",(CONCATENATE("[",ROUND(T_ii!AQ15,1),"; ",ROUND(T_ii!AR15,1),"]")))</f>
        <v>[0; 79.3]</v>
      </c>
      <c r="V37" s="49" t="str">
        <f>IF(T_ii!AU15=".","-",(CONCATENATE("[",ROUND(T_ii!AU15,1),"; ",ROUND(T_ii!AV15,1),"]")))</f>
        <v>-</v>
      </c>
      <c r="W37" s="49" t="str">
        <f>IF(T_ii!AY15=".","-",(CONCATENATE("[",ROUND(T_ii!AY15,1),"; ",ROUND(T_ii!AZ15,1),"]")))</f>
        <v>[0; 64]</v>
      </c>
      <c r="X37" s="49" t="str">
        <f>IF(T_ii!BC15=".","-",(CONCATENATE("[",ROUND(T_ii!BC15,1),"; ",ROUND(T_ii!BD15,1),"]")))</f>
        <v>-</v>
      </c>
    </row>
    <row r="38" spans="1:24" x14ac:dyDescent="0.25">
      <c r="J38" s="139" t="s">
        <v>36</v>
      </c>
      <c r="K38" s="20">
        <f>ROUND(T_ii!B16,1)</f>
        <v>0</v>
      </c>
      <c r="L38" s="13">
        <f>ROUND(T_ii!F16,1)</f>
        <v>0</v>
      </c>
      <c r="M38" s="13">
        <f>ROUND(T_ii!J16,1)</f>
        <v>0</v>
      </c>
      <c r="N38" s="13">
        <f>ROUND(T_ii!N16,1)</f>
        <v>0</v>
      </c>
      <c r="O38" s="13">
        <f>ROUND(T_ii!R16,1)</f>
        <v>0</v>
      </c>
      <c r="P38" s="13">
        <f>ROUND(T_ii!V16,1)</f>
        <v>0</v>
      </c>
      <c r="Q38" s="56">
        <f>ROUND(T_ii!Z16,1)</f>
        <v>0</v>
      </c>
      <c r="R38" s="20">
        <f>ROUND(T_ii!AD16,1)</f>
        <v>0</v>
      </c>
      <c r="S38" s="13">
        <f>ROUND(T_ii!AH16,1)</f>
        <v>0</v>
      </c>
      <c r="T38" s="13">
        <f>ROUND(T_ii!AL16,1)</f>
        <v>0</v>
      </c>
      <c r="U38" s="13">
        <f>ROUND(T_ii!AP16,1)</f>
        <v>0</v>
      </c>
      <c r="V38" s="13">
        <f>ROUND(T_ii!AT16,1)</f>
        <v>0</v>
      </c>
      <c r="W38" s="13">
        <f>ROUND(T_ii!AX16,1)</f>
        <v>0</v>
      </c>
      <c r="X38" s="13">
        <f>ROUND(T_ii!BB16,1)</f>
        <v>0</v>
      </c>
    </row>
    <row r="39" spans="1:24" s="50" customFormat="1" ht="9" x14ac:dyDescent="0.15">
      <c r="A39" s="45"/>
      <c r="B39" s="45"/>
      <c r="C39" s="45"/>
      <c r="D39" s="45"/>
      <c r="E39" s="45"/>
      <c r="F39" s="45"/>
      <c r="G39" s="45"/>
      <c r="H39" s="45"/>
      <c r="I39" s="46"/>
      <c r="J39" s="140"/>
      <c r="K39" s="48" t="str">
        <f>IF(T_ii!C16=".","-",(CONCATENATE("[",ROUND(T_ii!C16,1),"; ",ROUND(T_ii!D16,1),"]")))</f>
        <v>-</v>
      </c>
      <c r="L39" s="49" t="str">
        <f>IF(T_ii!G16=".","-",(CONCATENATE("[",ROUND(T_ii!G16,1),"; ",ROUND(T_ii!H16,1),"]")))</f>
        <v>-</v>
      </c>
      <c r="M39" s="49" t="str">
        <f>IF(T_ii!K16=".","-",(CONCATENATE("[",ROUND(T_ii!K16,1),"; ",ROUND(T_ii!L16,1),"]")))</f>
        <v>-</v>
      </c>
      <c r="N39" s="49" t="str">
        <f>IF(T_ii!O16=".","-",(CONCATENATE("[",ROUND(T_ii!O16,1),"; ",ROUND(T_ii!P16,1),"]")))</f>
        <v>-</v>
      </c>
      <c r="O39" s="49" t="str">
        <f>IF(T_ii!S16=".","-",(CONCATENATE("[",ROUND(T_ii!S16,1),"; ",ROUND(T_ii!T16,1),"]")))</f>
        <v>-</v>
      </c>
      <c r="P39" s="49" t="str">
        <f>IF(T_ii!W16=".","-",(CONCATENATE("[",ROUND(T_ii!W16,1),"; ",ROUND(T_ii!X16,1),"]")))</f>
        <v>-</v>
      </c>
      <c r="Q39" s="57" t="str">
        <f>IF(T_ii!AA16=".","-",(CONCATENATE("[",ROUND(T_ii!AA16,1),"; ",ROUND(T_ii!AB16,1),"]")))</f>
        <v>-</v>
      </c>
      <c r="R39" s="48" t="str">
        <f>IF(T_ii!AE16=".","-",(CONCATENATE("[",ROUND(T_ii!AE16,1),"; ",ROUND(T_ii!AF16,1),"]")))</f>
        <v>-</v>
      </c>
      <c r="S39" s="49" t="str">
        <f>IF(T_ii!AI16=".","-",(CONCATENATE("[",ROUND(T_ii!AI16,1),"; ",ROUND(T_ii!AJ16,1),"]")))</f>
        <v>-</v>
      </c>
      <c r="T39" s="49" t="str">
        <f>IF(T_ii!AM16=".","-",(CONCATENATE("[",ROUND(T_ii!AM16,1),"; ",ROUND(T_ii!AN16,1),"]")))</f>
        <v>-</v>
      </c>
      <c r="U39" s="49" t="str">
        <f>IF(T_ii!AQ16=".","-",(CONCATENATE("[",ROUND(T_ii!AQ16,1),"; ",ROUND(T_ii!AR16,1),"]")))</f>
        <v>-</v>
      </c>
      <c r="V39" s="49" t="str">
        <f>IF(T_ii!AU16=".","-",(CONCATENATE("[",ROUND(T_ii!AU16,1),"; ",ROUND(T_ii!AV16,1),"]")))</f>
        <v>-</v>
      </c>
      <c r="W39" s="49" t="str">
        <f>IF(T_ii!AY16=".","-",(CONCATENATE("[",ROUND(T_ii!AY16,1),"; ",ROUND(T_ii!AZ16,1),"]")))</f>
        <v>-</v>
      </c>
      <c r="X39" s="49" t="str">
        <f>IF(T_ii!BC16=".","-",(CONCATENATE("[",ROUND(T_ii!BC16,1),"; ",ROUND(T_ii!BD16,1),"]")))</f>
        <v>-</v>
      </c>
    </row>
    <row r="40" spans="1:24" x14ac:dyDescent="0.25">
      <c r="J40" s="139" t="s">
        <v>37</v>
      </c>
      <c r="K40" s="20">
        <f>ROUND(T_ii!B17,1)</f>
        <v>0</v>
      </c>
      <c r="L40" s="13">
        <f>ROUND(T_ii!F17,1)</f>
        <v>0</v>
      </c>
      <c r="M40" s="13">
        <f>ROUND(T_ii!J17,1)</f>
        <v>0</v>
      </c>
      <c r="N40" s="13">
        <f>ROUND(T_ii!N17,1)</f>
        <v>0</v>
      </c>
      <c r="O40" s="13">
        <f>ROUND(T_ii!R17,1)</f>
        <v>0</v>
      </c>
      <c r="P40" s="13">
        <f>ROUND(T_ii!V17,1)</f>
        <v>0</v>
      </c>
      <c r="Q40" s="56">
        <f>ROUND(T_ii!Z17,1)</f>
        <v>0</v>
      </c>
      <c r="R40" s="20">
        <f>ROUND(T_ii!AD17,1)</f>
        <v>0</v>
      </c>
      <c r="S40" s="13">
        <f>ROUND(T_ii!AH17,1)</f>
        <v>0</v>
      </c>
      <c r="T40" s="13">
        <f>ROUND(T_ii!AL17,1)</f>
        <v>0</v>
      </c>
      <c r="U40" s="13">
        <f>ROUND(T_ii!AP17,1)</f>
        <v>0</v>
      </c>
      <c r="V40" s="13">
        <f>ROUND(T_ii!AT17,1)</f>
        <v>0</v>
      </c>
      <c r="W40" s="13">
        <f>ROUND(T_ii!AX17,1)</f>
        <v>0</v>
      </c>
      <c r="X40" s="13">
        <f>ROUND(T_ii!BB17,1)</f>
        <v>0</v>
      </c>
    </row>
    <row r="41" spans="1:24" s="50" customFormat="1" ht="9" x14ac:dyDescent="0.15">
      <c r="A41" s="53"/>
      <c r="B41" s="45"/>
      <c r="C41" s="45"/>
      <c r="D41" s="45"/>
      <c r="E41" s="45"/>
      <c r="F41" s="45"/>
      <c r="G41" s="45"/>
      <c r="H41" s="45"/>
      <c r="I41" s="46"/>
      <c r="J41" s="140"/>
      <c r="K41" s="48" t="str">
        <f>IF(T_ii!C17=".","-",(CONCATENATE("[",ROUND(T_ii!C17,1),"; ",ROUND(T_ii!D17,1),"]")))</f>
        <v>-</v>
      </c>
      <c r="L41" s="49" t="str">
        <f>IF(T_ii!G17=".","-",(CONCATENATE("[",ROUND(T_ii!G17,1),"; ",ROUND(T_ii!H17,1),"]")))</f>
        <v>-</v>
      </c>
      <c r="M41" s="49" t="str">
        <f>IF(T_ii!K17=".","-",(CONCATENATE("[",ROUND(T_ii!K17,1),"; ",ROUND(T_ii!L17,1),"]")))</f>
        <v>-</v>
      </c>
      <c r="N41" s="49" t="str">
        <f>IF(T_ii!O17=".","-",(CONCATENATE("[",ROUND(T_ii!O17,1),"; ",ROUND(T_ii!P17,1),"]")))</f>
        <v>-</v>
      </c>
      <c r="O41" s="49" t="str">
        <f>IF(T_ii!S17=".","-",(CONCATENATE("[",ROUND(T_ii!S17,1),"; ",ROUND(T_ii!T17,1),"]")))</f>
        <v>-</v>
      </c>
      <c r="P41" s="49" t="str">
        <f>IF(T_ii!W17=".","-",(CONCATENATE("[",ROUND(T_ii!W17,1),"; ",ROUND(T_ii!X17,1),"]")))</f>
        <v>-</v>
      </c>
      <c r="Q41" s="57" t="str">
        <f>IF(T_ii!AA17=".","-",(CONCATENATE("[",ROUND(T_ii!AA17,1),"; ",ROUND(T_ii!AB17,1),"]")))</f>
        <v>-</v>
      </c>
      <c r="R41" s="48" t="str">
        <f>IF(T_ii!AE17=".","-",(CONCATENATE("[",ROUND(T_ii!AE17,1),"; ",ROUND(T_ii!AF17,1),"]")))</f>
        <v>-</v>
      </c>
      <c r="S41" s="49" t="str">
        <f>IF(T_ii!AI17=".","-",(CONCATENATE("[",ROUND(T_ii!AI17,1),"; ",ROUND(T_ii!AJ17,1),"]")))</f>
        <v>-</v>
      </c>
      <c r="T41" s="49" t="str">
        <f>IF(T_ii!AM17=".","-",(CONCATENATE("[",ROUND(T_ii!AM17,1),"; ",ROUND(T_ii!AN17,1),"]")))</f>
        <v>-</v>
      </c>
      <c r="U41" s="49" t="str">
        <f>IF(T_ii!AQ17=".","-",(CONCATENATE("[",ROUND(T_ii!AQ17,1),"; ",ROUND(T_ii!AR17,1),"]")))</f>
        <v>-</v>
      </c>
      <c r="V41" s="49" t="str">
        <f>IF(T_ii!AU17=".","-",(CONCATENATE("[",ROUND(T_ii!AU17,1),"; ",ROUND(T_ii!AV17,1),"]")))</f>
        <v>-</v>
      </c>
      <c r="W41" s="49" t="str">
        <f>IF(T_ii!AY17=".","-",(CONCATENATE("[",ROUND(T_ii!AY17,1),"; ",ROUND(T_ii!AZ17,1),"]")))</f>
        <v>-</v>
      </c>
      <c r="X41" s="49" t="str">
        <f>IF(T_ii!BC17=".","-",(CONCATENATE("[",ROUND(T_ii!BC17,1),"; ",ROUND(T_ii!BD17,1),"]")))</f>
        <v>-</v>
      </c>
    </row>
    <row r="42" spans="1:24" x14ac:dyDescent="0.25">
      <c r="J42" s="12" t="s">
        <v>38</v>
      </c>
      <c r="K42" s="20">
        <f>ROUND(T_ii!B18,1)</f>
        <v>1162.5</v>
      </c>
      <c r="L42" s="13">
        <f>ROUND(T_ii!F18,1)</f>
        <v>0</v>
      </c>
      <c r="M42" s="13">
        <f>ROUND(T_ii!J18,1)</f>
        <v>35.6</v>
      </c>
      <c r="N42" s="13">
        <f>ROUND(T_ii!N18,1)</f>
        <v>506.1</v>
      </c>
      <c r="O42" s="13">
        <f>ROUND(T_ii!R18,1)</f>
        <v>0</v>
      </c>
      <c r="P42" s="13">
        <f>ROUND(T_ii!V18,1)</f>
        <v>614.9</v>
      </c>
      <c r="Q42" s="56">
        <f>ROUND(T_ii!Z18,1)</f>
        <v>5.9</v>
      </c>
      <c r="R42" s="20">
        <f>ROUND(T_ii!AD18,1)</f>
        <v>678.7</v>
      </c>
      <c r="S42" s="13">
        <f>ROUND(T_ii!AH18,1)</f>
        <v>63.9</v>
      </c>
      <c r="T42" s="13">
        <f>ROUND(T_ii!AL18,1)</f>
        <v>322.7</v>
      </c>
      <c r="U42" s="13">
        <f>ROUND(T_ii!AP18,1)</f>
        <v>92.1</v>
      </c>
      <c r="V42" s="13">
        <f>ROUND(T_ii!AT18,1)</f>
        <v>0</v>
      </c>
      <c r="W42" s="13">
        <f>ROUND(T_ii!AX18,1)</f>
        <v>187.5</v>
      </c>
      <c r="X42" s="13">
        <f>ROUND(T_ii!BB18,1)</f>
        <v>12.5</v>
      </c>
    </row>
    <row r="43" spans="1:24" s="50" customFormat="1" ht="9" x14ac:dyDescent="0.15">
      <c r="A43" s="45"/>
      <c r="B43" s="45"/>
      <c r="C43" s="45"/>
      <c r="D43" s="45"/>
      <c r="E43" s="45"/>
      <c r="F43" s="45"/>
      <c r="G43" s="45"/>
      <c r="H43" s="45"/>
      <c r="I43" s="46"/>
      <c r="J43" s="47"/>
      <c r="K43" s="48" t="str">
        <f>IF(T_ii!C18=".","-",(CONCATENATE("[",ROUND(T_ii!C18,1),"; ",ROUND(T_ii!D18,1),"]")))</f>
        <v>[1162.5; 1162.5]</v>
      </c>
      <c r="L43" s="49" t="str">
        <f>IF(T_ii!G18=".","-",(CONCATENATE("[",ROUND(T_ii!G18,1),"; ",ROUND(T_ii!H18,1),"]")))</f>
        <v>-</v>
      </c>
      <c r="M43" s="49" t="str">
        <f>IF(T_ii!K18=".","-",(CONCATENATE("[",ROUND(T_ii!K18,1),"; ",ROUND(T_ii!L18,1),"]")))</f>
        <v>[35.6; 35.6]</v>
      </c>
      <c r="N43" s="49" t="str">
        <f>IF(T_ii!O18=".","-",(CONCATENATE("[",ROUND(T_ii!O18,1),"; ",ROUND(T_ii!P18,1),"]")))</f>
        <v>[0; 1695.1]</v>
      </c>
      <c r="O43" s="49" t="str">
        <f>IF(T_ii!S18=".","-",(CONCATENATE("[",ROUND(T_ii!S18,1),"; ",ROUND(T_ii!T18,1),"]")))</f>
        <v>-</v>
      </c>
      <c r="P43" s="49" t="str">
        <f>IF(T_ii!W18=".","-",(CONCATENATE("[",ROUND(T_ii!W18,1),"; ",ROUND(T_ii!X18,1),"]")))</f>
        <v>[614.9; 614.9]</v>
      </c>
      <c r="Q43" s="57" t="str">
        <f>IF(T_ii!AA18=".","-",(CONCATENATE("[",ROUND(T_ii!AA18,1),"; ",ROUND(T_ii!AB18,1),"]")))</f>
        <v>[0; 0]</v>
      </c>
      <c r="R43" s="48" t="str">
        <f>IF(T_ii!AE18=".","-",(CONCATENATE("[",ROUND(T_ii!AE18,1),"; ",ROUND(T_ii!AF18,1),"]")))</f>
        <v>[421.2; 936.1]</v>
      </c>
      <c r="S43" s="49" t="str">
        <f>IF(T_ii!AI18=".","-",(CONCATENATE("[",ROUND(T_ii!AI18,1),"; ",ROUND(T_ii!AJ18,1),"]")))</f>
        <v>[63.9; 63.9]</v>
      </c>
      <c r="T43" s="49" t="str">
        <f>IF(T_ii!AM18=".","-",(CONCATENATE("[",ROUND(T_ii!AM18,1),"; ",ROUND(T_ii!AN18,1),"]")))</f>
        <v>[322.7; 322.7]</v>
      </c>
      <c r="U43" s="49" t="str">
        <f>IF(T_ii!AQ18=".","-",(CONCATENATE("[",ROUND(T_ii!AQ18,1),"; ",ROUND(T_ii!AR18,1),"]")))</f>
        <v>[92.1; 92.1]</v>
      </c>
      <c r="V43" s="49" t="str">
        <f>IF(T_ii!AU18=".","-",(CONCATENATE("[",ROUND(T_ii!AU18,1),"; ",ROUND(T_ii!AV18,1),"]")))</f>
        <v>-</v>
      </c>
      <c r="W43" s="49" t="str">
        <f>IF(T_ii!AY18=".","-",(CONCATENATE("[",ROUND(T_ii!AY18,1),"; ",ROUND(T_ii!AZ18,1),"]")))</f>
        <v>[187.5; 187.5]</v>
      </c>
      <c r="X43" s="49" t="str">
        <f>IF(T_ii!BC18=".","-",(CONCATENATE("[",ROUND(T_ii!BC18,1),"; ",ROUND(T_ii!BD18,1),"]")))</f>
        <v>[12.5; 12.5]</v>
      </c>
    </row>
    <row r="44" spans="1:24" x14ac:dyDescent="0.25">
      <c r="J44" s="16" t="s">
        <v>39</v>
      </c>
      <c r="K44" s="20">
        <f>ROUND(T_ii!B19,1)</f>
        <v>40777.5</v>
      </c>
      <c r="L44" s="13">
        <f>ROUND(T_ii!F19,1)</f>
        <v>112.9</v>
      </c>
      <c r="M44" s="13">
        <f>ROUND(T_ii!J19,1)</f>
        <v>148.9</v>
      </c>
      <c r="N44" s="13">
        <f>ROUND(T_ii!N19,1)</f>
        <v>320.8</v>
      </c>
      <c r="O44" s="13">
        <f>ROUND(T_ii!R19,1)</f>
        <v>0</v>
      </c>
      <c r="P44" s="13">
        <f>ROUND(T_ii!V19,1)</f>
        <v>39913.599999999999</v>
      </c>
      <c r="Q44" s="56">
        <f>ROUND(T_ii!Z19,1)</f>
        <v>281.39999999999998</v>
      </c>
      <c r="R44" s="20">
        <f>ROUND(T_ii!AD19,1)</f>
        <v>14209.4</v>
      </c>
      <c r="S44" s="13">
        <f>ROUND(T_ii!AH19,1)</f>
        <v>496.4</v>
      </c>
      <c r="T44" s="13">
        <f>ROUND(T_ii!AL19,1)</f>
        <v>1929.2</v>
      </c>
      <c r="U44" s="13">
        <f>ROUND(T_ii!AP19,1)</f>
        <v>1393</v>
      </c>
      <c r="V44" s="13">
        <f>ROUND(T_ii!AT19,1)</f>
        <v>0</v>
      </c>
      <c r="W44" s="13">
        <f>ROUND(T_ii!AX19,1)</f>
        <v>10200.6</v>
      </c>
      <c r="X44" s="13">
        <f>ROUND(T_ii!BB19,1)</f>
        <v>190.3</v>
      </c>
    </row>
    <row r="45" spans="1:24" s="50" customFormat="1" ht="9" x14ac:dyDescent="0.15">
      <c r="A45" s="45"/>
      <c r="B45" s="45"/>
      <c r="C45" s="45"/>
      <c r="D45" s="45"/>
      <c r="E45" s="45"/>
      <c r="F45" s="45"/>
      <c r="G45" s="45"/>
      <c r="H45" s="45"/>
      <c r="I45" s="46"/>
      <c r="J45" s="54"/>
      <c r="K45" s="48" t="str">
        <f>IF(T_ii!C19=".","-",(CONCATENATE("[",ROUND(T_ii!C19,1),"; ",ROUND(T_ii!D19,1),"]")))</f>
        <v>[23868.8; 57686.2]</v>
      </c>
      <c r="L45" s="49" t="str">
        <f>IF(T_ii!G19=".","-",(CONCATENATE("[",ROUND(T_ii!G19,1),"; ",ROUND(T_ii!H19,1),"]")))</f>
        <v>[0; 0]</v>
      </c>
      <c r="M45" s="49" t="str">
        <f>IF(T_ii!K19=".","-",(CONCATENATE("[",ROUND(T_ii!K19,1),"; ",ROUND(T_ii!L19,1),"]")))</f>
        <v>[42.8; 255]</v>
      </c>
      <c r="N45" s="49" t="str">
        <f>IF(T_ii!O19=".","-",(CONCATENATE("[",ROUND(T_ii!O19,1),"; ",ROUND(T_ii!P19,1),"]")))</f>
        <v>[320.8; 320.8]</v>
      </c>
      <c r="O45" s="49" t="str">
        <f>IF(T_ii!S19=".","-",(CONCATENATE("[",ROUND(T_ii!S19,1),"; ",ROUND(T_ii!T19,1),"]")))</f>
        <v>-</v>
      </c>
      <c r="P45" s="49" t="str">
        <f>IF(T_ii!W19=".","-",(CONCATENATE("[",ROUND(T_ii!W19,1),"; ",ROUND(T_ii!X19,1),"]")))</f>
        <v>[22954.6; 56872.6]</v>
      </c>
      <c r="Q45" s="57" t="str">
        <f>IF(T_ii!AA19=".","-",(CONCATENATE("[",ROUND(T_ii!AA19,1),"; ",ROUND(T_ii!AB19,1),"]")))</f>
        <v>[0; 651.5]</v>
      </c>
      <c r="R45" s="48" t="str">
        <f>IF(T_ii!AE19=".","-",(CONCATENATE("[",ROUND(T_ii!AE19,1),"; ",ROUND(T_ii!AF19,1),"]")))</f>
        <v>[12024.4; 16394.5]</v>
      </c>
      <c r="S45" s="49" t="str">
        <f>IF(T_ii!AI19=".","-",(CONCATENATE("[",ROUND(T_ii!AI19,1),"; ",ROUND(T_ii!AJ19,1),"]")))</f>
        <v>[27.5; 965.3]</v>
      </c>
      <c r="T45" s="49" t="str">
        <f>IF(T_ii!AM19=".","-",(CONCATENATE("[",ROUND(T_ii!AM19,1),"; ",ROUND(T_ii!AN19,1),"]")))</f>
        <v>[1929.2; 1929.2]</v>
      </c>
      <c r="U45" s="49" t="str">
        <f>IF(T_ii!AQ19=".","-",(CONCATENATE("[",ROUND(T_ii!AQ19,1),"; ",ROUND(T_ii!AR19,1),"]")))</f>
        <v>[675.1; 2110.9]</v>
      </c>
      <c r="V45" s="49" t="str">
        <f>IF(T_ii!AU19=".","-",(CONCATENATE("[",ROUND(T_ii!AU19,1),"; ",ROUND(T_ii!AV19,1),"]")))</f>
        <v>-</v>
      </c>
      <c r="W45" s="49" t="str">
        <f>IF(T_ii!AY19=".","-",(CONCATENATE("[",ROUND(T_ii!AY19,1),"; ",ROUND(T_ii!AZ19,1),"]")))</f>
        <v>[8242.3; 12158.8]</v>
      </c>
      <c r="X45" s="49" t="str">
        <f>IF(T_ii!BC19=".","-",(CONCATENATE("[",ROUND(T_ii!BC19,1),"; ",ROUND(T_ii!BD19,1),"]")))</f>
        <v>[43.4; 337.1]</v>
      </c>
    </row>
    <row r="46" spans="1:24" x14ac:dyDescent="0.25">
      <c r="J46" s="12" t="s">
        <v>40</v>
      </c>
      <c r="K46" s="20">
        <f>ROUND(T_ii!B20,1)</f>
        <v>5602.4</v>
      </c>
      <c r="L46" s="13">
        <f>ROUND(T_ii!F20,1)</f>
        <v>22.1</v>
      </c>
      <c r="M46" s="13">
        <f>ROUND(T_ii!J20,1)</f>
        <v>86.2</v>
      </c>
      <c r="N46" s="13">
        <f>ROUND(T_ii!N20,1)</f>
        <v>938.7</v>
      </c>
      <c r="O46" s="13">
        <f>ROUND(T_ii!R20,1)</f>
        <v>0</v>
      </c>
      <c r="P46" s="13">
        <f>ROUND(T_ii!V20,1)</f>
        <v>4463.1000000000004</v>
      </c>
      <c r="Q46" s="56">
        <f>ROUND(T_ii!Z20,1)</f>
        <v>92.2</v>
      </c>
      <c r="R46" s="20">
        <f>ROUND(T_ii!AD20,1)</f>
        <v>2103.5</v>
      </c>
      <c r="S46" s="13">
        <f>ROUND(T_ii!AH20,1)</f>
        <v>116.5</v>
      </c>
      <c r="T46" s="13">
        <f>ROUND(T_ii!AL20,1)</f>
        <v>287.5</v>
      </c>
      <c r="U46" s="13">
        <f>ROUND(T_ii!AP20,1)</f>
        <v>401.6</v>
      </c>
      <c r="V46" s="13">
        <f>ROUND(T_ii!AT20,1)</f>
        <v>0</v>
      </c>
      <c r="W46" s="13">
        <f>ROUND(T_ii!AX20,1)</f>
        <v>1249.7</v>
      </c>
      <c r="X46" s="13">
        <f>ROUND(T_ii!BB20,1)</f>
        <v>48.2</v>
      </c>
    </row>
    <row r="47" spans="1:24" s="50" customFormat="1" ht="9" x14ac:dyDescent="0.15">
      <c r="A47" s="45"/>
      <c r="B47" s="45"/>
      <c r="C47" s="45"/>
      <c r="D47" s="45"/>
      <c r="E47" s="45"/>
      <c r="F47" s="45"/>
      <c r="G47" s="45"/>
      <c r="H47" s="45"/>
      <c r="I47" s="46"/>
      <c r="J47" s="47"/>
      <c r="K47" s="100" t="str">
        <f>IF(T_ii!C20=".","-",(CONCATENATE("[",ROUND(T_ii!C20,1),"; ",ROUND(T_ii!D20,1),"]")))</f>
        <v>[5602.4; 5602.4]</v>
      </c>
      <c r="L47" s="101" t="str">
        <f>IF(T_ii!G20=".","-",(CONCATENATE("[",ROUND(T_ii!G20,1),"; ",ROUND(T_ii!H20,1),"]")))</f>
        <v>[0; 0]</v>
      </c>
      <c r="M47" s="101" t="str">
        <f>IF(T_ii!K20=".","-",(CONCATENATE("[",ROUND(T_ii!K20,1),"; ",ROUND(T_ii!L20,1),"]")))</f>
        <v>[86.2; 86.2]</v>
      </c>
      <c r="N47" s="101" t="str">
        <f>IF(T_ii!O20=".","-",(CONCATENATE("[",ROUND(T_ii!O20,1),"; ",ROUND(T_ii!P20,1),"]")))</f>
        <v>[0; 2393]</v>
      </c>
      <c r="O47" s="101" t="str">
        <f>IF(T_ii!S20=".","-",(CONCATENATE("[",ROUND(T_ii!S20,1),"; ",ROUND(T_ii!T20,1),"]")))</f>
        <v>-</v>
      </c>
      <c r="P47" s="101" t="str">
        <f>IF(T_ii!W20=".","-",(CONCATENATE("[",ROUND(T_ii!W20,1),"; ",ROUND(T_ii!X20,1),"]")))</f>
        <v>[983.8; 7942.4]</v>
      </c>
      <c r="Q47" s="102" t="str">
        <f>IF(T_ii!AA20=".","-",(CONCATENATE("[",ROUND(T_ii!AA20,1),"; ",ROUND(T_ii!AB20,1),"]")))</f>
        <v>[0; 422.3]</v>
      </c>
      <c r="R47" s="100" t="str">
        <f>IF(T_ii!AE20=".","-",(CONCATENATE("[",ROUND(T_ii!AE20,1),"; ",ROUND(T_ii!AF20,1),"]")))</f>
        <v>[1734.4; 2472.7]</v>
      </c>
      <c r="S47" s="101" t="str">
        <f>IF(T_ii!AI20=".","-",(CONCATENATE("[",ROUND(T_ii!AI20,1),"; ",ROUND(T_ii!AJ20,1),"]")))</f>
        <v>[0; 265.3]</v>
      </c>
      <c r="T47" s="101" t="str">
        <f>IF(T_ii!AM20=".","-",(CONCATENATE("[",ROUND(T_ii!AM20,1),"; ",ROUND(T_ii!AN20,1),"]")))</f>
        <v>[132; 443]</v>
      </c>
      <c r="U47" s="101" t="str">
        <f>IF(T_ii!AQ20=".","-",(CONCATENATE("[",ROUND(T_ii!AQ20,1),"; ",ROUND(T_ii!AR20,1),"]")))</f>
        <v>[236.7; 566.6]</v>
      </c>
      <c r="V47" s="101" t="str">
        <f>IF(T_ii!AU20=".","-",(CONCATENATE("[",ROUND(T_ii!AU20,1),"; ",ROUND(T_ii!AV20,1),"]")))</f>
        <v>-</v>
      </c>
      <c r="W47" s="101" t="str">
        <f>IF(T_ii!AY20=".","-",(CONCATENATE("[",ROUND(T_ii!AY20,1),"; ",ROUND(T_ii!AZ20,1),"]")))</f>
        <v>[961.9; 1537.5]</v>
      </c>
      <c r="X47" s="101" t="str">
        <f>IF(T_ii!BC20=".","-",(CONCATENATE("[",ROUND(T_ii!BC20,1),"; ",ROUND(T_ii!BD20,1),"]")))</f>
        <v>[9.4; 87.1]</v>
      </c>
    </row>
    <row r="48" spans="1:24" ht="52.5" customHeight="1" thickBot="1" x14ac:dyDescent="0.3">
      <c r="J48" s="157" t="str">
        <f>T_ii!C1</f>
        <v>Urban Footnote: Volume data were available for the following total number of antimalarial products=11778;  by outlet type: Private not for profit=72; private not for profit=388; pharmacy=2201; PPMV=8686; informal=235; labs = 11; wholesalers= 185;   The number of antimalarial products with volume data, from outlets that met screening criteria for a full interview but did not complete the interview =0</v>
      </c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</row>
    <row r="56" spans="1:24" ht="15.75" thickBot="1" x14ac:dyDescent="0.3">
      <c r="J56" s="133"/>
      <c r="K56" s="134"/>
      <c r="L56" s="134"/>
      <c r="M56" s="135"/>
      <c r="N56" s="135"/>
      <c r="O56" s="134"/>
      <c r="P56" s="135"/>
      <c r="Q56" s="134"/>
      <c r="R56" s="134"/>
      <c r="S56" s="134"/>
      <c r="T56" s="134"/>
      <c r="U56" s="134"/>
      <c r="V56" s="134"/>
      <c r="W56" s="134"/>
      <c r="X56" s="134"/>
    </row>
    <row r="57" spans="1:24" s="4" customFormat="1" ht="58.5" customHeight="1" x14ac:dyDescent="0.25">
      <c r="A57" s="26"/>
      <c r="B57" s="26"/>
      <c r="C57" s="26"/>
      <c r="D57" s="26"/>
      <c r="E57" s="26"/>
      <c r="F57" s="26"/>
      <c r="G57" s="26"/>
      <c r="H57" s="26"/>
      <c r="I57" s="27"/>
      <c r="J57" s="147" t="s">
        <v>4</v>
      </c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</row>
    <row r="58" spans="1:24" x14ac:dyDescent="0.25">
      <c r="K58" s="154" t="s">
        <v>41</v>
      </c>
      <c r="L58" s="154"/>
      <c r="M58" s="154"/>
      <c r="N58" s="154"/>
      <c r="O58" s="154"/>
      <c r="P58" s="154"/>
      <c r="Q58" s="155"/>
      <c r="R58" s="161" t="s">
        <v>42</v>
      </c>
      <c r="S58" s="154"/>
      <c r="T58" s="154"/>
      <c r="U58" s="154"/>
      <c r="V58" s="154"/>
      <c r="W58" s="154"/>
      <c r="X58" s="154"/>
    </row>
    <row r="59" spans="1:24" ht="23.25" x14ac:dyDescent="0.25">
      <c r="J59" s="158" t="s">
        <v>3</v>
      </c>
      <c r="K59" s="115" t="str">
        <f>IF(T_ii!B2="","",T_ii!B2)</f>
        <v>Retail TOTAL</v>
      </c>
      <c r="L59" s="115" t="str">
        <f>IF(T_ii!F2="","",T_ii!F2)</f>
        <v>Private Not For-Profit Facility</v>
      </c>
      <c r="M59" s="115" t="str">
        <f>IF(T_ii!J2="","",T_ii!J2)</f>
        <v>Private For-Profit Facility</v>
      </c>
      <c r="N59" s="115" t="str">
        <f>IF(T_ii!N2="","",T_ii!N2)</f>
        <v>Pharmacy</v>
      </c>
      <c r="O59" s="115" t="str">
        <f>IF(T_ii!R2="","",T_ii!R2)</f>
        <v>Laboratory</v>
      </c>
      <c r="P59" s="115" t="str">
        <f>IF(T_ii!V2="","",T_ii!V2)</f>
        <v>Drug store</v>
      </c>
      <c r="Q59" s="115" t="str">
        <f>IF(T_ii!Z2="","",T_ii!Z2)</f>
        <v>Informal TOTAL</v>
      </c>
      <c r="R59" s="115" t="str">
        <f>IF(T_ii!AD2="","",T_ii!AD2)</f>
        <v>Retail TOTAL</v>
      </c>
      <c r="S59" s="115" t="str">
        <f>IF(T_ii!AH2="","",T_ii!AH2)</f>
        <v>Private Not For-Profit Facility</v>
      </c>
      <c r="T59" s="115" t="str">
        <f>IF(T_ii!AL2="","",T_ii!AL2)</f>
        <v>Private For-Profit Facility</v>
      </c>
      <c r="U59" s="115" t="str">
        <f>IF(T_ii!AP2="","",T_ii!AP2)</f>
        <v>Pharmacy</v>
      </c>
      <c r="V59" s="115" t="str">
        <f>IF(T_ii!AT2="","",T_ii!AT2)</f>
        <v>Laboratory</v>
      </c>
      <c r="W59" s="115" t="str">
        <f>IF(T_ii!AX2="","",T_ii!AX2)</f>
        <v>Drug store</v>
      </c>
      <c r="X59" s="115" t="str">
        <f>IF(T_ii!BB2="","",T_ii!BB2)</f>
        <v>Informal TOTAL</v>
      </c>
    </row>
    <row r="60" spans="1:24" x14ac:dyDescent="0.25">
      <c r="J60" s="159"/>
      <c r="K60" s="118" t="str">
        <f>CONCATENATE("N=",T_ii!E4)</f>
        <v>N=2799</v>
      </c>
      <c r="L60" s="118" t="str">
        <f>CONCATENATE("N=",T_ii!I4)</f>
        <v>N=8</v>
      </c>
      <c r="M60" s="118" t="str">
        <f>CONCATENATE("N=",T_ii!M4)</f>
        <v>N=39</v>
      </c>
      <c r="N60" s="118" t="str">
        <f>CONCATENATE("N=",T_ii!Q4)</f>
        <v>N=325</v>
      </c>
      <c r="O60" s="118" t="str">
        <f>CONCATENATE("N=",T_ii!U4)</f>
        <v>N=0</v>
      </c>
      <c r="P60" s="118" t="str">
        <f>CONCATENATE("N=",T_ii!Y4)</f>
        <v>N=2373</v>
      </c>
      <c r="Q60" s="118" t="str">
        <f>CONCATENATE("N=",T_ii!AC4)</f>
        <v>N=54</v>
      </c>
      <c r="R60" s="118" t="str">
        <f>CONCATENATE("N=",T_ii!AG4)</f>
        <v>N=11593</v>
      </c>
      <c r="S60" s="118" t="str">
        <f>CONCATENATE("N=",T_ii!AK4)</f>
        <v>N=72</v>
      </c>
      <c r="T60" s="118" t="str">
        <f>CONCATENATE("N=",T_ii!AO4)</f>
        <v>N=388</v>
      </c>
      <c r="U60" s="118" t="str">
        <f>CONCATENATE("N=",T_ii!AS4)</f>
        <v>N=2201</v>
      </c>
      <c r="V60" s="118" t="str">
        <f>CONCATENATE("N=",T_ii!AW4)</f>
        <v>N=11</v>
      </c>
      <c r="W60" s="118" t="str">
        <f>CONCATENATE("N=",T_ii!BA4)</f>
        <v>N=8686</v>
      </c>
      <c r="X60" s="118" t="str">
        <f>CONCATENATE("N=",T_ii!BE4)</f>
        <v>N=235</v>
      </c>
    </row>
    <row r="61" spans="1:24" x14ac:dyDescent="0.25">
      <c r="J61" s="160"/>
      <c r="K61" s="118" t="s">
        <v>43</v>
      </c>
      <c r="L61" s="118" t="s">
        <v>43</v>
      </c>
      <c r="M61" s="118" t="s">
        <v>43</v>
      </c>
      <c r="N61" s="118" t="s">
        <v>43</v>
      </c>
      <c r="O61" s="118" t="s">
        <v>43</v>
      </c>
      <c r="P61" s="118" t="s">
        <v>43</v>
      </c>
      <c r="Q61" s="118" t="s">
        <v>43</v>
      </c>
      <c r="R61" s="118" t="s">
        <v>43</v>
      </c>
      <c r="S61" s="118" t="s">
        <v>43</v>
      </c>
      <c r="T61" s="118" t="s">
        <v>43</v>
      </c>
      <c r="U61" s="118" t="s">
        <v>43</v>
      </c>
      <c r="V61" s="118" t="s">
        <v>43</v>
      </c>
      <c r="W61" s="118" t="s">
        <v>43</v>
      </c>
      <c r="X61" s="118" t="s">
        <v>43</v>
      </c>
    </row>
    <row r="62" spans="1:24" x14ac:dyDescent="0.25">
      <c r="J62" s="23" t="s">
        <v>10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J63" s="12" t="s">
        <v>55</v>
      </c>
      <c r="K63" s="24">
        <f t="shared" ref="K63:Q63" si="2">IF(K14=0,0,(K14/($K$14)))</f>
        <v>1</v>
      </c>
      <c r="L63" s="25">
        <f t="shared" si="2"/>
        <v>3.2404011825722164E-3</v>
      </c>
      <c r="M63" s="25">
        <f t="shared" si="2"/>
        <v>7.244300116898343E-3</v>
      </c>
      <c r="N63" s="25">
        <f t="shared" si="2"/>
        <v>9.9194167974731823E-2</v>
      </c>
      <c r="O63" s="25">
        <f t="shared" si="2"/>
        <v>0</v>
      </c>
      <c r="P63" s="25">
        <f t="shared" si="2"/>
        <v>0.87466790243256554</v>
      </c>
      <c r="Q63" s="25">
        <f t="shared" si="2"/>
        <v>1.5653228293231916E-2</v>
      </c>
      <c r="R63" s="24">
        <f t="shared" ref="R63:X63" si="3">IF(R14=0,0,(R14/($R$14)))</f>
        <v>1</v>
      </c>
      <c r="S63" s="25">
        <f t="shared" si="3"/>
        <v>1.9945369560634064E-2</v>
      </c>
      <c r="T63" s="25">
        <f t="shared" si="3"/>
        <v>3.7216928641141123E-2</v>
      </c>
      <c r="U63" s="25">
        <f t="shared" si="3"/>
        <v>0.3079838724315479</v>
      </c>
      <c r="V63" s="25">
        <f t="shared" si="3"/>
        <v>4.7518894694685283E-4</v>
      </c>
      <c r="W63" s="25">
        <f t="shared" si="3"/>
        <v>0.58639107259127843</v>
      </c>
      <c r="X63" s="25">
        <f t="shared" si="3"/>
        <v>4.7987567828451677E-2</v>
      </c>
    </row>
    <row r="64" spans="1:24" x14ac:dyDescent="0.25">
      <c r="J64" s="12" t="s">
        <v>23</v>
      </c>
      <c r="K64" s="24">
        <f t="shared" ref="K64:Q64" si="4">IF(K16=0,0,(K16/($K$14)))</f>
        <v>0.60733044949242421</v>
      </c>
      <c r="L64" s="25">
        <f t="shared" si="4"/>
        <v>2.6463276324339767E-3</v>
      </c>
      <c r="M64" s="25">
        <f t="shared" si="4"/>
        <v>5.8148650791023737E-3</v>
      </c>
      <c r="N64" s="25">
        <f t="shared" si="4"/>
        <v>7.8393318501819673E-2</v>
      </c>
      <c r="O64" s="25">
        <f t="shared" si="4"/>
        <v>0</v>
      </c>
      <c r="P64" s="25">
        <f t="shared" si="4"/>
        <v>0.50996379809861625</v>
      </c>
      <c r="Q64" s="25">
        <f t="shared" si="4"/>
        <v>1.0512140180452018E-2</v>
      </c>
      <c r="R64" s="24">
        <f t="shared" ref="R64:X64" si="5">IF(R16=0,0,(R16/($R$14)))</f>
        <v>0.7128350815104959</v>
      </c>
      <c r="S64" s="25">
        <f t="shared" si="5"/>
        <v>1.6049844109169657E-2</v>
      </c>
      <c r="T64" s="25">
        <f t="shared" si="5"/>
        <v>2.082081560295241E-2</v>
      </c>
      <c r="U64" s="25">
        <f t="shared" si="5"/>
        <v>0.22283755286535215</v>
      </c>
      <c r="V64" s="25">
        <f t="shared" si="5"/>
        <v>4.3469782218252752E-4</v>
      </c>
      <c r="W64" s="25">
        <f t="shared" si="5"/>
        <v>0.41261805839006355</v>
      </c>
      <c r="X64" s="25">
        <f t="shared" si="5"/>
        <v>4.0073647305548354E-2</v>
      </c>
    </row>
    <row r="65" spans="10:24" x14ac:dyDescent="0.25">
      <c r="J65" s="12" t="s">
        <v>24</v>
      </c>
      <c r="K65" s="24">
        <f t="shared" ref="K65:Q65" si="6">IF(K18=0,0,(K18/($K$14)))</f>
        <v>8.1950791197955408E-3</v>
      </c>
      <c r="L65" s="25">
        <f t="shared" si="6"/>
        <v>0</v>
      </c>
      <c r="M65" s="25">
        <f t="shared" si="6"/>
        <v>0</v>
      </c>
      <c r="N65" s="25">
        <f t="shared" si="6"/>
        <v>2.981691733318467E-3</v>
      </c>
      <c r="O65" s="25">
        <f t="shared" si="6"/>
        <v>0</v>
      </c>
      <c r="P65" s="25">
        <f t="shared" si="6"/>
        <v>5.1484922552669579E-3</v>
      </c>
      <c r="Q65" s="25">
        <f t="shared" si="6"/>
        <v>6.53306690034721E-5</v>
      </c>
      <c r="R65" s="24">
        <f t="shared" ref="R65:X65" si="7">IF(R18=0,0,(R18/($R$14)))</f>
        <v>3.9683629345174741E-2</v>
      </c>
      <c r="S65" s="25">
        <f t="shared" si="7"/>
        <v>1.1263048497662918E-4</v>
      </c>
      <c r="T65" s="25">
        <f t="shared" si="7"/>
        <v>1.0141397800168387E-3</v>
      </c>
      <c r="U65" s="25">
        <f t="shared" si="7"/>
        <v>2.5572705072420938E-2</v>
      </c>
      <c r="V65" s="25">
        <f t="shared" si="7"/>
        <v>0</v>
      </c>
      <c r="W65" s="25">
        <f t="shared" si="7"/>
        <v>1.2916203384592614E-2</v>
      </c>
      <c r="X65" s="25">
        <f t="shared" si="7"/>
        <v>6.7950623167718421E-5</v>
      </c>
    </row>
    <row r="66" spans="10:24" x14ac:dyDescent="0.25">
      <c r="J66" s="12" t="s">
        <v>56</v>
      </c>
      <c r="K66" s="24">
        <f t="shared" ref="K66:Q66" si="8">IF(K20=0,0,(K20/($K$14)))</f>
        <v>3.1959763276498553E-3</v>
      </c>
      <c r="L66" s="25">
        <f t="shared" si="8"/>
        <v>0</v>
      </c>
      <c r="M66" s="25">
        <f t="shared" si="8"/>
        <v>0</v>
      </c>
      <c r="N66" s="25">
        <f t="shared" si="8"/>
        <v>9.5644099421083153E-4</v>
      </c>
      <c r="O66" s="25">
        <f t="shared" si="8"/>
        <v>0</v>
      </c>
      <c r="P66" s="25">
        <f t="shared" si="8"/>
        <v>2.1119227599855749E-3</v>
      </c>
      <c r="Q66" s="25">
        <f t="shared" si="8"/>
        <v>1.2761257345344885E-4</v>
      </c>
      <c r="R66" s="24">
        <f t="shared" ref="R66:X66" si="9">IF(R20=0,0,(R20/($R$14)))</f>
        <v>3.3160834936300948E-3</v>
      </c>
      <c r="S66" s="25">
        <f t="shared" si="9"/>
        <v>5.9107733851371504E-5</v>
      </c>
      <c r="T66" s="25">
        <f t="shared" si="9"/>
        <v>8.3774740891707663E-6</v>
      </c>
      <c r="U66" s="25">
        <f t="shared" si="9"/>
        <v>2.7910951173753936E-3</v>
      </c>
      <c r="V66" s="25">
        <f t="shared" si="9"/>
        <v>0</v>
      </c>
      <c r="W66" s="25">
        <f t="shared" si="9"/>
        <v>4.5796858354133521E-4</v>
      </c>
      <c r="X66" s="25">
        <f t="shared" si="9"/>
        <v>0</v>
      </c>
    </row>
    <row r="67" spans="10:24" x14ac:dyDescent="0.25">
      <c r="J67" s="12" t="s">
        <v>45</v>
      </c>
      <c r="K67" s="24">
        <f t="shared" ref="K67:Q67" si="10">IF(K22=0,0,(K22/($K$14)))</f>
        <v>2.3836112354813477E-2</v>
      </c>
      <c r="L67" s="25">
        <f t="shared" si="10"/>
        <v>0</v>
      </c>
      <c r="M67" s="25">
        <f t="shared" si="10"/>
        <v>0</v>
      </c>
      <c r="N67" s="25">
        <f t="shared" si="10"/>
        <v>5.1023252491711711E-3</v>
      </c>
      <c r="O67" s="25">
        <f t="shared" si="10"/>
        <v>0</v>
      </c>
      <c r="P67" s="25">
        <f t="shared" si="10"/>
        <v>1.8002519150596773E-2</v>
      </c>
      <c r="Q67" s="25">
        <f t="shared" si="10"/>
        <v>7.3126795504553112E-4</v>
      </c>
      <c r="R67" s="24">
        <f t="shared" ref="R67:X67" si="11">IF(R22=0,0,(R22/($R$14)))</f>
        <v>5.9129142951821617E-2</v>
      </c>
      <c r="S67" s="25">
        <f t="shared" si="11"/>
        <v>2.0478269995750762E-5</v>
      </c>
      <c r="T67" s="25">
        <f t="shared" si="11"/>
        <v>8.9173557526951036E-4</v>
      </c>
      <c r="U67" s="25">
        <f t="shared" si="11"/>
        <v>3.0248731859859754E-2</v>
      </c>
      <c r="V67" s="25">
        <f t="shared" si="11"/>
        <v>0</v>
      </c>
      <c r="W67" s="25">
        <f t="shared" si="11"/>
        <v>2.7099732432785895E-2</v>
      </c>
      <c r="X67" s="25">
        <f t="shared" si="11"/>
        <v>8.6799939868352656E-4</v>
      </c>
    </row>
    <row r="68" spans="10:24" x14ac:dyDescent="0.25">
      <c r="J68" s="12" t="s">
        <v>57</v>
      </c>
      <c r="K68" s="24">
        <f t="shared" ref="K68:Q68" si="12">IF(K24=0,0,(K24/($K$14)))</f>
        <v>3.4930131027189753E-4</v>
      </c>
      <c r="L68" s="25">
        <f t="shared" si="12"/>
        <v>0</v>
      </c>
      <c r="M68" s="25">
        <f t="shared" si="12"/>
        <v>0</v>
      </c>
      <c r="N68" s="25">
        <f t="shared" si="12"/>
        <v>3.4930131027189753E-4</v>
      </c>
      <c r="O68" s="25">
        <f t="shared" si="12"/>
        <v>0</v>
      </c>
      <c r="P68" s="25">
        <f t="shared" si="12"/>
        <v>0</v>
      </c>
      <c r="Q68" s="25">
        <f t="shared" si="12"/>
        <v>0</v>
      </c>
      <c r="R68" s="24">
        <f t="shared" ref="R68:X68" si="13">IF(R24=0,0,(R24/($R$14)))</f>
        <v>3.4854946363222145E-3</v>
      </c>
      <c r="S68" s="25">
        <f t="shared" si="13"/>
        <v>0</v>
      </c>
      <c r="T68" s="25">
        <f t="shared" si="13"/>
        <v>0</v>
      </c>
      <c r="U68" s="25">
        <f t="shared" si="13"/>
        <v>2.6482126426323142E-3</v>
      </c>
      <c r="V68" s="25">
        <f t="shared" si="13"/>
        <v>0</v>
      </c>
      <c r="W68" s="25">
        <f t="shared" si="13"/>
        <v>8.3774740891707654E-4</v>
      </c>
      <c r="X68" s="25">
        <f t="shared" si="13"/>
        <v>0</v>
      </c>
    </row>
    <row r="69" spans="10:24" x14ac:dyDescent="0.25">
      <c r="J69" s="12" t="s">
        <v>46</v>
      </c>
      <c r="K69" s="24">
        <f t="shared" ref="K69:Q69" si="14">IF(K26=0,0,(K26/($K$14)))</f>
        <v>0</v>
      </c>
      <c r="L69" s="25">
        <f t="shared" si="14"/>
        <v>0</v>
      </c>
      <c r="M69" s="25">
        <f t="shared" si="14"/>
        <v>0</v>
      </c>
      <c r="N69" s="25">
        <f t="shared" si="14"/>
        <v>0</v>
      </c>
      <c r="O69" s="25">
        <f t="shared" si="14"/>
        <v>0</v>
      </c>
      <c r="P69" s="25">
        <f t="shared" si="14"/>
        <v>0</v>
      </c>
      <c r="Q69" s="25">
        <f t="shared" si="14"/>
        <v>0</v>
      </c>
      <c r="R69" s="24">
        <f t="shared" ref="R69:X69" si="15">IF(R26=0,0,(R26/($R$14)))</f>
        <v>2.1316017404667835E-4</v>
      </c>
      <c r="S69" s="25">
        <f t="shared" si="15"/>
        <v>0</v>
      </c>
      <c r="T69" s="25">
        <f t="shared" si="15"/>
        <v>0</v>
      </c>
      <c r="U69" s="25">
        <f t="shared" si="15"/>
        <v>2.1316017404667835E-4</v>
      </c>
      <c r="V69" s="25">
        <f t="shared" si="15"/>
        <v>0</v>
      </c>
      <c r="W69" s="25">
        <f t="shared" si="15"/>
        <v>0</v>
      </c>
      <c r="X69" s="25">
        <f t="shared" si="15"/>
        <v>0</v>
      </c>
    </row>
    <row r="70" spans="10:24" x14ac:dyDescent="0.25">
      <c r="J70" s="12" t="s">
        <v>31</v>
      </c>
      <c r="K70" s="24">
        <f t="shared" ref="K70:Q70" si="16">IF(K28=0,0,(K28/($K$14)))</f>
        <v>9.7604019491187317E-4</v>
      </c>
      <c r="L70" s="25">
        <f t="shared" si="16"/>
        <v>6.5330669003472106E-6</v>
      </c>
      <c r="M70" s="25">
        <f t="shared" si="16"/>
        <v>8.3623256324444291E-5</v>
      </c>
      <c r="N70" s="25">
        <f t="shared" si="16"/>
        <v>4.2247165955578629E-4</v>
      </c>
      <c r="O70" s="25">
        <f t="shared" si="16"/>
        <v>0</v>
      </c>
      <c r="P70" s="25">
        <f t="shared" si="16"/>
        <v>4.6297667433793898E-4</v>
      </c>
      <c r="Q70" s="25">
        <f t="shared" si="16"/>
        <v>0</v>
      </c>
      <c r="R70" s="24">
        <f t="shared" ref="R70:X70" si="17">IF(R28=0,0,(R28/($R$14)))</f>
        <v>7.4233728734596498E-4</v>
      </c>
      <c r="S70" s="25">
        <f t="shared" si="17"/>
        <v>8.3774740891707659E-5</v>
      </c>
      <c r="T70" s="25">
        <f t="shared" si="17"/>
        <v>2.7459498403393066E-5</v>
      </c>
      <c r="U70" s="25">
        <f t="shared" si="17"/>
        <v>2.4806631608488989E-4</v>
      </c>
      <c r="V70" s="25">
        <f t="shared" si="17"/>
        <v>0</v>
      </c>
      <c r="W70" s="25">
        <f t="shared" si="17"/>
        <v>3.835021471931506E-4</v>
      </c>
      <c r="X70" s="25">
        <f t="shared" si="17"/>
        <v>0</v>
      </c>
    </row>
    <row r="71" spans="10:24" x14ac:dyDescent="0.25">
      <c r="J71" s="12" t="s">
        <v>48</v>
      </c>
      <c r="K71" s="24">
        <f t="shared" ref="K71:Q71" si="18">IF(K30=0,0,(K30/($K$14)))</f>
        <v>4.2575561451769411E-2</v>
      </c>
      <c r="L71" s="25">
        <f t="shared" si="18"/>
        <v>0</v>
      </c>
      <c r="M71" s="25">
        <f t="shared" si="18"/>
        <v>0</v>
      </c>
      <c r="N71" s="25">
        <f t="shared" si="18"/>
        <v>1.5823088032640945E-3</v>
      </c>
      <c r="O71" s="25">
        <f t="shared" si="18"/>
        <v>0</v>
      </c>
      <c r="P71" s="25">
        <f t="shared" si="18"/>
        <v>3.9329933815676919E-2</v>
      </c>
      <c r="Q71" s="25">
        <f t="shared" si="18"/>
        <v>1.6633188328283996E-3</v>
      </c>
      <c r="R71" s="24">
        <f t="shared" ref="R71:X71" si="19">IF(R30=0,0,(R30/($R$14)))</f>
        <v>2.0699807643886611E-2</v>
      </c>
      <c r="S71" s="25">
        <f t="shared" si="19"/>
        <v>4.3749031354558439E-5</v>
      </c>
      <c r="T71" s="25">
        <f t="shared" si="19"/>
        <v>9.5410121571111491E-5</v>
      </c>
      <c r="U71" s="25">
        <f t="shared" si="19"/>
        <v>4.5377984649674977E-3</v>
      </c>
      <c r="V71" s="25">
        <f t="shared" si="19"/>
        <v>0</v>
      </c>
      <c r="W71" s="25">
        <f t="shared" si="19"/>
        <v>1.5675650266520031E-2</v>
      </c>
      <c r="X71" s="25">
        <f t="shared" si="19"/>
        <v>3.4673434424623446E-4</v>
      </c>
    </row>
    <row r="72" spans="10:24" x14ac:dyDescent="0.25">
      <c r="J72" s="12" t="s">
        <v>49</v>
      </c>
      <c r="K72" s="24">
        <f t="shared" ref="K72:Q72" si="20">IF(K32=0,0,(K32/($K$14)))</f>
        <v>0.10628341663719527</v>
      </c>
      <c r="L72" s="25">
        <f t="shared" si="20"/>
        <v>0</v>
      </c>
      <c r="M72" s="25">
        <f t="shared" si="20"/>
        <v>1.6681097485553208E-4</v>
      </c>
      <c r="N72" s="25">
        <f t="shared" si="20"/>
        <v>1.7164544436178905E-3</v>
      </c>
      <c r="O72" s="25">
        <f t="shared" si="20"/>
        <v>0</v>
      </c>
      <c r="P72" s="25">
        <f t="shared" si="20"/>
        <v>0.10349989459985401</v>
      </c>
      <c r="Q72" s="25">
        <f t="shared" si="20"/>
        <v>9.0025661886784553E-4</v>
      </c>
      <c r="R72" s="24">
        <f t="shared" ref="R72:X72" si="21">IF(R32=0,0,(R32/($R$14)))</f>
        <v>7.6215466771912557E-2</v>
      </c>
      <c r="S72" s="25">
        <f t="shared" si="21"/>
        <v>4.1561579786830515E-4</v>
      </c>
      <c r="T72" s="25">
        <f t="shared" si="21"/>
        <v>9.2012590412725564E-4</v>
      </c>
      <c r="U72" s="25">
        <f t="shared" si="21"/>
        <v>9.9417346677098169E-3</v>
      </c>
      <c r="V72" s="25">
        <f t="shared" si="21"/>
        <v>4.0491124764325365E-5</v>
      </c>
      <c r="W72" s="25">
        <f t="shared" si="21"/>
        <v>6.0105584098437186E-2</v>
      </c>
      <c r="X72" s="25">
        <f t="shared" si="21"/>
        <v>4.791449763778502E-3</v>
      </c>
    </row>
    <row r="73" spans="10:24" x14ac:dyDescent="0.25">
      <c r="J73" s="16" t="s">
        <v>58</v>
      </c>
      <c r="K73" s="24">
        <f t="shared" ref="K73:Q73" si="22">IF(K34=0,0,(K34/($K$14)))</f>
        <v>1.9337878025027741E-4</v>
      </c>
      <c r="L73" s="25">
        <f t="shared" si="22"/>
        <v>0</v>
      </c>
      <c r="M73" s="25">
        <f t="shared" si="22"/>
        <v>0</v>
      </c>
      <c r="N73" s="25">
        <f t="shared" si="22"/>
        <v>0</v>
      </c>
      <c r="O73" s="25">
        <f t="shared" si="22"/>
        <v>0</v>
      </c>
      <c r="P73" s="25">
        <f t="shared" si="22"/>
        <v>1.9337878025027741E-4</v>
      </c>
      <c r="Q73" s="25">
        <f t="shared" si="22"/>
        <v>0</v>
      </c>
      <c r="R73" s="24">
        <f t="shared" ref="R73:X73" si="23">IF(R34=0,0,(R34/($R$14)))</f>
        <v>3.8317635653412727E-3</v>
      </c>
      <c r="S73" s="25">
        <f t="shared" si="23"/>
        <v>0</v>
      </c>
      <c r="T73" s="25">
        <f t="shared" si="23"/>
        <v>1.121185282267354E-3</v>
      </c>
      <c r="U73" s="25">
        <f t="shared" si="23"/>
        <v>4.2818200900206128E-5</v>
      </c>
      <c r="V73" s="25">
        <f t="shared" si="23"/>
        <v>0</v>
      </c>
      <c r="W73" s="25">
        <f t="shared" si="23"/>
        <v>1.9961659093585228E-3</v>
      </c>
      <c r="X73" s="25">
        <f t="shared" si="23"/>
        <v>6.7159417281518975E-4</v>
      </c>
    </row>
    <row r="74" spans="10:24" x14ac:dyDescent="0.25">
      <c r="J74" s="16" t="s">
        <v>50</v>
      </c>
      <c r="K74" s="24">
        <f t="shared" ref="K74:Q74" si="24">IF(K36=0,0,(K36/($K$14)))</f>
        <v>0</v>
      </c>
      <c r="L74" s="25">
        <f t="shared" si="24"/>
        <v>0</v>
      </c>
      <c r="M74" s="25">
        <f t="shared" si="24"/>
        <v>0</v>
      </c>
      <c r="N74" s="25">
        <f t="shared" si="24"/>
        <v>0</v>
      </c>
      <c r="O74" s="25">
        <f t="shared" si="24"/>
        <v>0</v>
      </c>
      <c r="P74" s="25">
        <f t="shared" si="24"/>
        <v>0</v>
      </c>
      <c r="Q74" s="25">
        <f t="shared" si="24"/>
        <v>0</v>
      </c>
      <c r="R74" s="24">
        <f t="shared" ref="R74:X74" si="25">IF(R36=0,0,(R36/($R$14)))</f>
        <v>7.6653887915912493E-4</v>
      </c>
      <c r="S74" s="25">
        <f t="shared" si="25"/>
        <v>1.0239134997875381E-5</v>
      </c>
      <c r="T74" s="25">
        <f t="shared" si="25"/>
        <v>4.9845970830566047E-4</v>
      </c>
      <c r="U74" s="25">
        <f t="shared" si="25"/>
        <v>1.214733742929761E-4</v>
      </c>
      <c r="V74" s="25">
        <f t="shared" si="25"/>
        <v>0</v>
      </c>
      <c r="W74" s="25">
        <f t="shared" si="25"/>
        <v>1.36366661562613E-4</v>
      </c>
      <c r="X74" s="25">
        <f t="shared" si="25"/>
        <v>0</v>
      </c>
    </row>
    <row r="75" spans="10:24" x14ac:dyDescent="0.25">
      <c r="J75" s="16" t="s">
        <v>36</v>
      </c>
      <c r="K75" s="24">
        <f t="shared" ref="K75:Q75" si="26">IF(K38=0,0,(K38/($K$14)))</f>
        <v>0</v>
      </c>
      <c r="L75" s="25">
        <f t="shared" si="26"/>
        <v>0</v>
      </c>
      <c r="M75" s="25">
        <f t="shared" si="26"/>
        <v>0</v>
      </c>
      <c r="N75" s="25">
        <f t="shared" si="26"/>
        <v>0</v>
      </c>
      <c r="O75" s="25">
        <f t="shared" si="26"/>
        <v>0</v>
      </c>
      <c r="P75" s="25">
        <f t="shared" si="26"/>
        <v>0</v>
      </c>
      <c r="Q75" s="25">
        <f t="shared" si="26"/>
        <v>0</v>
      </c>
      <c r="R75" s="24">
        <f t="shared" ref="R75:X75" si="27">IF(R38=0,0,(R38/($R$14)))</f>
        <v>0</v>
      </c>
      <c r="S75" s="25">
        <f t="shared" si="27"/>
        <v>0</v>
      </c>
      <c r="T75" s="25">
        <f t="shared" si="27"/>
        <v>0</v>
      </c>
      <c r="U75" s="25">
        <f t="shared" si="27"/>
        <v>0</v>
      </c>
      <c r="V75" s="25">
        <f t="shared" si="27"/>
        <v>0</v>
      </c>
      <c r="W75" s="25">
        <f t="shared" si="27"/>
        <v>0</v>
      </c>
      <c r="X75" s="25">
        <f t="shared" si="27"/>
        <v>0</v>
      </c>
    </row>
    <row r="76" spans="10:24" x14ac:dyDescent="0.25">
      <c r="J76" s="16" t="s">
        <v>37</v>
      </c>
      <c r="K76" s="24">
        <f t="shared" ref="K76:Q76" si="28">IF(K40=0,0,(K40/($K$14)))</f>
        <v>0</v>
      </c>
      <c r="L76" s="25">
        <f t="shared" si="28"/>
        <v>0</v>
      </c>
      <c r="M76" s="25">
        <f t="shared" si="28"/>
        <v>0</v>
      </c>
      <c r="N76" s="25">
        <f t="shared" si="28"/>
        <v>0</v>
      </c>
      <c r="O76" s="25">
        <f t="shared" si="28"/>
        <v>0</v>
      </c>
      <c r="P76" s="25">
        <f t="shared" si="28"/>
        <v>0</v>
      </c>
      <c r="Q76" s="25">
        <f t="shared" si="28"/>
        <v>0</v>
      </c>
      <c r="R76" s="24">
        <f t="shared" ref="R76:X76" si="29">IF(R40=0,0,(R40/($R$14)))</f>
        <v>0</v>
      </c>
      <c r="S76" s="25">
        <f t="shared" si="29"/>
        <v>0</v>
      </c>
      <c r="T76" s="25">
        <f t="shared" si="29"/>
        <v>0</v>
      </c>
      <c r="U76" s="25">
        <f t="shared" si="29"/>
        <v>0</v>
      </c>
      <c r="V76" s="25">
        <f t="shared" si="29"/>
        <v>0</v>
      </c>
      <c r="W76" s="25">
        <f t="shared" si="29"/>
        <v>0</v>
      </c>
      <c r="X76" s="25">
        <f t="shared" si="29"/>
        <v>0</v>
      </c>
    </row>
    <row r="77" spans="10:24" x14ac:dyDescent="0.25">
      <c r="J77" s="12" t="s">
        <v>38</v>
      </c>
      <c r="K77" s="24">
        <f t="shared" ref="K77:Q77" si="30">IF(K42=0,0,(K42/($K$14)))</f>
        <v>5.0631268477690878E-3</v>
      </c>
      <c r="L77" s="25">
        <f t="shared" si="30"/>
        <v>0</v>
      </c>
      <c r="M77" s="25">
        <f t="shared" si="30"/>
        <v>1.5505145443490712E-4</v>
      </c>
      <c r="N77" s="25">
        <f t="shared" si="30"/>
        <v>2.204256772177149E-3</v>
      </c>
      <c r="O77" s="25">
        <f t="shared" si="30"/>
        <v>0</v>
      </c>
      <c r="P77" s="25">
        <f t="shared" si="30"/>
        <v>2.6781218913489997E-3</v>
      </c>
      <c r="Q77" s="25">
        <f t="shared" si="30"/>
        <v>2.5696729808032362E-5</v>
      </c>
      <c r="R77" s="24">
        <f t="shared" ref="R77:X77" si="31">IF(R42=0,0,(R42/($R$14)))</f>
        <v>3.1587731468445549E-3</v>
      </c>
      <c r="S77" s="25">
        <f t="shared" si="31"/>
        <v>2.9740033016556217E-4</v>
      </c>
      <c r="T77" s="25">
        <f t="shared" si="31"/>
        <v>1.5018949380974477E-3</v>
      </c>
      <c r="U77" s="25">
        <f t="shared" si="31"/>
        <v>4.2864742422923745E-4</v>
      </c>
      <c r="V77" s="25">
        <f t="shared" si="31"/>
        <v>0</v>
      </c>
      <c r="W77" s="25">
        <f t="shared" si="31"/>
        <v>8.7265355095528805E-4</v>
      </c>
      <c r="X77" s="25">
        <f t="shared" si="31"/>
        <v>5.8176903397019206E-5</v>
      </c>
    </row>
    <row r="78" spans="10:24" x14ac:dyDescent="0.25">
      <c r="J78" s="16" t="s">
        <v>39</v>
      </c>
      <c r="K78" s="24">
        <f t="shared" ref="K78:Q78" si="32">IF(K44=0,0,(K44/($K$14)))</f>
        <v>0.17760142368593893</v>
      </c>
      <c r="L78" s="25">
        <f t="shared" si="32"/>
        <v>4.9172216869946671E-4</v>
      </c>
      <c r="M78" s="25">
        <f t="shared" si="32"/>
        <v>6.4851577430779974E-4</v>
      </c>
      <c r="N78" s="25">
        <f t="shared" si="32"/>
        <v>1.3972052410875901E-3</v>
      </c>
      <c r="O78" s="25">
        <f t="shared" si="32"/>
        <v>0</v>
      </c>
      <c r="P78" s="25">
        <f t="shared" si="32"/>
        <v>0.17383881268913226</v>
      </c>
      <c r="Q78" s="25">
        <f t="shared" si="32"/>
        <v>1.2256033505051367E-3</v>
      </c>
      <c r="R78" s="24">
        <f t="shared" ref="R78:X78" si="33">IF(R44=0,0,(R44/($R$14)))</f>
        <v>6.6132711290368365E-2</v>
      </c>
      <c r="S78" s="25">
        <f t="shared" si="33"/>
        <v>2.3103211877024267E-3</v>
      </c>
      <c r="T78" s="25">
        <f t="shared" si="33"/>
        <v>8.978790562682356E-3</v>
      </c>
      <c r="U78" s="25">
        <f t="shared" si="33"/>
        <v>6.4832341145638203E-3</v>
      </c>
      <c r="V78" s="25">
        <f t="shared" si="33"/>
        <v>0</v>
      </c>
      <c r="W78" s="25">
        <f t="shared" si="33"/>
        <v>4.7475145663330727E-2</v>
      </c>
      <c r="X78" s="25">
        <f t="shared" si="33"/>
        <v>8.856851773162204E-4</v>
      </c>
    </row>
    <row r="79" spans="10:24" x14ac:dyDescent="0.25">
      <c r="J79" s="12" t="s">
        <v>40</v>
      </c>
      <c r="K79" s="24">
        <f t="shared" ref="K79:Q79" si="34">IF(K46=0,0,(K46/($K$14)))</f>
        <v>2.4400569335003473E-2</v>
      </c>
      <c r="L79" s="25">
        <f t="shared" si="34"/>
        <v>9.6253852331782235E-5</v>
      </c>
      <c r="M79" s="25">
        <f t="shared" si="34"/>
        <v>3.7543357787328638E-4</v>
      </c>
      <c r="N79" s="25">
        <f t="shared" si="34"/>
        <v>4.0883932662372849E-3</v>
      </c>
      <c r="O79" s="25">
        <f t="shared" si="34"/>
        <v>0</v>
      </c>
      <c r="P79" s="25">
        <f t="shared" si="34"/>
        <v>1.9438487255293093E-2</v>
      </c>
      <c r="Q79" s="25">
        <f t="shared" si="34"/>
        <v>4.0156584547467524E-4</v>
      </c>
      <c r="R79" s="24">
        <f t="shared" ref="R79:X79" si="35">IF(R46=0,0,(R46/($R$14)))</f>
        <v>9.7900093036503918E-3</v>
      </c>
      <c r="S79" s="25">
        <f t="shared" si="35"/>
        <v>5.42208739660219E-4</v>
      </c>
      <c r="T79" s="25">
        <f t="shared" si="35"/>
        <v>1.3380687781314416E-3</v>
      </c>
      <c r="U79" s="25">
        <f t="shared" si="35"/>
        <v>1.8691075523394331E-3</v>
      </c>
      <c r="V79" s="25">
        <f t="shared" si="35"/>
        <v>0</v>
      </c>
      <c r="W79" s="25">
        <f t="shared" si="35"/>
        <v>5.8162940940203918E-3</v>
      </c>
      <c r="X79" s="25">
        <f t="shared" si="35"/>
        <v>2.2433013949890607E-4</v>
      </c>
    </row>
    <row r="80" spans="10:24" ht="38.25" customHeight="1" thickBot="1" x14ac:dyDescent="0.3">
      <c r="J80" s="157" t="str">
        <f>T_ii!C1</f>
        <v>Urban Footnote: Volume data were available for the following total number of antimalarial products=11778;  by outlet type: Private not for profit=72; private not for profit=388; pharmacy=2201; PPMV=8686; informal=235; labs = 11; wholesalers= 185;   The number of antimalarial products with volume data, from outlets that met screening criteria for a full interview but did not complete the interview =0</v>
      </c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</row>
    <row r="85" spans="1:24" ht="15.75" thickBot="1" x14ac:dyDescent="0.3">
      <c r="J85" s="133"/>
      <c r="K85" s="134"/>
      <c r="L85" s="134"/>
      <c r="M85" s="135"/>
      <c r="N85" s="135"/>
      <c r="O85" s="134"/>
      <c r="P85" s="135"/>
      <c r="Q85" s="134"/>
      <c r="R85" s="134"/>
      <c r="S85" s="134"/>
      <c r="T85" s="134"/>
      <c r="U85" s="134"/>
      <c r="V85" s="134"/>
      <c r="W85" s="134"/>
      <c r="X85" s="134"/>
    </row>
    <row r="86" spans="1:24" s="4" customFormat="1" ht="15.75" x14ac:dyDescent="0.25">
      <c r="A86" s="26"/>
      <c r="B86" s="26"/>
      <c r="C86" s="26"/>
      <c r="D86" s="26"/>
      <c r="E86" s="26"/>
      <c r="F86" s="26"/>
      <c r="G86" s="26"/>
      <c r="H86" s="26"/>
      <c r="I86" s="27"/>
      <c r="J86" s="147" t="s">
        <v>5</v>
      </c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</row>
    <row r="87" spans="1:24" x14ac:dyDescent="0.25">
      <c r="K87" s="154" t="s">
        <v>41</v>
      </c>
      <c r="L87" s="154"/>
      <c r="M87" s="154"/>
      <c r="N87" s="154"/>
      <c r="O87" s="154"/>
      <c r="P87" s="154"/>
      <c r="Q87" s="155"/>
      <c r="R87" s="161" t="s">
        <v>42</v>
      </c>
      <c r="S87" s="154"/>
      <c r="T87" s="154"/>
      <c r="U87" s="154"/>
      <c r="V87" s="154"/>
      <c r="W87" s="154"/>
      <c r="X87" s="154"/>
    </row>
    <row r="88" spans="1:24" ht="69.75" customHeight="1" x14ac:dyDescent="0.25">
      <c r="J88" s="151" t="s">
        <v>3</v>
      </c>
      <c r="K88" s="115" t="str">
        <f>IF(T_ii!B2="","",T_ii!B2)</f>
        <v>Retail TOTAL</v>
      </c>
      <c r="L88" s="115" t="str">
        <f>IF(T_ii!F2="","",T_ii!F2)</f>
        <v>Private Not For-Profit Facility</v>
      </c>
      <c r="M88" s="115" t="str">
        <f>IF(T_ii!J2="","",T_ii!J2)</f>
        <v>Private For-Profit Facility</v>
      </c>
      <c r="N88" s="115" t="str">
        <f>IF(T_ii!N2="","",T_ii!N2)</f>
        <v>Pharmacy</v>
      </c>
      <c r="O88" s="115" t="str">
        <f>IF(T_ii!R2="","",T_ii!R2)</f>
        <v>Laboratory</v>
      </c>
      <c r="P88" s="115" t="str">
        <f>IF(T_ii!V2="","",T_ii!V2)</f>
        <v>Drug store</v>
      </c>
      <c r="Q88" s="115" t="str">
        <f>IF(T_ii!Z2="","",T_ii!Z2)</f>
        <v>Informal TOTAL</v>
      </c>
      <c r="R88" s="115" t="str">
        <f>IF(T_ii!AD2="","",T_ii!AD2)</f>
        <v>Retail TOTAL</v>
      </c>
      <c r="S88" s="115" t="str">
        <f>IF(T_ii!AH2="","",T_ii!AH2)</f>
        <v>Private Not For-Profit Facility</v>
      </c>
      <c r="T88" s="115" t="str">
        <f>IF(T_ii!AL2="","",T_ii!AL2)</f>
        <v>Private For-Profit Facility</v>
      </c>
      <c r="U88" s="115" t="str">
        <f>IF(T_ii!AP2="","",T_ii!AP2)</f>
        <v>Pharmacy</v>
      </c>
      <c r="V88" s="115" t="str">
        <f>IF(T_ii!AT2="","",T_ii!AT2)</f>
        <v>Laboratory</v>
      </c>
      <c r="W88" s="115" t="str">
        <f>IF(T_ii!AX2="","",T_ii!AX2)</f>
        <v>Drug store</v>
      </c>
      <c r="X88" s="115" t="str">
        <f>IF(T_ii!BB2="","",T_ii!BB2)</f>
        <v>Informal TOTAL</v>
      </c>
    </row>
    <row r="89" spans="1:24" x14ac:dyDescent="0.25">
      <c r="J89" s="152"/>
      <c r="K89" s="118" t="str">
        <f>CONCATENATE("N=",T_ii!E4)</f>
        <v>N=2799</v>
      </c>
      <c r="L89" s="118" t="str">
        <f>CONCATENATE("N=",T_ii!I4)</f>
        <v>N=8</v>
      </c>
      <c r="M89" s="118" t="str">
        <f>CONCATENATE("N=",T_ii!M4)</f>
        <v>N=39</v>
      </c>
      <c r="N89" s="118" t="str">
        <f>CONCATENATE("N=",T_ii!Q4)</f>
        <v>N=325</v>
      </c>
      <c r="O89" s="118" t="str">
        <f>CONCATENATE("N=",T_ii!U4)</f>
        <v>N=0</v>
      </c>
      <c r="P89" s="118" t="str">
        <f>CONCATENATE("N=",T_ii!Y4)</f>
        <v>N=2373</v>
      </c>
      <c r="Q89" s="118" t="str">
        <f>CONCATENATE("N=",T_ii!AC4)</f>
        <v>N=54</v>
      </c>
      <c r="R89" s="118" t="str">
        <f>CONCATENATE("N=",T_ii!AG4)</f>
        <v>N=11593</v>
      </c>
      <c r="S89" s="118" t="str">
        <f>CONCATENATE("N=",T_ii!AK4)</f>
        <v>N=72</v>
      </c>
      <c r="T89" s="118" t="str">
        <f>CONCATENATE("N=",T_ii!AO4)</f>
        <v>N=388</v>
      </c>
      <c r="U89" s="118" t="str">
        <f>CONCATENATE("N=",T_ii!AS4)</f>
        <v>N=2201</v>
      </c>
      <c r="V89" s="118" t="str">
        <f>CONCATENATE("N=",T_ii!AW4)</f>
        <v>N=11</v>
      </c>
      <c r="W89" s="118" t="str">
        <f>CONCATENATE("N=",T_ii!BA4)</f>
        <v>N=8686</v>
      </c>
      <c r="X89" s="118" t="str">
        <f>CONCATENATE("N=",T_ii!BE4)</f>
        <v>N=235</v>
      </c>
    </row>
    <row r="90" spans="1:24" x14ac:dyDescent="0.25">
      <c r="J90" s="152"/>
      <c r="K90" s="118" t="s">
        <v>43</v>
      </c>
      <c r="L90" s="118" t="s">
        <v>43</v>
      </c>
      <c r="M90" s="118" t="s">
        <v>43</v>
      </c>
      <c r="N90" s="118" t="s">
        <v>43</v>
      </c>
      <c r="O90" s="118" t="s">
        <v>43</v>
      </c>
      <c r="P90" s="118" t="s">
        <v>43</v>
      </c>
      <c r="Q90" s="118" t="s">
        <v>43</v>
      </c>
      <c r="R90" s="118" t="s">
        <v>43</v>
      </c>
      <c r="S90" s="118" t="s">
        <v>43</v>
      </c>
      <c r="T90" s="118" t="s">
        <v>43</v>
      </c>
      <c r="U90" s="118" t="s">
        <v>43</v>
      </c>
      <c r="V90" s="118" t="s">
        <v>43</v>
      </c>
      <c r="W90" s="118" t="s">
        <v>43</v>
      </c>
      <c r="X90" s="118" t="s">
        <v>43</v>
      </c>
    </row>
    <row r="91" spans="1:24" x14ac:dyDescent="0.25">
      <c r="J91" s="12" t="s">
        <v>55</v>
      </c>
      <c r="K91" s="40">
        <f t="shared" ref="K91:X91" si="36">IF(K14=0,0,(K14/(K$14)))</f>
        <v>1</v>
      </c>
      <c r="L91" s="41">
        <f t="shared" si="36"/>
        <v>1</v>
      </c>
      <c r="M91" s="41">
        <f t="shared" si="36"/>
        <v>1</v>
      </c>
      <c r="N91" s="41">
        <f t="shared" si="36"/>
        <v>1</v>
      </c>
      <c r="O91" s="41">
        <f t="shared" si="36"/>
        <v>0</v>
      </c>
      <c r="P91" s="41">
        <f t="shared" si="36"/>
        <v>1</v>
      </c>
      <c r="Q91" s="41">
        <f t="shared" si="36"/>
        <v>1</v>
      </c>
      <c r="R91" s="40">
        <f t="shared" si="36"/>
        <v>1</v>
      </c>
      <c r="S91" s="41">
        <f t="shared" si="36"/>
        <v>1</v>
      </c>
      <c r="T91" s="41">
        <f t="shared" si="36"/>
        <v>1</v>
      </c>
      <c r="U91" s="41">
        <f t="shared" si="36"/>
        <v>1</v>
      </c>
      <c r="V91" s="41">
        <f t="shared" si="36"/>
        <v>1</v>
      </c>
      <c r="W91" s="41">
        <f t="shared" si="36"/>
        <v>1</v>
      </c>
      <c r="X91" s="41">
        <f t="shared" si="36"/>
        <v>1</v>
      </c>
    </row>
    <row r="92" spans="1:24" x14ac:dyDescent="0.25">
      <c r="J92" s="12" t="s">
        <v>23</v>
      </c>
      <c r="K92" s="40">
        <f>IF(K16=0,0,(K16/($K$14)))</f>
        <v>0.60733044949242421</v>
      </c>
      <c r="L92" s="41">
        <f t="shared" ref="L92:X92" si="37">IF(L16=0,0,(L16/(L$14)))</f>
        <v>0.81666666666666665</v>
      </c>
      <c r="M92" s="41">
        <f t="shared" si="37"/>
        <v>0.80268141646125168</v>
      </c>
      <c r="N92" s="41">
        <f t="shared" si="37"/>
        <v>0.79030168912540455</v>
      </c>
      <c r="O92" s="41">
        <f t="shared" si="37"/>
        <v>0</v>
      </c>
      <c r="P92" s="41">
        <f t="shared" si="37"/>
        <v>0.58303705518441951</v>
      </c>
      <c r="Q92" s="41">
        <f t="shared" si="37"/>
        <v>0.67156371730662212</v>
      </c>
      <c r="R92" s="40">
        <f t="shared" si="37"/>
        <v>0.7128350815104959</v>
      </c>
      <c r="S92" s="41">
        <f t="shared" si="37"/>
        <v>0.80469023451172561</v>
      </c>
      <c r="T92" s="41">
        <f t="shared" si="37"/>
        <v>0.5594447570812231</v>
      </c>
      <c r="U92" s="41">
        <f t="shared" si="37"/>
        <v>0.72353643424910086</v>
      </c>
      <c r="V92" s="41">
        <f t="shared" si="37"/>
        <v>0.91478942213516168</v>
      </c>
      <c r="W92" s="41">
        <f t="shared" si="37"/>
        <v>0.70365678755423899</v>
      </c>
      <c r="X92" s="41">
        <f t="shared" si="37"/>
        <v>0.83508394192440849</v>
      </c>
    </row>
    <row r="93" spans="1:24" x14ac:dyDescent="0.25">
      <c r="J93" s="12" t="s">
        <v>24</v>
      </c>
      <c r="K93" s="40">
        <f>IF(K18=0,0,(K18/($K$14)))</f>
        <v>8.1950791197955408E-3</v>
      </c>
      <c r="L93" s="41">
        <f t="shared" ref="L93:X93" si="38">IF(L18=0,0,(L18/(L$14)))</f>
        <v>0</v>
      </c>
      <c r="M93" s="41">
        <f t="shared" si="38"/>
        <v>0</v>
      </c>
      <c r="N93" s="41">
        <f t="shared" si="38"/>
        <v>3.0059143538337926E-2</v>
      </c>
      <c r="O93" s="41">
        <f t="shared" si="38"/>
        <v>0</v>
      </c>
      <c r="P93" s="41">
        <f t="shared" si="38"/>
        <v>5.88622520724532E-3</v>
      </c>
      <c r="Q93" s="41">
        <f t="shared" si="38"/>
        <v>4.1736227045075123E-3</v>
      </c>
      <c r="R93" s="40">
        <f t="shared" si="38"/>
        <v>3.9683629345174741E-2</v>
      </c>
      <c r="S93" s="41">
        <f t="shared" si="38"/>
        <v>5.6469490141173723E-3</v>
      </c>
      <c r="T93" s="41">
        <f t="shared" si="38"/>
        <v>2.7249421621959608E-2</v>
      </c>
      <c r="U93" s="41">
        <f t="shared" si="38"/>
        <v>8.3032610995254941E-2</v>
      </c>
      <c r="V93" s="41">
        <f t="shared" si="38"/>
        <v>0</v>
      </c>
      <c r="W93" s="41">
        <f t="shared" si="38"/>
        <v>2.2026603044134955E-2</v>
      </c>
      <c r="X93" s="41">
        <f t="shared" si="38"/>
        <v>1.4160047329473265E-3</v>
      </c>
    </row>
    <row r="94" spans="1:24" x14ac:dyDescent="0.25">
      <c r="J94" s="12" t="s">
        <v>56</v>
      </c>
      <c r="K94" s="40">
        <f>IF(K20=0,0,(K20/($K$14)))</f>
        <v>3.1959763276498553E-3</v>
      </c>
      <c r="L94" s="41">
        <f t="shared" ref="L94:X94" si="39">IF(L20=0,0,(L20/(L$14)))</f>
        <v>0</v>
      </c>
      <c r="M94" s="41">
        <f t="shared" si="39"/>
        <v>0</v>
      </c>
      <c r="N94" s="41">
        <f t="shared" si="39"/>
        <v>9.64210914551418E-3</v>
      </c>
      <c r="O94" s="41">
        <f t="shared" si="39"/>
        <v>0</v>
      </c>
      <c r="P94" s="41">
        <f t="shared" si="39"/>
        <v>2.4145424270309245E-3</v>
      </c>
      <c r="Q94" s="41">
        <f t="shared" si="39"/>
        <v>8.1524763494713413E-3</v>
      </c>
      <c r="R94" s="40">
        <f t="shared" si="39"/>
        <v>3.3160834936300948E-3</v>
      </c>
      <c r="S94" s="41">
        <f t="shared" si="39"/>
        <v>2.9634815074087036E-3</v>
      </c>
      <c r="T94" s="41">
        <f t="shared" si="39"/>
        <v>2.2509848058525604E-4</v>
      </c>
      <c r="U94" s="41">
        <f t="shared" si="39"/>
        <v>9.06247166560885E-3</v>
      </c>
      <c r="V94" s="41">
        <f t="shared" si="39"/>
        <v>0</v>
      </c>
      <c r="W94" s="41">
        <f t="shared" si="39"/>
        <v>7.8099514973439018E-4</v>
      </c>
      <c r="X94" s="41">
        <f t="shared" si="39"/>
        <v>0</v>
      </c>
    </row>
    <row r="95" spans="1:24" x14ac:dyDescent="0.25">
      <c r="J95" s="12" t="s">
        <v>45</v>
      </c>
      <c r="K95" s="40">
        <f>IF(K22=0,0,(K22/($K$14)))</f>
        <v>2.3836112354813477E-2</v>
      </c>
      <c r="L95" s="41">
        <f t="shared" ref="L95:X95" si="40">IF(L22=0,0,(L22/(L$14)))</f>
        <v>0</v>
      </c>
      <c r="M95" s="41">
        <f t="shared" si="40"/>
        <v>0</v>
      </c>
      <c r="N95" s="41">
        <f t="shared" si="40"/>
        <v>5.1437754389662395E-2</v>
      </c>
      <c r="O95" s="41">
        <f t="shared" si="40"/>
        <v>0</v>
      </c>
      <c r="P95" s="41">
        <f t="shared" si="40"/>
        <v>2.058211933984249E-2</v>
      </c>
      <c r="Q95" s="41">
        <f t="shared" si="40"/>
        <v>4.6716750139120758E-2</v>
      </c>
      <c r="R95" s="40">
        <f t="shared" si="40"/>
        <v>5.9129142951821617E-2</v>
      </c>
      <c r="S95" s="41">
        <f t="shared" si="40"/>
        <v>1.0267180025667951E-3</v>
      </c>
      <c r="T95" s="41">
        <f t="shared" si="40"/>
        <v>2.3960482711186143E-2</v>
      </c>
      <c r="U95" s="41">
        <f t="shared" si="40"/>
        <v>9.8215311149394025E-2</v>
      </c>
      <c r="V95" s="41">
        <f t="shared" si="40"/>
        <v>0</v>
      </c>
      <c r="W95" s="41">
        <f t="shared" si="40"/>
        <v>4.6214435552423105E-2</v>
      </c>
      <c r="X95" s="41">
        <f t="shared" si="40"/>
        <v>1.8088005664018931E-2</v>
      </c>
    </row>
    <row r="96" spans="1:24" x14ac:dyDescent="0.25">
      <c r="J96" s="12" t="s">
        <v>57</v>
      </c>
      <c r="K96" s="40">
        <f>IF(K24=0,0,(K24/($K$14)))</f>
        <v>3.4930131027189753E-4</v>
      </c>
      <c r="L96" s="41">
        <f t="shared" ref="L96:X96" si="41">IF(L24=0,0,(L24/(L$14)))</f>
        <v>0</v>
      </c>
      <c r="M96" s="41">
        <f t="shared" si="41"/>
        <v>0</v>
      </c>
      <c r="N96" s="41">
        <f t="shared" si="41"/>
        <v>3.521389587751536E-3</v>
      </c>
      <c r="O96" s="41">
        <f t="shared" si="41"/>
        <v>0</v>
      </c>
      <c r="P96" s="41">
        <f t="shared" si="41"/>
        <v>0</v>
      </c>
      <c r="Q96" s="41">
        <f t="shared" si="41"/>
        <v>0</v>
      </c>
      <c r="R96" s="40">
        <f t="shared" si="41"/>
        <v>3.4854946363222145E-3</v>
      </c>
      <c r="S96" s="41">
        <f t="shared" si="41"/>
        <v>0</v>
      </c>
      <c r="T96" s="41">
        <f t="shared" si="41"/>
        <v>0</v>
      </c>
      <c r="U96" s="41">
        <f t="shared" si="41"/>
        <v>8.5985432345029762E-3</v>
      </c>
      <c r="V96" s="41">
        <f t="shared" si="41"/>
        <v>0</v>
      </c>
      <c r="W96" s="41">
        <f t="shared" si="41"/>
        <v>1.4286496641482747E-3</v>
      </c>
      <c r="X96" s="41">
        <f t="shared" si="41"/>
        <v>0</v>
      </c>
    </row>
    <row r="97" spans="10:24" x14ac:dyDescent="0.25">
      <c r="J97" s="12" t="s">
        <v>46</v>
      </c>
      <c r="K97" s="40">
        <f>IF(K26=0,0,(K26/($K$14)))</f>
        <v>0</v>
      </c>
      <c r="L97" s="41">
        <f t="shared" ref="L97:X97" si="42">IF(L26=0,0,(L26/(L$14)))</f>
        <v>0</v>
      </c>
      <c r="M97" s="41">
        <f t="shared" si="42"/>
        <v>0</v>
      </c>
      <c r="N97" s="41">
        <f t="shared" si="42"/>
        <v>0</v>
      </c>
      <c r="O97" s="41">
        <f t="shared" si="42"/>
        <v>0</v>
      </c>
      <c r="P97" s="41">
        <f t="shared" si="42"/>
        <v>0</v>
      </c>
      <c r="Q97" s="41">
        <f t="shared" si="42"/>
        <v>0</v>
      </c>
      <c r="R97" s="40">
        <f t="shared" si="42"/>
        <v>2.1316017404667835E-4</v>
      </c>
      <c r="S97" s="41">
        <f t="shared" si="42"/>
        <v>0</v>
      </c>
      <c r="T97" s="41">
        <f t="shared" si="42"/>
        <v>0</v>
      </c>
      <c r="U97" s="41">
        <f t="shared" si="42"/>
        <v>6.9211472783872816E-4</v>
      </c>
      <c r="V97" s="41">
        <f t="shared" si="42"/>
        <v>0</v>
      </c>
      <c r="W97" s="41">
        <f t="shared" si="42"/>
        <v>0</v>
      </c>
      <c r="X97" s="41">
        <f t="shared" si="42"/>
        <v>0</v>
      </c>
    </row>
    <row r="98" spans="10:24" x14ac:dyDescent="0.25">
      <c r="J98" s="12" t="s">
        <v>31</v>
      </c>
      <c r="K98" s="40">
        <f>IF(K28=0,0,(K28/($K$14)))</f>
        <v>9.7604019491187317E-4</v>
      </c>
      <c r="L98" s="41">
        <f t="shared" ref="L98:X98" si="43">IF(L28=0,0,(L28/(L$14)))</f>
        <v>2.0161290322580645E-3</v>
      </c>
      <c r="M98" s="41">
        <f t="shared" si="43"/>
        <v>1.1543317501352733E-2</v>
      </c>
      <c r="N98" s="41">
        <f t="shared" si="43"/>
        <v>4.2590372819438773E-3</v>
      </c>
      <c r="O98" s="41">
        <f t="shared" si="43"/>
        <v>0</v>
      </c>
      <c r="P98" s="41">
        <f t="shared" si="43"/>
        <v>5.2931709629487991E-4</v>
      </c>
      <c r="Q98" s="41">
        <f t="shared" si="43"/>
        <v>0</v>
      </c>
      <c r="R98" s="40">
        <f t="shared" si="43"/>
        <v>7.4233728734596498E-4</v>
      </c>
      <c r="S98" s="41">
        <f t="shared" si="43"/>
        <v>4.2002100105005252E-3</v>
      </c>
      <c r="T98" s="41">
        <f t="shared" si="43"/>
        <v>7.3782279747389482E-4</v>
      </c>
      <c r="U98" s="41">
        <f t="shared" si="43"/>
        <v>8.0545229244114E-4</v>
      </c>
      <c r="V98" s="41">
        <f t="shared" si="43"/>
        <v>0</v>
      </c>
      <c r="W98" s="41">
        <f t="shared" si="43"/>
        <v>6.5400406847676584E-4</v>
      </c>
      <c r="X98" s="41">
        <f t="shared" si="43"/>
        <v>0</v>
      </c>
    </row>
    <row r="99" spans="10:24" x14ac:dyDescent="0.25">
      <c r="J99" s="12" t="s">
        <v>48</v>
      </c>
      <c r="K99" s="40">
        <f>IF(K30=0,0,(K30/($K$14)))</f>
        <v>4.2575561451769411E-2</v>
      </c>
      <c r="L99" s="41">
        <f t="shared" ref="L99:X99" si="44">IF(L30=0,0,(L30/(L$14)))</f>
        <v>0</v>
      </c>
      <c r="M99" s="41">
        <f t="shared" si="44"/>
        <v>0</v>
      </c>
      <c r="N99" s="41">
        <f t="shared" si="44"/>
        <v>1.5951631386909391E-2</v>
      </c>
      <c r="O99" s="41">
        <f t="shared" si="44"/>
        <v>0</v>
      </c>
      <c r="P99" s="41">
        <f t="shared" si="44"/>
        <v>4.4965562022220372E-2</v>
      </c>
      <c r="Q99" s="41">
        <f t="shared" si="44"/>
        <v>0.10626043405676126</v>
      </c>
      <c r="R99" s="40">
        <f t="shared" si="44"/>
        <v>2.0699807643886611E-2</v>
      </c>
      <c r="S99" s="41">
        <f t="shared" si="44"/>
        <v>2.1934430054836077E-3</v>
      </c>
      <c r="T99" s="41">
        <f t="shared" si="44"/>
        <v>2.5636215844431938E-3</v>
      </c>
      <c r="U99" s="41">
        <f t="shared" si="44"/>
        <v>1.4733883398313536E-2</v>
      </c>
      <c r="V99" s="41">
        <f t="shared" si="44"/>
        <v>0</v>
      </c>
      <c r="W99" s="41">
        <f t="shared" si="44"/>
        <v>2.6732416298987798E-2</v>
      </c>
      <c r="X99" s="41">
        <f t="shared" si="44"/>
        <v>7.2255036030531381E-3</v>
      </c>
    </row>
    <row r="100" spans="10:24" x14ac:dyDescent="0.25">
      <c r="J100" s="12" t="s">
        <v>49</v>
      </c>
      <c r="K100" s="40">
        <f>IF(K32=0,0,(K32/($K$14)))</f>
        <v>0.10628341663719527</v>
      </c>
      <c r="L100" s="41">
        <f t="shared" ref="L100:X100" si="45">IF(L32=0,0,(L32/(L$14)))</f>
        <v>0</v>
      </c>
      <c r="M100" s="41">
        <f t="shared" si="45"/>
        <v>2.3026513557385917E-2</v>
      </c>
      <c r="N100" s="41">
        <f t="shared" si="45"/>
        <v>1.7303985492928681E-2</v>
      </c>
      <c r="O100" s="41">
        <f t="shared" si="45"/>
        <v>0</v>
      </c>
      <c r="P100" s="41">
        <f t="shared" si="45"/>
        <v>0.11833050499739077</v>
      </c>
      <c r="Q100" s="41">
        <f t="shared" si="45"/>
        <v>5.7512520868113516E-2</v>
      </c>
      <c r="R100" s="40">
        <f t="shared" si="45"/>
        <v>7.6215466771912557E-2</v>
      </c>
      <c r="S100" s="41">
        <f t="shared" si="45"/>
        <v>2.083770855209427E-2</v>
      </c>
      <c r="T100" s="41">
        <f t="shared" si="45"/>
        <v>2.4723316450947289E-2</v>
      </c>
      <c r="U100" s="41">
        <f t="shared" si="45"/>
        <v>3.2280049566294919E-2</v>
      </c>
      <c r="V100" s="41">
        <f t="shared" si="45"/>
        <v>8.5210577864838391E-2</v>
      </c>
      <c r="W100" s="41">
        <f t="shared" si="45"/>
        <v>0.10250085123709154</v>
      </c>
      <c r="X100" s="41">
        <f t="shared" si="45"/>
        <v>9.9847730997895387E-2</v>
      </c>
    </row>
    <row r="101" spans="10:24" x14ac:dyDescent="0.25">
      <c r="J101" s="16" t="s">
        <v>58</v>
      </c>
      <c r="K101" s="40">
        <f>IF(K34=0,0,(K34/($K$14)))</f>
        <v>1.9337878025027741E-4</v>
      </c>
      <c r="L101" s="41">
        <f t="shared" ref="L101:X101" si="46">IF(L34=0,0,(L34/(L$14)))</f>
        <v>0</v>
      </c>
      <c r="M101" s="41">
        <f t="shared" si="46"/>
        <v>0</v>
      </c>
      <c r="N101" s="41">
        <f t="shared" si="46"/>
        <v>0</v>
      </c>
      <c r="O101" s="41">
        <f t="shared" si="46"/>
        <v>0</v>
      </c>
      <c r="P101" s="41">
        <f t="shared" si="46"/>
        <v>2.2108823213069304E-4</v>
      </c>
      <c r="Q101" s="41">
        <f t="shared" si="46"/>
        <v>0</v>
      </c>
      <c r="R101" s="40">
        <f t="shared" si="46"/>
        <v>3.8317635653412727E-3</v>
      </c>
      <c r="S101" s="41">
        <f t="shared" si="46"/>
        <v>0</v>
      </c>
      <c r="T101" s="41">
        <f t="shared" si="46"/>
        <v>3.0125679984993436E-2</v>
      </c>
      <c r="U101" s="41">
        <f t="shared" si="46"/>
        <v>1.390274125789585E-4</v>
      </c>
      <c r="V101" s="41">
        <f t="shared" si="46"/>
        <v>0</v>
      </c>
      <c r="W101" s="41">
        <f t="shared" si="46"/>
        <v>3.4041546719621946E-3</v>
      </c>
      <c r="X101" s="41">
        <f t="shared" si="46"/>
        <v>1.3995170066047892E-2</v>
      </c>
    </row>
    <row r="102" spans="10:24" x14ac:dyDescent="0.25">
      <c r="J102" s="16" t="s">
        <v>50</v>
      </c>
      <c r="K102" s="40">
        <f>IF(K36=0,0,(K36/($K$14)))</f>
        <v>0</v>
      </c>
      <c r="L102" s="41">
        <f t="shared" ref="L102:X102" si="47">IF(L36=0,0,(L36/(L$14)))</f>
        <v>0</v>
      </c>
      <c r="M102" s="41">
        <f t="shared" si="47"/>
        <v>0</v>
      </c>
      <c r="N102" s="41">
        <f t="shared" si="47"/>
        <v>0</v>
      </c>
      <c r="O102" s="41">
        <f t="shared" si="47"/>
        <v>0</v>
      </c>
      <c r="P102" s="41">
        <f t="shared" si="47"/>
        <v>0</v>
      </c>
      <c r="Q102" s="41">
        <f t="shared" si="47"/>
        <v>0</v>
      </c>
      <c r="R102" s="40">
        <f t="shared" si="47"/>
        <v>7.6653887915912493E-4</v>
      </c>
      <c r="S102" s="41">
        <f t="shared" si="47"/>
        <v>5.1335900128339756E-4</v>
      </c>
      <c r="T102" s="41">
        <f t="shared" si="47"/>
        <v>1.3393359594822735E-2</v>
      </c>
      <c r="U102" s="41">
        <f t="shared" si="47"/>
        <v>3.9441472481639315E-4</v>
      </c>
      <c r="V102" s="41">
        <f t="shared" si="47"/>
        <v>0</v>
      </c>
      <c r="W102" s="41">
        <f t="shared" si="47"/>
        <v>2.3255241755302473E-4</v>
      </c>
      <c r="X102" s="41">
        <f t="shared" si="47"/>
        <v>0</v>
      </c>
    </row>
    <row r="103" spans="10:24" x14ac:dyDescent="0.25">
      <c r="J103" s="16" t="s">
        <v>36</v>
      </c>
      <c r="K103" s="40">
        <f>IF(K38=0,0,(K38/($K$14)))</f>
        <v>0</v>
      </c>
      <c r="L103" s="41">
        <f t="shared" ref="L103:X103" si="48">IF(L38=0,0,(L38/(L$14)))</f>
        <v>0</v>
      </c>
      <c r="M103" s="41">
        <f t="shared" si="48"/>
        <v>0</v>
      </c>
      <c r="N103" s="41">
        <f t="shared" si="48"/>
        <v>0</v>
      </c>
      <c r="O103" s="41">
        <f t="shared" si="48"/>
        <v>0</v>
      </c>
      <c r="P103" s="41">
        <f t="shared" si="48"/>
        <v>0</v>
      </c>
      <c r="Q103" s="41">
        <f t="shared" si="48"/>
        <v>0</v>
      </c>
      <c r="R103" s="40">
        <f t="shared" si="48"/>
        <v>0</v>
      </c>
      <c r="S103" s="41">
        <f t="shared" si="48"/>
        <v>0</v>
      </c>
      <c r="T103" s="41">
        <f t="shared" si="48"/>
        <v>0</v>
      </c>
      <c r="U103" s="41">
        <f t="shared" si="48"/>
        <v>0</v>
      </c>
      <c r="V103" s="41">
        <f t="shared" si="48"/>
        <v>0</v>
      </c>
      <c r="W103" s="41">
        <f t="shared" si="48"/>
        <v>0</v>
      </c>
      <c r="X103" s="41">
        <f t="shared" si="48"/>
        <v>0</v>
      </c>
    </row>
    <row r="104" spans="10:24" x14ac:dyDescent="0.25">
      <c r="J104" s="16" t="s">
        <v>37</v>
      </c>
      <c r="K104" s="40">
        <f>IF(K40=0,0,(K40/($K$14)))</f>
        <v>0</v>
      </c>
      <c r="L104" s="41">
        <f t="shared" ref="L104:X104" si="49">IF(L40=0,0,(L40/(L$14)))</f>
        <v>0</v>
      </c>
      <c r="M104" s="41">
        <f t="shared" si="49"/>
        <v>0</v>
      </c>
      <c r="N104" s="41">
        <f t="shared" si="49"/>
        <v>0</v>
      </c>
      <c r="O104" s="41">
        <f t="shared" si="49"/>
        <v>0</v>
      </c>
      <c r="P104" s="41">
        <f t="shared" si="49"/>
        <v>0</v>
      </c>
      <c r="Q104" s="41">
        <f t="shared" si="49"/>
        <v>0</v>
      </c>
      <c r="R104" s="40">
        <f t="shared" si="49"/>
        <v>0</v>
      </c>
      <c r="S104" s="41">
        <f t="shared" si="49"/>
        <v>0</v>
      </c>
      <c r="T104" s="41">
        <f t="shared" si="49"/>
        <v>0</v>
      </c>
      <c r="U104" s="41">
        <f t="shared" si="49"/>
        <v>0</v>
      </c>
      <c r="V104" s="41">
        <f t="shared" si="49"/>
        <v>0</v>
      </c>
      <c r="W104" s="41">
        <f t="shared" si="49"/>
        <v>0</v>
      </c>
      <c r="X104" s="41">
        <f t="shared" si="49"/>
        <v>0</v>
      </c>
    </row>
    <row r="105" spans="10:24" x14ac:dyDescent="0.25">
      <c r="J105" s="12" t="s">
        <v>38</v>
      </c>
      <c r="K105" s="40">
        <f>IF(K42=0,0,(K42/($K$14)))</f>
        <v>5.0631268477690878E-3</v>
      </c>
      <c r="L105" s="41">
        <f t="shared" ref="L105:X105" si="50">IF(L42=0,0,(L42/(L$14)))</f>
        <v>0</v>
      </c>
      <c r="M105" s="41">
        <f t="shared" si="50"/>
        <v>2.1403234533758194E-2</v>
      </c>
      <c r="N105" s="41">
        <f t="shared" si="50"/>
        <v>2.2221636787544293E-2</v>
      </c>
      <c r="O105" s="41">
        <f t="shared" si="50"/>
        <v>0</v>
      </c>
      <c r="P105" s="41">
        <f t="shared" si="50"/>
        <v>3.0618728364225933E-3</v>
      </c>
      <c r="Q105" s="41">
        <f t="shared" si="50"/>
        <v>1.6416249304396218E-3</v>
      </c>
      <c r="R105" s="40">
        <f t="shared" si="50"/>
        <v>3.1587731468445549E-3</v>
      </c>
      <c r="S105" s="41">
        <f t="shared" si="50"/>
        <v>1.4910745537276863E-2</v>
      </c>
      <c r="T105" s="41">
        <f t="shared" si="50"/>
        <v>4.0355155380478958E-2</v>
      </c>
      <c r="U105" s="41">
        <f t="shared" si="50"/>
        <v>1.3917852933176171E-3</v>
      </c>
      <c r="V105" s="41">
        <f t="shared" si="50"/>
        <v>0</v>
      </c>
      <c r="W105" s="41">
        <f t="shared" si="50"/>
        <v>1.4881767334877863E-3</v>
      </c>
      <c r="X105" s="41">
        <f t="shared" si="50"/>
        <v>1.2123328193042178E-3</v>
      </c>
    </row>
    <row r="106" spans="10:24" x14ac:dyDescent="0.25">
      <c r="J106" s="16" t="s">
        <v>39</v>
      </c>
      <c r="K106" s="40">
        <f>IF(K44=0,0,(K44/($K$14)))</f>
        <v>0.17760142368593893</v>
      </c>
      <c r="L106" s="41">
        <f t="shared" ref="L106:X106" si="51">IF(L44=0,0,(L44/(L$14)))</f>
        <v>0.151747311827957</v>
      </c>
      <c r="M106" s="41">
        <f t="shared" si="51"/>
        <v>8.9520832080803234E-2</v>
      </c>
      <c r="N106" s="41">
        <f t="shared" si="51"/>
        <v>1.4085558351006144E-2</v>
      </c>
      <c r="O106" s="41">
        <f t="shared" si="51"/>
        <v>0</v>
      </c>
      <c r="P106" s="41">
        <f t="shared" si="51"/>
        <v>0.19874836175611776</v>
      </c>
      <c r="Q106" s="41">
        <f t="shared" si="51"/>
        <v>7.829716193656093E-2</v>
      </c>
      <c r="R106" s="40">
        <f t="shared" si="51"/>
        <v>6.6132711290368365E-2</v>
      </c>
      <c r="S106" s="41">
        <f t="shared" si="51"/>
        <v>0.11583245828958114</v>
      </c>
      <c r="T106" s="41">
        <f t="shared" si="51"/>
        <v>0.24125554930281998</v>
      </c>
      <c r="U106" s="41">
        <f t="shared" si="51"/>
        <v>2.1050563665487958E-2</v>
      </c>
      <c r="V106" s="41">
        <f t="shared" si="51"/>
        <v>0</v>
      </c>
      <c r="W106" s="41">
        <f t="shared" si="51"/>
        <v>8.0961576467282734E-2</v>
      </c>
      <c r="X106" s="41">
        <f t="shared" si="51"/>
        <v>1.8456554841087415E-2</v>
      </c>
    </row>
    <row r="107" spans="10:24" x14ac:dyDescent="0.25">
      <c r="J107" s="12" t="s">
        <v>40</v>
      </c>
      <c r="K107" s="40">
        <f>IF(K46=0,0,(K46/($K$14)))</f>
        <v>2.4400569335003473E-2</v>
      </c>
      <c r="L107" s="41">
        <f t="shared" ref="L107:X107" si="52">IF(L46=0,0,(L46/(L$14)))</f>
        <v>2.9704301075268818E-2</v>
      </c>
      <c r="M107" s="41">
        <f t="shared" si="52"/>
        <v>5.1824685865448208E-2</v>
      </c>
      <c r="N107" s="41">
        <f t="shared" si="52"/>
        <v>4.1216064912997091E-2</v>
      </c>
      <c r="O107" s="41">
        <f t="shared" si="52"/>
        <v>0</v>
      </c>
      <c r="P107" s="41">
        <f t="shared" si="52"/>
        <v>2.2223848847353518E-2</v>
      </c>
      <c r="Q107" s="41">
        <f t="shared" si="52"/>
        <v>2.5653867557039512E-2</v>
      </c>
      <c r="R107" s="40">
        <f t="shared" si="52"/>
        <v>9.7900093036503918E-3</v>
      </c>
      <c r="S107" s="41">
        <f t="shared" si="52"/>
        <v>2.7184692567961733E-2</v>
      </c>
      <c r="T107" s="41">
        <f t="shared" si="52"/>
        <v>3.5953229537922841E-2</v>
      </c>
      <c r="U107" s="41">
        <f t="shared" si="52"/>
        <v>6.0688487925771454E-3</v>
      </c>
      <c r="V107" s="41">
        <f t="shared" si="52"/>
        <v>0</v>
      </c>
      <c r="W107" s="41">
        <f t="shared" si="52"/>
        <v>9.9187971404783269E-3</v>
      </c>
      <c r="X107" s="41">
        <f t="shared" si="52"/>
        <v>4.6747553512370647E-3</v>
      </c>
    </row>
    <row r="108" spans="10:24" ht="38.25" customHeight="1" thickBot="1" x14ac:dyDescent="0.3">
      <c r="J108" s="157" t="str">
        <f>T_ii!C1</f>
        <v>Urban Footnote: Volume data were available for the following total number of antimalarial products=11778;  by outlet type: Private not for profit=72; private not for profit=388; pharmacy=2201; PPMV=8686; informal=235; labs = 11; wholesalers= 185;   The number of antimalarial products with volume data, from outlets that met screening criteria for a full interview but did not complete the interview =0</v>
      </c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</row>
    <row r="109" spans="10:24" x14ac:dyDescent="0.25">
      <c r="J109" s="7">
        <f>T_ii!D1</f>
        <v>0</v>
      </c>
    </row>
    <row r="143" spans="9:26" s="26" customFormat="1" ht="148.5" customHeight="1" x14ac:dyDescent="0.25">
      <c r="I143" s="27"/>
      <c r="J143" s="7"/>
      <c r="K143" s="3"/>
      <c r="L143" s="3"/>
      <c r="M143" s="2"/>
      <c r="N143" s="2"/>
      <c r="O143" s="3"/>
      <c r="P143" s="2"/>
      <c r="Q143" s="3"/>
      <c r="R143" s="3"/>
      <c r="S143" s="3"/>
      <c r="T143" s="3"/>
      <c r="U143" s="3"/>
      <c r="V143" s="3"/>
      <c r="W143" s="3"/>
      <c r="X143" s="3"/>
      <c r="Y143" s="2"/>
      <c r="Z143" s="2"/>
    </row>
  </sheetData>
  <mergeCells count="19">
    <mergeCell ref="J86:X86"/>
    <mergeCell ref="J88:J90"/>
    <mergeCell ref="J108:X108"/>
    <mergeCell ref="J59:J61"/>
    <mergeCell ref="J40:J41"/>
    <mergeCell ref="J48:X48"/>
    <mergeCell ref="K58:Q58"/>
    <mergeCell ref="R58:X58"/>
    <mergeCell ref="K87:Q87"/>
    <mergeCell ref="R87:X87"/>
    <mergeCell ref="J80:X80"/>
    <mergeCell ref="J10:J13"/>
    <mergeCell ref="J34:J35"/>
    <mergeCell ref="K9:Q9"/>
    <mergeCell ref="J8:X8"/>
    <mergeCell ref="J57:X57"/>
    <mergeCell ref="R9:X9"/>
    <mergeCell ref="J36:J37"/>
    <mergeCell ref="J38:J39"/>
  </mergeCells>
  <conditionalFormatting sqref="J1:XFD7">
    <cfRule type="cellIs" dxfId="28" priority="8" operator="equal">
      <formula>1</formula>
    </cfRule>
  </conditionalFormatting>
  <conditionalFormatting sqref="K14 K91:X107">
    <cfRule type="expression" dxfId="27" priority="11">
      <formula>"(RIGHT(B4, LEN(B4)-2)*1)&lt;50"</formula>
    </cfRule>
  </conditionalFormatting>
  <conditionalFormatting sqref="K63">
    <cfRule type="expression" dxfId="26" priority="7">
      <formula>"(RIGHT(B4, LEN(B4)-2)*1)&lt;50"</formula>
    </cfRule>
  </conditionalFormatting>
  <conditionalFormatting sqref="R14">
    <cfRule type="expression" dxfId="25" priority="4">
      <formula>"(RIGHT(B4, LEN(B4)-2)*1)&lt;50"</formula>
    </cfRule>
  </conditionalFormatting>
  <conditionalFormatting sqref="R63">
    <cfRule type="expression" dxfId="24" priority="3">
      <formula>"(RIGHT(B4, LEN(B4)-2)*1)&lt;50"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2FA4-3CAC-A04A-AE9F-23B626BF3C90}">
  <sheetPr>
    <tabColor rgb="FFFFFF00"/>
  </sheetPr>
  <dimension ref="A1:BH185"/>
  <sheetViews>
    <sheetView topLeftCell="AD177" zoomScale="75" zoomScaleNormal="75" workbookViewId="0">
      <selection activeCell="AP129" sqref="AP129"/>
    </sheetView>
  </sheetViews>
  <sheetFormatPr defaultColWidth="9.140625" defaultRowHeight="15" x14ac:dyDescent="0.25"/>
  <cols>
    <col min="1" max="1" width="37.42578125" style="26" customWidth="1"/>
    <col min="2" max="7" width="15.140625" style="26"/>
    <col min="8" max="8" width="15.42578125" style="26" customWidth="1"/>
    <col min="9" max="9" width="11.140625" style="27" customWidth="1"/>
    <col min="10" max="10" width="42.42578125" style="7" customWidth="1"/>
    <col min="11" max="11" width="24.85546875" style="3" customWidth="1"/>
    <col min="12" max="12" width="15.7109375" style="3" customWidth="1"/>
    <col min="13" max="14" width="15.7109375" style="2" customWidth="1"/>
    <col min="15" max="15" width="15.7109375" style="3" customWidth="1"/>
    <col min="16" max="16" width="15.7109375" style="2" customWidth="1"/>
    <col min="17" max="17" width="15.7109375" style="3" customWidth="1"/>
    <col min="18" max="19" width="9.140625" style="2"/>
    <col min="20" max="20" width="40.85546875" style="2" customWidth="1"/>
    <col min="21" max="27" width="15.7109375" style="2" customWidth="1"/>
    <col min="28" max="29" width="9.140625" style="2"/>
    <col min="30" max="30" width="40.85546875" style="2" customWidth="1"/>
    <col min="31" max="37" width="15.7109375" style="2" customWidth="1"/>
    <col min="38" max="16384" width="9.140625" style="2"/>
  </cols>
  <sheetData>
    <row r="1" spans="1:60" ht="22.5" customHeight="1" x14ac:dyDescent="0.25">
      <c r="A1" s="34" t="str">
        <f>'[1]Quantitative Indicators '!$B$15</f>
        <v>Market share of antimalarials</v>
      </c>
      <c r="J1" s="6" t="s">
        <v>2</v>
      </c>
      <c r="K1" s="3">
        <f t="shared" ref="K1:Q1" si="0">IFERROR(IF((RIGHT(K11,LEN(K11)-2)*1)&gt;50,0,1), "")</f>
        <v>0</v>
      </c>
      <c r="L1" s="3">
        <f t="shared" si="0"/>
        <v>1</v>
      </c>
      <c r="M1" s="2">
        <f t="shared" si="0"/>
        <v>1</v>
      </c>
      <c r="N1" s="2">
        <f t="shared" si="0"/>
        <v>0</v>
      </c>
      <c r="O1" s="3">
        <f t="shared" si="0"/>
        <v>1</v>
      </c>
      <c r="P1" s="2">
        <f t="shared" si="0"/>
        <v>0</v>
      </c>
      <c r="Q1" s="3">
        <f t="shared" si="0"/>
        <v>1</v>
      </c>
      <c r="S1" s="2" t="str">
        <f t="shared" ref="S1:AY1" si="1">IFERROR(IF((RIGHT(S11,LEN(S11)-2)*1)&gt;50,0,1), "")</f>
        <v/>
      </c>
      <c r="T1" s="2" t="str">
        <f t="shared" si="1"/>
        <v/>
      </c>
      <c r="U1" s="2">
        <f t="shared" si="1"/>
        <v>0</v>
      </c>
      <c r="V1" s="2">
        <f t="shared" si="1"/>
        <v>0</v>
      </c>
      <c r="W1" s="2">
        <f t="shared" si="1"/>
        <v>0</v>
      </c>
      <c r="X1" s="2">
        <f t="shared" si="1"/>
        <v>0</v>
      </c>
      <c r="Y1" s="2">
        <f t="shared" si="1"/>
        <v>1</v>
      </c>
      <c r="Z1" s="2">
        <f t="shared" si="1"/>
        <v>0</v>
      </c>
      <c r="AA1" s="2">
        <f t="shared" si="1"/>
        <v>0</v>
      </c>
      <c r="AB1" s="2" t="str">
        <f t="shared" si="1"/>
        <v/>
      </c>
      <c r="AC1" s="2" t="str">
        <f t="shared" si="1"/>
        <v/>
      </c>
      <c r="AD1" s="2" t="str">
        <f t="shared" si="1"/>
        <v/>
      </c>
      <c r="AE1" s="2">
        <f t="shared" si="1"/>
        <v>0</v>
      </c>
      <c r="AF1" s="2">
        <f t="shared" si="1"/>
        <v>1</v>
      </c>
      <c r="AG1" s="2">
        <f t="shared" si="1"/>
        <v>0</v>
      </c>
      <c r="AH1" s="2">
        <f t="shared" si="1"/>
        <v>0</v>
      </c>
      <c r="AI1" s="2">
        <f t="shared" si="1"/>
        <v>1</v>
      </c>
      <c r="AJ1" s="2">
        <f t="shared" si="1"/>
        <v>0</v>
      </c>
      <c r="AK1" s="2">
        <f t="shared" si="1"/>
        <v>0</v>
      </c>
      <c r="AL1" s="2" t="str">
        <f t="shared" si="1"/>
        <v/>
      </c>
      <c r="AM1" s="2" t="str">
        <f t="shared" si="1"/>
        <v/>
      </c>
      <c r="AN1" s="2" t="str">
        <f t="shared" si="1"/>
        <v/>
      </c>
      <c r="AO1" s="2" t="str">
        <f t="shared" si="1"/>
        <v/>
      </c>
      <c r="AP1" s="2" t="str">
        <f t="shared" si="1"/>
        <v/>
      </c>
      <c r="AQ1" s="2" t="str">
        <f t="shared" si="1"/>
        <v/>
      </c>
      <c r="AR1" s="2" t="str">
        <f t="shared" si="1"/>
        <v/>
      </c>
      <c r="AS1" s="2" t="str">
        <f t="shared" si="1"/>
        <v/>
      </c>
      <c r="AT1" s="2" t="str">
        <f t="shared" si="1"/>
        <v/>
      </c>
      <c r="AU1" s="2" t="str">
        <f t="shared" si="1"/>
        <v/>
      </c>
      <c r="AV1" s="2" t="str">
        <f t="shared" si="1"/>
        <v/>
      </c>
      <c r="AW1" s="2" t="str">
        <f t="shared" si="1"/>
        <v/>
      </c>
      <c r="AX1" s="2" t="str">
        <f t="shared" si="1"/>
        <v/>
      </c>
      <c r="AY1" s="2" t="str">
        <f t="shared" si="1"/>
        <v/>
      </c>
      <c r="AZ1" s="2" t="str">
        <f t="shared" ref="AZ1:BH1" si="2">IFERROR(IF((RIGHT(AZ11,LEN(AZ11)-2)*1)&gt;50,1,0), "")</f>
        <v/>
      </c>
      <c r="BA1" s="2" t="str">
        <f t="shared" si="2"/>
        <v/>
      </c>
      <c r="BB1" s="2" t="str">
        <f t="shared" si="2"/>
        <v/>
      </c>
      <c r="BC1" s="2" t="str">
        <f t="shared" si="2"/>
        <v/>
      </c>
      <c r="BD1" s="2" t="str">
        <f t="shared" si="2"/>
        <v/>
      </c>
      <c r="BE1" s="2" t="str">
        <f t="shared" si="2"/>
        <v/>
      </c>
      <c r="BF1" s="2" t="str">
        <f t="shared" si="2"/>
        <v/>
      </c>
      <c r="BG1" s="2" t="str">
        <f t="shared" si="2"/>
        <v/>
      </c>
      <c r="BH1" s="2" t="str">
        <f t="shared" si="2"/>
        <v/>
      </c>
    </row>
    <row r="3" spans="1:60" x14ac:dyDescent="0.25">
      <c r="A3" t="s">
        <v>6</v>
      </c>
      <c r="B3"/>
      <c r="C3"/>
      <c r="D3"/>
      <c r="E3"/>
    </row>
    <row r="4" spans="1:60" ht="15.75" x14ac:dyDescent="0.25">
      <c r="A4" s="19" t="s">
        <v>7</v>
      </c>
      <c r="B4"/>
      <c r="C4"/>
      <c r="D4"/>
      <c r="E4"/>
    </row>
    <row r="5" spans="1:60" ht="15.75" x14ac:dyDescent="0.25">
      <c r="A5" s="19" t="s">
        <v>8</v>
      </c>
      <c r="B5"/>
      <c r="C5"/>
      <c r="D5"/>
      <c r="E5"/>
    </row>
    <row r="6" spans="1:60" ht="15.75" x14ac:dyDescent="0.25">
      <c r="A6" s="19" t="s">
        <v>9</v>
      </c>
      <c r="B6"/>
      <c r="C6"/>
      <c r="D6"/>
      <c r="E6"/>
    </row>
    <row r="7" spans="1:60" ht="15.75" thickBot="1" x14ac:dyDescent="0.3">
      <c r="C7"/>
      <c r="D7"/>
      <c r="E7"/>
      <c r="J7" s="133"/>
      <c r="K7" s="134"/>
      <c r="L7" s="134"/>
      <c r="M7" s="135"/>
      <c r="N7" s="135"/>
      <c r="O7" s="134"/>
      <c r="P7" s="135"/>
      <c r="Q7" s="134"/>
      <c r="T7" s="135"/>
      <c r="U7" s="135"/>
      <c r="V7" s="135"/>
      <c r="W7" s="135"/>
      <c r="X7" s="135"/>
      <c r="Y7" s="135"/>
      <c r="Z7" s="135"/>
      <c r="AA7" s="135"/>
      <c r="AD7" s="135"/>
      <c r="AE7" s="135"/>
      <c r="AF7" s="135"/>
      <c r="AG7" s="135"/>
      <c r="AH7" s="135"/>
      <c r="AI7" s="135"/>
      <c r="AJ7" s="135"/>
      <c r="AK7" s="135"/>
    </row>
    <row r="8" spans="1:60" s="4" customFormat="1" ht="15.75" x14ac:dyDescent="0.25">
      <c r="A8"/>
      <c r="C8"/>
      <c r="D8"/>
      <c r="E8"/>
      <c r="H8" s="26"/>
      <c r="I8" s="27"/>
      <c r="J8" s="147" t="s">
        <v>3</v>
      </c>
      <c r="K8" s="147"/>
      <c r="L8" s="147"/>
      <c r="M8" s="147"/>
      <c r="N8" s="147"/>
      <c r="O8" s="147"/>
      <c r="P8" s="147"/>
      <c r="Q8" s="147"/>
      <c r="T8" s="147" t="s">
        <v>3</v>
      </c>
      <c r="U8" s="147"/>
      <c r="V8" s="147"/>
      <c r="W8" s="147"/>
      <c r="X8" s="147"/>
      <c r="Y8" s="147"/>
      <c r="Z8" s="147"/>
      <c r="AA8" s="147"/>
      <c r="AD8" s="147" t="s">
        <v>3</v>
      </c>
      <c r="AE8" s="147"/>
      <c r="AF8" s="147"/>
      <c r="AG8" s="147"/>
      <c r="AH8" s="147"/>
      <c r="AI8" s="147"/>
      <c r="AJ8" s="147"/>
      <c r="AK8" s="147"/>
    </row>
    <row r="9" spans="1:60" x14ac:dyDescent="0.25">
      <c r="A9"/>
      <c r="B9"/>
      <c r="C9"/>
      <c r="D9"/>
      <c r="E9"/>
      <c r="J9" s="7" t="str">
        <f>CONCATENATE("Table number: ",T_iii_strat1!A1)</f>
        <v>Table number: T_iii_strat1</v>
      </c>
      <c r="T9" s="2" t="str">
        <f>CONCATENATE("Table number: ",T_iii_strat2!A1)</f>
        <v>Table number: T_iii_strat2</v>
      </c>
      <c r="AD9" s="2" t="str">
        <f>CONCATENATE("Table number: ",T_iii_strat3!A1)</f>
        <v>Table number: T_iii_strat3</v>
      </c>
    </row>
    <row r="10" spans="1:60" ht="23.25" x14ac:dyDescent="0.25">
      <c r="A10"/>
      <c r="B10"/>
      <c r="C10"/>
      <c r="D10"/>
      <c r="E10"/>
      <c r="J10" s="166" t="s">
        <v>3</v>
      </c>
      <c r="K10" s="76" t="str">
        <f>IF(T_iii_strat1!B2="","",T_iii_strat1!B2)</f>
        <v>Retail total</v>
      </c>
      <c r="L10" s="76" t="str">
        <f>IF(T_iii_strat1!F2="","",T_iii_strat1!F2)</f>
        <v>Private Not For-Profit Facility</v>
      </c>
      <c r="M10" s="76" t="str">
        <f>IF(T_iii_strat1!J2="","",T_iii_strat1!J2)</f>
        <v>Private For-Profit Facility</v>
      </c>
      <c r="N10" s="76" t="str">
        <f>IF(T_iii_strat1!N2="","",T_iii_strat1!N2)</f>
        <v>Pharmacy</v>
      </c>
      <c r="O10" s="76" t="str">
        <f>IF(T_iii_strat1!R2="","",T_iii_strat1!R2)</f>
        <v>Laboratory</v>
      </c>
      <c r="P10" s="76" t="str">
        <f>IF(T_iii_strat1!V2="","",T_iii_strat1!V2)</f>
        <v>Drug store</v>
      </c>
      <c r="Q10" s="76" t="str">
        <f>IF(T_iii_strat1!Z2="","",T_iii_strat1!Z2)</f>
        <v>Informal</v>
      </c>
      <c r="T10" s="162" t="s">
        <v>1</v>
      </c>
      <c r="U10" s="80" t="str">
        <f>IF(T_iii_strat2!B2="","",T_iii_strat2!B2)</f>
        <v>Retail total</v>
      </c>
      <c r="V10" s="80" t="str">
        <f>IF(T_iii_strat2!F2="","",T_iii_strat2!F2)</f>
        <v>Private Not For-Profit Facility</v>
      </c>
      <c r="W10" s="80" t="str">
        <f>IF(T_iii_strat2!J2="","",T_iii_strat2!J2)</f>
        <v>Private For-Profit Facility</v>
      </c>
      <c r="X10" s="80" t="str">
        <f>IF(T_iii_strat2!N2="","",T_iii_strat2!N2)</f>
        <v>Pharmacy</v>
      </c>
      <c r="Y10" s="80" t="str">
        <f>IF(T_iii_strat2!R2="","",T_iii_strat2!R2)</f>
        <v>Laboratory</v>
      </c>
      <c r="Z10" s="80" t="str">
        <f>IF(T_iii_strat2!V2="","",T_iii_strat2!V2)</f>
        <v>Drug store</v>
      </c>
      <c r="AA10" s="80" t="str">
        <f>IF(T_iii_strat2!Z2="","",T_iii_strat2!Z2)</f>
        <v>Informal</v>
      </c>
      <c r="AD10" s="164" t="s">
        <v>1</v>
      </c>
      <c r="AE10" s="74" t="str">
        <f>IF(T_iii_strat3!B2="","",T_iii_strat3!B2)</f>
        <v>Retail total</v>
      </c>
      <c r="AF10" s="74" t="str">
        <f>IF(T_iii_strat3!F2="","",T_iii_strat3!F2)</f>
        <v>Private Not For-Profit Facility</v>
      </c>
      <c r="AG10" s="74" t="str">
        <f>IF(T_iii_strat3!J2="","",T_iii_strat3!J2)</f>
        <v>Private For-Profit Facility</v>
      </c>
      <c r="AH10" s="74" t="str">
        <f>IF(T_iii_strat3!N2="","",T_iii_strat3!N2)</f>
        <v>Pharmacy</v>
      </c>
      <c r="AI10" s="74" t="str">
        <f>IF(T_iii_strat3!R2="","",T_iii_strat3!R2)</f>
        <v>Laboratory</v>
      </c>
      <c r="AJ10" s="74" t="str">
        <f>IF(T_iii_strat3!V2="","",T_iii_strat3!V2)</f>
        <v>Drug store</v>
      </c>
      <c r="AK10" s="74" t="str">
        <f>IF(T_iii_strat3!Z2="","",T_iii_strat3!Z2)</f>
        <v>Informal</v>
      </c>
    </row>
    <row r="11" spans="1:60" ht="15.75" x14ac:dyDescent="0.25">
      <c r="A11" s="19"/>
      <c r="B11"/>
      <c r="C11"/>
      <c r="D11"/>
      <c r="E11"/>
      <c r="J11" s="167"/>
      <c r="K11" s="77" t="str">
        <f>CONCATENATE("N=",T_iii_strat1!E4)</f>
        <v>N=5464</v>
      </c>
      <c r="L11" s="77" t="str">
        <f>CONCATENATE("N=",T_iii_strat1!I4)</f>
        <v>N=35</v>
      </c>
      <c r="M11" s="77" t="str">
        <f>CONCATENATE("N=",T_iii_strat1!M4)</f>
        <v>N=47</v>
      </c>
      <c r="N11" s="77" t="str">
        <f>CONCATENATE("N=",T_iii_strat1!Q4)</f>
        <v>N=682</v>
      </c>
      <c r="O11" s="77" t="str">
        <f>CONCATENATE("N=",T_iii_strat1!U4)</f>
        <v>N=0</v>
      </c>
      <c r="P11" s="77" t="str">
        <f>CONCATENATE("N=",T_iii_strat1!Y4)</f>
        <v>N=4668</v>
      </c>
      <c r="Q11" s="77" t="str">
        <f>CONCATENATE("N=",T_iii_strat1!AC4)</f>
        <v>N=32</v>
      </c>
      <c r="T11" s="163"/>
      <c r="U11" s="81" t="str">
        <f>CONCATENATE("N=",T_iii_strat2!E4)</f>
        <v>N=9307</v>
      </c>
      <c r="V11" s="81" t="str">
        <f>CONCATENATE("N=",T_iii_strat2!I4)</f>
        <v>N=71</v>
      </c>
      <c r="W11" s="81" t="str">
        <f>CONCATENATE("N=",T_iii_strat2!M4)</f>
        <v>N=384</v>
      </c>
      <c r="X11" s="81" t="str">
        <f>CONCATENATE("N=",T_iii_strat2!Q4)</f>
        <v>N=1476</v>
      </c>
      <c r="Y11" s="81" t="str">
        <f>CONCATENATE("N=",T_iii_strat2!U4)</f>
        <v>N=3</v>
      </c>
      <c r="Z11" s="81" t="str">
        <f>CONCATENATE("N=",T_iii_strat2!Y4)</f>
        <v>N=7191</v>
      </c>
      <c r="AA11" s="81" t="str">
        <f>CONCATENATE("N=",T_iii_strat2!AC4)</f>
        <v>N=182</v>
      </c>
      <c r="AD11" s="165"/>
      <c r="AE11" s="75" t="str">
        <f>CONCATENATE("N=",T_iii_strat3!E4)</f>
        <v>N=5262</v>
      </c>
      <c r="AF11" s="75" t="str">
        <f>CONCATENATE("N=",T_iii_strat3!I4)</f>
        <v>N=13</v>
      </c>
      <c r="AG11" s="75" t="str">
        <f>CONCATENATE("N=",T_iii_strat3!M4)</f>
        <v>N=228</v>
      </c>
      <c r="AH11" s="75" t="str">
        <f>CONCATENATE("N=",T_iii_strat3!Q4)</f>
        <v>N=2561</v>
      </c>
      <c r="AI11" s="75" t="str">
        <f>CONCATENATE("N=",T_iii_strat3!U4)</f>
        <v>N=0</v>
      </c>
      <c r="AJ11" s="75" t="str">
        <f>CONCATENATE("N=",T_iii_strat3!Y4)</f>
        <v>N=2285</v>
      </c>
      <c r="AK11" s="75" t="str">
        <f>CONCATENATE("N=",T_iii_strat3!AC4)</f>
        <v>N=175</v>
      </c>
    </row>
    <row r="12" spans="1:60" ht="15.75" x14ac:dyDescent="0.25">
      <c r="A12" s="19"/>
      <c r="C12"/>
      <c r="D12"/>
      <c r="E12"/>
      <c r="J12" s="167"/>
      <c r="K12" s="78" t="s">
        <v>0</v>
      </c>
      <c r="L12" s="78" t="s">
        <v>0</v>
      </c>
      <c r="M12" s="78" t="s">
        <v>0</v>
      </c>
      <c r="N12" s="78" t="s">
        <v>0</v>
      </c>
      <c r="O12" s="78" t="s">
        <v>0</v>
      </c>
      <c r="P12" s="78" t="s">
        <v>0</v>
      </c>
      <c r="Q12" s="78" t="s">
        <v>0</v>
      </c>
      <c r="T12" s="163"/>
      <c r="U12" s="82" t="s">
        <v>0</v>
      </c>
      <c r="V12" s="82" t="s">
        <v>0</v>
      </c>
      <c r="W12" s="82" t="s">
        <v>0</v>
      </c>
      <c r="X12" s="82" t="s">
        <v>0</v>
      </c>
      <c r="Y12" s="82" t="s">
        <v>0</v>
      </c>
      <c r="Z12" s="82" t="s">
        <v>0</v>
      </c>
      <c r="AA12" s="82" t="s">
        <v>0</v>
      </c>
      <c r="AD12" s="165"/>
      <c r="AE12" s="75" t="str">
        <f t="shared" ref="AE12:AK12" si="3">"%"</f>
        <v>%</v>
      </c>
      <c r="AF12" s="75" t="str">
        <f t="shared" si="3"/>
        <v>%</v>
      </c>
      <c r="AG12" s="75" t="str">
        <f t="shared" si="3"/>
        <v>%</v>
      </c>
      <c r="AH12" s="75" t="str">
        <f t="shared" si="3"/>
        <v>%</v>
      </c>
      <c r="AI12" s="75" t="str">
        <f t="shared" si="3"/>
        <v>%</v>
      </c>
      <c r="AJ12" s="75" t="str">
        <f t="shared" si="3"/>
        <v>%</v>
      </c>
      <c r="AK12" s="75" t="str">
        <f t="shared" si="3"/>
        <v>%</v>
      </c>
    </row>
    <row r="13" spans="1:60" ht="15.75" x14ac:dyDescent="0.25">
      <c r="A13" s="19"/>
      <c r="C13"/>
      <c r="D13"/>
      <c r="E13"/>
      <c r="J13" s="169"/>
      <c r="K13" s="79" t="str">
        <f t="shared" ref="K13:Q13" si="4">"[95% CI]"</f>
        <v>[95% CI]</v>
      </c>
      <c r="L13" s="79" t="str">
        <f t="shared" si="4"/>
        <v>[95% CI]</v>
      </c>
      <c r="M13" s="79" t="str">
        <f t="shared" si="4"/>
        <v>[95% CI]</v>
      </c>
      <c r="N13" s="79" t="str">
        <f t="shared" si="4"/>
        <v>[95% CI]</v>
      </c>
      <c r="O13" s="79" t="str">
        <f t="shared" si="4"/>
        <v>[95% CI]</v>
      </c>
      <c r="P13" s="79" t="str">
        <f t="shared" si="4"/>
        <v>[95% CI]</v>
      </c>
      <c r="Q13" s="79" t="str">
        <f t="shared" si="4"/>
        <v>[95% CI]</v>
      </c>
      <c r="T13" s="170"/>
      <c r="U13" s="83" t="str">
        <f t="shared" ref="U13:AA13" si="5">"[95% CI]"</f>
        <v>[95% CI]</v>
      </c>
      <c r="V13" s="83" t="str">
        <f t="shared" si="5"/>
        <v>[95% CI]</v>
      </c>
      <c r="W13" s="83" t="str">
        <f t="shared" si="5"/>
        <v>[95% CI]</v>
      </c>
      <c r="X13" s="83" t="str">
        <f t="shared" si="5"/>
        <v>[95% CI]</v>
      </c>
      <c r="Y13" s="83" t="str">
        <f t="shared" si="5"/>
        <v>[95% CI]</v>
      </c>
      <c r="Z13" s="83" t="str">
        <f t="shared" si="5"/>
        <v>[95% CI]</v>
      </c>
      <c r="AA13" s="83" t="str">
        <f t="shared" si="5"/>
        <v>[95% CI]</v>
      </c>
      <c r="AD13" s="171"/>
      <c r="AE13" s="84" t="str">
        <f t="shared" ref="AE13:AK13" si="6">"[95% CI]"</f>
        <v>[95% CI]</v>
      </c>
      <c r="AF13" s="84" t="str">
        <f t="shared" si="6"/>
        <v>[95% CI]</v>
      </c>
      <c r="AG13" s="84" t="str">
        <f t="shared" si="6"/>
        <v>[95% CI]</v>
      </c>
      <c r="AH13" s="84" t="str">
        <f t="shared" si="6"/>
        <v>[95% CI]</v>
      </c>
      <c r="AI13" s="84" t="str">
        <f t="shared" si="6"/>
        <v>[95% CI]</v>
      </c>
      <c r="AJ13" s="84" t="str">
        <f t="shared" si="6"/>
        <v>[95% CI]</v>
      </c>
      <c r="AK13" s="84" t="str">
        <f t="shared" si="6"/>
        <v>[95% CI]</v>
      </c>
    </row>
    <row r="14" spans="1:60" x14ac:dyDescent="0.25">
      <c r="C14"/>
      <c r="D14"/>
      <c r="E14"/>
      <c r="J14" s="12" t="s">
        <v>55</v>
      </c>
      <c r="K14" s="20">
        <f>ROUND(T_iii_strat1!B4,1)</f>
        <v>99420.2</v>
      </c>
      <c r="L14" s="13">
        <f>ROUND(T_iii_strat1!F4,1)</f>
        <v>518.4</v>
      </c>
      <c r="M14" s="13">
        <f>ROUND(T_iii_strat1!J4,1)</f>
        <v>531.4</v>
      </c>
      <c r="N14" s="13">
        <f>ROUND(T_iii_strat1!N4,1)</f>
        <v>20300.3</v>
      </c>
      <c r="O14" s="13">
        <f>ROUND(T_iii_strat1!R4,1)</f>
        <v>0</v>
      </c>
      <c r="P14" s="13">
        <f>ROUND(T_iii_strat1!V4,1)</f>
        <v>77664.399999999994</v>
      </c>
      <c r="Q14" s="13">
        <f>ROUND(T_iii_strat1!Z4,1)</f>
        <v>405.8</v>
      </c>
      <c r="T14" s="12" t="s">
        <v>55</v>
      </c>
      <c r="U14" s="20">
        <f>ROUND(T_iii_strat2!B4,1)</f>
        <v>326630.09999999998</v>
      </c>
      <c r="V14" s="13">
        <f>ROUND(T_iii_strat2!F4,1)</f>
        <v>4333.8</v>
      </c>
      <c r="W14" s="13">
        <f>ROUND(T_iii_strat2!J4,1)</f>
        <v>10768.5</v>
      </c>
      <c r="X14" s="13">
        <f>ROUND(T_iii_strat2!N4,1)</f>
        <v>39533.9</v>
      </c>
      <c r="Y14" s="13">
        <f>ROUND(T_iii_strat2!R4,1)</f>
        <v>23.5</v>
      </c>
      <c r="Z14" s="13">
        <f>ROUND(T_iii_strat2!V4,1)</f>
        <v>264145.90000000002</v>
      </c>
      <c r="AA14" s="13">
        <f>ROUND(T_iii_strat2!Z4,1)</f>
        <v>7824.5</v>
      </c>
      <c r="AD14" s="12" t="s">
        <v>55</v>
      </c>
      <c r="AE14" s="20">
        <f>ROUND(T_iii_strat3!B4,1)</f>
        <v>265178.5</v>
      </c>
      <c r="AF14" s="13">
        <f>ROUND(T_iii_strat3!F4,1)</f>
        <v>718.9</v>
      </c>
      <c r="AG14" s="13">
        <f>ROUND(T_iii_strat3!J4,1)</f>
        <v>11350.1</v>
      </c>
      <c r="AH14" s="13">
        <f>ROUND(T_iii_strat3!N4,1)</f>
        <v>177422.1</v>
      </c>
      <c r="AI14" s="13">
        <f>ROUND(T_iii_strat3!R4,1)</f>
        <v>0</v>
      </c>
      <c r="AJ14" s="13">
        <f>ROUND(T_iii_strat3!V4,1)</f>
        <v>65229.599999999999</v>
      </c>
      <c r="AK14" s="13">
        <f>ROUND(T_iii_strat3!Z4,1)</f>
        <v>10457.799999999999</v>
      </c>
    </row>
    <row r="15" spans="1:60" x14ac:dyDescent="0.25">
      <c r="A15" s="37"/>
      <c r="J15" s="14"/>
      <c r="K15" s="21" t="str">
        <f>IF(T_iii_strat1!C4=".","-",(CONCATENATE("[",ROUND(T_iii_strat1!C4,1),"; ",ROUND(T_iii_strat1!D4,1),"]")))</f>
        <v>[45742.7; 153097.7]</v>
      </c>
      <c r="L15" s="15" t="str">
        <f>IF(T_iii_strat1!G4=".","-",(CONCATENATE("[",ROUND(T_iii_strat1!G4,1),"; ",ROUND(T_iii_strat1!H4,1),"]")))</f>
        <v>[287.3; 749.5]</v>
      </c>
      <c r="M15" s="15" t="str">
        <f>IF(T_iii_strat1!K4=".","-",(IF(T_iii_strat1!K4="","-",(CONCATENATE("[",ROUND(T_iii_strat1!K4,1),"; ",ROUND(T_iii_strat1!L4,1),"]")))))</f>
        <v>[226.2; 836.6]</v>
      </c>
      <c r="N15" s="15" t="str">
        <f>IF(T_iii_strat1!O4=".","-",(CONCATENATE("[",ROUND(T_iii_strat1!O4,1),"; ",ROUND(T_iii_strat1!P4,1),"]")))</f>
        <v>[0; 56128]</v>
      </c>
      <c r="O15" s="15" t="str">
        <f>IF(T_iii_strat1!S4=".","-",(CONCATENATE("[",ROUND(T_iii_strat1!S4,1),"; ",ROUND(T_iii_strat1!T4,1),"]")))</f>
        <v>-</v>
      </c>
      <c r="P15" s="15" t="str">
        <f>IF(T_iii_strat1!W4=".","-",(CONCATENATE("[",ROUND(T_iii_strat1!W4,1),"; ",ROUND(T_iii_strat1!X4,1),"]")))</f>
        <v>[53359; 101969.7]</v>
      </c>
      <c r="Q15" s="15" t="str">
        <f>IF(T_iii_strat1!AA4=".","-",(CONCATENATE("[",ROUND(T_iii_strat1!AA4,1),"; ",ROUND(T_iii_strat1!AB4,1),"]")))</f>
        <v>[0; 3470.7]</v>
      </c>
      <c r="T15" s="14"/>
      <c r="U15" s="21" t="str">
        <f>IF(T_iii_strat2!C4=".","-",(CONCATENATE("[",ROUND(T_iii_strat2!C4,1),"; ",ROUND(T_iii_strat2!D4,1),"]")))</f>
        <v>[181482.1; 471778.2]</v>
      </c>
      <c r="V15" s="15" t="str">
        <f>IF(T_iii_strat2!G4=".","-",(CONCATENATE("[",ROUND(T_iii_strat2!G4,1),"; ",ROUND(T_iii_strat2!H4,1),"]")))</f>
        <v>[0; 10598.6]</v>
      </c>
      <c r="W15" s="15" t="str">
        <f>IF(T_iii_strat2!K4=".","-",(CONCATENATE("[",ROUND(T_iii_strat2!K4,1),"; ",ROUND(T_iii_strat2!L4,1),"]")))</f>
        <v>[4649.2; 16887.9]</v>
      </c>
      <c r="X15" s="15" t="str">
        <f>IF(T_iii_strat2!O4=".","-",(CONCATENATE("[",ROUND(T_iii_strat2!O4,1),"; ",ROUND(T_iii_strat2!P4,1),"]")))</f>
        <v>[0; 81648.7]</v>
      </c>
      <c r="Y15" s="15" t="str">
        <f>IF(T_iii_strat2!S4=".","-",(CONCATENATE("[",ROUND(T_iii_strat2!S4,1),"; ",ROUND(T_iii_strat2!T4,1),"]")))</f>
        <v>[0; 0]</v>
      </c>
      <c r="Z15" s="15" t="str">
        <f>IF(T_iii_strat2!W4=".","-",(CONCATENATE("[",ROUND(T_iii_strat2!W4,1),"; ",ROUND(T_iii_strat2!X4,1),"]")))</f>
        <v>[157216.3; 371075.5]</v>
      </c>
      <c r="AA15" s="15" t="str">
        <f>IF(T_iii_strat2!AA4=".","-",(CONCATENATE("[",ROUND(T_iii_strat2!AA4,1),"; ",ROUND(T_iii_strat2!AB4,1),"]")))</f>
        <v>[2547; 13102]</v>
      </c>
      <c r="AD15" s="14"/>
      <c r="AE15" s="21" t="str">
        <f>IF(T_iii_strat3!C4=".","-",(CONCATENATE("[",ROUND(T_iii_strat3!C4,1),"; ",ROUND(T_iii_strat3!D4,1),"]")))</f>
        <v>[131298.7; 399058.3]</v>
      </c>
      <c r="AF15" s="15" t="str">
        <f>IF(T_iii_strat3!G4=".","-",(CONCATENATE("[",ROUND(T_iii_strat3!G4,1),"; ",ROUND(T_iii_strat3!H4,1),"]")))</f>
        <v>[0; 6528]</v>
      </c>
      <c r="AG15" s="15" t="str">
        <f>IF(T_iii_strat3!K4=".","-",(CONCATENATE("[",ROUND(T_iii_strat3!K4,1),"; ",ROUND(T_iii_strat3!L4,1),"]")))</f>
        <v>[4808.3; 17891.9]</v>
      </c>
      <c r="AH15" s="15" t="str">
        <f>IF(T_iii_strat3!O4=".","-",(CONCATENATE("[",ROUND(T_iii_strat3!O4,1),"; ",ROUND(T_iii_strat3!P4,1),"]")))</f>
        <v>[51911.6; 302932.5]</v>
      </c>
      <c r="AI15" s="15" t="str">
        <f>IF(T_iii_strat3!S4=".","-",(CONCATENATE("[",ROUND(T_iii_strat3!S4,1),"; ",ROUND(T_iii_strat3!T4,1),"]")))</f>
        <v>-</v>
      </c>
      <c r="AJ15" s="15" t="str">
        <f>IF(T_iii_strat3!W4=".","-",(CONCATENATE("[",ROUND(T_iii_strat3!W4,1),"; ",ROUND(T_iii_strat3!X4,1),"]")))</f>
        <v>[40448.5; 90010.8]</v>
      </c>
      <c r="AK15" s="15" t="str">
        <f>IF(T_iii_strat3!AA4=".","-",(CONCATENATE("[",ROUND(T_iii_strat3!AA4,1),"; ",ROUND(T_iii_strat3!AB4,1),"]")))</f>
        <v>[0; 24070.3]</v>
      </c>
    </row>
    <row r="16" spans="1:60" x14ac:dyDescent="0.25">
      <c r="A16" s="37"/>
      <c r="J16" s="12" t="s">
        <v>23</v>
      </c>
      <c r="K16" s="20">
        <f>ROUND(T_iii_strat1!B5,1)</f>
        <v>80880.600000000006</v>
      </c>
      <c r="L16" s="13">
        <f>ROUND(T_iii_strat1!F5,1)</f>
        <v>352.3</v>
      </c>
      <c r="M16" s="13">
        <f>ROUND(T_iii_strat1!J5,1)</f>
        <v>320.5</v>
      </c>
      <c r="N16" s="13">
        <f>ROUND(T_iii_strat1!N5,1)</f>
        <v>15394.3</v>
      </c>
      <c r="O16" s="13">
        <f>ROUND(T_iii_strat1!R5,1)</f>
        <v>0</v>
      </c>
      <c r="P16" s="13">
        <f>ROUND(T_iii_strat1!V5,1)</f>
        <v>64528.5</v>
      </c>
      <c r="Q16" s="13">
        <f>ROUND(T_iii_strat1!Z5,1)</f>
        <v>285</v>
      </c>
      <c r="T16" s="12" t="s">
        <v>23</v>
      </c>
      <c r="U16" s="20">
        <f>ROUND(T_iii_strat2!B5,1)</f>
        <v>192037.6</v>
      </c>
      <c r="V16" s="13">
        <f>ROUND(T_iii_strat2!F5,1)</f>
        <v>3404.7</v>
      </c>
      <c r="W16" s="13">
        <f>ROUND(T_iii_strat2!J5,1)</f>
        <v>5987.1</v>
      </c>
      <c r="X16" s="13">
        <f>ROUND(T_iii_strat2!N5,1)</f>
        <v>28450.9</v>
      </c>
      <c r="Y16" s="13">
        <f>ROUND(T_iii_strat2!R5,1)</f>
        <v>14.8</v>
      </c>
      <c r="Z16" s="13">
        <f>ROUND(T_iii_strat2!V5,1)</f>
        <v>149646.5</v>
      </c>
      <c r="AA16" s="13">
        <f>ROUND(T_iii_strat2!Z5,1)</f>
        <v>4533.7</v>
      </c>
      <c r="AD16" s="12" t="s">
        <v>23</v>
      </c>
      <c r="AE16" s="20">
        <f>ROUND(T_iii_strat3!B5,1)</f>
        <v>207266.8</v>
      </c>
      <c r="AF16" s="13">
        <f>ROUND(T_iii_strat3!F5,1)</f>
        <v>474.5</v>
      </c>
      <c r="AG16" s="13">
        <f>ROUND(T_iii_strat3!J5,1)</f>
        <v>8103.5</v>
      </c>
      <c r="AH16" s="13">
        <f>ROUND(T_iii_strat3!N5,1)</f>
        <v>138528.4</v>
      </c>
      <c r="AI16" s="13">
        <f>ROUND(T_iii_strat3!R5,1)</f>
        <v>0</v>
      </c>
      <c r="AJ16" s="13">
        <f>ROUND(T_iii_strat3!V5,1)</f>
        <v>51011.199999999997</v>
      </c>
      <c r="AK16" s="13">
        <f>ROUND(T_iii_strat3!Z5,1)</f>
        <v>9149.2999999999993</v>
      </c>
    </row>
    <row r="17" spans="1:37" x14ac:dyDescent="0.25">
      <c r="J17" s="14"/>
      <c r="K17" s="21" t="str">
        <f>IF(T_iii_strat1!C5=".","-",(CONCATENATE("[",ROUND(T_iii_strat1!C5,1),"; ",ROUND(T_iii_strat1!D5,1),"]")))</f>
        <v>[39979; 121782.2]</v>
      </c>
      <c r="L17" s="15" t="str">
        <f>IF(T_iii_strat1!G5=".","-",(CONCATENATE("[",ROUND(T_iii_strat1!G5,1),"; ",ROUND(T_iii_strat1!H5,1),"]")))</f>
        <v>[126.6; 578]</v>
      </c>
      <c r="M17" s="15" t="str">
        <f>IF(T_iii_strat1!K5=".","-",(CONCATENATE("[",ROUND(T_iii_strat1!K5,1),"; ",ROUND(T_iii_strat1!L5,1),"]")))</f>
        <v>[173.1; 467.8]</v>
      </c>
      <c r="N17" s="15" t="str">
        <f>IF(T_iii_strat1!O5=".","-",(CONCATENATE("[",ROUND(T_iii_strat1!O5,1),"; ",ROUND(T_iii_strat1!P5,1),"]")))</f>
        <v>[0; 42957.9]</v>
      </c>
      <c r="O17" s="15" t="str">
        <f>IF(T_iii_strat1!S5=".","-",(CONCATENATE("[",ROUND(T_iii_strat1!S5,1),"; ",ROUND(T_iii_strat1!T5,1),"]")))</f>
        <v>-</v>
      </c>
      <c r="P17" s="15" t="str">
        <f>IF(T_iii_strat1!W5=".","-",(CONCATENATE("[",ROUND(T_iii_strat1!W5,1),"; ",ROUND(T_iii_strat1!X5,1),"]")))</f>
        <v>[45458.9; 83598.1]</v>
      </c>
      <c r="Q17" s="15" t="str">
        <f>IF(T_iii_strat1!AA5=".","-",(CONCATENATE("[",ROUND(T_iii_strat1!AA5,1),"; ",ROUND(T_iii_strat1!AB5,1),"]")))</f>
        <v>[0; 2486]</v>
      </c>
      <c r="T17" s="14"/>
      <c r="U17" s="21" t="str">
        <f>IF(T_iii_strat2!C5=".","-",(CONCATENATE("[",ROUND(T_iii_strat2!C5,1),"; ",ROUND(T_iii_strat2!D5,1),"]")))</f>
        <v>[100323.1; 283752.1]</v>
      </c>
      <c r="V17" s="15" t="str">
        <f>IF(T_iii_strat2!G5=".","-",(CONCATENATE("[",ROUND(T_iii_strat2!G5,1),"; ",ROUND(T_iii_strat2!H5,1),"]")))</f>
        <v>[0; 9053.4]</v>
      </c>
      <c r="W17" s="15" t="str">
        <f>IF(T_iii_strat2!K5=".","-",(CONCATENATE("[",ROUND(T_iii_strat2!K5,1),"; ",ROUND(T_iii_strat2!L5,1),"]")))</f>
        <v>[1777; 10197.1]</v>
      </c>
      <c r="X17" s="15" t="str">
        <f>IF(T_iii_strat2!O5=".","-",(CONCATENATE("[",ROUND(T_iii_strat2!O5,1),"; ",ROUND(T_iii_strat2!P5,1),"]")))</f>
        <v>[0; 62113.1]</v>
      </c>
      <c r="Y17" s="15" t="str">
        <f>IF(T_iii_strat2!S5=".","-",(CONCATENATE("[",ROUND(T_iii_strat2!S5,1),"; ",ROUND(T_iii_strat2!T5,1),"]")))</f>
        <v>[0; 0]</v>
      </c>
      <c r="Z17" s="15" t="str">
        <f>IF(T_iii_strat2!W5=".","-",(CONCATENATE("[",ROUND(T_iii_strat2!W5,1),"; ",ROUND(T_iii_strat2!X5,1),"]")))</f>
        <v>[88452.4; 210840.6]</v>
      </c>
      <c r="AA17" s="15" t="str">
        <f>IF(T_iii_strat2!AA5=".","-",(CONCATENATE("[",ROUND(T_iii_strat2!AA5,1),"; ",ROUND(T_iii_strat2!AB5,1),"]")))</f>
        <v>[1539.3; 7528.1]</v>
      </c>
      <c r="AD17" s="14"/>
      <c r="AE17" s="21" t="str">
        <f>IF(T_iii_strat3!C5=".","-",(CONCATENATE("[",ROUND(T_iii_strat3!C5,1),"; ",ROUND(T_iii_strat3!D5,1),"]")))</f>
        <v>[91196.8; 323336.8]</v>
      </c>
      <c r="AF17" s="15" t="str">
        <f>IF(T_iii_strat3!G5=".","-",(CONCATENATE("[",ROUND(T_iii_strat3!G5,1),"; ",ROUND(T_iii_strat3!H5,1),"]")))</f>
        <v>[0; 4331.9]</v>
      </c>
      <c r="AG17" s="15" t="str">
        <f>IF(T_iii_strat3!K5=".","-",(CONCATENATE("[",ROUND(T_iii_strat3!K5,1),"; ",ROUND(T_iii_strat3!L5,1),"]")))</f>
        <v>[2698.3; 13508.7]</v>
      </c>
      <c r="AH17" s="15" t="str">
        <f>IF(T_iii_strat3!O5=".","-",(CONCATENATE("[",ROUND(T_iii_strat3!O5,1),"; ",ROUND(T_iii_strat3!P5,1),"]")))</f>
        <v>[27391.2; 249665.6]</v>
      </c>
      <c r="AI17" s="15" t="str">
        <f>IF(T_iii_strat3!S5=".","-",(CONCATENATE("[",ROUND(T_iii_strat3!S5,1),"; ",ROUND(T_iii_strat3!T5,1),"]")))</f>
        <v>-</v>
      </c>
      <c r="AJ17" s="15" t="str">
        <f>IF(T_iii_strat3!W5=".","-",(CONCATENATE("[",ROUND(T_iii_strat3!W5,1),"; ",ROUND(T_iii_strat3!X5,1),"]")))</f>
        <v>[33929.1; 68093.4]</v>
      </c>
      <c r="AK17" s="15" t="str">
        <f>IF(T_iii_strat3!AA5=".","-",(CONCATENATE("[",ROUND(T_iii_strat3!AA5,1),"; ",ROUND(T_iii_strat3!AB5,1),"]")))</f>
        <v>[0; 21519.8]</v>
      </c>
    </row>
    <row r="18" spans="1:37" x14ac:dyDescent="0.25">
      <c r="A18" s="28"/>
      <c r="B18" s="26" t="s">
        <v>44</v>
      </c>
      <c r="J18" s="12" t="s">
        <v>24</v>
      </c>
      <c r="K18" s="20">
        <f>ROUND(T_iii_strat1!B6,1)</f>
        <v>3015</v>
      </c>
      <c r="L18" s="13">
        <f>ROUND(T_iii_strat1!F6,1)</f>
        <v>0</v>
      </c>
      <c r="M18" s="13">
        <f>ROUND(T_iii_strat1!J6,1)</f>
        <v>5.9</v>
      </c>
      <c r="N18" s="13">
        <f>ROUND(T_iii_strat1!N6,1)</f>
        <v>818.7</v>
      </c>
      <c r="O18" s="13">
        <f>ROUND(T_iii_strat1!R6,1)</f>
        <v>0</v>
      </c>
      <c r="P18" s="13">
        <f>ROUND(T_iii_strat1!V6,1)</f>
        <v>2175.5</v>
      </c>
      <c r="Q18" s="13">
        <f>ROUND(T_iii_strat1!Z6,1)</f>
        <v>15</v>
      </c>
      <c r="T18" s="12" t="s">
        <v>24</v>
      </c>
      <c r="U18" s="20">
        <f>ROUND(T_iii_strat2!B6,1)</f>
        <v>4666.3</v>
      </c>
      <c r="V18" s="13">
        <f>ROUND(T_iii_strat2!F6,1)</f>
        <v>24.2</v>
      </c>
      <c r="W18" s="13">
        <f>ROUND(T_iii_strat2!J6,1)</f>
        <v>301.8</v>
      </c>
      <c r="X18" s="13">
        <f>ROUND(T_iii_strat2!N6,1)</f>
        <v>2255.3000000000002</v>
      </c>
      <c r="Y18" s="13">
        <f>ROUND(T_iii_strat2!R6,1)</f>
        <v>0</v>
      </c>
      <c r="Z18" s="13">
        <f>ROUND(T_iii_strat2!V6,1)</f>
        <v>2038.9</v>
      </c>
      <c r="AA18" s="13">
        <f>ROUND(T_iii_strat2!Z6,1)</f>
        <v>46.1</v>
      </c>
      <c r="AD18" s="12" t="s">
        <v>24</v>
      </c>
      <c r="AE18" s="20">
        <f>ROUND(T_iii_strat3!B6,1)</f>
        <v>17434.5</v>
      </c>
      <c r="AF18" s="13">
        <f>ROUND(T_iii_strat3!F6,1)</f>
        <v>134.5</v>
      </c>
      <c r="AG18" s="13">
        <f>ROUND(T_iii_strat3!J6,1)</f>
        <v>448</v>
      </c>
      <c r="AH18" s="13">
        <f>ROUND(T_iii_strat3!N6,1)</f>
        <v>15653.5</v>
      </c>
      <c r="AI18" s="13">
        <f>ROUND(T_iii_strat3!R6,1)</f>
        <v>0</v>
      </c>
      <c r="AJ18" s="13">
        <f>ROUND(T_iii_strat3!V6,1)</f>
        <v>1185.5999999999999</v>
      </c>
      <c r="AK18" s="13">
        <f>ROUND(T_iii_strat3!Z6,1)</f>
        <v>12.9</v>
      </c>
    </row>
    <row r="19" spans="1:37" x14ac:dyDescent="0.25">
      <c r="A19" s="28"/>
      <c r="I19" s="31"/>
      <c r="J19" s="14"/>
      <c r="K19" s="21" t="str">
        <f>IF(T_iii_strat1!C6=".","-",(CONCATENATE("[",ROUND(T_iii_strat1!C6,1),"; ",ROUND(T_iii_strat1!D6,1),"]")))</f>
        <v>[1107.4; 4922.6]</v>
      </c>
      <c r="L19" s="15" t="str">
        <f>IF(T_iii_strat1!G6=".","-",(CONCATENATE("[",ROUND(T_iii_strat1!G6,1),"; ",ROUND(T_iii_strat1!H6,1),"]")))</f>
        <v>-</v>
      </c>
      <c r="M19" s="15" t="str">
        <f>IF(T_iii_strat1!K6=".","-",(CONCATENATE("[",ROUND(T_iii_strat1!K6,1),"; ",ROUND(T_iii_strat1!L6,1),"]")))</f>
        <v>[0; 0]</v>
      </c>
      <c r="N19" s="15" t="str">
        <f>IF(T_iii_strat1!O6=".","-",(CONCATENATE("[",ROUND(T_iii_strat1!O6,1),"; ",ROUND(T_iii_strat1!P6,1),"]")))</f>
        <v>[0; 2109.1]</v>
      </c>
      <c r="O19" s="15" t="str">
        <f>IF(T_iii_strat1!S6=".","-",(CONCATENATE("[",ROUND(T_iii_strat1!S6,1),"; ",ROUND(T_iii_strat1!T6,1),"]")))</f>
        <v>-</v>
      </c>
      <c r="P19" s="15" t="str">
        <f>IF(T_iii_strat1!W6=".","-",(CONCATENATE("[",ROUND(T_iii_strat1!W6,1),"; ",ROUND(T_iii_strat1!X6,1),"]")))</f>
        <v>[1197; 3154]</v>
      </c>
      <c r="Q19" s="15" t="str">
        <f>IF(T_iii_strat1!AA6=".","-",(CONCATENATE("[",ROUND(T_iii_strat1!AA6,1),"; ",ROUND(T_iii_strat1!AB6,1),"]")))</f>
        <v>[0; 0]</v>
      </c>
      <c r="T19" s="14"/>
      <c r="U19" s="21" t="str">
        <f>IF(T_iii_strat2!C6=".","-",(CONCATENATE("[",ROUND(T_iii_strat2!C6,1),"; ",ROUND(T_iii_strat2!D6,1),"]")))</f>
        <v>[2119.9; 7212.8]</v>
      </c>
      <c r="V19" s="15" t="str">
        <f>IF(T_iii_strat2!G6=".","-",(CONCATENATE("[",ROUND(T_iii_strat2!G6,1),"; ",ROUND(T_iii_strat2!H6,1),"]")))</f>
        <v>[12; 36.4]</v>
      </c>
      <c r="W19" s="15" t="str">
        <f>IF(T_iii_strat2!K6=".","-",(CONCATENATE("[",ROUND(T_iii_strat2!K6,1),"; ",ROUND(T_iii_strat2!L6,1),"]")))</f>
        <v>[0; 710.9]</v>
      </c>
      <c r="X19" s="15" t="str">
        <f>IF(T_iii_strat2!O6=".","-",(CONCATENATE("[",ROUND(T_iii_strat2!O6,1),"; ",ROUND(T_iii_strat2!P6,1),"]")))</f>
        <v>[363.4; 4147.3]</v>
      </c>
      <c r="Y19" s="15" t="str">
        <f>IF(T_iii_strat2!S6=".","-",(CONCATENATE("[",ROUND(T_iii_strat2!S6,1),"; ",ROUND(T_iii_strat2!T6,1),"]")))</f>
        <v>-</v>
      </c>
      <c r="Z19" s="15" t="str">
        <f>IF(T_iii_strat2!W6=".","-",(CONCATENATE("[",ROUND(T_iii_strat2!W6,1),"; ",ROUND(T_iii_strat2!X6,1),"]")))</f>
        <v>[621.3; 3456.6]</v>
      </c>
      <c r="AA19" s="15" t="str">
        <f>IF(T_iii_strat2!AA6=".","-",(CONCATENATE("[",ROUND(T_iii_strat2!AA6,1),"; ",ROUND(T_iii_strat2!AB6,1),"]")))</f>
        <v>[0; 558.6]</v>
      </c>
      <c r="AD19" s="14"/>
      <c r="AE19" s="21" t="str">
        <f>IF(T_iii_strat3!C6=".","-",(CONCATENATE("[",ROUND(T_iii_strat3!C6,1),"; ",ROUND(T_iii_strat3!D6,1),"]")))</f>
        <v>[5877.1; 28991.8]</v>
      </c>
      <c r="AF19" s="15" t="str">
        <f>IF(T_iii_strat3!G6=".","-",(CONCATENATE("[",ROUND(T_iii_strat3!G6,1),"; ",ROUND(T_iii_strat3!H6,1),"]")))</f>
        <v>[0; 0]</v>
      </c>
      <c r="AG19" s="15" t="str">
        <f>IF(T_iii_strat3!K6=".","-",(CONCATENATE("[",ROUND(T_iii_strat3!K6,1),"; ",ROUND(T_iii_strat3!L6,1),"]")))</f>
        <v>[0; 1091.1]</v>
      </c>
      <c r="AH19" s="15" t="str">
        <f>IF(T_iii_strat3!O6=".","-",(CONCATENATE("[",ROUND(T_iii_strat3!O6,1),"; ",ROUND(T_iii_strat3!P6,1),"]")))</f>
        <v>[4776.2; 26530.8]</v>
      </c>
      <c r="AI19" s="15" t="str">
        <f>IF(T_iii_strat3!S6=".","-",(CONCATENATE("[",ROUND(T_iii_strat3!S6,1),"; ",ROUND(T_iii_strat3!T6,1),"]")))</f>
        <v>-</v>
      </c>
      <c r="AJ19" s="15" t="str">
        <f>IF(T_iii_strat3!W6=".","-",(CONCATENATE("[",ROUND(T_iii_strat3!W6,1),"; ",ROUND(T_iii_strat3!X6,1),"]")))</f>
        <v>[250.8; 2120.3]</v>
      </c>
      <c r="AK19" s="15" t="str">
        <f>IF(T_iii_strat3!AA6=".","-",(CONCATENATE("[",ROUND(T_iii_strat3!AA6,1),"; ",ROUND(T_iii_strat3!AB6,1),"]")))</f>
        <v>[0; 155.8]</v>
      </c>
    </row>
    <row r="20" spans="1:37" x14ac:dyDescent="0.25">
      <c r="J20" s="12" t="s">
        <v>56</v>
      </c>
      <c r="K20" s="20">
        <f>ROUND(T_iii_strat1!B7,1)</f>
        <v>376</v>
      </c>
      <c r="L20" s="13">
        <f>ROUND(T_iii_strat1!F7,1)</f>
        <v>0</v>
      </c>
      <c r="M20" s="13">
        <f>ROUND(T_iii_strat1!J7,1)</f>
        <v>0</v>
      </c>
      <c r="N20" s="13">
        <f>ROUND(T_iii_strat1!N7,1)</f>
        <v>230.9</v>
      </c>
      <c r="O20" s="13">
        <f>ROUND(T_iii_strat1!R7,1)</f>
        <v>0</v>
      </c>
      <c r="P20" s="13">
        <f>ROUND(T_iii_strat1!V7,1)</f>
        <v>135.80000000000001</v>
      </c>
      <c r="Q20" s="13">
        <f>ROUND(T_iii_strat1!Z7,1)</f>
        <v>9.3000000000000007</v>
      </c>
      <c r="T20" s="12" t="s">
        <v>56</v>
      </c>
      <c r="U20" s="20">
        <f>ROUND(T_iii_strat2!B7,1)</f>
        <v>760.4</v>
      </c>
      <c r="V20" s="13">
        <f>ROUND(T_iii_strat2!F7,1)</f>
        <v>12.7</v>
      </c>
      <c r="W20" s="13">
        <f>ROUND(T_iii_strat2!J7,1)</f>
        <v>1.8</v>
      </c>
      <c r="X20" s="13">
        <f>ROUND(T_iii_strat2!N7,1)</f>
        <v>206</v>
      </c>
      <c r="Y20" s="13">
        <f>ROUND(T_iii_strat2!R7,1)</f>
        <v>0</v>
      </c>
      <c r="Z20" s="13">
        <f>ROUND(T_iii_strat2!V7,1)</f>
        <v>510.6</v>
      </c>
      <c r="AA20" s="13">
        <f>ROUND(T_iii_strat2!Z7,1)</f>
        <v>29.3</v>
      </c>
      <c r="AD20" s="12" t="s">
        <v>56</v>
      </c>
      <c r="AE20" s="20">
        <f>ROUND(T_iii_strat3!B7,1)</f>
        <v>1494.9</v>
      </c>
      <c r="AF20" s="13">
        <f>ROUND(T_iii_strat3!F7,1)</f>
        <v>0</v>
      </c>
      <c r="AG20" s="13">
        <f>ROUND(T_iii_strat3!J7,1)</f>
        <v>11.2</v>
      </c>
      <c r="AH20" s="13">
        <f>ROUND(T_iii_strat3!N7,1)</f>
        <v>1465.6</v>
      </c>
      <c r="AI20" s="13">
        <f>ROUND(T_iii_strat3!R7,1)</f>
        <v>0</v>
      </c>
      <c r="AJ20" s="13">
        <f>ROUND(T_iii_strat3!V7,1)</f>
        <v>18.100000000000001</v>
      </c>
      <c r="AK20" s="13">
        <f>ROUND(T_iii_strat3!Z7,1)</f>
        <v>0</v>
      </c>
    </row>
    <row r="21" spans="1:37" x14ac:dyDescent="0.25">
      <c r="J21" s="14"/>
      <c r="K21" s="21" t="str">
        <f>IF(T_iii_strat1!C7=".","-",(CONCATENATE("[",ROUND(T_iii_strat1!C7,1),"; ",ROUND(T_iii_strat1!D7,1),"]")))</f>
        <v>[0; 1040]</v>
      </c>
      <c r="L21" s="15" t="str">
        <f>IF(T_iii_strat1!G7=".","-",(CONCATENATE("[",ROUND(T_iii_strat1!G7,1),"; ",ROUND(T_iii_strat1!H7,1),"]")))</f>
        <v>-</v>
      </c>
      <c r="M21" s="15" t="str">
        <f>IF(T_iii_strat1!K7=".","-",(CONCATENATE("[",ROUND(T_iii_strat1!K7,1),"; ",ROUND(T_iii_strat1!L7,1),"]")))</f>
        <v>-</v>
      </c>
      <c r="N21" s="15" t="str">
        <f>IF(T_iii_strat1!O7=".","-",(CONCATENATE("[",ROUND(T_iii_strat1!O7,1),"; ",ROUND(T_iii_strat1!P7,1),"]")))</f>
        <v>[0; 2886.7]</v>
      </c>
      <c r="O21" s="15" t="str">
        <f>IF(T_iii_strat1!S7=".","-",(CONCATENATE("[",ROUND(T_iii_strat1!S7,1),"; ",ROUND(T_iii_strat1!T7,1),"]")))</f>
        <v>-</v>
      </c>
      <c r="P21" s="15" t="str">
        <f>IF(T_iii_strat1!W7=".","-",(CONCATENATE("[",ROUND(T_iii_strat1!W7,1),"; ",ROUND(T_iii_strat1!X7,1),"]")))</f>
        <v>[0; 283.5]</v>
      </c>
      <c r="Q21" s="15" t="str">
        <f>IF(T_iii_strat1!AA7=".","-",(CONCATENATE("[",ROUND(T_iii_strat1!AA7,1),"; ",ROUND(T_iii_strat1!AB7,1),"]")))</f>
        <v>[0; 0]</v>
      </c>
      <c r="T21" s="14"/>
      <c r="U21" s="21" t="str">
        <f>IF(T_iii_strat2!C7=".","-",(CONCATENATE("[",ROUND(T_iii_strat2!C7,1),"; ",ROUND(T_iii_strat2!D7,1),"]")))</f>
        <v>[0; 1896.4]</v>
      </c>
      <c r="V21" s="15" t="str">
        <f>IF(T_iii_strat2!G7=".","-",(CONCATENATE("[",ROUND(T_iii_strat2!G7,1),"; ",ROUND(T_iii_strat2!H7,1),"]")))</f>
        <v>[0; 0]</v>
      </c>
      <c r="W21" s="15" t="str">
        <f>IF(T_iii_strat2!K7=".","-",(CONCATENATE("[",ROUND(T_iii_strat2!K7,1),"; ",ROUND(T_iii_strat2!L7,1),"]")))</f>
        <v>[0; 0]</v>
      </c>
      <c r="X21" s="15" t="str">
        <f>IF(T_iii_strat2!O7=".","-",(CONCATENATE("[",ROUND(T_iii_strat2!O7,1),"; ",ROUND(T_iii_strat2!P7,1),"]")))</f>
        <v>[0; 473.5]</v>
      </c>
      <c r="Y21" s="15" t="str">
        <f>IF(T_iii_strat2!S7=".","-",(CONCATENATE("[",ROUND(T_iii_strat2!S7,1),"; ",ROUND(T_iii_strat2!T7,1),"]")))</f>
        <v>-</v>
      </c>
      <c r="Z21" s="15" t="str">
        <f>IF(T_iii_strat2!W7=".","-",(CONCATENATE("[",ROUND(T_iii_strat2!W7,1),"; ",ROUND(T_iii_strat2!X7,1),"]")))</f>
        <v>[0; 1397.9]</v>
      </c>
      <c r="AA21" s="15" t="str">
        <f>IF(T_iii_strat2!AA7=".","-",(CONCATENATE("[",ROUND(T_iii_strat2!AA7,1),"; ",ROUND(T_iii_strat2!AB7,1),"]")))</f>
        <v>[0; 0]</v>
      </c>
      <c r="AD21" s="14"/>
      <c r="AE21" s="21" t="str">
        <f>IF(T_iii_strat3!C7=".","-",(CONCATENATE("[",ROUND(T_iii_strat3!C7,1),"; ",ROUND(T_iii_strat3!D7,1),"]")))</f>
        <v>[570.3; 2419.4]</v>
      </c>
      <c r="AF21" s="15" t="str">
        <f>IF(T_iii_strat3!G7=".","-",(CONCATENATE("[",ROUND(T_iii_strat3!G7,1),"; ",ROUND(T_iii_strat3!H7,1),"]")))</f>
        <v>-</v>
      </c>
      <c r="AG21" s="15" t="str">
        <f>IF(T_iii_strat3!K7=".","-",(CONCATENATE("[",ROUND(T_iii_strat3!K7,1),"; ",ROUND(T_iii_strat3!L7,1),"]")))</f>
        <v>[0; 0]</v>
      </c>
      <c r="AH21" s="15" t="str">
        <f>IF(T_iii_strat3!O7=".","-",(CONCATENATE("[",ROUND(T_iii_strat3!O7,1),"; ",ROUND(T_iii_strat3!P7,1),"]")))</f>
        <v>[543.6; 2387.6]</v>
      </c>
      <c r="AI21" s="15" t="str">
        <f>IF(T_iii_strat3!S7=".","-",(CONCATENATE("[",ROUND(T_iii_strat3!S7,1),"; ",ROUND(T_iii_strat3!T7,1),"]")))</f>
        <v>-</v>
      </c>
      <c r="AJ21" s="15" t="str">
        <f>IF(T_iii_strat3!W7=".","-",(CONCATENATE("[",ROUND(T_iii_strat3!W7,1),"; ",ROUND(T_iii_strat3!X7,1),"]")))</f>
        <v>[0; 78.5]</v>
      </c>
      <c r="AK21" s="15" t="str">
        <f>IF(T_iii_strat3!AA7=".","-",(CONCATENATE("[",ROUND(T_iii_strat3!AA7,1),"; ",ROUND(T_iii_strat3!AB7,1),"]")))</f>
        <v>-</v>
      </c>
    </row>
    <row r="22" spans="1:37" x14ac:dyDescent="0.25">
      <c r="J22" s="12" t="s">
        <v>45</v>
      </c>
      <c r="K22" s="20">
        <f>ROUND(T_iii_strat1!B8,1)</f>
        <v>7814.1</v>
      </c>
      <c r="L22" s="13">
        <f>ROUND(T_iii_strat1!F8,1)</f>
        <v>0</v>
      </c>
      <c r="M22" s="13">
        <f>ROUND(T_iii_strat1!J8,1)</f>
        <v>38.799999999999997</v>
      </c>
      <c r="N22" s="13">
        <f>ROUND(T_iii_strat1!N8,1)</f>
        <v>2274.6</v>
      </c>
      <c r="O22" s="13">
        <f>ROUND(T_iii_strat1!R8,1)</f>
        <v>0</v>
      </c>
      <c r="P22" s="13">
        <f>ROUND(T_iii_strat1!V8,1)</f>
        <v>5469.5</v>
      </c>
      <c r="Q22" s="13">
        <f>ROUND(T_iii_strat1!Z8,1)</f>
        <v>31.2</v>
      </c>
      <c r="T22" s="12" t="s">
        <v>45</v>
      </c>
      <c r="U22" s="20">
        <f>ROUND(T_iii_strat2!B8,1)</f>
        <v>8183.2</v>
      </c>
      <c r="V22" s="13">
        <f>ROUND(T_iii_strat2!F8,1)</f>
        <v>4.4000000000000004</v>
      </c>
      <c r="W22" s="13">
        <f>ROUND(T_iii_strat2!J8,1)</f>
        <v>196.1</v>
      </c>
      <c r="X22" s="13">
        <f>ROUND(T_iii_strat2!N8,1)</f>
        <v>2059.3000000000002</v>
      </c>
      <c r="Y22" s="13">
        <f>ROUND(T_iii_strat2!R8,1)</f>
        <v>0</v>
      </c>
      <c r="Z22" s="13">
        <f>ROUND(T_iii_strat2!V8,1)</f>
        <v>5557.6</v>
      </c>
      <c r="AA22" s="13">
        <f>ROUND(T_iii_strat2!Z8,1)</f>
        <v>365.7</v>
      </c>
      <c r="AD22" s="12" t="s">
        <v>45</v>
      </c>
      <c r="AE22" s="20">
        <f>ROUND(T_iii_strat3!B8,1)</f>
        <v>14429.2</v>
      </c>
      <c r="AF22" s="13">
        <f>ROUND(T_iii_strat3!F8,1)</f>
        <v>0</v>
      </c>
      <c r="AG22" s="13">
        <f>ROUND(T_iii_strat3!J8,1)</f>
        <v>352.4</v>
      </c>
      <c r="AH22" s="13">
        <f>ROUND(T_iii_strat3!N8,1)</f>
        <v>11576.4</v>
      </c>
      <c r="AI22" s="13">
        <f>ROUND(T_iii_strat3!R8,1)</f>
        <v>0</v>
      </c>
      <c r="AJ22" s="13">
        <f>ROUND(T_iii_strat3!V8,1)</f>
        <v>2438.1999999999998</v>
      </c>
      <c r="AK22" s="13">
        <f>ROUND(T_iii_strat3!Z8,1)</f>
        <v>62.1</v>
      </c>
    </row>
    <row r="23" spans="1:37" x14ac:dyDescent="0.25">
      <c r="A23" s="29"/>
      <c r="J23" s="14"/>
      <c r="K23" s="21" t="str">
        <f>IF(T_iii_strat1!C8=".","-",(CONCATENATE("[",ROUND(T_iii_strat1!C8,1),"; ",ROUND(T_iii_strat1!D8,1),"]")))</f>
        <v>[1413.8; 14214.4]</v>
      </c>
      <c r="L23" s="15" t="str">
        <f>IF(T_iii_strat1!G8=".","-",(CONCATENATE("[",ROUND(T_iii_strat1!G8,1),"; ",ROUND(T_iii_strat1!H8,1),"]")))</f>
        <v>-</v>
      </c>
      <c r="M23" s="15" t="str">
        <f>IF(T_iii_strat1!K8=".","-",(CONCATENATE("[",ROUND(T_iii_strat1!K8,1),"; ",ROUND(T_iii_strat1!L8,1),"]")))</f>
        <v>[0; 283.1]</v>
      </c>
      <c r="N23" s="15" t="str">
        <f>IF(T_iii_strat1!O8=".","-",(CONCATENATE("[",ROUND(T_iii_strat1!O8,1),"; ",ROUND(T_iii_strat1!P8,1),"]")))</f>
        <v>[0; 6348.6]</v>
      </c>
      <c r="O23" s="15" t="str">
        <f>IF(T_iii_strat1!S8=".","-",(CONCATENATE("[",ROUND(T_iii_strat1!S8,1),"; ",ROUND(T_iii_strat1!T8,1),"]")))</f>
        <v>-</v>
      </c>
      <c r="P23" s="15" t="str">
        <f>IF(T_iii_strat1!W8=".","-",(CONCATENATE("[",ROUND(T_iii_strat1!W8,1),"; ",ROUND(T_iii_strat1!X8,1),"]")))</f>
        <v>[2444.8; 8494.3]</v>
      </c>
      <c r="Q23" s="15" t="str">
        <f>IF(T_iii_strat1!AA8=".","-",(CONCATENATE("[",ROUND(T_iii_strat1!AA8,1),"; ",ROUND(T_iii_strat1!AB8,1),"]")))</f>
        <v>[0; 0]</v>
      </c>
      <c r="T23" s="14"/>
      <c r="U23" s="21" t="str">
        <f>IF(T_iii_strat2!C8=".","-",(CONCATENATE("[",ROUND(T_iii_strat2!C8,1),"; ",ROUND(T_iii_strat2!D8,1),"]")))</f>
        <v>[4805.6; 11560.7]</v>
      </c>
      <c r="V23" s="15" t="str">
        <f>IF(T_iii_strat2!G8=".","-",(CONCATENATE("[",ROUND(T_iii_strat2!G8,1),"; ",ROUND(T_iii_strat2!H8,1),"]")))</f>
        <v>[0; 57.7]</v>
      </c>
      <c r="W23" s="15" t="str">
        <f>IF(T_iii_strat2!K8=".","-",(CONCATENATE("[",ROUND(T_iii_strat2!K8,1),"; ",ROUND(T_iii_strat2!L8,1),"]")))</f>
        <v>[59.9; 332.4]</v>
      </c>
      <c r="X23" s="15" t="str">
        <f>IF(T_iii_strat2!O8=".","-",(CONCATENATE("[",ROUND(T_iii_strat2!O8,1),"; ",ROUND(T_iii_strat2!P8,1),"]")))</f>
        <v>[1039.2; 3079.3]</v>
      </c>
      <c r="Y23" s="15" t="str">
        <f>IF(T_iii_strat2!S8=".","-",(CONCATENATE("[",ROUND(T_iii_strat2!S8,1),"; ",ROUND(T_iii_strat2!T8,1),"]")))</f>
        <v>-</v>
      </c>
      <c r="Z23" s="15" t="str">
        <f>IF(T_iii_strat2!W8=".","-",(CONCATENATE("[",ROUND(T_iii_strat2!W8,1),"; ",ROUND(T_iii_strat2!X8,1),"]")))</f>
        <v>[2835.8; 8279.4]</v>
      </c>
      <c r="AA23" s="15" t="str">
        <f>IF(T_iii_strat2!AA8=".","-",(CONCATENATE("[",ROUND(T_iii_strat2!AA8,1),"; ",ROUND(T_iii_strat2!AB8,1),"]")))</f>
        <v>[0; 851.9]</v>
      </c>
      <c r="AD23" s="14"/>
      <c r="AE23" s="21" t="str">
        <f>IF(T_iii_strat3!C8=".","-",(CONCATENATE("[",ROUND(T_iii_strat3!C8,1),"; ",ROUND(T_iii_strat3!D8,1),"]")))</f>
        <v>[9103.3; 19755]</v>
      </c>
      <c r="AF23" s="15" t="str">
        <f>IF(T_iii_strat3!G8=".","-",(CONCATENATE("[",ROUND(T_iii_strat3!G8,1),"; ",ROUND(T_iii_strat3!H8,1),"]")))</f>
        <v>-</v>
      </c>
      <c r="AG23" s="15" t="str">
        <f>IF(T_iii_strat3!K8=".","-",(CONCATENATE("[",ROUND(T_iii_strat3!K8,1),"; ",ROUND(T_iii_strat3!L8,1),"]")))</f>
        <v>[0; 723.8]</v>
      </c>
      <c r="AH23" s="15" t="str">
        <f>IF(T_iii_strat3!O8=".","-",(CONCATENATE("[",ROUND(T_iii_strat3!O8,1),"; ",ROUND(T_iii_strat3!P8,1),"]")))</f>
        <v>[7241.9; 15910.9]</v>
      </c>
      <c r="AI23" s="15" t="str">
        <f>IF(T_iii_strat3!S8=".","-",(CONCATENATE("[",ROUND(T_iii_strat3!S8,1),"; ",ROUND(T_iii_strat3!T8,1),"]")))</f>
        <v>-</v>
      </c>
      <c r="AJ23" s="15" t="str">
        <f>IF(T_iii_strat3!W8=".","-",(CONCATENATE("[",ROUND(T_iii_strat3!W8,1),"; ",ROUND(T_iii_strat3!X8,1),"]")))</f>
        <v>[880.5; 3995.9]</v>
      </c>
      <c r="AK23" s="15" t="str">
        <f>IF(T_iii_strat3!AA8=".","-",(CONCATENATE("[",ROUND(T_iii_strat3!AA8,1),"; ",ROUND(T_iii_strat3!AB8,1),"]")))</f>
        <v>[0; 0]</v>
      </c>
    </row>
    <row r="24" spans="1:37" x14ac:dyDescent="0.25">
      <c r="A24" s="30"/>
      <c r="H24" s="30"/>
      <c r="J24" s="12" t="s">
        <v>57</v>
      </c>
      <c r="K24" s="20">
        <f>ROUND(T_iii_strat1!B9,1)</f>
        <v>170.6</v>
      </c>
      <c r="L24" s="13">
        <f>ROUND(T_iii_strat1!F9,1)</f>
        <v>0</v>
      </c>
      <c r="M24" s="13">
        <f>ROUND(T_iii_strat1!J9,1)</f>
        <v>0</v>
      </c>
      <c r="N24" s="13">
        <f>ROUND(T_iii_strat1!N9,1)</f>
        <v>163.1</v>
      </c>
      <c r="O24" s="13">
        <f>ROUND(T_iii_strat1!R9,1)</f>
        <v>0</v>
      </c>
      <c r="P24" s="13">
        <f>ROUND(T_iii_strat1!V9,1)</f>
        <v>7.5</v>
      </c>
      <c r="Q24" s="13">
        <f>ROUND(T_iii_strat1!Z9,1)</f>
        <v>0</v>
      </c>
      <c r="T24" s="12" t="s">
        <v>57</v>
      </c>
      <c r="U24" s="20">
        <f>ROUND(T_iii_strat2!B9,1)</f>
        <v>48.7</v>
      </c>
      <c r="V24" s="13">
        <f>ROUND(T_iii_strat2!F9,1)</f>
        <v>0</v>
      </c>
      <c r="W24" s="13">
        <f>ROUND(T_iii_strat2!J9,1)</f>
        <v>0</v>
      </c>
      <c r="X24" s="13">
        <f>ROUND(T_iii_strat2!N9,1)</f>
        <v>41</v>
      </c>
      <c r="Y24" s="13">
        <f>ROUND(T_iii_strat2!R9,1)</f>
        <v>0</v>
      </c>
      <c r="Z24" s="13">
        <f>ROUND(T_iii_strat2!V9,1)</f>
        <v>7.7</v>
      </c>
      <c r="AA24" s="13">
        <f>ROUND(T_iii_strat2!Z9,1)</f>
        <v>0</v>
      </c>
      <c r="AD24" s="12" t="s">
        <v>57</v>
      </c>
      <c r="AE24" s="20">
        <f>ROUND(T_iii_strat3!B9,1)</f>
        <v>845.5</v>
      </c>
      <c r="AF24" s="13">
        <f>ROUND(T_iii_strat3!F9,1)</f>
        <v>0</v>
      </c>
      <c r="AG24" s="13">
        <f>ROUND(T_iii_strat3!J9,1)</f>
        <v>0</v>
      </c>
      <c r="AH24" s="13">
        <f>ROUND(T_iii_strat3!N9,1)</f>
        <v>845.5</v>
      </c>
      <c r="AI24" s="13">
        <f>ROUND(T_iii_strat3!R9,1)</f>
        <v>0</v>
      </c>
      <c r="AJ24" s="13">
        <f>ROUND(T_iii_strat3!V9,1)</f>
        <v>0</v>
      </c>
      <c r="AK24" s="13">
        <f>ROUND(T_iii_strat3!Z9,1)</f>
        <v>0</v>
      </c>
    </row>
    <row r="25" spans="1:37" x14ac:dyDescent="0.25">
      <c r="J25" s="14"/>
      <c r="K25" s="21" t="str">
        <f>IF(T_iii_strat1!C9=".","-",(CONCATENATE("[",ROUND(T_iii_strat1!C9,1),"; ",ROUND(T_iii_strat1!D9,1),"]")))</f>
        <v>[0; 697.7]</v>
      </c>
      <c r="L25" s="15" t="str">
        <f>IF(T_iii_strat1!G9=".","-",(CONCATENATE("[",ROUND(T_iii_strat1!G9,1),"; ",ROUND(T_iii_strat1!H9,1),"]")))</f>
        <v>-</v>
      </c>
      <c r="M25" s="15" t="str">
        <f>IF(T_iii_strat1!K9=".","-",(CONCATENATE("[",ROUND(T_iii_strat1!K9,1),"; ",ROUND(T_iii_strat1!L9,1),"]")))</f>
        <v>-</v>
      </c>
      <c r="N25" s="15" t="str">
        <f>IF(T_iii_strat1!O9=".","-",(CONCATENATE("[",ROUND(T_iii_strat1!O9,1),"; ",ROUND(T_iii_strat1!P9,1),"]")))</f>
        <v>[0; 661.2]</v>
      </c>
      <c r="O25" s="15" t="str">
        <f>IF(T_iii_strat1!S9=".","-",(CONCATENATE("[",ROUND(T_iii_strat1!S9,1),"; ",ROUND(T_iii_strat1!T9,1),"]")))</f>
        <v>-</v>
      </c>
      <c r="P25" s="15" t="str">
        <f>IF(T_iii_strat1!W9=".","-",(CONCATENATE("[",ROUND(T_iii_strat1!W9,1),"; ",ROUND(T_iii_strat1!X9,1),"]")))</f>
        <v>[0; 0]</v>
      </c>
      <c r="Q25" s="15" t="str">
        <f>IF(T_iii_strat1!AA9=".","-",(CONCATENATE("[",ROUND(T_iii_strat1!AA9,1),"; ",ROUND(T_iii_strat1!AB9,1),"]")))</f>
        <v>-</v>
      </c>
      <c r="T25" s="14"/>
      <c r="U25" s="21" t="str">
        <f>IF(T_iii_strat2!C9=".","-",(CONCATENATE("[",ROUND(T_iii_strat2!C9,1),"; ",ROUND(T_iii_strat2!D9,1),"]")))</f>
        <v>[0; 121.7]</v>
      </c>
      <c r="V25" s="15" t="str">
        <f>IF(T_iii_strat2!G9=".","-",(CONCATENATE("[",ROUND(T_iii_strat2!G9,1),"; ",ROUND(T_iii_strat2!H9,1),"]")))</f>
        <v>-</v>
      </c>
      <c r="W25" s="15" t="str">
        <f>IF(T_iii_strat2!K9=".","-",(CONCATENATE("[",ROUND(T_iii_strat2!K9,1),"; ",ROUND(T_iii_strat2!L9,1),"]")))</f>
        <v>-</v>
      </c>
      <c r="X25" s="15" t="str">
        <f>IF(T_iii_strat2!O9=".","-",(CONCATENATE("[",ROUND(T_iii_strat2!O9,1),"; ",ROUND(T_iii_strat2!P9,1),"]")))</f>
        <v>[0; 127.3]</v>
      </c>
      <c r="Y25" s="15" t="str">
        <f>IF(T_iii_strat2!S9=".","-",(CONCATENATE("[",ROUND(T_iii_strat2!S9,1),"; ",ROUND(T_iii_strat2!T9,1),"]")))</f>
        <v>-</v>
      </c>
      <c r="Z25" s="15" t="str">
        <f>IF(T_iii_strat2!W9=".","-",(CONCATENATE("[",ROUND(T_iii_strat2!W9,1),"; ",ROUND(T_iii_strat2!X9,1),"]")))</f>
        <v>[0; 21.9]</v>
      </c>
      <c r="AA25" s="15" t="str">
        <f>IF(T_iii_strat2!AA9=".","-",(CONCATENATE("[",ROUND(T_iii_strat2!AA9,1),"; ",ROUND(T_iii_strat2!AB9,1),"]")))</f>
        <v>-</v>
      </c>
      <c r="AD25" s="14"/>
      <c r="AE25" s="21" t="str">
        <f>IF(T_iii_strat3!C9=".","-",(CONCATENATE("[",ROUND(T_iii_strat3!C9,1),"; ",ROUND(T_iii_strat3!D9,1),"]")))</f>
        <v>[357.3; 1333.8]</v>
      </c>
      <c r="AF25" s="15" t="str">
        <f>IF(T_iii_strat3!G9=".","-",(CONCATENATE("[",ROUND(T_iii_strat3!G9,1),"; ",ROUND(T_iii_strat3!H9,1),"]")))</f>
        <v>-</v>
      </c>
      <c r="AG25" s="15" t="str">
        <f>IF(T_iii_strat3!K9=".","-",(CONCATENATE("[",ROUND(T_iii_strat3!K9,1),"; ",ROUND(T_iii_strat3!L9,1),"]")))</f>
        <v>-</v>
      </c>
      <c r="AH25" s="15" t="str">
        <f>IF(T_iii_strat3!O9=".","-",(CONCATENATE("[",ROUND(T_iii_strat3!O9,1),"; ",ROUND(T_iii_strat3!P9,1),"]")))</f>
        <v>[357.3; 1333.8]</v>
      </c>
      <c r="AI25" s="15" t="str">
        <f>IF(T_iii_strat3!S9=".","-",(CONCATENATE("[",ROUND(T_iii_strat3!S9,1),"; ",ROUND(T_iii_strat3!T9,1),"]")))</f>
        <v>-</v>
      </c>
      <c r="AJ25" s="15" t="str">
        <f>IF(T_iii_strat3!W9=".","-",(CONCATENATE("[",ROUND(T_iii_strat3!W9,1),"; ",ROUND(T_iii_strat3!X9,1),"]")))</f>
        <v>-</v>
      </c>
      <c r="AK25" s="15" t="str">
        <f>IF(T_iii_strat3!AA9=".","-",(CONCATENATE("[",ROUND(T_iii_strat3!AA9,1),"; ",ROUND(T_iii_strat3!AB9,1),"]")))</f>
        <v>-</v>
      </c>
    </row>
    <row r="26" spans="1:37" x14ac:dyDescent="0.25">
      <c r="J26" s="12" t="s">
        <v>46</v>
      </c>
      <c r="K26" s="20">
        <f>ROUND(T_iii_strat1!B10,1)</f>
        <v>360.4</v>
      </c>
      <c r="L26" s="13">
        <f>ROUND(T_iii_strat1!F10,1)</f>
        <v>0</v>
      </c>
      <c r="M26" s="13">
        <f>ROUND(T_iii_strat1!J10,1)</f>
        <v>0</v>
      </c>
      <c r="N26" s="13">
        <f>ROUND(T_iii_strat1!N10,1)</f>
        <v>135.19999999999999</v>
      </c>
      <c r="O26" s="13">
        <f>ROUND(T_iii_strat1!R10,1)</f>
        <v>0</v>
      </c>
      <c r="P26" s="13">
        <f>ROUND(T_iii_strat1!V10,1)</f>
        <v>225.3</v>
      </c>
      <c r="Q26" s="13">
        <f>ROUND(T_iii_strat1!Z10,1)</f>
        <v>0</v>
      </c>
      <c r="T26" s="12" t="s">
        <v>46</v>
      </c>
      <c r="U26" s="20">
        <f>ROUND(T_iii_strat2!B10,1)</f>
        <v>16.100000000000001</v>
      </c>
      <c r="V26" s="13">
        <f>ROUND(T_iii_strat2!F10,1)</f>
        <v>4.5999999999999996</v>
      </c>
      <c r="W26" s="13">
        <f>ROUND(T_iii_strat2!J10,1)</f>
        <v>0</v>
      </c>
      <c r="X26" s="13">
        <f>ROUND(T_iii_strat2!N10,1)</f>
        <v>0</v>
      </c>
      <c r="Y26" s="13">
        <f>ROUND(T_iii_strat2!R10,1)</f>
        <v>0</v>
      </c>
      <c r="Z26" s="13">
        <f>ROUND(T_iii_strat2!V10,1)</f>
        <v>11.5</v>
      </c>
      <c r="AA26" s="13">
        <f>ROUND(T_iii_strat2!Z10,1)</f>
        <v>0</v>
      </c>
      <c r="AD26" s="12" t="s">
        <v>46</v>
      </c>
      <c r="AE26" s="20">
        <f>ROUND(T_iii_strat3!B10,1)</f>
        <v>282.89999999999998</v>
      </c>
      <c r="AF26" s="13">
        <f>ROUND(T_iii_strat3!F10,1)</f>
        <v>0</v>
      </c>
      <c r="AG26" s="13">
        <f>ROUND(T_iii_strat3!J10,1)</f>
        <v>0</v>
      </c>
      <c r="AH26" s="13">
        <f>ROUND(T_iii_strat3!N10,1)</f>
        <v>282.89999999999998</v>
      </c>
      <c r="AI26" s="13">
        <f>ROUND(T_iii_strat3!R10,1)</f>
        <v>0</v>
      </c>
      <c r="AJ26" s="13">
        <f>ROUND(T_iii_strat3!V10,1)</f>
        <v>0</v>
      </c>
      <c r="AK26" s="13">
        <f>ROUND(T_iii_strat3!Z10,1)</f>
        <v>0</v>
      </c>
    </row>
    <row r="27" spans="1:37" x14ac:dyDescent="0.25">
      <c r="J27" s="14"/>
      <c r="K27" s="21" t="str">
        <f>IF(T_iii_strat1!C10=".","-",(CONCATENATE("[",ROUND(T_iii_strat1!C10,1),"; ",ROUND(T_iii_strat1!D10,1),"]")))</f>
        <v>[0; 0]</v>
      </c>
      <c r="L27" s="15" t="str">
        <f>IF(T_iii_strat1!G10=".","-",(CONCATENATE("[",ROUND(T_iii_strat1!G10,1),"; ",ROUND(T_iii_strat1!H10,1),"]")))</f>
        <v>-</v>
      </c>
      <c r="M27" s="15" t="str">
        <f>IF(T_iii_strat1!K10=".","-",(CONCATENATE("[",ROUND(T_iii_strat1!K10,1),"; ",ROUND(T_iii_strat1!L10,1),"]")))</f>
        <v>-</v>
      </c>
      <c r="N27" s="15" t="str">
        <f>IF(T_iii_strat1!O10=".","-",(CONCATENATE("[",ROUND(T_iii_strat1!O10,1),"; ",ROUND(T_iii_strat1!P10,1),"]")))</f>
        <v>[0; 0]</v>
      </c>
      <c r="O27" s="15" t="str">
        <f>IF(T_iii_strat1!S10=".","-",(CONCATENATE("[",ROUND(T_iii_strat1!S10,1),"; ",ROUND(T_iii_strat1!T10,1),"]")))</f>
        <v>-</v>
      </c>
      <c r="P27" s="15" t="str">
        <f>IF(T_iii_strat1!W10=".","-",(CONCATENATE("[",ROUND(T_iii_strat1!W10,1),"; ",ROUND(T_iii_strat1!X10,1),"]")))</f>
        <v>[0; 0]</v>
      </c>
      <c r="Q27" s="15" t="str">
        <f>IF(T_iii_strat1!AA10=".","-",(CONCATENATE("[",ROUND(T_iii_strat1!AA10,1),"; ",ROUND(T_iii_strat1!AB10,1),"]")))</f>
        <v>-</v>
      </c>
      <c r="T27" s="14"/>
      <c r="U27" s="21" t="str">
        <f>IF(T_iii_strat2!C10=".","-",(CONCATENATE("[",ROUND(T_iii_strat2!C10,1),"; ",ROUND(T_iii_strat2!D10,1),"]")))</f>
        <v>[0; 98.4]</v>
      </c>
      <c r="V27" s="15" t="str">
        <f>IF(T_iii_strat2!G10=".","-",(CONCATENATE("[",ROUND(T_iii_strat2!G10,1),"; ",ROUND(T_iii_strat2!H10,1),"]")))</f>
        <v>[0; 0]</v>
      </c>
      <c r="W27" s="15" t="str">
        <f>IF(T_iii_strat2!K10=".","-",(CONCATENATE("[",ROUND(T_iii_strat2!K10,1),"; ",ROUND(T_iii_strat2!L10,1),"]")))</f>
        <v>-</v>
      </c>
      <c r="X27" s="15" t="str">
        <f>IF(T_iii_strat2!O10=".","-",(CONCATENATE("[",ROUND(T_iii_strat2!O10,1),"; ",ROUND(T_iii_strat2!P10,1),"]")))</f>
        <v>-</v>
      </c>
      <c r="Y27" s="15" t="str">
        <f>IF(T_iii_strat2!S10=".","-",(CONCATENATE("[",ROUND(T_iii_strat2!S10,1),"; ",ROUND(T_iii_strat2!T10,1),"]")))</f>
        <v>-</v>
      </c>
      <c r="Z27" s="15" t="str">
        <f>IF(T_iii_strat2!W10=".","-",(CONCATENATE("[",ROUND(T_iii_strat2!W10,1),"; ",ROUND(T_iii_strat2!X10,1),"]")))</f>
        <v>[0; 0]</v>
      </c>
      <c r="AA27" s="15" t="str">
        <f>IF(T_iii_strat2!AA10=".","-",(CONCATENATE("[",ROUND(T_iii_strat2!AA10,1),"; ",ROUND(T_iii_strat2!AB10,1),"]")))</f>
        <v>-</v>
      </c>
      <c r="AD27" s="14"/>
      <c r="AE27" s="21" t="str">
        <f>IF(T_iii_strat3!C10=".","-",(CONCATENATE("[",ROUND(T_iii_strat3!C10,1),"; ",ROUND(T_iii_strat3!D10,1),"]")))</f>
        <v>[0; 2613.8]</v>
      </c>
      <c r="AF27" s="15" t="str">
        <f>IF(T_iii_strat3!G10=".","-",(CONCATENATE("[",ROUND(T_iii_strat3!G10,1),"; ",ROUND(T_iii_strat3!H10,1),"]")))</f>
        <v>-</v>
      </c>
      <c r="AG27" s="15" t="str">
        <f>IF(T_iii_strat3!K10=".","-",(CONCATENATE("[",ROUND(T_iii_strat3!K10,1),"; ",ROUND(T_iii_strat3!L10,1),"]")))</f>
        <v>-</v>
      </c>
      <c r="AH27" s="15" t="str">
        <f>IF(T_iii_strat3!O10=".","-",(CONCATENATE("[",ROUND(T_iii_strat3!O10,1),"; ",ROUND(T_iii_strat3!P10,1),"]")))</f>
        <v>[0; 2613.8]</v>
      </c>
      <c r="AI27" s="15" t="str">
        <f>IF(T_iii_strat3!S10=".","-",(CONCATENATE("[",ROUND(T_iii_strat3!S10,1),"; ",ROUND(T_iii_strat3!T10,1),"]")))</f>
        <v>-</v>
      </c>
      <c r="AJ27" s="15" t="str">
        <f>IF(T_iii_strat3!W10=".","-",(CONCATENATE("[",ROUND(T_iii_strat3!W10,1),"; ",ROUND(T_iii_strat3!X10,1),"]")))</f>
        <v>-</v>
      </c>
      <c r="AK27" s="15" t="str">
        <f>IF(T_iii_strat3!AA10=".","-",(CONCATENATE("[",ROUND(T_iii_strat3!AA10,1),"; ",ROUND(T_iii_strat3!AB10,1),"]")))</f>
        <v>-</v>
      </c>
    </row>
    <row r="28" spans="1:37" x14ac:dyDescent="0.25">
      <c r="J28" s="12" t="s">
        <v>31</v>
      </c>
      <c r="K28" s="20">
        <f>ROUND(T_iii_strat1!B11,1)</f>
        <v>313</v>
      </c>
      <c r="L28" s="13">
        <f>ROUND(T_iii_strat1!F11,1)</f>
        <v>1.5</v>
      </c>
      <c r="M28" s="13">
        <f>ROUND(T_iii_strat1!J11,1)</f>
        <v>2.1</v>
      </c>
      <c r="N28" s="13">
        <f>ROUND(T_iii_strat1!N11,1)</f>
        <v>246.9</v>
      </c>
      <c r="O28" s="13">
        <f>ROUND(T_iii_strat1!R11,1)</f>
        <v>0</v>
      </c>
      <c r="P28" s="13">
        <f>ROUND(T_iii_strat1!V11,1)</f>
        <v>62.6</v>
      </c>
      <c r="Q28" s="13">
        <f>ROUND(T_iii_strat1!Z11,1)</f>
        <v>0</v>
      </c>
      <c r="T28" s="12" t="s">
        <v>31</v>
      </c>
      <c r="U28" s="20">
        <f>ROUND(T_iii_strat2!B11,1)</f>
        <v>419.7</v>
      </c>
      <c r="V28" s="13">
        <f>ROUND(T_iii_strat2!F11,1)</f>
        <v>41.3</v>
      </c>
      <c r="W28" s="13">
        <f>ROUND(T_iii_strat2!J11,1)</f>
        <v>2.4</v>
      </c>
      <c r="X28" s="13">
        <f>ROUND(T_iii_strat2!N11,1)</f>
        <v>179.4</v>
      </c>
      <c r="Y28" s="13">
        <f>ROUND(T_iii_strat2!R11,1)</f>
        <v>0</v>
      </c>
      <c r="Z28" s="13">
        <f>ROUND(T_iii_strat2!V11,1)</f>
        <v>165.5</v>
      </c>
      <c r="AA28" s="13">
        <f>ROUND(T_iii_strat2!Z11,1)</f>
        <v>31.1</v>
      </c>
      <c r="AD28" s="12" t="s">
        <v>31</v>
      </c>
      <c r="AE28" s="20">
        <f>ROUND(T_iii_strat3!B11,1)</f>
        <v>102.4</v>
      </c>
      <c r="AF28" s="13">
        <f>ROUND(T_iii_strat3!F11,1)</f>
        <v>0</v>
      </c>
      <c r="AG28" s="13">
        <f>ROUND(T_iii_strat3!J11,1)</f>
        <v>70.8</v>
      </c>
      <c r="AH28" s="13">
        <f>ROUND(T_iii_strat3!N11,1)</f>
        <v>29.9</v>
      </c>
      <c r="AI28" s="13">
        <f>ROUND(T_iii_strat3!R11,1)</f>
        <v>0</v>
      </c>
      <c r="AJ28" s="13">
        <f>ROUND(T_iii_strat3!V11,1)</f>
        <v>1.7</v>
      </c>
      <c r="AK28" s="13">
        <f>ROUND(T_iii_strat3!Z11,1)</f>
        <v>0</v>
      </c>
    </row>
    <row r="29" spans="1:37" x14ac:dyDescent="0.25">
      <c r="J29" s="14"/>
      <c r="K29" s="21" t="str">
        <f>IF(T_iii_strat1!C11=".","-",(CONCATENATE("[",ROUND(T_iii_strat1!C11,1),"; ",ROUND(T_iii_strat1!D11,1),"]")))</f>
        <v>[0; 823.6]</v>
      </c>
      <c r="L29" s="15" t="str">
        <f>IF(T_iii_strat1!G11=".","-",(CONCATENATE("[",ROUND(T_iii_strat1!G11,1),"; ",ROUND(T_iii_strat1!H11,1),"]")))</f>
        <v>[0; 0]</v>
      </c>
      <c r="M29" s="15" t="str">
        <f>IF(T_iii_strat1!K11=".","-",(CONCATENATE("[",ROUND(T_iii_strat1!K11,1),"; ",ROUND(T_iii_strat1!L11,1),"]")))</f>
        <v>[0; 0]</v>
      </c>
      <c r="N29" s="15" t="str">
        <f>IF(T_iii_strat1!O11=".","-",(CONCATENATE("[",ROUND(T_iii_strat1!O11,1),"; ",ROUND(T_iii_strat1!P11,1),"]")))</f>
        <v>[0; 3055.9]</v>
      </c>
      <c r="O29" s="15" t="str">
        <f>IF(T_iii_strat1!S11=".","-",(CONCATENATE("[",ROUND(T_iii_strat1!S11,1),"; ",ROUND(T_iii_strat1!T11,1),"]")))</f>
        <v>-</v>
      </c>
      <c r="P29" s="15" t="str">
        <f>IF(T_iii_strat1!W11=".","-",(CONCATENATE("[",ROUND(T_iii_strat1!W11,1),"; ",ROUND(T_iii_strat1!X11,1),"]")))</f>
        <v>[0; 139.9]</v>
      </c>
      <c r="Q29" s="15" t="str">
        <f>IF(T_iii_strat1!AA11=".","-",(CONCATENATE("[",ROUND(T_iii_strat1!AA11,1),"; ",ROUND(T_iii_strat1!AB11,1),"]")))</f>
        <v>-</v>
      </c>
      <c r="T29" s="14"/>
      <c r="U29" s="21" t="str">
        <f>IF(T_iii_strat2!C11=".","-",(CONCATENATE("[",ROUND(T_iii_strat2!C11,1),"; ",ROUND(T_iii_strat2!D11,1),"]")))</f>
        <v>[135.6; 703.7]</v>
      </c>
      <c r="V29" s="15" t="str">
        <f>IF(T_iii_strat2!G11=".","-",(CONCATENATE("[",ROUND(T_iii_strat2!G11,1),"; ",ROUND(T_iii_strat2!H11,1),"]")))</f>
        <v>[0; 109]</v>
      </c>
      <c r="W29" s="15" t="str">
        <f>IF(T_iii_strat2!K11=".","-",(CONCATENATE("[",ROUND(T_iii_strat2!K11,1),"; ",ROUND(T_iii_strat2!L11,1),"]")))</f>
        <v>[0; 9.4]</v>
      </c>
      <c r="X29" s="15" t="str">
        <f>IF(T_iii_strat2!O11=".","-",(CONCATENATE("[",ROUND(T_iii_strat2!O11,1),"; ",ROUND(T_iii_strat2!P11,1),"]")))</f>
        <v>[0.3; 358.4]</v>
      </c>
      <c r="Y29" s="15" t="str">
        <f>IF(T_iii_strat2!S11=".","-",(CONCATENATE("[",ROUND(T_iii_strat2!S11,1),"; ",ROUND(T_iii_strat2!T11,1),"]")))</f>
        <v>-</v>
      </c>
      <c r="Z29" s="15" t="str">
        <f>IF(T_iii_strat2!W11=".","-",(CONCATENATE("[",ROUND(T_iii_strat2!W11,1),"; ",ROUND(T_iii_strat2!X11,1),"]")))</f>
        <v>[65.7; 265.2]</v>
      </c>
      <c r="AA29" s="15" t="str">
        <f>IF(T_iii_strat2!AA11=".","-",(CONCATENATE("[",ROUND(T_iii_strat2!AA11,1),"; ",ROUND(T_iii_strat2!AB11,1),"]")))</f>
        <v>[0; 0]</v>
      </c>
      <c r="AD29" s="14"/>
      <c r="AE29" s="21" t="str">
        <f>IF(T_iii_strat3!C11=".","-",(CONCATENATE("[",ROUND(T_iii_strat3!C11,1),"; ",ROUND(T_iii_strat3!D11,1),"]")))</f>
        <v>[9.4; 195.5]</v>
      </c>
      <c r="AF29" s="15" t="str">
        <f>IF(T_iii_strat3!G11=".","-",(CONCATENATE("[",ROUND(T_iii_strat3!G11,1),"; ",ROUND(T_iii_strat3!H11,1),"]")))</f>
        <v>-</v>
      </c>
      <c r="AG29" s="15" t="str">
        <f>IF(T_iii_strat3!K11=".","-",(CONCATENATE("[",ROUND(T_iii_strat3!K11,1),"; ",ROUND(T_iii_strat3!L11,1),"]")))</f>
        <v>[0; 161.2]</v>
      </c>
      <c r="AH29" s="15" t="str">
        <f>IF(T_iii_strat3!O11=".","-",(CONCATENATE("[",ROUND(T_iii_strat3!O11,1),"; ",ROUND(T_iii_strat3!P11,1),"]")))</f>
        <v>[0; 78.4]</v>
      </c>
      <c r="AI29" s="15" t="str">
        <f>IF(T_iii_strat3!S11=".","-",(CONCATENATE("[",ROUND(T_iii_strat3!S11,1),"; ",ROUND(T_iii_strat3!T11,1),"]")))</f>
        <v>-</v>
      </c>
      <c r="AJ29" s="15" t="str">
        <f>IF(T_iii_strat3!W11=".","-",(CONCATENATE("[",ROUND(T_iii_strat3!W11,1),"; ",ROUND(T_iii_strat3!X11,1),"]")))</f>
        <v>[0; 0]</v>
      </c>
      <c r="AK29" s="15" t="str">
        <f>IF(T_iii_strat3!AA11=".","-",(CONCATENATE("[",ROUND(T_iii_strat3!AA11,1),"; ",ROUND(T_iii_strat3!AB11,1),"]")))</f>
        <v>-</v>
      </c>
    </row>
    <row r="30" spans="1:37" x14ac:dyDescent="0.25">
      <c r="J30" s="12" t="s">
        <v>48</v>
      </c>
      <c r="K30" s="20">
        <f>ROUND(T_iii_strat1!B12,1)</f>
        <v>2175</v>
      </c>
      <c r="L30" s="13">
        <f>ROUND(T_iii_strat1!F12,1)</f>
        <v>8.4</v>
      </c>
      <c r="M30" s="13">
        <f>ROUND(T_iii_strat1!J12,1)</f>
        <v>117.9</v>
      </c>
      <c r="N30" s="13">
        <f>ROUND(T_iii_strat1!N12,1)</f>
        <v>111.7</v>
      </c>
      <c r="O30" s="13">
        <f>ROUND(T_iii_strat1!R12,1)</f>
        <v>0</v>
      </c>
      <c r="P30" s="13">
        <f>ROUND(T_iii_strat1!V12,1)</f>
        <v>1914.2</v>
      </c>
      <c r="Q30" s="13">
        <f>ROUND(T_iii_strat1!Z12,1)</f>
        <v>22.8</v>
      </c>
      <c r="T30" s="12" t="s">
        <v>48</v>
      </c>
      <c r="U30" s="20">
        <f>ROUND(T_iii_strat2!B12,1)</f>
        <v>16035.5</v>
      </c>
      <c r="V30" s="13">
        <f>ROUND(T_iii_strat2!F12,1)</f>
        <v>0.4</v>
      </c>
      <c r="W30" s="13">
        <f>ROUND(T_iii_strat2!J12,1)</f>
        <v>32</v>
      </c>
      <c r="X30" s="13">
        <f>ROUND(T_iii_strat2!N12,1)</f>
        <v>259.2</v>
      </c>
      <c r="Y30" s="13">
        <f>ROUND(T_iii_strat2!R12,1)</f>
        <v>0</v>
      </c>
      <c r="Z30" s="13">
        <f>ROUND(T_iii_strat2!V12,1)</f>
        <v>15187.1</v>
      </c>
      <c r="AA30" s="13">
        <f>ROUND(T_iii_strat2!Z12,1)</f>
        <v>556.79999999999995</v>
      </c>
      <c r="AD30" s="12" t="s">
        <v>48</v>
      </c>
      <c r="AE30" s="20">
        <f>ROUND(T_iii_strat3!B12,1)</f>
        <v>5032.5</v>
      </c>
      <c r="AF30" s="13">
        <f>ROUND(T_iii_strat3!F12,1)</f>
        <v>0</v>
      </c>
      <c r="AG30" s="13">
        <f>ROUND(T_iii_strat3!J12,1)</f>
        <v>121.4</v>
      </c>
      <c r="AH30" s="13">
        <f>ROUND(T_iii_strat3!N12,1)</f>
        <v>2527.3000000000002</v>
      </c>
      <c r="AI30" s="13">
        <f>ROUND(T_iii_strat3!R12,1)</f>
        <v>0</v>
      </c>
      <c r="AJ30" s="13">
        <f>ROUND(T_iii_strat3!V12,1)</f>
        <v>2210.6</v>
      </c>
      <c r="AK30" s="13">
        <f>ROUND(T_iii_strat3!Z12,1)</f>
        <v>173.1</v>
      </c>
    </row>
    <row r="31" spans="1:37" x14ac:dyDescent="0.25">
      <c r="J31" s="14"/>
      <c r="K31" s="21" t="str">
        <f>IF(T_iii_strat1!C12=".","-",(CONCATENATE("[",ROUND(T_iii_strat1!C12,1),"; ",ROUND(T_iii_strat1!D12,1),"]")))</f>
        <v>[1407.2; 2942.9]</v>
      </c>
      <c r="L31" s="15" t="str">
        <f>IF(T_iii_strat1!G12=".","-",(CONCATENATE("[",ROUND(T_iii_strat1!G12,1),"; ",ROUND(T_iii_strat1!H12,1),"]")))</f>
        <v>[0; 27]</v>
      </c>
      <c r="M31" s="15" t="str">
        <f>IF(T_iii_strat1!K12=".","-",(CONCATENATE("[",ROUND(T_iii_strat1!K12,1),"; ",ROUND(T_iii_strat1!L12,1),"]")))</f>
        <v>[0; 420.5]</v>
      </c>
      <c r="N31" s="15" t="str">
        <f>IF(T_iii_strat1!O12=".","-",(CONCATENATE("[",ROUND(T_iii_strat1!O12,1),"; ",ROUND(T_iii_strat1!P12,1),"]")))</f>
        <v>[0; 317.8]</v>
      </c>
      <c r="O31" s="15" t="str">
        <f>IF(T_iii_strat1!S12=".","-",(CONCATENATE("[",ROUND(T_iii_strat1!S12,1),"; ",ROUND(T_iii_strat1!T12,1),"]")))</f>
        <v>-</v>
      </c>
      <c r="P31" s="15" t="str">
        <f>IF(T_iii_strat1!W12=".","-",(CONCATENATE("[",ROUND(T_iii_strat1!W12,1),"; ",ROUND(T_iii_strat1!X12,1),"]")))</f>
        <v>[1360.8; 2467.5]</v>
      </c>
      <c r="Q31" s="15" t="str">
        <f>IF(T_iii_strat1!AA12=".","-",(CONCATENATE("[",ROUND(T_iii_strat1!AA12,1),"; ",ROUND(T_iii_strat1!AB12,1),"]")))</f>
        <v>[0; 0]</v>
      </c>
      <c r="T31" s="14"/>
      <c r="U31" s="21" t="str">
        <f>IF(T_iii_strat2!C12=".","-",(CONCATENATE("[",ROUND(T_iii_strat2!C12,1),"; ",ROUND(T_iii_strat2!D12,1),"]")))</f>
        <v>[8866.6; 23204.5]</v>
      </c>
      <c r="V31" s="15" t="str">
        <f>IF(T_iii_strat2!G12=".","-",(CONCATENATE("[",ROUND(T_iii_strat2!G12,1),"; ",ROUND(T_iii_strat2!H12,1),"]")))</f>
        <v>[0; 0]</v>
      </c>
      <c r="W31" s="15" t="str">
        <f>IF(T_iii_strat2!K12=".","-",(CONCATENATE("[",ROUND(T_iii_strat2!K12,1),"; ",ROUND(T_iii_strat2!L12,1),"]")))</f>
        <v>[0; 65.3]</v>
      </c>
      <c r="X31" s="15" t="str">
        <f>IF(T_iii_strat2!O12=".","-",(CONCATENATE("[",ROUND(T_iii_strat2!O12,1),"; ",ROUND(T_iii_strat2!P12,1),"]")))</f>
        <v>[0; 521.1]</v>
      </c>
      <c r="Y31" s="15" t="str">
        <f>IF(T_iii_strat2!S12=".","-",(CONCATENATE("[",ROUND(T_iii_strat2!S12,1),"; ",ROUND(T_iii_strat2!T12,1),"]")))</f>
        <v>-</v>
      </c>
      <c r="Z31" s="15" t="str">
        <f>IF(T_iii_strat2!W12=".","-",(CONCATENATE("[",ROUND(T_iii_strat2!W12,1),"; ",ROUND(T_iii_strat2!X12,1),"]")))</f>
        <v>[8220.6; 22153.6]</v>
      </c>
      <c r="AA31" s="15" t="str">
        <f>IF(T_iii_strat2!AA12=".","-",(CONCATENATE("[",ROUND(T_iii_strat2!AA12,1),"; ",ROUND(T_iii_strat2!AB12,1),"]")))</f>
        <v>[0; 1319.7]</v>
      </c>
      <c r="AD31" s="14"/>
      <c r="AE31" s="21" t="str">
        <f>IF(T_iii_strat3!C12=".","-",(CONCATENATE("[",ROUND(T_iii_strat3!C12,1),"; ",ROUND(T_iii_strat3!D12,1),"]")))</f>
        <v>[2611.1; 7453.9]</v>
      </c>
      <c r="AF31" s="15" t="str">
        <f>IF(T_iii_strat3!G12=".","-",(CONCATENATE("[",ROUND(T_iii_strat3!G12,1),"; ",ROUND(T_iii_strat3!H12,1),"]")))</f>
        <v>-</v>
      </c>
      <c r="AG31" s="15" t="str">
        <f>IF(T_iii_strat3!K12=".","-",(CONCATENATE("[",ROUND(T_iii_strat3!K12,1),"; ",ROUND(T_iii_strat3!L12,1),"]")))</f>
        <v>[0; 244]</v>
      </c>
      <c r="AH31" s="15" t="str">
        <f>IF(T_iii_strat3!O12=".","-",(CONCATENATE("[",ROUND(T_iii_strat3!O12,1),"; ",ROUND(T_iii_strat3!P12,1),"]")))</f>
        <v>[673; 4381.6]</v>
      </c>
      <c r="AI31" s="15" t="str">
        <f>IF(T_iii_strat3!S12=".","-",(CONCATENATE("[",ROUND(T_iii_strat3!S12,1),"; ",ROUND(T_iii_strat3!T12,1),"]")))</f>
        <v>-</v>
      </c>
      <c r="AJ31" s="15" t="str">
        <f>IF(T_iii_strat3!W12=".","-",(CONCATENATE("[",ROUND(T_iii_strat3!W12,1),"; ",ROUND(T_iii_strat3!X12,1),"]")))</f>
        <v>[1012.5; 3408.7]</v>
      </c>
      <c r="AK31" s="15" t="str">
        <f>IF(T_iii_strat3!AA12=".","-",(CONCATENATE("[",ROUND(T_iii_strat3!AA12,1),"; ",ROUND(T_iii_strat3!AB12,1),"]")))</f>
        <v>[0; 518.8]</v>
      </c>
    </row>
    <row r="32" spans="1:37" x14ac:dyDescent="0.25">
      <c r="J32" s="12" t="s">
        <v>49</v>
      </c>
      <c r="K32" s="20">
        <f>ROUND(T_iii_strat1!B13,1)</f>
        <v>3090.6</v>
      </c>
      <c r="L32" s="13">
        <f>ROUND(T_iii_strat1!F13,1)</f>
        <v>0.4</v>
      </c>
      <c r="M32" s="13">
        <f>ROUND(T_iii_strat1!J13,1)</f>
        <v>14</v>
      </c>
      <c r="N32" s="13">
        <f>ROUND(T_iii_strat1!N13,1)</f>
        <v>544.70000000000005</v>
      </c>
      <c r="O32" s="13">
        <f>ROUND(T_iii_strat1!R13,1)</f>
        <v>0</v>
      </c>
      <c r="P32" s="13">
        <f>ROUND(T_iii_strat1!V13,1)</f>
        <v>2488.8000000000002</v>
      </c>
      <c r="Q32" s="13">
        <f>ROUND(T_iii_strat1!Z13,1)</f>
        <v>42.5</v>
      </c>
      <c r="T32" s="12" t="s">
        <v>49</v>
      </c>
      <c r="U32" s="20">
        <f>ROUND(T_iii_strat2!B13,1)</f>
        <v>32903.4</v>
      </c>
      <c r="V32" s="13">
        <f>ROUND(T_iii_strat2!F13,1)</f>
        <v>60.8</v>
      </c>
      <c r="W32" s="13">
        <f>ROUND(T_iii_strat2!J13,1)</f>
        <v>2123.6999999999998</v>
      </c>
      <c r="X32" s="13">
        <f>ROUND(T_iii_strat2!N13,1)</f>
        <v>1094.2</v>
      </c>
      <c r="Y32" s="13">
        <f>ROUND(T_iii_strat2!R13,1)</f>
        <v>8.6999999999999993</v>
      </c>
      <c r="Z32" s="13">
        <f>ROUND(T_iii_strat2!V13,1)</f>
        <v>29128.3</v>
      </c>
      <c r="AA32" s="13">
        <f>ROUND(T_iii_strat2!Z13,1)</f>
        <v>487.7</v>
      </c>
      <c r="AD32" s="12" t="s">
        <v>49</v>
      </c>
      <c r="AE32" s="20">
        <f>ROUND(T_iii_strat3!B13,1)</f>
        <v>13873</v>
      </c>
      <c r="AF32" s="13">
        <f>ROUND(T_iii_strat3!F13,1)</f>
        <v>0</v>
      </c>
      <c r="AG32" s="13">
        <f>ROUND(T_iii_strat3!J13,1)</f>
        <v>621.6</v>
      </c>
      <c r="AH32" s="13">
        <f>ROUND(T_iii_strat3!N13,1)</f>
        <v>4211</v>
      </c>
      <c r="AI32" s="13">
        <f>ROUND(T_iii_strat3!R13,1)</f>
        <v>0</v>
      </c>
      <c r="AJ32" s="13">
        <f>ROUND(T_iii_strat3!V13,1)</f>
        <v>8124.2</v>
      </c>
      <c r="AK32" s="13">
        <f>ROUND(T_iii_strat3!Z13,1)</f>
        <v>916.1</v>
      </c>
    </row>
    <row r="33" spans="1:37" x14ac:dyDescent="0.25">
      <c r="J33" s="14"/>
      <c r="K33" s="21" t="str">
        <f>IF(T_iii_strat1!C13=".","-",(CONCATENATE("[",ROUND(T_iii_strat1!C13,1),"; ",ROUND(T_iii_strat1!D13,1),"]")))</f>
        <v>[1480.3; 4700.9]</v>
      </c>
      <c r="L33" s="15" t="str">
        <f>IF(T_iii_strat1!G13=".","-",(CONCATENATE("[",ROUND(T_iii_strat1!G13,1),"; ",ROUND(T_iii_strat1!H13,1),"]")))</f>
        <v>[0; 0]</v>
      </c>
      <c r="M33" s="15" t="str">
        <f>IF(T_iii_strat1!K13=".","-",(CONCATENATE("[",ROUND(T_iii_strat1!K13,1),"; ",ROUND(T_iii_strat1!L13,1),"]")))</f>
        <v>[0; 157.5]</v>
      </c>
      <c r="N33" s="15" t="str">
        <f>IF(T_iii_strat1!O13=".","-",(CONCATENATE("[",ROUND(T_iii_strat1!O13,1),"; ",ROUND(T_iii_strat1!P13,1),"]")))</f>
        <v>[0; 1958.2]</v>
      </c>
      <c r="O33" s="15" t="str">
        <f>IF(T_iii_strat1!S13=".","-",(CONCATENATE("[",ROUND(T_iii_strat1!S13,1),"; ",ROUND(T_iii_strat1!T13,1),"]")))</f>
        <v>-</v>
      </c>
      <c r="P33" s="15" t="str">
        <f>IF(T_iii_strat1!W13=".","-",(CONCATENATE("[",ROUND(T_iii_strat1!W13,1),"; ",ROUND(T_iii_strat1!X13,1),"]")))</f>
        <v>[1540.4; 3437.2]</v>
      </c>
      <c r="Q33" s="15" t="str">
        <f>IF(T_iii_strat1!AA13=".","-",(CONCATENATE("[",ROUND(T_iii_strat1!AA13,1),"; ",ROUND(T_iii_strat1!AB13,1),"]")))</f>
        <v>[0; 0]</v>
      </c>
      <c r="T33" s="14"/>
      <c r="U33" s="21" t="str">
        <f>IF(T_iii_strat2!C13=".","-",(CONCATENATE("[",ROUND(T_iii_strat2!C13,1),"; ",ROUND(T_iii_strat2!D13,1),"]")))</f>
        <v>[16948.7; 48858.1]</v>
      </c>
      <c r="V33" s="15" t="str">
        <f>IF(T_iii_strat2!G13=".","-",(CONCATENATE("[",ROUND(T_iii_strat2!G13,1),"; ",ROUND(T_iii_strat2!H13,1),"]")))</f>
        <v>[0; 221.4]</v>
      </c>
      <c r="W33" s="15" t="str">
        <f>IF(T_iii_strat2!K13=".","-",(CONCATENATE("[",ROUND(T_iii_strat2!K13,1),"; ",ROUND(T_iii_strat2!L13,1),"]")))</f>
        <v>[0; 5504.5]</v>
      </c>
      <c r="X33" s="15" t="str">
        <f>IF(T_iii_strat2!O13=".","-",(CONCATENATE("[",ROUND(T_iii_strat2!O13,1),"; ",ROUND(T_iii_strat2!P13,1),"]")))</f>
        <v>[465.4; 1722.9]</v>
      </c>
      <c r="Y33" s="15" t="str">
        <f>IF(T_iii_strat2!S13=".","-",(CONCATENATE("[",ROUND(T_iii_strat2!S13,1),"; ",ROUND(T_iii_strat2!T13,1),"]")))</f>
        <v>[0; 0]</v>
      </c>
      <c r="Z33" s="15" t="str">
        <f>IF(T_iii_strat2!W13=".","-",(CONCATENATE("[",ROUND(T_iii_strat2!W13,1),"; ",ROUND(T_iii_strat2!X13,1),"]")))</f>
        <v>[15036.7; 43219.9]</v>
      </c>
      <c r="AA33" s="15" t="str">
        <f>IF(T_iii_strat2!AA13=".","-",(CONCATENATE("[",ROUND(T_iii_strat2!AA13,1),"; ",ROUND(T_iii_strat2!AB13,1),"]")))</f>
        <v>[0; 1221.3]</v>
      </c>
      <c r="AD33" s="14"/>
      <c r="AE33" s="21" t="str">
        <f>IF(T_iii_strat3!C13=".","-",(CONCATENATE("[",ROUND(T_iii_strat3!C13,1),"; ",ROUND(T_iii_strat3!D13,1),"]")))</f>
        <v>[5424.7; 22321.3]</v>
      </c>
      <c r="AF33" s="15" t="str">
        <f>IF(T_iii_strat3!G13=".","-",(CONCATENATE("[",ROUND(T_iii_strat3!G13,1),"; ",ROUND(T_iii_strat3!H13,1),"]")))</f>
        <v>-</v>
      </c>
      <c r="AG33" s="15" t="str">
        <f>IF(T_iii_strat3!K13=".","-",(CONCATENATE("[",ROUND(T_iii_strat3!K13,1),"; ",ROUND(T_iii_strat3!L13,1),"]")))</f>
        <v>[0; 1452.6]</v>
      </c>
      <c r="AH33" s="15" t="str">
        <f>IF(T_iii_strat3!O13=".","-",(CONCATENATE("[",ROUND(T_iii_strat3!O13,1),"; ",ROUND(T_iii_strat3!P13,1),"]")))</f>
        <v>[1; 8421.1]</v>
      </c>
      <c r="AI33" s="15" t="str">
        <f>IF(T_iii_strat3!S13=".","-",(CONCATENATE("[",ROUND(T_iii_strat3!S13,1),"; ",ROUND(T_iii_strat3!T13,1),"]")))</f>
        <v>-</v>
      </c>
      <c r="AJ33" s="15" t="str">
        <f>IF(T_iii_strat3!W13=".","-",(CONCATENATE("[",ROUND(T_iii_strat3!W13,1),"; ",ROUND(T_iii_strat3!X13,1),"]")))</f>
        <v>[1534.7; 14713.7]</v>
      </c>
      <c r="AK33" s="15" t="str">
        <f>IF(T_iii_strat3!AA13=".","-",(CONCATENATE("[",ROUND(T_iii_strat3!AA13,1),"; ",ROUND(T_iii_strat3!AB13,1),"]")))</f>
        <v>[0; 1939.1]</v>
      </c>
    </row>
    <row r="34" spans="1:37" x14ac:dyDescent="0.25">
      <c r="J34" s="139" t="s">
        <v>58</v>
      </c>
      <c r="K34" s="20">
        <f>ROUND(T_iii_strat1!B14,1)</f>
        <v>256.10000000000002</v>
      </c>
      <c r="L34" s="13">
        <f>ROUND(T_iii_strat1!F14,1)</f>
        <v>0</v>
      </c>
      <c r="M34" s="13">
        <f>ROUND(T_iii_strat1!J14,1)</f>
        <v>3</v>
      </c>
      <c r="N34" s="13">
        <f>ROUND(T_iii_strat1!N14,1)</f>
        <v>0</v>
      </c>
      <c r="O34" s="13">
        <f>ROUND(T_iii_strat1!R14,1)</f>
        <v>0</v>
      </c>
      <c r="P34" s="13">
        <f>ROUND(T_iii_strat1!V14,1)</f>
        <v>253.1</v>
      </c>
      <c r="Q34" s="13">
        <f>ROUND(T_iii_strat1!Z14,1)</f>
        <v>0</v>
      </c>
      <c r="T34" s="139" t="s">
        <v>58</v>
      </c>
      <c r="U34" s="20">
        <f>ROUND(T_iii_strat2!B14,1)</f>
        <v>257</v>
      </c>
      <c r="V34" s="13">
        <f>ROUND(T_iii_strat2!F14,1)</f>
        <v>0</v>
      </c>
      <c r="W34" s="13">
        <f>ROUND(T_iii_strat2!J14,1)</f>
        <v>0</v>
      </c>
      <c r="X34" s="13">
        <f>ROUND(T_iii_strat2!N14,1)</f>
        <v>8.1</v>
      </c>
      <c r="Y34" s="13">
        <f>ROUND(T_iii_strat2!R14,1)</f>
        <v>0</v>
      </c>
      <c r="Z34" s="13">
        <f>ROUND(T_iii_strat2!V14,1)</f>
        <v>248.9</v>
      </c>
      <c r="AA34" s="13">
        <f>ROUND(T_iii_strat2!Z14,1)</f>
        <v>0</v>
      </c>
      <c r="AD34" s="139" t="s">
        <v>58</v>
      </c>
      <c r="AE34" s="20">
        <f>ROUND(T_iii_strat3!B14,1)</f>
        <v>385.3</v>
      </c>
      <c r="AF34" s="13">
        <f>ROUND(T_iii_strat3!F14,1)</f>
        <v>0</v>
      </c>
      <c r="AG34" s="13">
        <f>ROUND(T_iii_strat3!J14,1)</f>
        <v>0</v>
      </c>
      <c r="AH34" s="13">
        <f>ROUND(T_iii_strat3!N14,1)</f>
        <v>1</v>
      </c>
      <c r="AI34" s="13">
        <f>ROUND(T_iii_strat3!R14,1)</f>
        <v>0</v>
      </c>
      <c r="AJ34" s="13">
        <f>ROUND(T_iii_strat3!V14,1)</f>
        <v>240</v>
      </c>
      <c r="AK34" s="13">
        <f>ROUND(T_iii_strat3!Z14,1)</f>
        <v>144.30000000000001</v>
      </c>
    </row>
    <row r="35" spans="1:37" x14ac:dyDescent="0.25">
      <c r="J35" s="140"/>
      <c r="K35" s="21" t="str">
        <f>IF(T_iii_strat1!C14=".","-",(CONCATENATE("[",ROUND(T_iii_strat1!C14,1),"; ",ROUND(T_iii_strat1!D14,1),"]")))</f>
        <v>[45.6; 466.6]</v>
      </c>
      <c r="L35" s="15" t="str">
        <f>IF(T_iii_strat1!G14=".","-",(CONCATENATE("[",ROUND(T_iii_strat1!G14,1),"; ",ROUND(T_iii_strat1!H14,1),"]")))</f>
        <v>-</v>
      </c>
      <c r="M35" s="15" t="str">
        <f>IF(T_iii_strat1!K14=".","-",(CONCATENATE("[",ROUND(T_iii_strat1!K14,1),"; ",ROUND(T_iii_strat1!L14,1),"]")))</f>
        <v>[0; 0]</v>
      </c>
      <c r="N35" s="15" t="str">
        <f>IF(T_iii_strat1!O14=".","-",(CONCATENATE("[",ROUND(T_iii_strat1!O14,1),"; ",ROUND(T_iii_strat1!P14,1),"]")))</f>
        <v>-</v>
      </c>
      <c r="O35" s="15" t="str">
        <f>IF(T_iii_strat1!S14=".","-",(CONCATENATE("[",ROUND(T_iii_strat1!S14,1),"; ",ROUND(T_iii_strat1!T14,1),"]")))</f>
        <v>-</v>
      </c>
      <c r="P35" s="15" t="str">
        <f>IF(T_iii_strat1!W14=".","-",(CONCATENATE("[",ROUND(T_iii_strat1!W14,1),"; ",ROUND(T_iii_strat1!X14,1),"]")))</f>
        <v>[41.3; 464.9]</v>
      </c>
      <c r="Q35" s="15" t="str">
        <f>IF(T_iii_strat1!AA14=".","-",(CONCATENATE("[",ROUND(T_iii_strat1!AA14,1),"; ",ROUND(T_iii_strat1!AB14,1),"]")))</f>
        <v>-</v>
      </c>
      <c r="T35" s="140"/>
      <c r="U35" s="21" t="str">
        <f>IF(T_iii_strat2!C14=".","-",(CONCATENATE("[",ROUND(T_iii_strat2!C14,1),"; ",ROUND(T_iii_strat2!D14,1),"]")))</f>
        <v>[0; 594]</v>
      </c>
      <c r="V35" s="15" t="str">
        <f>IF(T_iii_strat2!G14=".","-",(CONCATENATE("[",ROUND(T_iii_strat2!G14,1),"; ",ROUND(T_iii_strat2!H14,1),"]")))</f>
        <v>-</v>
      </c>
      <c r="W35" s="15" t="str">
        <f>IF(T_iii_strat2!K14=".","-",(CONCATENATE("[",ROUND(T_iii_strat2!K14,1),"; ",ROUND(T_iii_strat2!L14,1),"]")))</f>
        <v>[0; 0]</v>
      </c>
      <c r="X35" s="15" t="str">
        <f>IF(T_iii_strat2!O14=".","-",(CONCATENATE("[",ROUND(T_iii_strat2!O14,1),"; ",ROUND(T_iii_strat2!P14,1),"]")))</f>
        <v>[0; 106.1]</v>
      </c>
      <c r="Y35" s="15" t="str">
        <f>IF(T_iii_strat2!S14=".","-",(CONCATENATE("[",ROUND(T_iii_strat2!S14,1),"; ",ROUND(T_iii_strat2!T14,1),"]")))</f>
        <v>-</v>
      </c>
      <c r="Z35" s="15" t="str">
        <f>IF(T_iii_strat2!W14=".","-",(CONCATENATE("[",ROUND(T_iii_strat2!W14,1),"; ",ROUND(T_iii_strat2!X14,1),"]")))</f>
        <v>[0; 591.8]</v>
      </c>
      <c r="AA35" s="15" t="str">
        <f>IF(T_iii_strat2!AA14=".","-",(CONCATENATE("[",ROUND(T_iii_strat2!AA14,1),"; ",ROUND(T_iii_strat2!AB14,1),"]")))</f>
        <v>-</v>
      </c>
      <c r="AD35" s="140"/>
      <c r="AE35" s="21" t="str">
        <f>IF(T_iii_strat3!C14=".","-",(CONCATENATE("[",ROUND(T_iii_strat3!C14,1),"; ",ROUND(T_iii_strat3!D14,1),"]")))</f>
        <v>[121; 649.7]</v>
      </c>
      <c r="AF35" s="15" t="str">
        <f>IF(T_iii_strat3!G14=".","-",(CONCATENATE("[",ROUND(T_iii_strat3!G14,1),"; ",ROUND(T_iii_strat3!H14,1),"]")))</f>
        <v>-</v>
      </c>
      <c r="AG35" s="15" t="str">
        <f>IF(T_iii_strat3!K14=".","-",(CONCATENATE("[",ROUND(T_iii_strat3!K14,1),"; ",ROUND(T_iii_strat3!L14,1),"]")))</f>
        <v>-</v>
      </c>
      <c r="AH35" s="15" t="str">
        <f>IF(T_iii_strat3!O14=".","-",(CONCATENATE("[",ROUND(T_iii_strat3!O14,1),"; ",ROUND(T_iii_strat3!P14,1),"]")))</f>
        <v>[0; 0]</v>
      </c>
      <c r="AI35" s="15" t="str">
        <f>IF(T_iii_strat3!S14=".","-",(CONCATENATE("[",ROUND(T_iii_strat3!S14,1),"; ",ROUND(T_iii_strat3!T14,1),"]")))</f>
        <v>-</v>
      </c>
      <c r="AJ35" s="15" t="str">
        <f>IF(T_iii_strat3!W14=".","-",(CONCATENATE("[",ROUND(T_iii_strat3!W14,1),"; ",ROUND(T_iii_strat3!X14,1),"]")))</f>
        <v>[144.6; 335.5]</v>
      </c>
      <c r="AK35" s="15" t="str">
        <f>IF(T_iii_strat3!AA14=".","-",(CONCATENATE("[",ROUND(T_iii_strat3!AA14,1),"; ",ROUND(T_iii_strat3!AB14,1),"]")))</f>
        <v>[0; 706]</v>
      </c>
    </row>
    <row r="36" spans="1:37" x14ac:dyDescent="0.25">
      <c r="J36" s="139" t="s">
        <v>50</v>
      </c>
      <c r="K36" s="20">
        <f>ROUND(T_iii_strat1!B15,1)</f>
        <v>59.1</v>
      </c>
      <c r="L36" s="13">
        <f>ROUND(T_iii_strat1!F15,1)</f>
        <v>2.2000000000000002</v>
      </c>
      <c r="M36" s="13">
        <f>ROUND(T_iii_strat1!J15,1)</f>
        <v>5.7</v>
      </c>
      <c r="N36" s="13">
        <f>ROUND(T_iii_strat1!N15,1)</f>
        <v>1.9</v>
      </c>
      <c r="O36" s="13">
        <f>ROUND(T_iii_strat1!R15,1)</f>
        <v>0</v>
      </c>
      <c r="P36" s="13">
        <f>ROUND(T_iii_strat1!V15,1)</f>
        <v>49.2</v>
      </c>
      <c r="Q36" s="13">
        <f>ROUND(T_iii_strat1!Z15,1)</f>
        <v>0</v>
      </c>
      <c r="T36" s="139" t="s">
        <v>50</v>
      </c>
      <c r="U36" s="20">
        <f>ROUND(T_iii_strat2!B15,1)</f>
        <v>0</v>
      </c>
      <c r="V36" s="13">
        <f>ROUND(T_iii_strat2!F15,1)</f>
        <v>0</v>
      </c>
      <c r="W36" s="13">
        <f>ROUND(T_iii_strat2!J15,1)</f>
        <v>0</v>
      </c>
      <c r="X36" s="13">
        <f>ROUND(T_iii_strat2!N15,1)</f>
        <v>0</v>
      </c>
      <c r="Y36" s="13">
        <f>ROUND(T_iii_strat2!R15,1)</f>
        <v>0</v>
      </c>
      <c r="Z36" s="13">
        <f>ROUND(T_iii_strat2!V15,1)</f>
        <v>0</v>
      </c>
      <c r="AA36" s="13">
        <f>ROUND(T_iii_strat2!Z15,1)</f>
        <v>0</v>
      </c>
      <c r="AD36" s="139" t="s">
        <v>50</v>
      </c>
      <c r="AE36" s="20">
        <f>ROUND(T_iii_strat3!B15,1)</f>
        <v>0</v>
      </c>
      <c r="AF36" s="13">
        <f>ROUND(T_iii_strat3!F15,1)</f>
        <v>0</v>
      </c>
      <c r="AG36" s="13">
        <f>ROUND(T_iii_strat3!J15,1)</f>
        <v>0</v>
      </c>
      <c r="AH36" s="13">
        <f>ROUND(T_iii_strat3!N15,1)</f>
        <v>0</v>
      </c>
      <c r="AI36" s="13">
        <f>ROUND(T_iii_strat3!R15,1)</f>
        <v>0</v>
      </c>
      <c r="AJ36" s="13">
        <f>ROUND(T_iii_strat3!V15,1)</f>
        <v>0</v>
      </c>
      <c r="AK36" s="13">
        <f>ROUND(T_iii_strat3!Z15,1)</f>
        <v>0</v>
      </c>
    </row>
    <row r="37" spans="1:37" x14ac:dyDescent="0.25">
      <c r="J37" s="140"/>
      <c r="K37" s="21" t="str">
        <f>IF(T_iii_strat1!C15=".","-",(CONCATENATE("[",ROUND(T_iii_strat1!C15,1),"; ",ROUND(T_iii_strat1!D15,1),"]")))</f>
        <v>[0.2; 118]</v>
      </c>
      <c r="L37" s="15" t="str">
        <f>IF(T_iii_strat1!G15=".","-",(CONCATENATE("[",ROUND(T_iii_strat1!G15,1),"; ",ROUND(T_iii_strat1!H15,1),"]")))</f>
        <v>[0; 0]</v>
      </c>
      <c r="M37" s="15" t="str">
        <f>IF(T_iii_strat1!K15=".","-",(CONCATENATE("[",ROUND(T_iii_strat1!K15,1),"; ",ROUND(T_iii_strat1!L15,1),"]")))</f>
        <v>[0; 0]</v>
      </c>
      <c r="N37" s="15" t="str">
        <f>IF(T_iii_strat1!O15=".","-",(CONCATENATE("[",ROUND(T_iii_strat1!O15,1),"; ",ROUND(T_iii_strat1!P15,1),"]")))</f>
        <v>[0; 0]</v>
      </c>
      <c r="O37" s="15" t="str">
        <f>IF(T_iii_strat1!S15=".","-",(CONCATENATE("[",ROUND(T_iii_strat1!S15,1),"; ",ROUND(T_iii_strat1!T15,1),"]")))</f>
        <v>-</v>
      </c>
      <c r="P37" s="15" t="str">
        <f>IF(T_iii_strat1!W15=".","-",(CONCATENATE("[",ROUND(T_iii_strat1!W15,1),"; ",ROUND(T_iii_strat1!X15,1),"]")))</f>
        <v>[0; 114]</v>
      </c>
      <c r="Q37" s="15" t="str">
        <f>IF(T_iii_strat1!AA15=".","-",(CONCATENATE("[",ROUND(T_iii_strat1!AA15,1),"; ",ROUND(T_iii_strat1!AB15,1),"]")))</f>
        <v>-</v>
      </c>
      <c r="T37" s="140"/>
      <c r="U37" s="21" t="str">
        <f>IF(T_iii_strat2!C15=".","-",(CONCATENATE("[",ROUND(T_iii_strat2!C15,1),"; ",ROUND(T_iii_strat2!D15,1),"]")))</f>
        <v>-</v>
      </c>
      <c r="V37" s="15" t="str">
        <f>IF(T_iii_strat2!G15=".","-",(CONCATENATE("[",ROUND(T_iii_strat2!G15,1),"; ",ROUND(T_iii_strat2!H15,1),"]")))</f>
        <v>-</v>
      </c>
      <c r="W37" s="15" t="str">
        <f>IF(T_iii_strat2!K15=".","-",(CONCATENATE("[",ROUND(T_iii_strat2!K15,1),"; ",ROUND(T_iii_strat2!L15,1),"]")))</f>
        <v>-</v>
      </c>
      <c r="X37" s="15" t="str">
        <f>IF(T_iii_strat2!O15=".","-",(CONCATENATE("[",ROUND(T_iii_strat2!O15,1),"; ",ROUND(T_iii_strat2!P15,1),"]")))</f>
        <v>-</v>
      </c>
      <c r="Y37" s="15" t="str">
        <f>IF(T_iii_strat2!S15=".","-",(CONCATENATE("[",ROUND(T_iii_strat2!S15,1),"; ",ROUND(T_iii_strat2!T15,1),"]")))</f>
        <v>-</v>
      </c>
      <c r="Z37" s="15" t="str">
        <f>IF(T_iii_strat2!W15=".","-",(CONCATENATE("[",ROUND(T_iii_strat2!W15,1),"; ",ROUND(T_iii_strat2!X15,1),"]")))</f>
        <v>-</v>
      </c>
      <c r="AA37" s="15" t="str">
        <f>IF(T_iii_strat2!AA15=".","-",(CONCATENATE("[",ROUND(T_iii_strat2!AA15,1),"; ",ROUND(T_iii_strat2!AB15,1),"]")))</f>
        <v>-</v>
      </c>
      <c r="AD37" s="140"/>
      <c r="AE37" s="21" t="str">
        <f>IF(T_iii_strat3!C15=".","-",(CONCATENATE("[",ROUND(T_iii_strat3!C15,1),"; ",ROUND(T_iii_strat3!D15,1),"]")))</f>
        <v>-</v>
      </c>
      <c r="AF37" s="15" t="str">
        <f>IF(T_iii_strat3!G15=".","-",(CONCATENATE("[",ROUND(T_iii_strat3!G15,1),"; ",ROUND(T_iii_strat3!H15,1),"]")))</f>
        <v>-</v>
      </c>
      <c r="AG37" s="15" t="str">
        <f>IF(T_iii_strat3!K15=".","-",(CONCATENATE("[",ROUND(T_iii_strat3!K15,1),"; ",ROUND(T_iii_strat3!L15,1),"]")))</f>
        <v>-</v>
      </c>
      <c r="AH37" s="15" t="str">
        <f>IF(T_iii_strat3!O15=".","-",(CONCATENATE("[",ROUND(T_iii_strat3!O15,1),"; ",ROUND(T_iii_strat3!P15,1),"]")))</f>
        <v>-</v>
      </c>
      <c r="AI37" s="15" t="str">
        <f>IF(T_iii_strat3!S15=".","-",(CONCATENATE("[",ROUND(T_iii_strat3!S15,1),"; ",ROUND(T_iii_strat3!T15,1),"]")))</f>
        <v>-</v>
      </c>
      <c r="AJ37" s="15" t="str">
        <f>IF(T_iii_strat3!W15=".","-",(CONCATENATE("[",ROUND(T_iii_strat3!W15,1),"; ",ROUND(T_iii_strat3!X15,1),"]")))</f>
        <v>-</v>
      </c>
      <c r="AK37" s="15" t="str">
        <f>IF(T_iii_strat3!AA15=".","-",(CONCATENATE("[",ROUND(T_iii_strat3!AA15,1),"; ",ROUND(T_iii_strat3!AB15,1),"]")))</f>
        <v>-</v>
      </c>
    </row>
    <row r="38" spans="1:37" x14ac:dyDescent="0.25">
      <c r="J38" s="139" t="s">
        <v>36</v>
      </c>
      <c r="K38" s="20">
        <f>ROUND(T_iii_strat1!B16,1)</f>
        <v>0</v>
      </c>
      <c r="L38" s="13">
        <f>ROUND(T_iii_strat1!F16,1)</f>
        <v>0</v>
      </c>
      <c r="M38" s="13">
        <f>ROUND(T_iii_strat1!J16,1)</f>
        <v>0</v>
      </c>
      <c r="N38" s="13">
        <f>ROUND(T_iii_strat1!N16,1)</f>
        <v>0</v>
      </c>
      <c r="O38" s="13">
        <f>ROUND(T_iii_strat1!R16,1)</f>
        <v>0</v>
      </c>
      <c r="P38" s="13">
        <f>ROUND(T_iii_strat1!V16,1)</f>
        <v>0</v>
      </c>
      <c r="Q38" s="13">
        <f>ROUND(T_iii_strat1!Z16,1)</f>
        <v>0</v>
      </c>
      <c r="T38" s="139" t="s">
        <v>36</v>
      </c>
      <c r="U38" s="20">
        <f>ROUND(T_iii_strat2!B16,1)</f>
        <v>0</v>
      </c>
      <c r="V38" s="13">
        <f>ROUND(T_iii_strat2!F16,1)</f>
        <v>0</v>
      </c>
      <c r="W38" s="13">
        <f>ROUND(T_iii_strat2!J16,1)</f>
        <v>0</v>
      </c>
      <c r="X38" s="13">
        <f>ROUND(T_iii_strat2!N16,1)</f>
        <v>0</v>
      </c>
      <c r="Y38" s="13">
        <f>ROUND(T_iii_strat2!R16,1)</f>
        <v>0</v>
      </c>
      <c r="Z38" s="13">
        <f>ROUND(T_iii_strat2!V16,1)</f>
        <v>0</v>
      </c>
      <c r="AA38" s="13">
        <f>ROUND(T_iii_strat2!Z16,1)</f>
        <v>0</v>
      </c>
      <c r="AD38" s="139" t="s">
        <v>36</v>
      </c>
      <c r="AE38" s="20">
        <f>ROUND(T_iii_strat3!B16,1)</f>
        <v>0</v>
      </c>
      <c r="AF38" s="13">
        <f>ROUND(T_iii_strat3!F16,1)</f>
        <v>0</v>
      </c>
      <c r="AG38" s="13">
        <f>ROUND(T_iii_strat3!J16,1)</f>
        <v>0</v>
      </c>
      <c r="AH38" s="13">
        <f>ROUND(T_iii_strat3!N16,1)</f>
        <v>0</v>
      </c>
      <c r="AI38" s="13">
        <f>ROUND(T_iii_strat3!R16,1)</f>
        <v>0</v>
      </c>
      <c r="AJ38" s="13">
        <f>ROUND(T_iii_strat3!V16,1)</f>
        <v>0</v>
      </c>
      <c r="AK38" s="13">
        <f>ROUND(T_iii_strat3!Z16,1)</f>
        <v>0</v>
      </c>
    </row>
    <row r="39" spans="1:37" x14ac:dyDescent="0.25">
      <c r="J39" s="140"/>
      <c r="K39" s="21" t="str">
        <f>IF(T_iii_strat1!C16=".","-",(CONCATENATE("[",ROUND(T_iii_strat1!C16,1),"; ",ROUND(T_iii_strat1!D16,1),"]")))</f>
        <v>-</v>
      </c>
      <c r="L39" s="15" t="str">
        <f>IF(T_iii_strat1!G16=".","-",(CONCATENATE("[",ROUND(T_iii_strat1!G16,1),"; ",ROUND(T_iii_strat1!H16,1),"]")))</f>
        <v>-</v>
      </c>
      <c r="M39" s="15" t="str">
        <f>IF(T_iii_strat1!K16=".","-",(CONCATENATE("[",ROUND(T_iii_strat1!K16,1),"; ",ROUND(T_iii_strat1!L16,1),"]")))</f>
        <v>-</v>
      </c>
      <c r="N39" s="15" t="str">
        <f>IF(T_iii_strat1!O16=".","-",(CONCATENATE("[",ROUND(T_iii_strat1!O16,1),"; ",ROUND(T_iii_strat1!P16,1),"]")))</f>
        <v>-</v>
      </c>
      <c r="O39" s="15" t="str">
        <f>IF(T_iii_strat1!S16=".","-",(CONCATENATE("[",ROUND(T_iii_strat1!S16,1),"; ",ROUND(T_iii_strat1!T16,1),"]")))</f>
        <v>-</v>
      </c>
      <c r="P39" s="15" t="str">
        <f>IF(T_iii_strat1!W16=".","-",(CONCATENATE("[",ROUND(T_iii_strat1!W16,1),"; ",ROUND(T_iii_strat1!X16,1),"]")))</f>
        <v>-</v>
      </c>
      <c r="Q39" s="15" t="str">
        <f>IF(T_iii_strat1!AA16=".","-",(CONCATENATE("[",ROUND(T_iii_strat1!AA16,1),"; ",ROUND(T_iii_strat1!AB16,1),"]")))</f>
        <v>-</v>
      </c>
      <c r="T39" s="140"/>
      <c r="U39" s="21" t="str">
        <f>IF(T_iii_strat2!C16=".","-",(CONCATENATE("[",ROUND(T_iii_strat2!C16,1),"; ",ROUND(T_iii_strat2!D16,1),"]")))</f>
        <v>-</v>
      </c>
      <c r="V39" s="15" t="str">
        <f>IF(T_iii_strat2!G16=".","-",(CONCATENATE("[",ROUND(T_iii_strat2!G16,1),"; ",ROUND(T_iii_strat2!H16,1),"]")))</f>
        <v>-</v>
      </c>
      <c r="W39" s="15" t="str">
        <f>IF(T_iii_strat2!K16=".","-",(CONCATENATE("[",ROUND(T_iii_strat2!K16,1),"; ",ROUND(T_iii_strat2!L16,1),"]")))</f>
        <v>-</v>
      </c>
      <c r="X39" s="15" t="str">
        <f>IF(T_iii_strat2!O16=".","-",(CONCATENATE("[",ROUND(T_iii_strat2!O16,1),"; ",ROUND(T_iii_strat2!P16,1),"]")))</f>
        <v>-</v>
      </c>
      <c r="Y39" s="15" t="str">
        <f>IF(T_iii_strat2!S16=".","-",(CONCATENATE("[",ROUND(T_iii_strat2!S16,1),"; ",ROUND(T_iii_strat2!T16,1),"]")))</f>
        <v>-</v>
      </c>
      <c r="Z39" s="15" t="str">
        <f>IF(T_iii_strat2!W16=".","-",(CONCATENATE("[",ROUND(T_iii_strat2!W16,1),"; ",ROUND(T_iii_strat2!X16,1),"]")))</f>
        <v>-</v>
      </c>
      <c r="AA39" s="15" t="str">
        <f>IF(T_iii_strat2!AA16=".","-",(CONCATENATE("[",ROUND(T_iii_strat2!AA16,1),"; ",ROUND(T_iii_strat2!AB16,1),"]")))</f>
        <v>-</v>
      </c>
      <c r="AD39" s="140"/>
      <c r="AE39" s="21" t="str">
        <f>IF(T_iii_strat3!C16=".","-",(CONCATENATE("[",ROUND(T_iii_strat3!C16,1),"; ",ROUND(T_iii_strat3!D16,1),"]")))</f>
        <v>-</v>
      </c>
      <c r="AF39" s="15" t="str">
        <f>IF(T_iii_strat3!G16=".","-",(CONCATENATE("[",ROUND(T_iii_strat3!G16,1),"; ",ROUND(T_iii_strat3!H16,1),"]")))</f>
        <v>-</v>
      </c>
      <c r="AG39" s="15" t="str">
        <f>IF(T_iii_strat3!K16=".","-",(CONCATENATE("[",ROUND(T_iii_strat3!K16,1),"; ",ROUND(T_iii_strat3!L16,1),"]")))</f>
        <v>-</v>
      </c>
      <c r="AH39" s="15" t="str">
        <f>IF(T_iii_strat3!O16=".","-",(CONCATENATE("[",ROUND(T_iii_strat3!O16,1),"; ",ROUND(T_iii_strat3!P16,1),"]")))</f>
        <v>-</v>
      </c>
      <c r="AI39" s="15" t="str">
        <f>IF(T_iii_strat3!S16=".","-",(CONCATENATE("[",ROUND(T_iii_strat3!S16,1),"; ",ROUND(T_iii_strat3!T16,1),"]")))</f>
        <v>-</v>
      </c>
      <c r="AJ39" s="15" t="str">
        <f>IF(T_iii_strat3!W16=".","-",(CONCATENATE("[",ROUND(T_iii_strat3!W16,1),"; ",ROUND(T_iii_strat3!X16,1),"]")))</f>
        <v>-</v>
      </c>
      <c r="AK39" s="15" t="str">
        <f>IF(T_iii_strat3!AA16=".","-",(CONCATENATE("[",ROUND(T_iii_strat3!AA16,1),"; ",ROUND(T_iii_strat3!AB16,1),"]")))</f>
        <v>-</v>
      </c>
    </row>
    <row r="40" spans="1:37" x14ac:dyDescent="0.25">
      <c r="J40" s="139" t="s">
        <v>37</v>
      </c>
      <c r="K40" s="20">
        <f>ROUND(T_iii_strat1!B17,1)</f>
        <v>0</v>
      </c>
      <c r="L40" s="13">
        <f>ROUND(T_iii_strat1!F17,1)</f>
        <v>0</v>
      </c>
      <c r="M40" s="13">
        <f>ROUND(T_iii_strat1!J17,1)</f>
        <v>0</v>
      </c>
      <c r="N40" s="13">
        <f>ROUND(T_iii_strat1!N17,1)</f>
        <v>0</v>
      </c>
      <c r="O40" s="13">
        <f>ROUND(T_iii_strat1!R17,1)</f>
        <v>0</v>
      </c>
      <c r="P40" s="13">
        <f>ROUND(T_iii_strat1!V17,1)</f>
        <v>0</v>
      </c>
      <c r="Q40" s="13">
        <f>ROUND(T_iii_strat1!Z17,1)</f>
        <v>0</v>
      </c>
      <c r="T40" s="139" t="s">
        <v>37</v>
      </c>
      <c r="U40" s="20">
        <f>ROUND(T_iii_strat2!B17,1)</f>
        <v>0</v>
      </c>
      <c r="V40" s="13">
        <f>ROUND(T_iii_strat2!F17,1)</f>
        <v>0</v>
      </c>
      <c r="W40" s="13">
        <f>ROUND(T_iii_strat2!J17,1)</f>
        <v>0</v>
      </c>
      <c r="X40" s="13">
        <f>ROUND(T_iii_strat2!N17,1)</f>
        <v>0</v>
      </c>
      <c r="Y40" s="13">
        <f>ROUND(T_iii_strat2!R17,1)</f>
        <v>0</v>
      </c>
      <c r="Z40" s="13">
        <f>ROUND(T_iii_strat2!V17,1)</f>
        <v>0</v>
      </c>
      <c r="AA40" s="13">
        <f>ROUND(T_iii_strat2!Z17,1)</f>
        <v>0</v>
      </c>
      <c r="AD40" s="139" t="s">
        <v>37</v>
      </c>
      <c r="AE40" s="20">
        <f>ROUND(T_iii_strat3!B17,1)</f>
        <v>0</v>
      </c>
      <c r="AF40" s="13">
        <f>ROUND(T_iii_strat3!F17,1)</f>
        <v>0</v>
      </c>
      <c r="AG40" s="13">
        <f>ROUND(T_iii_strat3!J17,1)</f>
        <v>0</v>
      </c>
      <c r="AH40" s="13">
        <f>ROUND(T_iii_strat3!N17,1)</f>
        <v>0</v>
      </c>
      <c r="AI40" s="13">
        <f>ROUND(T_iii_strat3!R17,1)</f>
        <v>0</v>
      </c>
      <c r="AJ40" s="13">
        <f>ROUND(T_iii_strat3!V17,1)</f>
        <v>0</v>
      </c>
      <c r="AK40" s="13">
        <f>ROUND(T_iii_strat3!Z17,1)</f>
        <v>0</v>
      </c>
    </row>
    <row r="41" spans="1:37" x14ac:dyDescent="0.25">
      <c r="A41" s="32"/>
      <c r="J41" s="140"/>
      <c r="K41" s="21" t="str">
        <f>IF(T_iii_strat1!C17=".","-",(CONCATENATE("[",ROUND(T_iii_strat1!C17,1),"; ",ROUND(T_iii_strat1!D17,1),"]")))</f>
        <v>-</v>
      </c>
      <c r="L41" s="15" t="str">
        <f>IF(T_iii_strat1!G17=".","-",(CONCATENATE("[",ROUND(T_iii_strat1!G17,1),"; ",ROUND(T_iii_strat1!H17,1),"]")))</f>
        <v>-</v>
      </c>
      <c r="M41" s="15" t="str">
        <f>IF(T_iii_strat1!K17=".","-",(CONCATENATE("[",ROUND(T_iii_strat1!K17,1),"; ",ROUND(T_iii_strat1!L17,1),"]")))</f>
        <v>-</v>
      </c>
      <c r="N41" s="15" t="str">
        <f>IF(T_iii_strat1!O17=".","-",(CONCATENATE("[",ROUND(T_iii_strat1!O17,1),"; ",ROUND(T_iii_strat1!P17,1),"]")))</f>
        <v>-</v>
      </c>
      <c r="O41" s="15" t="str">
        <f>IF(T_iii_strat1!S17=".","-",(CONCATENATE("[",ROUND(T_iii_strat1!S17,1),"; ",ROUND(T_iii_strat1!T17,1),"]")))</f>
        <v>-</v>
      </c>
      <c r="P41" s="15" t="str">
        <f>IF(T_iii_strat1!W17=".","-",(CONCATENATE("[",ROUND(T_iii_strat1!W17,1),"; ",ROUND(T_iii_strat1!X17,1),"]")))</f>
        <v>-</v>
      </c>
      <c r="Q41" s="15" t="str">
        <f>IF(T_iii_strat1!AA17=".","-",(CONCATENATE("[",ROUND(T_iii_strat1!AA17,1),"; ",ROUND(T_iii_strat1!AB17,1),"]")))</f>
        <v>-</v>
      </c>
      <c r="T41" s="140"/>
      <c r="U41" s="21" t="str">
        <f>IF(T_iii_strat2!C17=".","-",(CONCATENATE("[",ROUND(T_iii_strat2!C17,1),"; ",ROUND(T_iii_strat2!D17,1),"]")))</f>
        <v>-</v>
      </c>
      <c r="V41" s="15" t="str">
        <f>IF(T_iii_strat2!G17=".","-",(CONCATENATE("[",ROUND(T_iii_strat2!G17,1),"; ",ROUND(T_iii_strat2!H17,1),"]")))</f>
        <v>-</v>
      </c>
      <c r="W41" s="15" t="str">
        <f>IF(T_iii_strat2!K17=".","-",(CONCATENATE("[",ROUND(T_iii_strat2!K17,1),"; ",ROUND(T_iii_strat2!L17,1),"]")))</f>
        <v>-</v>
      </c>
      <c r="X41" s="15" t="str">
        <f>IF(T_iii_strat2!O17=".","-",(CONCATENATE("[",ROUND(T_iii_strat2!O17,1),"; ",ROUND(T_iii_strat2!P17,1),"]")))</f>
        <v>-</v>
      </c>
      <c r="Y41" s="15" t="str">
        <f>IF(T_iii_strat2!S17=".","-",(CONCATENATE("[",ROUND(T_iii_strat2!S17,1),"; ",ROUND(T_iii_strat2!T17,1),"]")))</f>
        <v>-</v>
      </c>
      <c r="Z41" s="15" t="str">
        <f>IF(T_iii_strat2!W17=".","-",(CONCATENATE("[",ROUND(T_iii_strat2!W17,1),"; ",ROUND(T_iii_strat2!X17,1),"]")))</f>
        <v>-</v>
      </c>
      <c r="AA41" s="15" t="str">
        <f>IF(T_iii_strat2!AA17=".","-",(CONCATENATE("[",ROUND(T_iii_strat2!AA17,1),"; ",ROUND(T_iii_strat2!AB17,1),"]")))</f>
        <v>-</v>
      </c>
      <c r="AD41" s="140"/>
      <c r="AE41" s="21" t="str">
        <f>IF(T_iii_strat3!C17=".","-",(CONCATENATE("[",ROUND(T_iii_strat3!C17,1),"; ",ROUND(T_iii_strat3!D17,1),"]")))</f>
        <v>-</v>
      </c>
      <c r="AF41" s="15" t="str">
        <f>IF(T_iii_strat3!G17=".","-",(CONCATENATE("[",ROUND(T_iii_strat3!G17,1),"; ",ROUND(T_iii_strat3!H17,1),"]")))</f>
        <v>-</v>
      </c>
      <c r="AG41" s="15" t="str">
        <f>IF(T_iii_strat3!K17=".","-",(CONCATENATE("[",ROUND(T_iii_strat3!K17,1),"; ",ROUND(T_iii_strat3!L17,1),"]")))</f>
        <v>-</v>
      </c>
      <c r="AH41" s="15" t="str">
        <f>IF(T_iii_strat3!O17=".","-",(CONCATENATE("[",ROUND(T_iii_strat3!O17,1),"; ",ROUND(T_iii_strat3!P17,1),"]")))</f>
        <v>-</v>
      </c>
      <c r="AI41" s="15" t="str">
        <f>IF(T_iii_strat3!S17=".","-",(CONCATENATE("[",ROUND(T_iii_strat3!S17,1),"; ",ROUND(T_iii_strat3!T17,1),"]")))</f>
        <v>-</v>
      </c>
      <c r="AJ41" s="15" t="str">
        <f>IF(T_iii_strat3!W17=".","-",(CONCATENATE("[",ROUND(T_iii_strat3!W17,1),"; ",ROUND(T_iii_strat3!X17,1),"]")))</f>
        <v>-</v>
      </c>
      <c r="AK41" s="15" t="str">
        <f>IF(T_iii_strat3!AA17=".","-",(CONCATENATE("[",ROUND(T_iii_strat3!AA17,1),"; ",ROUND(T_iii_strat3!AB17,1),"]")))</f>
        <v>-</v>
      </c>
    </row>
    <row r="42" spans="1:37" x14ac:dyDescent="0.25">
      <c r="J42" s="12" t="s">
        <v>38</v>
      </c>
      <c r="K42" s="20">
        <f>ROUND(T_iii_strat1!B18,1)</f>
        <v>82.4</v>
      </c>
      <c r="L42" s="13">
        <f>ROUND(T_iii_strat1!F18,1)</f>
        <v>0</v>
      </c>
      <c r="M42" s="13">
        <f>ROUND(T_iii_strat1!J18,1)</f>
        <v>2.2999999999999998</v>
      </c>
      <c r="N42" s="13">
        <f>ROUND(T_iii_strat1!N18,1)</f>
        <v>68.3</v>
      </c>
      <c r="O42" s="13">
        <f>ROUND(T_iii_strat1!R18,1)</f>
        <v>0</v>
      </c>
      <c r="P42" s="13">
        <f>ROUND(T_iii_strat1!V18,1)</f>
        <v>11.8</v>
      </c>
      <c r="Q42" s="13">
        <f>ROUND(T_iii_strat1!Z18,1)</f>
        <v>0</v>
      </c>
      <c r="T42" s="12" t="s">
        <v>38</v>
      </c>
      <c r="U42" s="20">
        <f>ROUND(T_iii_strat2!B18,1)</f>
        <v>3940.1</v>
      </c>
      <c r="V42" s="13">
        <f>ROUND(T_iii_strat2!F18,1)</f>
        <v>72.3</v>
      </c>
      <c r="W42" s="13">
        <f>ROUND(T_iii_strat2!J18,1)</f>
        <v>410.7</v>
      </c>
      <c r="X42" s="13">
        <f>ROUND(T_iii_strat2!N18,1)</f>
        <v>2417</v>
      </c>
      <c r="Y42" s="13">
        <f>ROUND(T_iii_strat2!R18,1)</f>
        <v>0</v>
      </c>
      <c r="Z42" s="13">
        <f>ROUND(T_iii_strat2!V18,1)</f>
        <v>992</v>
      </c>
      <c r="AA42" s="13">
        <f>ROUND(T_iii_strat2!Z18,1)</f>
        <v>48</v>
      </c>
      <c r="AD42" s="12" t="s">
        <v>38</v>
      </c>
      <c r="AE42" s="20">
        <f>ROUND(T_iii_strat3!B18,1)</f>
        <v>442</v>
      </c>
      <c r="AF42" s="13">
        <f>ROUND(T_iii_strat3!F18,1)</f>
        <v>0</v>
      </c>
      <c r="AG42" s="13">
        <f>ROUND(T_iii_strat3!J18,1)</f>
        <v>374.8</v>
      </c>
      <c r="AH42" s="13">
        <f>ROUND(T_iii_strat3!N18,1)</f>
        <v>67.2</v>
      </c>
      <c r="AI42" s="13">
        <f>ROUND(T_iii_strat3!R18,1)</f>
        <v>0</v>
      </c>
      <c r="AJ42" s="13">
        <f>ROUND(T_iii_strat3!V18,1)</f>
        <v>0</v>
      </c>
      <c r="AK42" s="13">
        <f>ROUND(T_iii_strat3!Z18,1)</f>
        <v>0</v>
      </c>
    </row>
    <row r="43" spans="1:37" x14ac:dyDescent="0.25">
      <c r="J43" s="14"/>
      <c r="K43" s="21" t="str">
        <f>IF(T_iii_strat1!C18=".","-",(CONCATENATE("[",ROUND(T_iii_strat1!C18,1),"; ",ROUND(T_iii_strat1!D18,1),"]")))</f>
        <v>[0; 243.4]</v>
      </c>
      <c r="L43" s="15" t="str">
        <f>IF(T_iii_strat1!G18=".","-",(CONCATENATE("[",ROUND(T_iii_strat1!G18,1),"; ",ROUND(T_iii_strat1!H18,1),"]")))</f>
        <v>-</v>
      </c>
      <c r="M43" s="15" t="str">
        <f>IF(T_iii_strat1!K18=".","-",(CONCATENATE("[",ROUND(T_iii_strat1!K18,1),"; ",ROUND(T_iii_strat1!L18,1),"]")))</f>
        <v>[0; 0]</v>
      </c>
      <c r="N43" s="15" t="str">
        <f>IF(T_iii_strat1!O18=".","-",(CONCATENATE("[",ROUND(T_iii_strat1!O18,1),"; ",ROUND(T_iii_strat1!P18,1),"]")))</f>
        <v>[0; 785.4]</v>
      </c>
      <c r="O43" s="15" t="str">
        <f>IF(T_iii_strat1!S18=".","-",(CONCATENATE("[",ROUND(T_iii_strat1!S18,1),"; ",ROUND(T_iii_strat1!T18,1),"]")))</f>
        <v>-</v>
      </c>
      <c r="P43" s="15" t="str">
        <f>IF(T_iii_strat1!W18=".","-",(CONCATENATE("[",ROUND(T_iii_strat1!W18,1),"; ",ROUND(T_iii_strat1!X18,1),"]")))</f>
        <v>[2.6; 21]</v>
      </c>
      <c r="Q43" s="15" t="str">
        <f>IF(T_iii_strat1!AA18=".","-",(CONCATENATE("[",ROUND(T_iii_strat1!AA18,1),"; ",ROUND(T_iii_strat1!AB18,1),"]")))</f>
        <v>-</v>
      </c>
      <c r="T43" s="14"/>
      <c r="U43" s="21" t="str">
        <f>IF(T_iii_strat2!C18=".","-",(CONCATENATE("[",ROUND(T_iii_strat2!C18,1),"; ",ROUND(T_iii_strat2!D18,1),"]")))</f>
        <v>[0; 8525.1]</v>
      </c>
      <c r="V43" s="15" t="str">
        <f>IF(T_iii_strat2!G18=".","-",(CONCATENATE("[",ROUND(T_iii_strat2!G18,1),"; ",ROUND(T_iii_strat2!H18,1),"]")))</f>
        <v>[0; 155.3]</v>
      </c>
      <c r="W43" s="15" t="str">
        <f>IF(T_iii_strat2!K18=".","-",(CONCATENATE("[",ROUND(T_iii_strat2!K18,1),"; ",ROUND(T_iii_strat2!L18,1),"]")))</f>
        <v>[236.9; 584.6]</v>
      </c>
      <c r="X43" s="15" t="str">
        <f>IF(T_iii_strat2!O18=".","-",(CONCATENATE("[",ROUND(T_iii_strat2!O18,1),"; ",ROUND(T_iii_strat2!P18,1),"]")))</f>
        <v>[0; 6735.5]</v>
      </c>
      <c r="Y43" s="15" t="str">
        <f>IF(T_iii_strat2!S18=".","-",(CONCATENATE("[",ROUND(T_iii_strat2!S18,1),"; ",ROUND(T_iii_strat2!T18,1),"]")))</f>
        <v>-</v>
      </c>
      <c r="Z43" s="15" t="str">
        <f>IF(T_iii_strat2!W18=".","-",(CONCATENATE("[",ROUND(T_iii_strat2!W18,1),"; ",ROUND(T_iii_strat2!X18,1),"]")))</f>
        <v>[532.7; 1451.4]</v>
      </c>
      <c r="AA43" s="15" t="str">
        <f>IF(T_iii_strat2!AA18=".","-",(CONCATENATE("[",ROUND(T_iii_strat2!AA18,1),"; ",ROUND(T_iii_strat2!AB18,1),"]")))</f>
        <v>[0; 124.4]</v>
      </c>
      <c r="AD43" s="14"/>
      <c r="AE43" s="21" t="str">
        <f>IF(T_iii_strat3!C18=".","-",(CONCATENATE("[",ROUND(T_iii_strat3!C18,1),"; ",ROUND(T_iii_strat3!D18,1),"]")))</f>
        <v>[99.3; 784.8]</v>
      </c>
      <c r="AF43" s="15" t="str">
        <f>IF(T_iii_strat3!G18=".","-",(CONCATENATE("[",ROUND(T_iii_strat3!G18,1),"; ",ROUND(T_iii_strat3!H18,1),"]")))</f>
        <v>-</v>
      </c>
      <c r="AG43" s="15" t="str">
        <f>IF(T_iii_strat3!K18=".","-",(CONCATENATE("[",ROUND(T_iii_strat3!K18,1),"; ",ROUND(T_iii_strat3!L18,1),"]")))</f>
        <v>[32.1; 717.5]</v>
      </c>
      <c r="AH43" s="15" t="str">
        <f>IF(T_iii_strat3!O18=".","-",(CONCATENATE("[",ROUND(T_iii_strat3!O18,1),"; ",ROUND(T_iii_strat3!P18,1),"]")))</f>
        <v>[18.9; 115.5]</v>
      </c>
      <c r="AI43" s="15" t="str">
        <f>IF(T_iii_strat3!S18=".","-",(CONCATENATE("[",ROUND(T_iii_strat3!S18,1),"; ",ROUND(T_iii_strat3!T18,1),"]")))</f>
        <v>-</v>
      </c>
      <c r="AJ43" s="15" t="str">
        <f>IF(T_iii_strat3!W18=".","-",(CONCATENATE("[",ROUND(T_iii_strat3!W18,1),"; ",ROUND(T_iii_strat3!X18,1),"]")))</f>
        <v>-</v>
      </c>
      <c r="AK43" s="15" t="str">
        <f>IF(T_iii_strat3!AA18=".","-",(CONCATENATE("[",ROUND(T_iii_strat3!AA18,1),"; ",ROUND(T_iii_strat3!AB18,1),"]")))</f>
        <v>-</v>
      </c>
    </row>
    <row r="44" spans="1:37" x14ac:dyDescent="0.25">
      <c r="J44" s="16" t="s">
        <v>39</v>
      </c>
      <c r="K44" s="20">
        <f>ROUND(T_iii_strat1!B19,1)</f>
        <v>651.29999999999995</v>
      </c>
      <c r="L44" s="13">
        <f>ROUND(T_iii_strat1!F19,1)</f>
        <v>124.5</v>
      </c>
      <c r="M44" s="13">
        <f>ROUND(T_iii_strat1!J19,1)</f>
        <v>12.4</v>
      </c>
      <c r="N44" s="13">
        <f>ROUND(T_iii_strat1!N19,1)</f>
        <v>242.6</v>
      </c>
      <c r="O44" s="13">
        <f>ROUND(T_iii_strat1!R19,1)</f>
        <v>0</v>
      </c>
      <c r="P44" s="13">
        <f>ROUND(T_iii_strat1!V19,1)</f>
        <v>271.8</v>
      </c>
      <c r="Q44" s="13">
        <f>ROUND(T_iii_strat1!Z19,1)</f>
        <v>0</v>
      </c>
      <c r="T44" s="16" t="s">
        <v>39</v>
      </c>
      <c r="U44" s="20">
        <f>ROUND(T_iii_strat2!B19,1)</f>
        <v>58247.1</v>
      </c>
      <c r="V44" s="13">
        <f>ROUND(T_iii_strat2!F19,1)</f>
        <v>575.5</v>
      </c>
      <c r="W44" s="13">
        <f>ROUND(T_iii_strat2!J19,1)</f>
        <v>904.9</v>
      </c>
      <c r="X44" s="13">
        <f>ROUND(T_iii_strat2!N19,1)</f>
        <v>1223.4000000000001</v>
      </c>
      <c r="Y44" s="13">
        <f>ROUND(T_iii_strat2!R19,1)</f>
        <v>0</v>
      </c>
      <c r="Z44" s="13">
        <f>ROUND(T_iii_strat2!V19,1)</f>
        <v>54051.9</v>
      </c>
      <c r="AA44" s="13">
        <f>ROUND(T_iii_strat2!Z19,1)</f>
        <v>1491.4</v>
      </c>
      <c r="AD44" s="16" t="s">
        <v>39</v>
      </c>
      <c r="AE44" s="20">
        <f>ROUND(T_iii_strat3!B19,1)</f>
        <v>3437.8</v>
      </c>
      <c r="AF44" s="13">
        <f>ROUND(T_iii_strat3!F19,1)</f>
        <v>81.7</v>
      </c>
      <c r="AG44" s="13">
        <f>ROUND(T_iii_strat3!J19,1)</f>
        <v>1179.0999999999999</v>
      </c>
      <c r="AH44" s="13">
        <f>ROUND(T_iii_strat3!N19,1)</f>
        <v>2177</v>
      </c>
      <c r="AI44" s="13">
        <f>ROUND(T_iii_strat3!R19,1)</f>
        <v>0</v>
      </c>
      <c r="AJ44" s="13">
        <f>ROUND(T_iii_strat3!V19,1)</f>
        <v>0</v>
      </c>
      <c r="AK44" s="13">
        <f>ROUND(T_iii_strat3!Z19,1)</f>
        <v>0</v>
      </c>
    </row>
    <row r="45" spans="1:37" x14ac:dyDescent="0.25">
      <c r="J45" s="17"/>
      <c r="K45" s="21" t="str">
        <f>IF(T_iii_strat1!C19=".","-",(CONCATENATE("[",ROUND(T_iii_strat1!C19,1),"; ",ROUND(T_iii_strat1!D19,1),"]")))</f>
        <v>[165.2; 1137.5]</v>
      </c>
      <c r="L45" s="15" t="str">
        <f>IF(T_iii_strat1!G19=".","-",(CONCATENATE("[",ROUND(T_iii_strat1!G19,1),"; ",ROUND(T_iii_strat1!H19,1),"]")))</f>
        <v>[0; 316.6]</v>
      </c>
      <c r="M45" s="15" t="str">
        <f>IF(T_iii_strat1!K19=".","-",(CONCATENATE("[",ROUND(T_iii_strat1!K19,1),"; ",ROUND(T_iii_strat1!L19,1),"]")))</f>
        <v>[0; 32.7]</v>
      </c>
      <c r="N45" s="15" t="str">
        <f>IF(T_iii_strat1!O19=".","-",(CONCATENATE("[",ROUND(T_iii_strat1!O19,1),"; ",ROUND(T_iii_strat1!P19,1),"]")))</f>
        <v>[0; 762]</v>
      </c>
      <c r="O45" s="15" t="str">
        <f>IF(T_iii_strat1!S19=".","-",(CONCATENATE("[",ROUND(T_iii_strat1!S19,1),"; ",ROUND(T_iii_strat1!T19,1),"]")))</f>
        <v>-</v>
      </c>
      <c r="P45" s="15" t="str">
        <f>IF(T_iii_strat1!W19=".","-",(CONCATENATE("[",ROUND(T_iii_strat1!W19,1),"; ",ROUND(T_iii_strat1!X19,1),"]")))</f>
        <v>[0; 555.3]</v>
      </c>
      <c r="Q45" s="15" t="str">
        <f>IF(T_iii_strat1!AA19=".","-",(CONCATENATE("[",ROUND(T_iii_strat1!AA19,1),"; ",ROUND(T_iii_strat1!AB19,1),"]")))</f>
        <v>-</v>
      </c>
      <c r="T45" s="17"/>
      <c r="U45" s="21" t="str">
        <f>IF(T_iii_strat2!C19=".","-",(CONCATENATE("[",ROUND(T_iii_strat2!C19,1),"; ",ROUND(T_iii_strat2!D19,1),"]")))</f>
        <v>[34646.8; 81847.3]</v>
      </c>
      <c r="V45" s="15" t="str">
        <f>IF(T_iii_strat2!G19=".","-",(CONCATENATE("[",ROUND(T_iii_strat2!G19,1),"; ",ROUND(T_iii_strat2!H19,1),"]")))</f>
        <v>[36.9; 1114]</v>
      </c>
      <c r="W45" s="15" t="str">
        <f>IF(T_iii_strat2!K19=".","-",(CONCATENATE("[",ROUND(T_iii_strat2!K19,1),"; ",ROUND(T_iii_strat2!L19,1),"]")))</f>
        <v>[478; 1331.9]</v>
      </c>
      <c r="X45" s="15" t="str">
        <f>IF(T_iii_strat2!O19=".","-",(CONCATENATE("[",ROUND(T_iii_strat2!O19,1),"; ",ROUND(T_iii_strat2!P19,1),"]")))</f>
        <v>[716.6; 1730.1]</v>
      </c>
      <c r="Y45" s="15" t="str">
        <f>IF(T_iii_strat2!S19=".","-",(CONCATENATE("[",ROUND(T_iii_strat2!S19,1),"; ",ROUND(T_iii_strat2!T19,1),"]")))</f>
        <v>-</v>
      </c>
      <c r="Z45" s="15" t="str">
        <f>IF(T_iii_strat2!W19=".","-",(CONCATENATE("[",ROUND(T_iii_strat2!W19,1),"; ",ROUND(T_iii_strat2!X19,1),"]")))</f>
        <v>[30517.5; 77586.3]</v>
      </c>
      <c r="AA45" s="15" t="str">
        <f>IF(T_iii_strat2!AA19=".","-",(CONCATENATE("[",ROUND(T_iii_strat2!AA19,1),"; ",ROUND(T_iii_strat2!AB19,1),"]")))</f>
        <v>[0; 3088.5]</v>
      </c>
      <c r="AD45" s="17"/>
      <c r="AE45" s="21" t="str">
        <f>IF(T_iii_strat3!C19=".","-",(CONCATENATE("[",ROUND(T_iii_strat3!C19,1),"; ",ROUND(T_iii_strat3!D19,1),"]")))</f>
        <v>[1338.4; 5537.2]</v>
      </c>
      <c r="AF45" s="15" t="str">
        <f>IF(T_iii_strat3!G19=".","-",(CONCATENATE("[",ROUND(T_iii_strat3!G19,1),"; ",ROUND(T_iii_strat3!H19,1),"]")))</f>
        <v>[50; 113.3]</v>
      </c>
      <c r="AG45" s="15" t="str">
        <f>IF(T_iii_strat3!K19=".","-",(CONCATENATE("[",ROUND(T_iii_strat3!K19,1),"; ",ROUND(T_iii_strat3!L19,1),"]")))</f>
        <v>[588.8; 1769.4]</v>
      </c>
      <c r="AH45" s="15" t="str">
        <f>IF(T_iii_strat3!O19=".","-",(CONCATENATE("[",ROUND(T_iii_strat3!O19,1),"; ",ROUND(T_iii_strat3!P19,1),"]")))</f>
        <v>[131.6; 4222.5]</v>
      </c>
      <c r="AI45" s="15" t="str">
        <f>IF(T_iii_strat3!S19=".","-",(CONCATENATE("[",ROUND(T_iii_strat3!S19,1),"; ",ROUND(T_iii_strat3!T19,1),"]")))</f>
        <v>-</v>
      </c>
      <c r="AJ45" s="15" t="str">
        <f>IF(T_iii_strat3!W19=".","-",(CONCATENATE("[",ROUND(T_iii_strat3!W19,1),"; ",ROUND(T_iii_strat3!X19,1),"]")))</f>
        <v>-</v>
      </c>
      <c r="AK45" s="15" t="str">
        <f>IF(T_iii_strat3!AA19=".","-",(CONCATENATE("[",ROUND(T_iii_strat3!AA19,1),"; ",ROUND(T_iii_strat3!AB19,1),"]")))</f>
        <v>-</v>
      </c>
    </row>
    <row r="46" spans="1:37" x14ac:dyDescent="0.25">
      <c r="J46" s="12" t="s">
        <v>40</v>
      </c>
      <c r="K46" s="20">
        <f>ROUND(T_iii_strat1!B20,1)</f>
        <v>175.9</v>
      </c>
      <c r="L46" s="13">
        <f>ROUND(T_iii_strat1!F20,1)</f>
        <v>29</v>
      </c>
      <c r="M46" s="13">
        <f>ROUND(T_iii_strat1!J20,1)</f>
        <v>8.8000000000000007</v>
      </c>
      <c r="N46" s="13">
        <f>ROUND(T_iii_strat1!N20,1)</f>
        <v>67.3</v>
      </c>
      <c r="O46" s="13">
        <f>ROUND(T_iii_strat1!R20,1)</f>
        <v>0</v>
      </c>
      <c r="P46" s="13">
        <f>ROUND(T_iii_strat1!V20,1)</f>
        <v>70.8</v>
      </c>
      <c r="Q46" s="13">
        <f>ROUND(T_iii_strat1!Z20,1)</f>
        <v>0</v>
      </c>
      <c r="T46" s="12" t="s">
        <v>40</v>
      </c>
      <c r="U46" s="20">
        <f>ROUND(T_iii_strat2!B20,1)</f>
        <v>9115</v>
      </c>
      <c r="V46" s="13">
        <f>ROUND(T_iii_strat2!F20,1)</f>
        <v>132.80000000000001</v>
      </c>
      <c r="W46" s="13">
        <f>ROUND(T_iii_strat2!J20,1)</f>
        <v>808</v>
      </c>
      <c r="X46" s="13">
        <f>ROUND(T_iii_strat2!N20,1)</f>
        <v>1340.1</v>
      </c>
      <c r="Y46" s="13">
        <f>ROUND(T_iii_strat2!R20,1)</f>
        <v>0</v>
      </c>
      <c r="Z46" s="13">
        <f>ROUND(T_iii_strat2!V20,1)</f>
        <v>6599.4</v>
      </c>
      <c r="AA46" s="13">
        <f>ROUND(T_iii_strat2!Z20,1)</f>
        <v>234.7</v>
      </c>
      <c r="AD46" s="12" t="s">
        <v>40</v>
      </c>
      <c r="AE46" s="20">
        <f>ROUND(T_iii_strat3!B20,1)</f>
        <v>151.6</v>
      </c>
      <c r="AF46" s="13">
        <f>ROUND(T_iii_strat3!F20,1)</f>
        <v>28.2</v>
      </c>
      <c r="AG46" s="13">
        <f>ROUND(T_iii_strat3!J20,1)</f>
        <v>67.2</v>
      </c>
      <c r="AH46" s="13">
        <f>ROUND(T_iii_strat3!N20,1)</f>
        <v>56.2</v>
      </c>
      <c r="AI46" s="13">
        <f>ROUND(T_iii_strat3!R20,1)</f>
        <v>0</v>
      </c>
      <c r="AJ46" s="13">
        <f>ROUND(T_iii_strat3!V20,1)</f>
        <v>0</v>
      </c>
      <c r="AK46" s="13">
        <f>ROUND(T_iii_strat3!Z20,1)</f>
        <v>0</v>
      </c>
    </row>
    <row r="47" spans="1:37" x14ac:dyDescent="0.25">
      <c r="J47" s="18"/>
      <c r="K47" s="21" t="str">
        <f>IF(T_iii_strat1!C20=".","-",(CONCATENATE("[",ROUND(T_iii_strat1!C20,1),"; ",ROUND(T_iii_strat1!D20,1),"]")))</f>
        <v>[25.8; 326.1]</v>
      </c>
      <c r="L47" s="15" t="str">
        <f>IF(T_iii_strat1!G20=".","-",(CONCATENATE("[",ROUND(T_iii_strat1!G20,1),"; ",ROUND(T_iii_strat1!H20,1),"]")))</f>
        <v>[0; 80.8]</v>
      </c>
      <c r="M47" s="15" t="str">
        <f>IF(T_iii_strat1!K20=".","-",(CONCATENATE("[",ROUND(T_iii_strat1!K20,1),"; ",ROUND(T_iii_strat1!L20,1),"]")))</f>
        <v>[0; 24.8]</v>
      </c>
      <c r="N47" s="15" t="str">
        <f>IF(T_iii_strat1!O20=".","-",(CONCATENATE("[",ROUND(T_iii_strat1!O20,1),"; ",ROUND(T_iii_strat1!P20,1),"]")))</f>
        <v>[0; 662.5]</v>
      </c>
      <c r="O47" s="15" t="str">
        <f>IF(T_iii_strat1!S20=".","-",(CONCATENATE("[",ROUND(T_iii_strat1!S20,1),"; ",ROUND(T_iii_strat1!T20,1),"]")))</f>
        <v>-</v>
      </c>
      <c r="P47" s="15" t="str">
        <f>IF(T_iii_strat1!W20=".","-",(CONCATENATE("[",ROUND(T_iii_strat1!W20,1),"; ",ROUND(T_iii_strat1!X20,1),"]")))</f>
        <v>[22; 119.6]</v>
      </c>
      <c r="Q47" s="15" t="str">
        <f>IF(T_iii_strat1!AA20=".","-",(CONCATENATE("[",ROUND(T_iii_strat1!AA20,1),"; ",ROUND(T_iii_strat1!AB20,1),"]")))</f>
        <v>-</v>
      </c>
      <c r="T47" s="18"/>
      <c r="U47" s="21" t="str">
        <f>IF(T_iii_strat2!C20=".","-",(CONCATENATE("[",ROUND(T_iii_strat2!C20,1),"; ",ROUND(T_iii_strat2!D20,1),"]")))</f>
        <v>[3352.6; 14877.4]</v>
      </c>
      <c r="V47" s="15" t="str">
        <f>IF(T_iii_strat2!G20=".","-",(CONCATENATE("[",ROUND(T_iii_strat2!G20,1),"; ",ROUND(T_iii_strat2!H20,1),"]")))</f>
        <v>[0; 293.7]</v>
      </c>
      <c r="W47" s="15" t="str">
        <f>IF(T_iii_strat2!K20=".","-",(CONCATENATE("[",ROUND(T_iii_strat2!K20,1),"; ",ROUND(T_iii_strat2!L20,1),"]")))</f>
        <v>[107.8; 1508.3]</v>
      </c>
      <c r="X47" s="15" t="str">
        <f>IF(T_iii_strat2!O20=".","-",(CONCATENATE("[",ROUND(T_iii_strat2!O20,1),"; ",ROUND(T_iii_strat2!P20,1),"]")))</f>
        <v>[0; 2838]</v>
      </c>
      <c r="Y47" s="15" t="str">
        <f>IF(T_iii_strat2!S20=".","-",(CONCATENATE("[",ROUND(T_iii_strat2!S20,1),"; ",ROUND(T_iii_strat2!T20,1),"]")))</f>
        <v>-</v>
      </c>
      <c r="Z47" s="15" t="str">
        <f>IF(T_iii_strat2!W20=".","-",(CONCATENATE("[",ROUND(T_iii_strat2!W20,1),"; ",ROUND(T_iii_strat2!X20,1),"]")))</f>
        <v>[2262.9; 10935.9]</v>
      </c>
      <c r="AA47" s="15" t="str">
        <f>IF(T_iii_strat2!AA20=".","-",(CONCATENATE("[",ROUND(T_iii_strat2!AA20,1),"; ",ROUND(T_iii_strat2!AB20,1),"]")))</f>
        <v>[0; 493]</v>
      </c>
      <c r="AD47" s="18"/>
      <c r="AE47" s="21" t="str">
        <f>IF(T_iii_strat3!C20=".","-",(CONCATENATE("[",ROUND(T_iii_strat3!C20,1),"; ",ROUND(T_iii_strat3!D20,1),"]")))</f>
        <v>[77.9; 225.3]</v>
      </c>
      <c r="AF47" s="15" t="str">
        <f>IF(T_iii_strat3!G20=".","-",(CONCATENATE("[",ROUND(T_iii_strat3!G20,1),"; ",ROUND(T_iii_strat3!H20,1),"]")))</f>
        <v>[0; 0]</v>
      </c>
      <c r="AG47" s="15" t="str">
        <f>IF(T_iii_strat3!K20=".","-",(CONCATENATE("[",ROUND(T_iii_strat3!K20,1),"; ",ROUND(T_iii_strat3!L20,1),"]")))</f>
        <v>[19.2; 115.1]</v>
      </c>
      <c r="AH47" s="15" t="str">
        <f>IF(T_iii_strat3!O20=".","-",(CONCATENATE("[",ROUND(T_iii_strat3!O20,1),"; ",ROUND(T_iii_strat3!P20,1),"]")))</f>
        <v>[12; 100.4]</v>
      </c>
      <c r="AI47" s="15" t="str">
        <f>IF(T_iii_strat3!S20=".","-",(CONCATENATE("[",ROUND(T_iii_strat3!S20,1),"; ",ROUND(T_iii_strat3!T20,1),"]")))</f>
        <v>-</v>
      </c>
      <c r="AJ47" s="15" t="str">
        <f>IF(T_iii_strat3!W20=".","-",(CONCATENATE("[",ROUND(T_iii_strat3!W20,1),"; ",ROUND(T_iii_strat3!X20,1),"]")))</f>
        <v>-</v>
      </c>
      <c r="AK47" s="15" t="str">
        <f>IF(T_iii_strat3!AA20=".","-",(CONCATENATE("[",ROUND(T_iii_strat3!AA20,1),"; ",ROUND(T_iii_strat3!AB20,1),"]")))</f>
        <v>-</v>
      </c>
    </row>
    <row r="48" spans="1:37" ht="38.25" customHeight="1" thickBot="1" x14ac:dyDescent="0.3">
      <c r="J48" s="142" t="str">
        <f>T_iii_strat1!B1</f>
        <v>strat1 Footnote: Volume data were available for the following total number of antimalarial products=5529;  by outlet type: Private not for profit=35; private not for profit=47; pharmacy=682; PPMV=4668; informal=32; labs = 0; wholesalers= 65;   The number of antimalarial products with volume data, from outlets that met screening criteria for a full interview but did not complete the interview =13</v>
      </c>
      <c r="K48" s="142"/>
      <c r="L48" s="142"/>
      <c r="M48" s="142"/>
      <c r="N48" s="142"/>
      <c r="O48" s="142"/>
      <c r="P48" s="142"/>
      <c r="Q48" s="142"/>
      <c r="T48" s="142" t="str">
        <f>T_iii_strat2!B1</f>
        <v>strat2 Footnote: Volume data were available for the following total number of antimalarial products=9481;  by outlet type: Private not for profit=71; private not for profit=384; pharmacy=1476; PPMV=7191; informal=182; labs = 3; wholesalers= 174;   The number of antimalarial products with volume data, from outlets that met screening criteria for a full interview but did not complete the interview =25</v>
      </c>
      <c r="U48" s="142"/>
      <c r="V48" s="142"/>
      <c r="W48" s="142"/>
      <c r="X48" s="142"/>
      <c r="Y48" s="142"/>
      <c r="Z48" s="142"/>
      <c r="AA48" s="142"/>
      <c r="AD48" s="142" t="str">
        <f>T_iii_strat3!B1</f>
        <v>strat3 Footnote: Volume data were available for the following total number of antimalarial products=5273;  by outlet type: Private not for profit=13; private not for profit=228; pharmacy=2561; PPMV=2285; informal=175; labs = 0; wholesalers= 11;   The number of antimalarial products with volume data, from outlets that met screening criteria for a full interview but did not complete the interview =31</v>
      </c>
      <c r="AE48" s="142"/>
      <c r="AF48" s="142"/>
      <c r="AG48" s="142"/>
      <c r="AH48" s="142"/>
      <c r="AI48" s="142"/>
      <c r="AJ48" s="142"/>
      <c r="AK48" s="142"/>
    </row>
    <row r="59" spans="1:60" s="11" customFormat="1" x14ac:dyDescent="0.25">
      <c r="A59" s="38"/>
      <c r="H59" s="38"/>
      <c r="I59" s="39"/>
      <c r="J59" s="9"/>
      <c r="K59" s="10"/>
      <c r="L59" s="10"/>
      <c r="O59" s="10"/>
      <c r="Q59" s="10"/>
    </row>
    <row r="60" spans="1:60" s="11" customFormat="1" x14ac:dyDescent="0.25">
      <c r="A60" s="38"/>
      <c r="H60" s="38"/>
      <c r="I60" s="39"/>
      <c r="J60" s="9"/>
      <c r="K60" s="10"/>
      <c r="L60" s="10"/>
      <c r="O60" s="10"/>
      <c r="Q60" s="10"/>
    </row>
    <row r="61" spans="1:60" ht="22.5" customHeight="1" x14ac:dyDescent="0.25">
      <c r="A61" s="35"/>
      <c r="J61" s="6" t="s">
        <v>2</v>
      </c>
      <c r="K61" s="3">
        <f t="shared" ref="K61:Q61" si="7">IFERROR(IF((RIGHT(K66,LEN(K66)-2)*1)&gt;50,0,1), "")</f>
        <v>0</v>
      </c>
      <c r="L61" s="3">
        <f t="shared" si="7"/>
        <v>1</v>
      </c>
      <c r="M61" s="2">
        <f t="shared" si="7"/>
        <v>1</v>
      </c>
      <c r="N61" s="2">
        <f t="shared" si="7"/>
        <v>0</v>
      </c>
      <c r="O61" s="3">
        <f t="shared" si="7"/>
        <v>1</v>
      </c>
      <c r="P61" s="2">
        <f t="shared" si="7"/>
        <v>0</v>
      </c>
      <c r="Q61" s="3">
        <f t="shared" si="7"/>
        <v>1</v>
      </c>
      <c r="S61" s="2" t="str">
        <f t="shared" ref="S61:AY61" si="8">IFERROR(IF((RIGHT(S66,LEN(S66)-2)*1)&gt;50,0,1), "")</f>
        <v/>
      </c>
      <c r="T61" s="2" t="str">
        <f t="shared" si="8"/>
        <v/>
      </c>
      <c r="U61" s="2">
        <f t="shared" si="8"/>
        <v>0</v>
      </c>
      <c r="V61" s="2">
        <f t="shared" si="8"/>
        <v>0</v>
      </c>
      <c r="W61" s="2">
        <f t="shared" si="8"/>
        <v>0</v>
      </c>
      <c r="X61" s="2">
        <f t="shared" si="8"/>
        <v>0</v>
      </c>
      <c r="Y61" s="2">
        <f t="shared" si="8"/>
        <v>1</v>
      </c>
      <c r="Z61" s="2">
        <f t="shared" si="8"/>
        <v>0</v>
      </c>
      <c r="AA61" s="2">
        <f t="shared" si="8"/>
        <v>0</v>
      </c>
      <c r="AB61" s="2" t="str">
        <f t="shared" si="8"/>
        <v/>
      </c>
      <c r="AC61" s="2" t="str">
        <f t="shared" si="8"/>
        <v/>
      </c>
      <c r="AD61" s="2" t="str">
        <f t="shared" si="8"/>
        <v/>
      </c>
      <c r="AE61" s="2">
        <f t="shared" si="8"/>
        <v>0</v>
      </c>
      <c r="AF61" s="2">
        <f t="shared" si="8"/>
        <v>1</v>
      </c>
      <c r="AG61" s="2">
        <f t="shared" si="8"/>
        <v>0</v>
      </c>
      <c r="AH61" s="2">
        <f t="shared" si="8"/>
        <v>0</v>
      </c>
      <c r="AI61" s="2">
        <f t="shared" si="8"/>
        <v>1</v>
      </c>
      <c r="AJ61" s="2">
        <f t="shared" si="8"/>
        <v>0</v>
      </c>
      <c r="AK61" s="2">
        <f t="shared" si="8"/>
        <v>0</v>
      </c>
      <c r="AL61" s="2" t="str">
        <f t="shared" si="8"/>
        <v/>
      </c>
      <c r="AM61" s="2" t="str">
        <f t="shared" si="8"/>
        <v/>
      </c>
      <c r="AN61" s="2" t="str">
        <f t="shared" si="8"/>
        <v/>
      </c>
      <c r="AO61" s="2" t="str">
        <f t="shared" si="8"/>
        <v/>
      </c>
      <c r="AP61" s="2" t="str">
        <f t="shared" si="8"/>
        <v/>
      </c>
      <c r="AQ61" s="2" t="str">
        <f t="shared" si="8"/>
        <v/>
      </c>
      <c r="AR61" s="2" t="str">
        <f t="shared" si="8"/>
        <v/>
      </c>
      <c r="AS61" s="2" t="str">
        <f t="shared" si="8"/>
        <v/>
      </c>
      <c r="AT61" s="2" t="str">
        <f t="shared" si="8"/>
        <v/>
      </c>
      <c r="AU61" s="2" t="str">
        <f t="shared" si="8"/>
        <v/>
      </c>
      <c r="AV61" s="2" t="str">
        <f t="shared" si="8"/>
        <v/>
      </c>
      <c r="AW61" s="2" t="str">
        <f t="shared" si="8"/>
        <v/>
      </c>
      <c r="AX61" s="2" t="str">
        <f t="shared" si="8"/>
        <v/>
      </c>
      <c r="AY61" s="2" t="str">
        <f t="shared" si="8"/>
        <v/>
      </c>
      <c r="AZ61" s="2" t="str">
        <f t="shared" ref="AZ61:BH61" si="9">IFERROR(IF((RIGHT(AZ66,LEN(AZ66)-2)*1)&gt;50,1,0), "")</f>
        <v/>
      </c>
      <c r="BA61" s="2" t="str">
        <f t="shared" si="9"/>
        <v/>
      </c>
      <c r="BB61" s="2" t="str">
        <f t="shared" si="9"/>
        <v/>
      </c>
      <c r="BC61" s="2" t="str">
        <f t="shared" si="9"/>
        <v/>
      </c>
      <c r="BD61" s="2" t="str">
        <f t="shared" si="9"/>
        <v/>
      </c>
      <c r="BE61" s="2" t="str">
        <f t="shared" si="9"/>
        <v/>
      </c>
      <c r="BF61" s="2" t="str">
        <f t="shared" si="9"/>
        <v/>
      </c>
      <c r="BG61" s="2" t="str">
        <f t="shared" si="9"/>
        <v/>
      </c>
      <c r="BH61" s="2" t="str">
        <f t="shared" si="9"/>
        <v/>
      </c>
    </row>
    <row r="62" spans="1:60" ht="15.75" thickBot="1" x14ac:dyDescent="0.3">
      <c r="A62" s="66"/>
      <c r="B62" s="66"/>
      <c r="C62" s="66"/>
      <c r="D62" s="66"/>
      <c r="E62" s="66"/>
      <c r="F62" s="66"/>
      <c r="G62" s="66"/>
      <c r="H62" s="67"/>
      <c r="J62" s="133"/>
      <c r="K62" s="134"/>
      <c r="L62" s="134"/>
      <c r="M62" s="135"/>
      <c r="N62" s="135"/>
      <c r="O62" s="134"/>
      <c r="P62" s="135"/>
      <c r="Q62" s="134"/>
      <c r="T62" s="135"/>
      <c r="U62" s="135"/>
      <c r="V62" s="135"/>
      <c r="W62" s="135"/>
      <c r="X62" s="135"/>
      <c r="Y62" s="135"/>
      <c r="Z62" s="135"/>
      <c r="AA62" s="135"/>
      <c r="AD62" s="135"/>
      <c r="AE62" s="135"/>
      <c r="AF62" s="135"/>
      <c r="AG62" s="135"/>
      <c r="AH62" s="135"/>
      <c r="AI62" s="135"/>
      <c r="AJ62" s="135"/>
      <c r="AK62" s="135"/>
    </row>
    <row r="63" spans="1:60" s="4" customFormat="1" ht="58.5" customHeight="1" thickBot="1" x14ac:dyDescent="0.3">
      <c r="A63" s="26"/>
      <c r="B63" s="141" t="str">
        <f>J63</f>
        <v>Overall market share of antimalarials sold in the previous week, by stratum</v>
      </c>
      <c r="C63" s="141"/>
      <c r="D63" s="141"/>
      <c r="E63" s="141"/>
      <c r="F63" s="141"/>
      <c r="G63" s="141"/>
      <c r="H63" s="26"/>
      <c r="I63" s="27"/>
      <c r="J63" s="147" t="s">
        <v>4</v>
      </c>
      <c r="K63" s="147"/>
      <c r="L63" s="147"/>
      <c r="M63" s="147"/>
      <c r="N63" s="147"/>
      <c r="O63" s="147"/>
      <c r="P63" s="147"/>
      <c r="Q63" s="147"/>
      <c r="T63" s="147" t="s">
        <v>4</v>
      </c>
      <c r="U63" s="147"/>
      <c r="V63" s="147"/>
      <c r="W63" s="147"/>
      <c r="X63" s="147"/>
      <c r="Y63" s="147"/>
      <c r="Z63" s="147"/>
      <c r="AA63" s="147"/>
      <c r="AD63" s="147" t="s">
        <v>4</v>
      </c>
      <c r="AE63" s="147"/>
      <c r="AF63" s="147"/>
      <c r="AG63" s="147"/>
      <c r="AH63" s="147"/>
      <c r="AI63" s="147"/>
      <c r="AJ63" s="147"/>
      <c r="AK63" s="147"/>
    </row>
    <row r="64" spans="1:60" ht="15.75" thickTop="1" x14ac:dyDescent="0.25">
      <c r="B64" s="145" t="s">
        <v>77</v>
      </c>
      <c r="C64" s="145"/>
      <c r="D64" s="145"/>
      <c r="E64" s="145"/>
      <c r="F64" s="145"/>
      <c r="G64" s="145"/>
      <c r="J64" s="7" t="str">
        <f>CONCATENATE("Table number: ",T_iii_strat1!A1)</f>
        <v>Table number: T_iii_strat1</v>
      </c>
      <c r="T64" s="2" t="str">
        <f>CONCATENATE("Table number: ",T_iii_strat2!A1)</f>
        <v>Table number: T_iii_strat2</v>
      </c>
      <c r="AD64" s="2" t="str">
        <f>CONCATENATE("Table number: ",T_iii_strat3!A1)</f>
        <v>Table number: T_iii_strat3</v>
      </c>
    </row>
    <row r="65" spans="2:37" ht="23.25" x14ac:dyDescent="0.25">
      <c r="B65" s="146"/>
      <c r="C65" s="146"/>
      <c r="D65" s="146"/>
      <c r="E65" s="146"/>
      <c r="F65" s="146"/>
      <c r="G65" s="146"/>
      <c r="J65" s="68" t="s">
        <v>3</v>
      </c>
      <c r="K65" s="69" t="str">
        <f>IF(T_iii_strat1!B2="","",T_iii_strat1!B2)</f>
        <v>Retail total</v>
      </c>
      <c r="L65" s="69" t="str">
        <f>IF(T_iii_strat1!F2="","",T_iii_strat1!F2)</f>
        <v>Private Not For-Profit Facility</v>
      </c>
      <c r="M65" s="69" t="str">
        <f>IF(T_iii_strat1!J2="","",T_iii_strat1!J2)</f>
        <v>Private For-Profit Facility</v>
      </c>
      <c r="N65" s="69" t="str">
        <f>IF(T_iii_strat1!N2="","",T_iii_strat1!N2)</f>
        <v>Pharmacy</v>
      </c>
      <c r="O65" s="69" t="str">
        <f>IF(T_iii_strat1!R2="","",T_iii_strat1!R2)</f>
        <v>Laboratory</v>
      </c>
      <c r="P65" s="69" t="str">
        <f>IF(T_iii_strat1!V2="","",T_iii_strat1!V2)</f>
        <v>Drug store</v>
      </c>
      <c r="Q65" s="69" t="str">
        <f>IF(T_iii_strat1!Z2="","",T_iii_strat1!Z2)</f>
        <v>Informal</v>
      </c>
      <c r="T65" s="162" t="str">
        <f>J65</f>
        <v>Total volumes of antimalarials sold in the previous week, by stratum</v>
      </c>
      <c r="U65" s="72" t="str">
        <f>IF(T_iii_strat2!B2="","",T_iii_strat2!B2)</f>
        <v>Retail total</v>
      </c>
      <c r="V65" s="72" t="str">
        <f>IF(T_iii_strat2!F2="","",T_iii_strat2!F2)</f>
        <v>Private Not For-Profit Facility</v>
      </c>
      <c r="W65" s="72" t="str">
        <f>IF(T_iii_strat2!J2="","",T_iii_strat2!J2)</f>
        <v>Private For-Profit Facility</v>
      </c>
      <c r="X65" s="72" t="str">
        <f>IF(T_iii_strat2!N2="","",T_iii_strat2!N2)</f>
        <v>Pharmacy</v>
      </c>
      <c r="Y65" s="72" t="str">
        <f>IF(T_iii_strat2!R2="","",T_iii_strat2!R2)</f>
        <v>Laboratory</v>
      </c>
      <c r="Z65" s="72" t="str">
        <f>IF(T_iii_strat2!V2="","",T_iii_strat2!V2)</f>
        <v>Drug store</v>
      </c>
      <c r="AA65" s="72" t="str">
        <f>IF(T_iii_strat2!Z2="","",T_iii_strat2!Z2)</f>
        <v>Informal</v>
      </c>
      <c r="AD65" s="164" t="s">
        <v>1</v>
      </c>
      <c r="AE65" s="74" t="str">
        <f>IF(T_iii_strat3!B2="","",T_iii_strat3!B2)</f>
        <v>Retail total</v>
      </c>
      <c r="AF65" s="74" t="str">
        <f>IF(T_iii_strat3!F2="","",T_iii_strat3!F2)</f>
        <v>Private Not For-Profit Facility</v>
      </c>
      <c r="AG65" s="74" t="str">
        <f>IF(T_iii_strat3!J2="","",T_iii_strat3!J2)</f>
        <v>Private For-Profit Facility</v>
      </c>
      <c r="AH65" s="74" t="str">
        <f>IF(T_iii_strat3!N2="","",T_iii_strat3!N2)</f>
        <v>Pharmacy</v>
      </c>
      <c r="AI65" s="74" t="str">
        <f>IF(T_iii_strat3!R2="","",T_iii_strat3!R2)</f>
        <v>Laboratory</v>
      </c>
      <c r="AJ65" s="74" t="str">
        <f>IF(T_iii_strat3!V2="","",T_iii_strat3!V2)</f>
        <v>Drug store</v>
      </c>
      <c r="AK65" s="74" t="str">
        <f>IF(T_iii_strat3!Z2="","",T_iii_strat3!Z2)</f>
        <v>Informal</v>
      </c>
    </row>
    <row r="66" spans="2:37" x14ac:dyDescent="0.25">
      <c r="B66" s="146"/>
      <c r="C66" s="146"/>
      <c r="D66" s="146"/>
      <c r="E66" s="146"/>
      <c r="F66" s="146"/>
      <c r="G66" s="146"/>
      <c r="J66" s="70"/>
      <c r="K66" s="71" t="str">
        <f>CONCATENATE("N=",T_iii_strat1!E4)</f>
        <v>N=5464</v>
      </c>
      <c r="L66" s="71" t="str">
        <f>CONCATENATE("N=",T_iii_strat1!I4)</f>
        <v>N=35</v>
      </c>
      <c r="M66" s="71" t="str">
        <f>CONCATENATE("N=",T_iii_strat1!M4)</f>
        <v>N=47</v>
      </c>
      <c r="N66" s="71" t="str">
        <f>CONCATENATE("N=",T_iii_strat1!Q4)</f>
        <v>N=682</v>
      </c>
      <c r="O66" s="71" t="str">
        <f>CONCATENATE("N=",T_iii_strat1!U4)</f>
        <v>N=0</v>
      </c>
      <c r="P66" s="71" t="str">
        <f>CONCATENATE("N=",T_iii_strat1!Y4)</f>
        <v>N=4668</v>
      </c>
      <c r="Q66" s="71" t="str">
        <f>CONCATENATE("N=",T_iii_strat1!AC4)</f>
        <v>N=32</v>
      </c>
      <c r="T66" s="163"/>
      <c r="U66" s="73" t="str">
        <f>CONCATENATE("N=",T_iii_strat2!E4)</f>
        <v>N=9307</v>
      </c>
      <c r="V66" s="73" t="str">
        <f>CONCATENATE("N=",T_iii_strat2!I4)</f>
        <v>N=71</v>
      </c>
      <c r="W66" s="73" t="str">
        <f>CONCATENATE("N=",T_iii_strat2!M4)</f>
        <v>N=384</v>
      </c>
      <c r="X66" s="73" t="str">
        <f>CONCATENATE("N=",T_iii_strat2!Q4)</f>
        <v>N=1476</v>
      </c>
      <c r="Y66" s="73" t="str">
        <f>CONCATENATE("N=",T_iii_strat2!U4)</f>
        <v>N=3</v>
      </c>
      <c r="Z66" s="73" t="str">
        <f>CONCATENATE("N=",T_iii_strat2!Y4)</f>
        <v>N=7191</v>
      </c>
      <c r="AA66" s="73" t="str">
        <f>CONCATENATE("N=",T_iii_strat2!AC4)</f>
        <v>N=182</v>
      </c>
      <c r="AD66" s="165"/>
      <c r="AE66" s="75" t="str">
        <f>CONCATENATE("N=",T_iii_strat3!E4)</f>
        <v>N=5262</v>
      </c>
      <c r="AF66" s="75" t="str">
        <f>CONCATENATE("N=",T_iii_strat3!I4)</f>
        <v>N=13</v>
      </c>
      <c r="AG66" s="75" t="str">
        <f>CONCATENATE("N=",T_iii_strat3!M4)</f>
        <v>N=228</v>
      </c>
      <c r="AH66" s="75" t="str">
        <f>CONCATENATE("N=",T_iii_strat3!Q4)</f>
        <v>N=2561</v>
      </c>
      <c r="AI66" s="75" t="str">
        <f>CONCATENATE("N=",T_iii_strat3!U4)</f>
        <v>N=0</v>
      </c>
      <c r="AJ66" s="75" t="str">
        <f>CONCATENATE("N=",T_iii_strat3!Y4)</f>
        <v>N=2285</v>
      </c>
      <c r="AK66" s="75" t="str">
        <f>CONCATENATE("N=",T_iii_strat3!AC4)</f>
        <v>N=175</v>
      </c>
    </row>
    <row r="67" spans="2:37" x14ac:dyDescent="0.25">
      <c r="B67" s="146"/>
      <c r="C67" s="146"/>
      <c r="D67" s="146"/>
      <c r="E67" s="146"/>
      <c r="F67" s="146"/>
      <c r="G67" s="146"/>
      <c r="J67" s="70"/>
      <c r="K67" s="71" t="s">
        <v>43</v>
      </c>
      <c r="L67" s="71" t="s">
        <v>43</v>
      </c>
      <c r="M67" s="71" t="s">
        <v>43</v>
      </c>
      <c r="N67" s="71" t="s">
        <v>43</v>
      </c>
      <c r="O67" s="71" t="s">
        <v>43</v>
      </c>
      <c r="P67" s="71" t="s">
        <v>43</v>
      </c>
      <c r="Q67" s="71" t="s">
        <v>43</v>
      </c>
      <c r="T67" s="163"/>
      <c r="U67" s="73" t="s">
        <v>43</v>
      </c>
      <c r="V67" s="73" t="s">
        <v>43</v>
      </c>
      <c r="W67" s="73" t="s">
        <v>43</v>
      </c>
      <c r="X67" s="73" t="s">
        <v>43</v>
      </c>
      <c r="Y67" s="73" t="s">
        <v>43</v>
      </c>
      <c r="Z67" s="73" t="s">
        <v>43</v>
      </c>
      <c r="AA67" s="73" t="s">
        <v>43</v>
      </c>
      <c r="AD67" s="165"/>
      <c r="AE67" s="75" t="s">
        <v>43</v>
      </c>
      <c r="AF67" s="75" t="s">
        <v>43</v>
      </c>
      <c r="AG67" s="75" t="s">
        <v>43</v>
      </c>
      <c r="AH67" s="75" t="s">
        <v>43</v>
      </c>
      <c r="AI67" s="75" t="s">
        <v>43</v>
      </c>
      <c r="AJ67" s="75" t="s">
        <v>43</v>
      </c>
      <c r="AK67" s="75" t="s">
        <v>43</v>
      </c>
    </row>
    <row r="68" spans="2:37" x14ac:dyDescent="0.25">
      <c r="B68" s="146"/>
      <c r="C68" s="146"/>
      <c r="D68" s="146"/>
      <c r="E68" s="146"/>
      <c r="F68" s="146"/>
      <c r="G68" s="146"/>
      <c r="J68" s="23" t="s">
        <v>10</v>
      </c>
      <c r="K68" s="22"/>
      <c r="L68" s="22"/>
      <c r="M68" s="22"/>
      <c r="N68" s="22"/>
      <c r="O68" s="22"/>
      <c r="P68" s="22"/>
      <c r="Q68" s="22"/>
      <c r="T68" s="23" t="str">
        <f t="shared" ref="T68:T85" si="10">J68</f>
        <v>Antimalarial type</v>
      </c>
      <c r="U68" s="22"/>
      <c r="V68" s="22"/>
      <c r="W68" s="22"/>
      <c r="X68" s="22"/>
      <c r="Y68" s="22"/>
      <c r="Z68" s="22"/>
      <c r="AA68" s="22"/>
      <c r="AD68" s="23" t="str">
        <f t="shared" ref="AD68:AD85" si="11">J68</f>
        <v>Antimalarial type</v>
      </c>
      <c r="AE68" s="22"/>
      <c r="AF68" s="22"/>
      <c r="AG68" s="22"/>
      <c r="AH68" s="22"/>
      <c r="AI68" s="22"/>
      <c r="AJ68" s="22"/>
      <c r="AK68" s="22"/>
    </row>
    <row r="69" spans="2:37" x14ac:dyDescent="0.25">
      <c r="B69" s="146"/>
      <c r="C69" s="146"/>
      <c r="D69" s="146"/>
      <c r="E69" s="146"/>
      <c r="F69" s="146"/>
      <c r="G69" s="146"/>
      <c r="J69" s="12" t="s">
        <v>55</v>
      </c>
      <c r="K69" s="24">
        <f t="shared" ref="K69:Q69" si="12">IF(K14=0,0,(K14/($K$14)))</f>
        <v>1</v>
      </c>
      <c r="L69" s="25">
        <f t="shared" si="12"/>
        <v>5.2142321178191148E-3</v>
      </c>
      <c r="M69" s="25">
        <f t="shared" si="12"/>
        <v>5.3449902534897335E-3</v>
      </c>
      <c r="N69" s="25">
        <f t="shared" si="12"/>
        <v>0.20418687550417319</v>
      </c>
      <c r="O69" s="25">
        <f t="shared" si="12"/>
        <v>0</v>
      </c>
      <c r="P69" s="25">
        <f t="shared" si="12"/>
        <v>0.78117324245978181</v>
      </c>
      <c r="Q69" s="25">
        <f t="shared" si="12"/>
        <v>4.0816654965489911E-3</v>
      </c>
      <c r="T69" s="12" t="str">
        <f t="shared" si="10"/>
        <v>Any antimalarial</v>
      </c>
      <c r="U69" s="40">
        <f t="shared" ref="U69:AA69" si="13">IF(U14=0,0,(U14/($U$14)))</f>
        <v>1</v>
      </c>
      <c r="V69" s="41">
        <f t="shared" si="13"/>
        <v>1.3268219922168841E-2</v>
      </c>
      <c r="W69" s="41">
        <f t="shared" si="13"/>
        <v>3.2968486370362073E-2</v>
      </c>
      <c r="X69" s="41">
        <f t="shared" si="13"/>
        <v>0.12103569144423616</v>
      </c>
      <c r="Y69" s="41">
        <f t="shared" si="13"/>
        <v>7.1946829150160998E-5</v>
      </c>
      <c r="Z69" s="41">
        <f t="shared" si="13"/>
        <v>0.80870042289427713</v>
      </c>
      <c r="AA69" s="41">
        <f t="shared" si="13"/>
        <v>2.3955232539805735E-2</v>
      </c>
      <c r="AD69" s="12" t="str">
        <f t="shared" si="11"/>
        <v>Any antimalarial</v>
      </c>
      <c r="AE69" s="40">
        <f t="shared" ref="AE69:AK69" si="14">IF(AE14=0,0,(AE14/($AE$14)))</f>
        <v>1</v>
      </c>
      <c r="AF69" s="58">
        <f t="shared" si="14"/>
        <v>2.7110040972401607E-3</v>
      </c>
      <c r="AG69" s="41">
        <f t="shared" si="14"/>
        <v>4.2801735434810896E-2</v>
      </c>
      <c r="AH69" s="41">
        <f t="shared" si="14"/>
        <v>0.66906668527048763</v>
      </c>
      <c r="AI69" s="58">
        <f t="shared" si="14"/>
        <v>0</v>
      </c>
      <c r="AJ69" s="41">
        <f t="shared" si="14"/>
        <v>0.24598374302592405</v>
      </c>
      <c r="AK69" s="41">
        <f t="shared" si="14"/>
        <v>3.9436832171537282E-2</v>
      </c>
    </row>
    <row r="70" spans="2:37" x14ac:dyDescent="0.25">
      <c r="B70" s="146"/>
      <c r="C70" s="146"/>
      <c r="D70" s="146"/>
      <c r="E70" s="146"/>
      <c r="F70" s="146"/>
      <c r="G70" s="146"/>
      <c r="J70" s="12" t="s">
        <v>23</v>
      </c>
      <c r="K70" s="24">
        <f t="shared" ref="K70:Q70" si="15">IF(K16=0,0,(K16/($K$14)))</f>
        <v>0.81352280522469289</v>
      </c>
      <c r="L70" s="25">
        <f t="shared" si="15"/>
        <v>3.5435454766737547E-3</v>
      </c>
      <c r="M70" s="25">
        <f t="shared" si="15"/>
        <v>3.2236909601871654E-3</v>
      </c>
      <c r="N70" s="25">
        <f t="shared" si="15"/>
        <v>0.15484076676570757</v>
      </c>
      <c r="O70" s="25">
        <f t="shared" si="15"/>
        <v>0</v>
      </c>
      <c r="P70" s="25">
        <f t="shared" si="15"/>
        <v>0.64904818135549924</v>
      </c>
      <c r="Q70" s="25">
        <f t="shared" si="15"/>
        <v>2.8666206666250922E-3</v>
      </c>
      <c r="T70" s="12" t="str">
        <f t="shared" si="10"/>
        <v>Artemether lumefantrine</v>
      </c>
      <c r="U70" s="40">
        <f t="shared" ref="U70:AA70" si="16">IF(U16=0,0,(U16/($U$14)))</f>
        <v>0.58793601691944497</v>
      </c>
      <c r="V70" s="41">
        <f t="shared" si="16"/>
        <v>1.0423717838619282E-2</v>
      </c>
      <c r="W70" s="41">
        <f t="shared" si="16"/>
        <v>1.8329908970422509E-2</v>
      </c>
      <c r="X70" s="41">
        <f t="shared" si="16"/>
        <v>8.7104342190141085E-2</v>
      </c>
      <c r="Y70" s="41">
        <f t="shared" si="16"/>
        <v>4.5311194528612037E-5</v>
      </c>
      <c r="Z70" s="41">
        <f t="shared" si="16"/>
        <v>0.45815281567742844</v>
      </c>
      <c r="AA70" s="41">
        <f t="shared" si="16"/>
        <v>1.388022720502489E-2</v>
      </c>
      <c r="AD70" s="12" t="str">
        <f t="shared" si="11"/>
        <v>Artemether lumefantrine</v>
      </c>
      <c r="AE70" s="40">
        <f t="shared" ref="AE70:AK70" si="17">IF(AE16=0,0,(AE16/($AE$14)))</f>
        <v>0.78161238561949775</v>
      </c>
      <c r="AF70" s="41">
        <f t="shared" si="17"/>
        <v>1.7893607513429634E-3</v>
      </c>
      <c r="AG70" s="41">
        <f t="shared" si="17"/>
        <v>3.0558661429942471E-2</v>
      </c>
      <c r="AH70" s="41">
        <f t="shared" si="17"/>
        <v>0.5223968006456029</v>
      </c>
      <c r="AI70" s="41">
        <f t="shared" si="17"/>
        <v>0</v>
      </c>
      <c r="AJ70" s="41">
        <f t="shared" si="17"/>
        <v>0.19236551982909625</v>
      </c>
      <c r="AK70" s="41">
        <f t="shared" si="17"/>
        <v>3.4502420067991937E-2</v>
      </c>
    </row>
    <row r="71" spans="2:37" x14ac:dyDescent="0.25">
      <c r="B71" s="146"/>
      <c r="C71" s="146"/>
      <c r="D71" s="146"/>
      <c r="E71" s="146"/>
      <c r="F71" s="146"/>
      <c r="G71" s="146"/>
      <c r="J71" s="12" t="s">
        <v>24</v>
      </c>
      <c r="K71" s="24">
        <f t="shared" ref="K71:Q71" si="18">IF(K18=0,0,(K18/($K$14)))</f>
        <v>3.0325829157454926E-2</v>
      </c>
      <c r="L71" s="25">
        <f t="shared" si="18"/>
        <v>0</v>
      </c>
      <c r="M71" s="25">
        <f t="shared" si="18"/>
        <v>5.9344076958203671E-5</v>
      </c>
      <c r="N71" s="25">
        <f t="shared" si="18"/>
        <v>8.2347450518103979E-3</v>
      </c>
      <c r="O71" s="25">
        <f t="shared" si="18"/>
        <v>0</v>
      </c>
      <c r="P71" s="25">
        <f t="shared" si="18"/>
        <v>2.188187108857154E-2</v>
      </c>
      <c r="Q71" s="25">
        <f t="shared" si="18"/>
        <v>1.5087477192763643E-4</v>
      </c>
      <c r="T71" s="12" t="str">
        <f t="shared" si="10"/>
        <v>Artesunate amodiaquine</v>
      </c>
      <c r="U71" s="40">
        <f t="shared" ref="U71:AA71" si="19">IF(U18=0,0,(U18/($U$14)))</f>
        <v>1.4286191015463672E-2</v>
      </c>
      <c r="V71" s="41">
        <f t="shared" si="19"/>
        <v>7.4089926188676428E-5</v>
      </c>
      <c r="W71" s="41">
        <f t="shared" si="19"/>
        <v>9.2398098031993994E-4</v>
      </c>
      <c r="X71" s="41">
        <f t="shared" si="19"/>
        <v>6.9047525013769409E-3</v>
      </c>
      <c r="Y71" s="41">
        <f t="shared" si="19"/>
        <v>0</v>
      </c>
      <c r="Z71" s="41">
        <f t="shared" si="19"/>
        <v>6.2422293597558833E-3</v>
      </c>
      <c r="AA71" s="41">
        <f t="shared" si="19"/>
        <v>1.4113824782223072E-4</v>
      </c>
      <c r="AD71" s="12" t="str">
        <f t="shared" si="11"/>
        <v>Artesunate amodiaquine</v>
      </c>
      <c r="AE71" s="40">
        <f t="shared" ref="AE71:AK71" si="20">IF(AE18=0,0,(AE18/($AE$14)))</f>
        <v>6.5746280335698404E-2</v>
      </c>
      <c r="AF71" s="41">
        <f t="shared" si="20"/>
        <v>5.0720552382640374E-4</v>
      </c>
      <c r="AG71" s="41">
        <f t="shared" si="20"/>
        <v>1.6894280644924079E-3</v>
      </c>
      <c r="AH71" s="41">
        <f t="shared" si="20"/>
        <v>5.9030049570383721E-2</v>
      </c>
      <c r="AI71" s="41">
        <f t="shared" si="20"/>
        <v>0</v>
      </c>
      <c r="AJ71" s="41">
        <f t="shared" si="20"/>
        <v>4.4709506992459793E-3</v>
      </c>
      <c r="AK71" s="41">
        <f t="shared" si="20"/>
        <v>4.8646477749892999E-5</v>
      </c>
    </row>
    <row r="72" spans="2:37" x14ac:dyDescent="0.25">
      <c r="B72" s="146"/>
      <c r="C72" s="146"/>
      <c r="D72" s="146"/>
      <c r="E72" s="146"/>
      <c r="F72" s="146"/>
      <c r="G72" s="146"/>
      <c r="J72" s="12" t="s">
        <v>56</v>
      </c>
      <c r="K72" s="24">
        <f t="shared" ref="K72:Q72" si="21">IF(K20=0,0,(K20/($K$14)))</f>
        <v>3.78192761631942E-3</v>
      </c>
      <c r="L72" s="25">
        <f t="shared" si="21"/>
        <v>0</v>
      </c>
      <c r="M72" s="25">
        <f t="shared" si="21"/>
        <v>0</v>
      </c>
      <c r="N72" s="25">
        <f t="shared" si="21"/>
        <v>2.3224656558727503E-3</v>
      </c>
      <c r="O72" s="25">
        <f t="shared" si="21"/>
        <v>0</v>
      </c>
      <c r="P72" s="25">
        <f t="shared" si="21"/>
        <v>1.3659196018515353E-3</v>
      </c>
      <c r="Q72" s="25">
        <f t="shared" si="21"/>
        <v>9.3542358595134604E-5</v>
      </c>
      <c r="T72" s="12" t="str">
        <f t="shared" si="10"/>
        <v>Artemisinin piperaquine</v>
      </c>
      <c r="U72" s="40">
        <f t="shared" ref="U72:AA72" si="22">IF(U20=0,0,(U20/($U$14)))</f>
        <v>2.3280156972673369E-3</v>
      </c>
      <c r="V72" s="41">
        <f t="shared" si="22"/>
        <v>3.8881903413065726E-5</v>
      </c>
      <c r="W72" s="41">
        <f t="shared" si="22"/>
        <v>5.5108209561825449E-6</v>
      </c>
      <c r="X72" s="41">
        <f t="shared" si="22"/>
        <v>6.3068284276311345E-4</v>
      </c>
      <c r="Y72" s="41">
        <f t="shared" si="22"/>
        <v>0</v>
      </c>
      <c r="Z72" s="41">
        <f t="shared" si="22"/>
        <v>1.5632362112371152E-3</v>
      </c>
      <c r="AA72" s="41">
        <f t="shared" si="22"/>
        <v>8.9703918897860314E-5</v>
      </c>
      <c r="AD72" s="12" t="str">
        <f t="shared" si="11"/>
        <v>Artemisinin piperaquine</v>
      </c>
      <c r="AE72" s="40">
        <f t="shared" ref="AE72:AK72" si="23">IF(AE20=0,0,(AE20/($AE$14)))</f>
        <v>5.6373348518073676E-3</v>
      </c>
      <c r="AF72" s="41">
        <f t="shared" si="23"/>
        <v>0</v>
      </c>
      <c r="AG72" s="41">
        <f t="shared" si="23"/>
        <v>4.2235701612310193E-5</v>
      </c>
      <c r="AH72" s="41">
        <f t="shared" si="23"/>
        <v>5.5268432395537345E-3</v>
      </c>
      <c r="AI72" s="41">
        <f t="shared" si="23"/>
        <v>0</v>
      </c>
      <c r="AJ72" s="41">
        <f t="shared" si="23"/>
        <v>6.8255910641322741E-5</v>
      </c>
      <c r="AK72" s="41">
        <f t="shared" si="23"/>
        <v>0</v>
      </c>
    </row>
    <row r="73" spans="2:37" x14ac:dyDescent="0.25">
      <c r="B73" s="146"/>
      <c r="C73" s="146"/>
      <c r="D73" s="146"/>
      <c r="E73" s="146"/>
      <c r="F73" s="146"/>
      <c r="G73" s="146"/>
      <c r="J73" s="12" t="s">
        <v>45</v>
      </c>
      <c r="K73" s="24">
        <f t="shared" ref="K73:Q73" si="24">IF(K22=0,0,(K22/($K$14)))</f>
        <v>7.8596703687982925E-2</v>
      </c>
      <c r="L73" s="25">
        <f t="shared" si="24"/>
        <v>0</v>
      </c>
      <c r="M73" s="25">
        <f t="shared" si="24"/>
        <v>3.9026274338615287E-4</v>
      </c>
      <c r="N73" s="25">
        <f t="shared" si="24"/>
        <v>2.287865041510679E-2</v>
      </c>
      <c r="O73" s="25">
        <f t="shared" si="24"/>
        <v>0</v>
      </c>
      <c r="P73" s="25">
        <f t="shared" si="24"/>
        <v>5.5013971003880502E-2</v>
      </c>
      <c r="Q73" s="25">
        <f t="shared" si="24"/>
        <v>3.1381952560948379E-4</v>
      </c>
      <c r="T73" s="12" t="str">
        <f t="shared" si="10"/>
        <v>Dihydroartemisinin piperaquine</v>
      </c>
      <c r="U73" s="40">
        <f t="shared" ref="U73:AA73" si="25">IF(U22=0,0,(U22/($U$14)))</f>
        <v>2.5053416693684997E-2</v>
      </c>
      <c r="V73" s="41">
        <f t="shared" si="25"/>
        <v>1.3470895670668443E-5</v>
      </c>
      <c r="W73" s="41">
        <f t="shared" si="25"/>
        <v>6.0037332750410941E-4</v>
      </c>
      <c r="X73" s="41">
        <f t="shared" si="25"/>
        <v>6.3046853305926192E-3</v>
      </c>
      <c r="Y73" s="41">
        <f t="shared" si="25"/>
        <v>0</v>
      </c>
      <c r="Z73" s="41">
        <f t="shared" si="25"/>
        <v>1.7014965858933397E-2</v>
      </c>
      <c r="AA73" s="41">
        <f t="shared" si="25"/>
        <v>1.1196151242644202E-3</v>
      </c>
      <c r="AD73" s="12" t="str">
        <f t="shared" si="11"/>
        <v>Dihydroartemisinin piperaquine</v>
      </c>
      <c r="AE73" s="40">
        <f t="shared" ref="AE73:AK73" si="26">IF(AE22=0,0,(AE22/($AE$14)))</f>
        <v>5.4413159437888069E-2</v>
      </c>
      <c r="AF73" s="41">
        <f t="shared" si="26"/>
        <v>0</v>
      </c>
      <c r="AG73" s="41">
        <f t="shared" si="26"/>
        <v>1.3289161828730458E-3</v>
      </c>
      <c r="AH73" s="41">
        <f t="shared" si="26"/>
        <v>4.3655122870066766E-2</v>
      </c>
      <c r="AI73" s="41">
        <f t="shared" si="26"/>
        <v>0</v>
      </c>
      <c r="AJ73" s="41">
        <f t="shared" si="26"/>
        <v>9.1945613992084566E-3</v>
      </c>
      <c r="AK73" s="41">
        <f t="shared" si="26"/>
        <v>2.341818812611128E-4</v>
      </c>
    </row>
    <row r="74" spans="2:37" x14ac:dyDescent="0.25">
      <c r="B74" s="146"/>
      <c r="C74" s="146"/>
      <c r="D74" s="146"/>
      <c r="E74" s="146"/>
      <c r="F74" s="146"/>
      <c r="G74" s="146"/>
      <c r="J74" s="12" t="s">
        <v>57</v>
      </c>
      <c r="K74" s="24">
        <f t="shared" ref="K74:Q74" si="27">IF(K24=0,0,(K24/($K$14)))</f>
        <v>1.7159490727236518E-3</v>
      </c>
      <c r="L74" s="25">
        <f t="shared" si="27"/>
        <v>0</v>
      </c>
      <c r="M74" s="25">
        <f t="shared" si="27"/>
        <v>0</v>
      </c>
      <c r="N74" s="25">
        <f t="shared" si="27"/>
        <v>1.6405116867598336E-3</v>
      </c>
      <c r="O74" s="25">
        <f t="shared" si="27"/>
        <v>0</v>
      </c>
      <c r="P74" s="25">
        <f t="shared" si="27"/>
        <v>7.5437385963818214E-5</v>
      </c>
      <c r="Q74" s="25">
        <f t="shared" si="27"/>
        <v>0</v>
      </c>
      <c r="T74" s="12" t="str">
        <f t="shared" si="10"/>
        <v>Arterolane piperaquine</v>
      </c>
      <c r="U74" s="40">
        <f t="shared" ref="U74:AA74" si="28">IF(U24=0,0,(U24/($U$14)))</f>
        <v>1.4909832253671664E-4</v>
      </c>
      <c r="V74" s="41">
        <f t="shared" si="28"/>
        <v>0</v>
      </c>
      <c r="W74" s="41">
        <f t="shared" si="28"/>
        <v>0</v>
      </c>
      <c r="X74" s="41">
        <f t="shared" si="28"/>
        <v>1.2552425511304686E-4</v>
      </c>
      <c r="Y74" s="41">
        <f t="shared" si="28"/>
        <v>0</v>
      </c>
      <c r="Z74" s="41">
        <f t="shared" si="28"/>
        <v>2.3574067423669775E-5</v>
      </c>
      <c r="AA74" s="41">
        <f t="shared" si="28"/>
        <v>0</v>
      </c>
      <c r="AD74" s="12" t="str">
        <f t="shared" si="11"/>
        <v>Arterolane piperaquine</v>
      </c>
      <c r="AE74" s="40">
        <f t="shared" ref="AE74:AK74" si="29">IF(AE24=0,0,(AE24/($AE$14)))</f>
        <v>3.1884183672507387E-3</v>
      </c>
      <c r="AF74" s="41">
        <f t="shared" si="29"/>
        <v>0</v>
      </c>
      <c r="AG74" s="41">
        <f t="shared" si="29"/>
        <v>0</v>
      </c>
      <c r="AH74" s="41">
        <f t="shared" si="29"/>
        <v>3.1884183672507387E-3</v>
      </c>
      <c r="AI74" s="41">
        <f t="shared" si="29"/>
        <v>0</v>
      </c>
      <c r="AJ74" s="41">
        <f t="shared" si="29"/>
        <v>0</v>
      </c>
      <c r="AK74" s="41">
        <f t="shared" si="29"/>
        <v>0</v>
      </c>
    </row>
    <row r="75" spans="2:37" x14ac:dyDescent="0.25">
      <c r="B75" s="146"/>
      <c r="C75" s="146"/>
      <c r="D75" s="146"/>
      <c r="E75" s="146"/>
      <c r="F75" s="146"/>
      <c r="G75" s="146"/>
      <c r="J75" s="12" t="s">
        <v>46</v>
      </c>
      <c r="K75" s="24">
        <f t="shared" ref="K75:Q75" si="30">IF(K26=0,0,(K26/($K$14)))</f>
        <v>3.6250178535146781E-3</v>
      </c>
      <c r="L75" s="25">
        <f t="shared" si="30"/>
        <v>0</v>
      </c>
      <c r="M75" s="25">
        <f t="shared" si="30"/>
        <v>0</v>
      </c>
      <c r="N75" s="25">
        <f t="shared" si="30"/>
        <v>1.3598846109744297E-3</v>
      </c>
      <c r="O75" s="25">
        <f t="shared" si="30"/>
        <v>0</v>
      </c>
      <c r="P75" s="25">
        <f t="shared" si="30"/>
        <v>2.2661390743530995E-3</v>
      </c>
      <c r="Q75" s="25">
        <f t="shared" si="30"/>
        <v>0</v>
      </c>
      <c r="T75" s="12" t="str">
        <f t="shared" si="10"/>
        <v>Any other ACT</v>
      </c>
      <c r="U75" s="40">
        <f t="shared" ref="U75:AA75" si="31">IF(U26=0,0,(U26/($U$14)))</f>
        <v>4.9291231885854986E-5</v>
      </c>
      <c r="V75" s="41">
        <f t="shared" si="31"/>
        <v>1.408320911024428E-5</v>
      </c>
      <c r="W75" s="41">
        <f t="shared" si="31"/>
        <v>0</v>
      </c>
      <c r="X75" s="41">
        <f t="shared" si="31"/>
        <v>0</v>
      </c>
      <c r="Y75" s="41">
        <f t="shared" si="31"/>
        <v>0</v>
      </c>
      <c r="Z75" s="41">
        <f t="shared" si="31"/>
        <v>3.5208022775610701E-5</v>
      </c>
      <c r="AA75" s="41">
        <f t="shared" si="31"/>
        <v>0</v>
      </c>
      <c r="AD75" s="12" t="str">
        <f t="shared" si="11"/>
        <v>Any other ACT</v>
      </c>
      <c r="AE75" s="40">
        <f t="shared" ref="AE75:AK75" si="32">IF(AE26=0,0,(AE26/($AE$14)))</f>
        <v>1.0668285701895138E-3</v>
      </c>
      <c r="AF75" s="41">
        <f t="shared" si="32"/>
        <v>0</v>
      </c>
      <c r="AG75" s="41">
        <f t="shared" si="32"/>
        <v>0</v>
      </c>
      <c r="AH75" s="41">
        <f t="shared" si="32"/>
        <v>1.0668285701895138E-3</v>
      </c>
      <c r="AI75" s="41">
        <f t="shared" si="32"/>
        <v>0</v>
      </c>
      <c r="AJ75" s="41">
        <f t="shared" si="32"/>
        <v>0</v>
      </c>
      <c r="AK75" s="41">
        <f t="shared" si="32"/>
        <v>0</v>
      </c>
    </row>
    <row r="76" spans="2:37" x14ac:dyDescent="0.25">
      <c r="B76" s="146"/>
      <c r="C76" s="146"/>
      <c r="D76" s="146"/>
      <c r="E76" s="146"/>
      <c r="F76" s="146"/>
      <c r="G76" s="146"/>
      <c r="J76" s="12" t="s">
        <v>31</v>
      </c>
      <c r="K76" s="24">
        <f t="shared" ref="K76:Q76" si="33">IF(K28=0,0,(K28/($K$14)))</f>
        <v>3.148253574223347E-3</v>
      </c>
      <c r="L76" s="25">
        <f t="shared" si="33"/>
        <v>1.5087477192763644E-5</v>
      </c>
      <c r="M76" s="25">
        <f t="shared" si="33"/>
        <v>2.1122468069869104E-5</v>
      </c>
      <c r="N76" s="25">
        <f t="shared" si="33"/>
        <v>2.4833987459288959E-3</v>
      </c>
      <c r="O76" s="25">
        <f t="shared" si="33"/>
        <v>0</v>
      </c>
      <c r="P76" s="25">
        <f t="shared" si="33"/>
        <v>6.296507148446694E-4</v>
      </c>
      <c r="Q76" s="25">
        <f t="shared" si="33"/>
        <v>0</v>
      </c>
      <c r="T76" s="12" t="str">
        <f t="shared" si="10"/>
        <v>Quinine</v>
      </c>
      <c r="U76" s="40">
        <f t="shared" ref="U76:AA76" si="34">IF(U28=0,0,(U28/($U$14)))</f>
        <v>1.2849397529498966E-3</v>
      </c>
      <c r="V76" s="41">
        <f t="shared" si="34"/>
        <v>1.2644272527241059E-4</v>
      </c>
      <c r="W76" s="41">
        <f t="shared" si="34"/>
        <v>7.3477612749100591E-6</v>
      </c>
      <c r="X76" s="41">
        <f t="shared" si="34"/>
        <v>5.49245155299527E-4</v>
      </c>
      <c r="Y76" s="41">
        <f t="shared" si="34"/>
        <v>0</v>
      </c>
      <c r="Z76" s="41">
        <f t="shared" si="34"/>
        <v>5.066893712490062E-4</v>
      </c>
      <c r="AA76" s="41">
        <f t="shared" si="34"/>
        <v>9.5214739854042858E-5</v>
      </c>
      <c r="AD76" s="12" t="str">
        <f t="shared" si="11"/>
        <v>Quinine</v>
      </c>
      <c r="AE76" s="40">
        <f t="shared" ref="AE76:AK76" si="35">IF(AE28=0,0,(AE28/($AE$14)))</f>
        <v>3.8615498616969326E-4</v>
      </c>
      <c r="AF76" s="41">
        <f t="shared" si="35"/>
        <v>0</v>
      </c>
      <c r="AG76" s="41">
        <f t="shared" si="35"/>
        <v>2.6698997090638944E-4</v>
      </c>
      <c r="AH76" s="41">
        <f t="shared" si="35"/>
        <v>1.1275423912572097E-4</v>
      </c>
      <c r="AI76" s="41">
        <f t="shared" si="35"/>
        <v>0</v>
      </c>
      <c r="AJ76" s="41">
        <f t="shared" si="35"/>
        <v>6.4107761375827975E-6</v>
      </c>
      <c r="AK76" s="41">
        <f t="shared" si="35"/>
        <v>0</v>
      </c>
    </row>
    <row r="77" spans="2:37" x14ac:dyDescent="0.25">
      <c r="B77" s="146"/>
      <c r="C77" s="146"/>
      <c r="D77" s="146"/>
      <c r="E77" s="146"/>
      <c r="F77" s="146"/>
      <c r="G77" s="146"/>
      <c r="J77" s="12" t="s">
        <v>48</v>
      </c>
      <c r="K77" s="24">
        <f t="shared" ref="K77:Q77" si="36">IF(K30=0,0,(K30/($K$14)))</f>
        <v>2.1876841929507285E-2</v>
      </c>
      <c r="L77" s="25">
        <f t="shared" si="36"/>
        <v>8.4489872279476416E-5</v>
      </c>
      <c r="M77" s="25">
        <f t="shared" si="36"/>
        <v>1.1858757073512224E-3</v>
      </c>
      <c r="N77" s="25">
        <f t="shared" si="36"/>
        <v>1.1235141349544662E-3</v>
      </c>
      <c r="O77" s="25">
        <f t="shared" si="36"/>
        <v>0</v>
      </c>
      <c r="P77" s="25">
        <f t="shared" si="36"/>
        <v>1.9253632561592113E-2</v>
      </c>
      <c r="Q77" s="25">
        <f t="shared" si="36"/>
        <v>2.293296533300074E-4</v>
      </c>
      <c r="T77" s="12" t="str">
        <f t="shared" si="10"/>
        <v>Chloroquine</v>
      </c>
      <c r="U77" s="40">
        <f t="shared" ref="U77:AA77" si="37">IF(U30=0,0,(U30/($U$14)))</f>
        <v>4.9093760801591772E-2</v>
      </c>
      <c r="V77" s="41">
        <f t="shared" si="37"/>
        <v>1.2246268791516766E-6</v>
      </c>
      <c r="W77" s="41">
        <f t="shared" si="37"/>
        <v>9.7970150332134123E-5</v>
      </c>
      <c r="X77" s="41">
        <f t="shared" si="37"/>
        <v>7.9355821769028635E-4</v>
      </c>
      <c r="Y77" s="41">
        <f t="shared" si="37"/>
        <v>0</v>
      </c>
      <c r="Z77" s="41">
        <f t="shared" si="37"/>
        <v>4.6496327190911069E-2</v>
      </c>
      <c r="AA77" s="41">
        <f t="shared" si="37"/>
        <v>1.7046806157791337E-3</v>
      </c>
      <c r="AD77" s="12" t="str">
        <f t="shared" si="11"/>
        <v>Chloroquine</v>
      </c>
      <c r="AE77" s="40">
        <f t="shared" ref="AE77:AK77" si="38">IF(AE30=0,0,(AE30/($AE$14)))</f>
        <v>1.897778288963849E-2</v>
      </c>
      <c r="AF77" s="41">
        <f t="shared" si="38"/>
        <v>0</v>
      </c>
      <c r="AG77" s="41">
        <f t="shared" si="38"/>
        <v>4.5780483711914806E-4</v>
      </c>
      <c r="AH77" s="41">
        <f t="shared" si="38"/>
        <v>9.5305614897135335E-3</v>
      </c>
      <c r="AI77" s="41">
        <f t="shared" si="38"/>
        <v>0</v>
      </c>
      <c r="AJ77" s="41">
        <f t="shared" si="38"/>
        <v>8.3362716057297243E-3</v>
      </c>
      <c r="AK77" s="41">
        <f t="shared" si="38"/>
        <v>6.5276785259740138E-4</v>
      </c>
    </row>
    <row r="78" spans="2:37" x14ac:dyDescent="0.25">
      <c r="B78" s="146"/>
      <c r="C78" s="146"/>
      <c r="D78" s="146"/>
      <c r="E78" s="146"/>
      <c r="F78" s="146"/>
      <c r="G78" s="146"/>
      <c r="J78" s="12" t="s">
        <v>49</v>
      </c>
      <c r="K78" s="24">
        <f t="shared" ref="K78:Q78" si="39">IF(K32=0,0,(K32/($K$14)))</f>
        <v>3.108623800797021E-2</v>
      </c>
      <c r="L78" s="25">
        <f t="shared" si="39"/>
        <v>4.0233272514036382E-6</v>
      </c>
      <c r="M78" s="25">
        <f t="shared" si="39"/>
        <v>1.4081645379912733E-4</v>
      </c>
      <c r="N78" s="25">
        <f t="shared" si="39"/>
        <v>5.4787658845989054E-3</v>
      </c>
      <c r="O78" s="25">
        <f t="shared" si="39"/>
        <v>0</v>
      </c>
      <c r="P78" s="25">
        <f t="shared" si="39"/>
        <v>2.5033142158233442E-2</v>
      </c>
      <c r="Q78" s="25">
        <f t="shared" si="39"/>
        <v>4.2747852046163659E-4</v>
      </c>
      <c r="T78" s="12" t="str">
        <f t="shared" si="10"/>
        <v>Sulfadoxine pyrimethamine</v>
      </c>
      <c r="U78" s="40">
        <f t="shared" ref="U78:AA78" si="40">IF(U32=0,0,(U32/($U$14)))</f>
        <v>0.10073597013869819</v>
      </c>
      <c r="V78" s="41">
        <f t="shared" si="40"/>
        <v>1.8614328563105483E-4</v>
      </c>
      <c r="W78" s="41">
        <f t="shared" si="40"/>
        <v>6.5018502581360386E-3</v>
      </c>
      <c r="X78" s="41">
        <f t="shared" si="40"/>
        <v>3.3499668279194112E-3</v>
      </c>
      <c r="Y78" s="41">
        <f t="shared" si="40"/>
        <v>2.6635634621548964E-5</v>
      </c>
      <c r="Z78" s="41">
        <f t="shared" si="40"/>
        <v>8.9178247809984443E-2</v>
      </c>
      <c r="AA78" s="41">
        <f t="shared" si="40"/>
        <v>1.4931263224056816E-3</v>
      </c>
      <c r="AD78" s="12" t="str">
        <f t="shared" si="11"/>
        <v>Sulfadoxine pyrimethamine</v>
      </c>
      <c r="AE78" s="40">
        <f t="shared" ref="AE78:AK78" si="41">IF(AE32=0,0,(AE32/($AE$14)))</f>
        <v>5.2315704327462444E-2</v>
      </c>
      <c r="AF78" s="41">
        <f t="shared" si="41"/>
        <v>0</v>
      </c>
      <c r="AG78" s="41">
        <f t="shared" si="41"/>
        <v>2.3440814394832159E-3</v>
      </c>
      <c r="AH78" s="41">
        <f t="shared" si="41"/>
        <v>1.5879869597271272E-2</v>
      </c>
      <c r="AI78" s="41">
        <f t="shared" si="41"/>
        <v>0</v>
      </c>
      <c r="AJ78" s="41">
        <f t="shared" si="41"/>
        <v>3.0636722057029511E-2</v>
      </c>
      <c r="AK78" s="41">
        <f t="shared" si="41"/>
        <v>3.4546541291997656E-3</v>
      </c>
    </row>
    <row r="79" spans="2:37" x14ac:dyDescent="0.25">
      <c r="B79" s="146"/>
      <c r="C79" s="146"/>
      <c r="D79" s="146"/>
      <c r="E79" s="146"/>
      <c r="F79" s="146"/>
      <c r="G79" s="146"/>
      <c r="J79" s="16" t="s">
        <v>58</v>
      </c>
      <c r="K79" s="24">
        <f t="shared" ref="K79:Q79" si="42">IF(K34=0,0,(K34/($K$14)))</f>
        <v>2.5759352727111797E-3</v>
      </c>
      <c r="L79" s="25">
        <f t="shared" si="42"/>
        <v>0</v>
      </c>
      <c r="M79" s="25">
        <f t="shared" si="42"/>
        <v>3.0174954385527289E-5</v>
      </c>
      <c r="N79" s="25">
        <f t="shared" si="42"/>
        <v>0</v>
      </c>
      <c r="O79" s="25">
        <f t="shared" si="42"/>
        <v>0</v>
      </c>
      <c r="P79" s="25">
        <f t="shared" si="42"/>
        <v>2.5457603183256521E-3</v>
      </c>
      <c r="Q79" s="25">
        <f t="shared" si="42"/>
        <v>0</v>
      </c>
      <c r="T79" s="16" t="str">
        <f t="shared" si="10"/>
        <v>Sulfadoxine pyrimethamine amodiaquine</v>
      </c>
      <c r="U79" s="40">
        <f t="shared" ref="U79:AA79" si="43">IF(U34=0,0,(U34/($U$14)))</f>
        <v>7.868227698549522E-4</v>
      </c>
      <c r="V79" s="41">
        <f t="shared" si="43"/>
        <v>0</v>
      </c>
      <c r="W79" s="41">
        <f t="shared" si="43"/>
        <v>0</v>
      </c>
      <c r="X79" s="41">
        <f t="shared" si="43"/>
        <v>2.4798694302821448E-5</v>
      </c>
      <c r="Y79" s="41">
        <f t="shared" si="43"/>
        <v>0</v>
      </c>
      <c r="Z79" s="41">
        <f t="shared" si="43"/>
        <v>7.6202407555213078E-4</v>
      </c>
      <c r="AA79" s="41">
        <f t="shared" si="43"/>
        <v>0</v>
      </c>
      <c r="AD79" s="16" t="str">
        <f t="shared" si="11"/>
        <v>Sulfadoxine pyrimethamine amodiaquine</v>
      </c>
      <c r="AE79" s="40">
        <f t="shared" ref="AE79:AK79" si="44">IF(AE34=0,0,(AE34/($AE$14)))</f>
        <v>1.4529835563592071E-3</v>
      </c>
      <c r="AF79" s="41">
        <f t="shared" si="44"/>
        <v>0</v>
      </c>
      <c r="AG79" s="41">
        <f t="shared" si="44"/>
        <v>0</v>
      </c>
      <c r="AH79" s="41">
        <f t="shared" si="44"/>
        <v>3.7710447868134104E-6</v>
      </c>
      <c r="AI79" s="41">
        <f t="shared" si="44"/>
        <v>0</v>
      </c>
      <c r="AJ79" s="41">
        <f t="shared" si="44"/>
        <v>9.0505074883521857E-4</v>
      </c>
      <c r="AK79" s="41">
        <f t="shared" si="44"/>
        <v>5.4416176273717521E-4</v>
      </c>
    </row>
    <row r="80" spans="2:37" x14ac:dyDescent="0.25">
      <c r="B80" s="146"/>
      <c r="C80" s="146"/>
      <c r="D80" s="146"/>
      <c r="E80" s="146"/>
      <c r="F80" s="146"/>
      <c r="G80" s="146"/>
      <c r="J80" s="16" t="s">
        <v>50</v>
      </c>
      <c r="K80" s="24">
        <f t="shared" ref="K80:Q80" si="45">IF(K36=0,0,(K36/($K$14)))</f>
        <v>5.9444660139488755E-4</v>
      </c>
      <c r="L80" s="25">
        <f t="shared" si="45"/>
        <v>2.2128299882720014E-5</v>
      </c>
      <c r="M80" s="25">
        <f t="shared" si="45"/>
        <v>5.7332413332501851E-5</v>
      </c>
      <c r="N80" s="25">
        <f t="shared" si="45"/>
        <v>1.911080444416728E-5</v>
      </c>
      <c r="O80" s="25">
        <f t="shared" si="45"/>
        <v>0</v>
      </c>
      <c r="P80" s="25">
        <f t="shared" si="45"/>
        <v>4.9486925192264756E-4</v>
      </c>
      <c r="Q80" s="25">
        <f t="shared" si="45"/>
        <v>0</v>
      </c>
      <c r="T80" s="16" t="str">
        <f t="shared" si="10"/>
        <v>Other non-artemisinins</v>
      </c>
      <c r="U80" s="40">
        <f t="shared" ref="U80:AA80" si="46">IF(U36=0,0,(U36/($U$14)))</f>
        <v>0</v>
      </c>
      <c r="V80" s="41">
        <f t="shared" si="46"/>
        <v>0</v>
      </c>
      <c r="W80" s="41">
        <f t="shared" si="46"/>
        <v>0</v>
      </c>
      <c r="X80" s="41">
        <f t="shared" si="46"/>
        <v>0</v>
      </c>
      <c r="Y80" s="41">
        <f t="shared" si="46"/>
        <v>0</v>
      </c>
      <c r="Z80" s="41">
        <f t="shared" si="46"/>
        <v>0</v>
      </c>
      <c r="AA80" s="41">
        <f t="shared" si="46"/>
        <v>0</v>
      </c>
      <c r="AD80" s="16" t="str">
        <f t="shared" si="11"/>
        <v>Other non-artemisinins</v>
      </c>
      <c r="AE80" s="40">
        <f t="shared" ref="AE80:AK80" si="47">IF(AE36=0,0,(AE36/($AE$14)))</f>
        <v>0</v>
      </c>
      <c r="AF80" s="41">
        <f t="shared" si="47"/>
        <v>0</v>
      </c>
      <c r="AG80" s="41">
        <f t="shared" si="47"/>
        <v>0</v>
      </c>
      <c r="AH80" s="41">
        <f t="shared" si="47"/>
        <v>0</v>
      </c>
      <c r="AI80" s="41">
        <f t="shared" si="47"/>
        <v>0</v>
      </c>
      <c r="AJ80" s="41">
        <f t="shared" si="47"/>
        <v>0</v>
      </c>
      <c r="AK80" s="41">
        <f t="shared" si="47"/>
        <v>0</v>
      </c>
    </row>
    <row r="81" spans="1:42" ht="15.75" thickBot="1" x14ac:dyDescent="0.3">
      <c r="B81" s="150" t="str">
        <f>_xlfn.CONCAT("Total products: Private not-for-profit=", T_iii_strat1!I4, " Private-for-profit=", T_iii_strat1!M4, " Pharmacy=", T_iii_strat1!Q4, " Laboratory=", T_iii_strat1!U4, " PPMV=", T_iii_strat1!Y4, " Informal other=",T_iii_strat1!AC4)</f>
        <v>Total products: Private not-for-profit=35 Private-for-profit=47 Pharmacy=682 Laboratory=0 PPMV=4668 Informal other=32</v>
      </c>
      <c r="C81" s="150"/>
      <c r="D81" s="150"/>
      <c r="E81" s="150"/>
      <c r="F81" s="150"/>
      <c r="G81" s="150"/>
      <c r="J81" s="16" t="s">
        <v>36</v>
      </c>
      <c r="K81" s="24">
        <f t="shared" ref="K81:Q81" si="48">IF(K38=0,0,(K38/($K$14)))</f>
        <v>0</v>
      </c>
      <c r="L81" s="25">
        <f t="shared" si="48"/>
        <v>0</v>
      </c>
      <c r="M81" s="25">
        <f t="shared" si="48"/>
        <v>0</v>
      </c>
      <c r="N81" s="25">
        <f t="shared" si="48"/>
        <v>0</v>
      </c>
      <c r="O81" s="25">
        <f t="shared" si="48"/>
        <v>0</v>
      </c>
      <c r="P81" s="25">
        <f t="shared" si="48"/>
        <v>0</v>
      </c>
      <c r="Q81" s="25">
        <f t="shared" si="48"/>
        <v>0</v>
      </c>
      <c r="T81" s="16" t="str">
        <f t="shared" si="10"/>
        <v>Oral artemisinin monotherapy</v>
      </c>
      <c r="U81" s="40">
        <f t="shared" ref="U81:AA81" si="49">IF(U38=0,0,(U38/($U$14)))</f>
        <v>0</v>
      </c>
      <c r="V81" s="41">
        <f t="shared" si="49"/>
        <v>0</v>
      </c>
      <c r="W81" s="41">
        <f t="shared" si="49"/>
        <v>0</v>
      </c>
      <c r="X81" s="41">
        <f t="shared" si="49"/>
        <v>0</v>
      </c>
      <c r="Y81" s="41">
        <f t="shared" si="49"/>
        <v>0</v>
      </c>
      <c r="Z81" s="41">
        <f t="shared" si="49"/>
        <v>0</v>
      </c>
      <c r="AA81" s="41">
        <f t="shared" si="49"/>
        <v>0</v>
      </c>
      <c r="AD81" s="16" t="str">
        <f t="shared" si="11"/>
        <v>Oral artemisinin monotherapy</v>
      </c>
      <c r="AE81" s="40">
        <f t="shared" ref="AE81:AK81" si="50">IF(AE38=0,0,(AE38/($AE$14)))</f>
        <v>0</v>
      </c>
      <c r="AF81" s="41">
        <f t="shared" si="50"/>
        <v>0</v>
      </c>
      <c r="AG81" s="41">
        <f t="shared" si="50"/>
        <v>0</v>
      </c>
      <c r="AH81" s="41">
        <f t="shared" si="50"/>
        <v>0</v>
      </c>
      <c r="AI81" s="41">
        <f t="shared" si="50"/>
        <v>0</v>
      </c>
      <c r="AJ81" s="41">
        <f t="shared" si="50"/>
        <v>0</v>
      </c>
      <c r="AK81" s="41">
        <f t="shared" si="50"/>
        <v>0</v>
      </c>
    </row>
    <row r="82" spans="1:42" ht="15.75" thickTop="1" x14ac:dyDescent="0.25">
      <c r="B82" s="145" t="s">
        <v>77</v>
      </c>
      <c r="C82" s="145"/>
      <c r="D82" s="145"/>
      <c r="E82" s="145"/>
      <c r="F82" s="145"/>
      <c r="G82" s="145"/>
      <c r="J82" s="16" t="s">
        <v>37</v>
      </c>
      <c r="K82" s="24">
        <f t="shared" ref="K82:Q82" si="51">IF(K40=0,0,(K40/($K$14)))</f>
        <v>0</v>
      </c>
      <c r="L82" s="25">
        <f t="shared" si="51"/>
        <v>0</v>
      </c>
      <c r="M82" s="25">
        <f t="shared" si="51"/>
        <v>0</v>
      </c>
      <c r="N82" s="25">
        <f t="shared" si="51"/>
        <v>0</v>
      </c>
      <c r="O82" s="25">
        <f t="shared" si="51"/>
        <v>0</v>
      </c>
      <c r="P82" s="25">
        <f t="shared" si="51"/>
        <v>0</v>
      </c>
      <c r="Q82" s="25">
        <f t="shared" si="51"/>
        <v>0</v>
      </c>
      <c r="T82" s="16" t="str">
        <f t="shared" si="10"/>
        <v>Rectal artesunate</v>
      </c>
      <c r="U82" s="40">
        <f t="shared" ref="U82:AA82" si="52">IF(U40=0,0,(U40/($U$14)))</f>
        <v>0</v>
      </c>
      <c r="V82" s="41">
        <f t="shared" si="52"/>
        <v>0</v>
      </c>
      <c r="W82" s="41">
        <f t="shared" si="52"/>
        <v>0</v>
      </c>
      <c r="X82" s="41">
        <f t="shared" si="52"/>
        <v>0</v>
      </c>
      <c r="Y82" s="41">
        <f t="shared" si="52"/>
        <v>0</v>
      </c>
      <c r="Z82" s="41">
        <f t="shared" si="52"/>
        <v>0</v>
      </c>
      <c r="AA82" s="41">
        <f t="shared" si="52"/>
        <v>0</v>
      </c>
      <c r="AD82" s="16" t="str">
        <f t="shared" si="11"/>
        <v>Rectal artesunate</v>
      </c>
      <c r="AE82" s="40">
        <f t="shared" ref="AE82:AK82" si="53">IF(AE40=0,0,(AE40/($AE$14)))</f>
        <v>0</v>
      </c>
      <c r="AF82" s="41">
        <f t="shared" si="53"/>
        <v>0</v>
      </c>
      <c r="AG82" s="41">
        <f t="shared" si="53"/>
        <v>0</v>
      </c>
      <c r="AH82" s="41">
        <f t="shared" si="53"/>
        <v>0</v>
      </c>
      <c r="AI82" s="41">
        <f t="shared" si="53"/>
        <v>0</v>
      </c>
      <c r="AJ82" s="41">
        <f t="shared" si="53"/>
        <v>0</v>
      </c>
      <c r="AK82" s="41">
        <f t="shared" si="53"/>
        <v>0</v>
      </c>
    </row>
    <row r="83" spans="1:42" x14ac:dyDescent="0.25">
      <c r="B83" s="146"/>
      <c r="C83" s="146"/>
      <c r="D83" s="146"/>
      <c r="E83" s="146"/>
      <c r="F83" s="146"/>
      <c r="G83" s="146"/>
      <c r="J83" s="12" t="s">
        <v>38</v>
      </c>
      <c r="K83" s="24">
        <f t="shared" ref="K83:Q83" si="54">IF(K42=0,0,(K42/($K$14)))</f>
        <v>8.288054137891496E-4</v>
      </c>
      <c r="L83" s="25">
        <f t="shared" si="54"/>
        <v>0</v>
      </c>
      <c r="M83" s="25">
        <f t="shared" si="54"/>
        <v>2.3134131695570918E-5</v>
      </c>
      <c r="N83" s="25">
        <f t="shared" si="54"/>
        <v>6.8698312817717119E-4</v>
      </c>
      <c r="O83" s="25">
        <f t="shared" si="54"/>
        <v>0</v>
      </c>
      <c r="P83" s="25">
        <f t="shared" si="54"/>
        <v>1.1868815391640734E-4</v>
      </c>
      <c r="Q83" s="25">
        <f t="shared" si="54"/>
        <v>0</v>
      </c>
      <c r="T83" s="12" t="str">
        <f t="shared" si="10"/>
        <v>Injectable artesunate</v>
      </c>
      <c r="U83" s="40">
        <f t="shared" ref="U83:AA83" si="55">IF(U42=0,0,(U42/($U$14)))</f>
        <v>1.2062880916363802E-2</v>
      </c>
      <c r="V83" s="41">
        <f t="shared" si="55"/>
        <v>2.2135130840666552E-4</v>
      </c>
      <c r="W83" s="41">
        <f t="shared" si="55"/>
        <v>1.2573856481689839E-3</v>
      </c>
      <c r="X83" s="41">
        <f t="shared" si="55"/>
        <v>7.3998079172740054E-3</v>
      </c>
      <c r="Y83" s="41">
        <f t="shared" si="55"/>
        <v>0</v>
      </c>
      <c r="Z83" s="41">
        <f t="shared" si="55"/>
        <v>3.0370746602961579E-3</v>
      </c>
      <c r="AA83" s="41">
        <f t="shared" si="55"/>
        <v>1.4695522549820119E-4</v>
      </c>
      <c r="AD83" s="12" t="str">
        <f t="shared" si="11"/>
        <v>Injectable artesunate</v>
      </c>
      <c r="AE83" s="40">
        <f t="shared" ref="AE83:AK83" si="56">IF(AE42=0,0,(AE42/($AE$14)))</f>
        <v>1.6668017957715275E-3</v>
      </c>
      <c r="AF83" s="41">
        <f t="shared" si="56"/>
        <v>0</v>
      </c>
      <c r="AG83" s="41">
        <f t="shared" si="56"/>
        <v>1.4133875860976664E-3</v>
      </c>
      <c r="AH83" s="41">
        <f t="shared" si="56"/>
        <v>2.5341420967386121E-4</v>
      </c>
      <c r="AI83" s="41">
        <f t="shared" si="56"/>
        <v>0</v>
      </c>
      <c r="AJ83" s="41">
        <f t="shared" si="56"/>
        <v>0</v>
      </c>
      <c r="AK83" s="41">
        <f t="shared" si="56"/>
        <v>0</v>
      </c>
    </row>
    <row r="84" spans="1:42" x14ac:dyDescent="0.25">
      <c r="B84" s="146"/>
      <c r="C84" s="146"/>
      <c r="D84" s="146"/>
      <c r="E84" s="146"/>
      <c r="F84" s="146"/>
      <c r="G84" s="146"/>
      <c r="J84" s="16" t="s">
        <v>39</v>
      </c>
      <c r="K84" s="24">
        <f t="shared" ref="K84:Q84" si="57">IF(K44=0,0,(K44/($K$14)))</f>
        <v>6.5509825970979738E-3</v>
      </c>
      <c r="L84" s="25">
        <f t="shared" si="57"/>
        <v>1.2522606069993824E-3</v>
      </c>
      <c r="M84" s="25">
        <f t="shared" si="57"/>
        <v>1.247231447935128E-4</v>
      </c>
      <c r="N84" s="25">
        <f t="shared" si="57"/>
        <v>2.4401479779763064E-3</v>
      </c>
      <c r="O84" s="25">
        <f t="shared" si="57"/>
        <v>0</v>
      </c>
      <c r="P84" s="25">
        <f t="shared" si="57"/>
        <v>2.7338508673287725E-3</v>
      </c>
      <c r="Q84" s="25">
        <f t="shared" si="57"/>
        <v>0</v>
      </c>
      <c r="T84" s="16" t="str">
        <f t="shared" si="10"/>
        <v>Injectable artemether</v>
      </c>
      <c r="U84" s="40">
        <f t="shared" ref="U84:AA84" si="58">IF(U44=0,0,(U44/($U$14)))</f>
        <v>0.17832741073158903</v>
      </c>
      <c r="V84" s="41">
        <f t="shared" si="58"/>
        <v>1.7619319223794747E-3</v>
      </c>
      <c r="W84" s="41">
        <f t="shared" si="58"/>
        <v>2.7704121573608803E-3</v>
      </c>
      <c r="X84" s="41">
        <f t="shared" si="58"/>
        <v>3.7455213098854028E-3</v>
      </c>
      <c r="Y84" s="41">
        <f t="shared" si="58"/>
        <v>0</v>
      </c>
      <c r="Z84" s="41">
        <f t="shared" si="58"/>
        <v>0.16548352402304628</v>
      </c>
      <c r="AA84" s="41">
        <f t="shared" si="58"/>
        <v>4.5660213189170264E-3</v>
      </c>
      <c r="AD84" s="16" t="str">
        <f t="shared" si="11"/>
        <v>Injectable artemether</v>
      </c>
      <c r="AE84" s="40">
        <f t="shared" ref="AE84:AK84" si="59">IF(AE44=0,0,(AE44/($AE$14)))</f>
        <v>1.2964097768107143E-2</v>
      </c>
      <c r="AF84" s="41">
        <f t="shared" si="59"/>
        <v>3.0809435908265567E-4</v>
      </c>
      <c r="AG84" s="41">
        <f t="shared" si="59"/>
        <v>4.4464389081316918E-3</v>
      </c>
      <c r="AH84" s="41">
        <f t="shared" si="59"/>
        <v>8.209564500892795E-3</v>
      </c>
      <c r="AI84" s="41">
        <f t="shared" si="59"/>
        <v>0</v>
      </c>
      <c r="AJ84" s="41">
        <f t="shared" si="59"/>
        <v>0</v>
      </c>
      <c r="AK84" s="41">
        <f t="shared" si="59"/>
        <v>0</v>
      </c>
    </row>
    <row r="85" spans="1:42" x14ac:dyDescent="0.25">
      <c r="B85" s="146"/>
      <c r="C85" s="146"/>
      <c r="D85" s="146"/>
      <c r="E85" s="146"/>
      <c r="F85" s="146"/>
      <c r="G85" s="146"/>
      <c r="H85" s="30"/>
      <c r="J85" s="12" t="s">
        <v>40</v>
      </c>
      <c r="K85" s="24">
        <f t="shared" ref="K85:Q85" si="60">IF(K46=0,0,(K46/($K$14)))</f>
        <v>1.7692581588047501E-3</v>
      </c>
      <c r="L85" s="25">
        <f t="shared" si="60"/>
        <v>2.9169122572676379E-4</v>
      </c>
      <c r="M85" s="25">
        <f t="shared" si="60"/>
        <v>8.8513199530880057E-5</v>
      </c>
      <c r="N85" s="25">
        <f t="shared" si="60"/>
        <v>6.7692481004866213E-4</v>
      </c>
      <c r="O85" s="25">
        <f t="shared" si="60"/>
        <v>0</v>
      </c>
      <c r="P85" s="25">
        <f t="shared" si="60"/>
        <v>7.1212892349844397E-4</v>
      </c>
      <c r="Q85" s="25">
        <f t="shared" si="60"/>
        <v>0</v>
      </c>
      <c r="T85" s="12" t="str">
        <f t="shared" si="10"/>
        <v>Injectable arteether/artemotil</v>
      </c>
      <c r="U85" s="40">
        <f t="shared" ref="U85:AA85" si="61">IF(U46=0,0,(U46/($U$14)))</f>
        <v>2.790618500866883E-2</v>
      </c>
      <c r="V85" s="41">
        <f t="shared" si="61"/>
        <v>4.0657612387835665E-4</v>
      </c>
      <c r="W85" s="41">
        <f t="shared" si="61"/>
        <v>2.4737462958863868E-3</v>
      </c>
      <c r="X85" s="41">
        <f t="shared" si="61"/>
        <v>4.1028062018779038E-3</v>
      </c>
      <c r="Y85" s="41">
        <f t="shared" si="61"/>
        <v>0</v>
      </c>
      <c r="Z85" s="41">
        <f t="shared" si="61"/>
        <v>2.0204506565683934E-2</v>
      </c>
      <c r="AA85" s="41">
        <f t="shared" si="61"/>
        <v>7.1854982134224614E-4</v>
      </c>
      <c r="AD85" s="12" t="str">
        <f t="shared" si="11"/>
        <v>Injectable arteether/artemotil</v>
      </c>
      <c r="AE85" s="40">
        <f t="shared" ref="AE85:AK85" si="62">IF(AE46=0,0,(AE46/($AE$14)))</f>
        <v>5.71690389680913E-4</v>
      </c>
      <c r="AF85" s="41">
        <f t="shared" si="62"/>
        <v>1.0634346298813818E-4</v>
      </c>
      <c r="AG85" s="41">
        <f t="shared" si="62"/>
        <v>2.5341420967386121E-4</v>
      </c>
      <c r="AH85" s="41">
        <f t="shared" si="62"/>
        <v>2.1193271701891369E-4</v>
      </c>
      <c r="AI85" s="41">
        <f t="shared" si="62"/>
        <v>0</v>
      </c>
      <c r="AJ85" s="41">
        <f t="shared" si="62"/>
        <v>0</v>
      </c>
      <c r="AK85" s="41">
        <f t="shared" si="62"/>
        <v>0</v>
      </c>
    </row>
    <row r="86" spans="1:42" ht="38.25" customHeight="1" thickBot="1" x14ac:dyDescent="0.3">
      <c r="A86" s="33"/>
      <c r="B86" s="146"/>
      <c r="C86" s="146"/>
      <c r="D86" s="146"/>
      <c r="E86" s="146"/>
      <c r="F86" s="146"/>
      <c r="G86" s="146"/>
      <c r="J86" s="142" t="str">
        <f>J48</f>
        <v>strat1 Footnote: Volume data were available for the following total number of antimalarial products=5529;  by outlet type: Private not for profit=35; private not for profit=47; pharmacy=682; PPMV=4668; informal=32; labs = 0; wholesalers= 65;   The number of antimalarial products with volume data, from outlets that met screening criteria for a full interview but did not complete the interview =13</v>
      </c>
      <c r="K86" s="142"/>
      <c r="L86" s="142"/>
      <c r="M86" s="142"/>
      <c r="N86" s="142"/>
      <c r="O86" s="142"/>
      <c r="P86" s="142"/>
      <c r="Q86" s="142"/>
      <c r="T86" s="142" t="str">
        <f>T48</f>
        <v>strat2 Footnote: Volume data were available for the following total number of antimalarial products=9481;  by outlet type: Private not for profit=71; private not for profit=384; pharmacy=1476; PPMV=7191; informal=182; labs = 3; wholesalers= 174;   The number of antimalarial products with volume data, from outlets that met screening criteria for a full interview but did not complete the interview =25</v>
      </c>
      <c r="U86" s="142"/>
      <c r="V86" s="142"/>
      <c r="W86" s="142"/>
      <c r="X86" s="142"/>
      <c r="Y86" s="142"/>
      <c r="Z86" s="142"/>
      <c r="AA86" s="142"/>
      <c r="AD86" s="142" t="str">
        <f>AD48</f>
        <v>strat3 Footnote: Volume data were available for the following total number of antimalarial products=5273;  by outlet type: Private not for profit=13; private not for profit=228; pharmacy=2561; PPMV=2285; informal=175; labs = 0; wholesalers= 11;   The number of antimalarial products with volume data, from outlets that met screening criteria for a full interview but did not complete the interview =31</v>
      </c>
      <c r="AE86" s="142"/>
      <c r="AF86" s="142"/>
      <c r="AG86" s="142"/>
      <c r="AH86" s="142"/>
      <c r="AI86" s="142"/>
      <c r="AJ86" s="142"/>
      <c r="AK86" s="142"/>
    </row>
    <row r="87" spans="1:42" x14ac:dyDescent="0.25">
      <c r="B87" s="146"/>
      <c r="C87" s="146"/>
      <c r="D87" s="146"/>
      <c r="E87" s="146"/>
      <c r="F87" s="146"/>
      <c r="G87" s="146"/>
    </row>
    <row r="88" spans="1:42" x14ac:dyDescent="0.25">
      <c r="B88" s="146"/>
      <c r="C88" s="146"/>
      <c r="D88" s="146"/>
      <c r="E88" s="146"/>
      <c r="F88" s="146"/>
      <c r="G88" s="146"/>
    </row>
    <row r="89" spans="1:42" x14ac:dyDescent="0.25">
      <c r="A89" s="32"/>
      <c r="B89" s="146"/>
      <c r="C89" s="146"/>
      <c r="D89" s="146"/>
      <c r="E89" s="146"/>
      <c r="F89" s="146"/>
      <c r="G89" s="146"/>
      <c r="J89" s="59" t="s">
        <v>53</v>
      </c>
      <c r="K89" s="61" t="str">
        <f t="shared" ref="K89:Q89" si="63">K65</f>
        <v>Retail total</v>
      </c>
      <c r="L89" s="61" t="str">
        <f t="shared" si="63"/>
        <v>Private Not For-Profit Facility</v>
      </c>
      <c r="M89" s="61" t="str">
        <f t="shared" si="63"/>
        <v>Private For-Profit Facility</v>
      </c>
      <c r="N89" s="61" t="str">
        <f t="shared" si="63"/>
        <v>Pharmacy</v>
      </c>
      <c r="O89" s="61" t="str">
        <f t="shared" si="63"/>
        <v>Laboratory</v>
      </c>
      <c r="P89" s="61" t="str">
        <f t="shared" si="63"/>
        <v>Drug store</v>
      </c>
      <c r="Q89" s="61" t="str">
        <f t="shared" si="63"/>
        <v>Informal</v>
      </c>
      <c r="R89" s="61"/>
      <c r="S89" s="61"/>
      <c r="T89" s="62" t="s">
        <v>53</v>
      </c>
      <c r="U89" s="61" t="str">
        <f t="shared" ref="U89:AA89" si="64">U65</f>
        <v>Retail total</v>
      </c>
      <c r="V89" s="61" t="str">
        <f t="shared" si="64"/>
        <v>Private Not For-Profit Facility</v>
      </c>
      <c r="W89" s="61" t="str">
        <f t="shared" si="64"/>
        <v>Private For-Profit Facility</v>
      </c>
      <c r="X89" s="61" t="str">
        <f t="shared" si="64"/>
        <v>Pharmacy</v>
      </c>
      <c r="Y89" s="61" t="str">
        <f t="shared" si="64"/>
        <v>Laboratory</v>
      </c>
      <c r="Z89" s="61" t="str">
        <f t="shared" si="64"/>
        <v>Drug store</v>
      </c>
      <c r="AA89" s="61" t="str">
        <f t="shared" si="64"/>
        <v>Informal</v>
      </c>
      <c r="AB89" s="61"/>
      <c r="AC89" s="61"/>
      <c r="AD89" s="62" t="s">
        <v>53</v>
      </c>
      <c r="AE89" s="61" t="str">
        <f t="shared" ref="AE89:AK89" si="65">AE65</f>
        <v>Retail total</v>
      </c>
      <c r="AF89" s="61" t="str">
        <f t="shared" si="65"/>
        <v>Private Not For-Profit Facility</v>
      </c>
      <c r="AG89" s="61" t="str">
        <f t="shared" si="65"/>
        <v>Private For-Profit Facility</v>
      </c>
      <c r="AH89" s="61" t="str">
        <f t="shared" si="65"/>
        <v>Pharmacy</v>
      </c>
      <c r="AI89" s="61" t="str">
        <f t="shared" si="65"/>
        <v>Laboratory</v>
      </c>
      <c r="AJ89" s="61" t="str">
        <f t="shared" si="65"/>
        <v>Drug store</v>
      </c>
      <c r="AK89" s="61" t="str">
        <f t="shared" si="65"/>
        <v>Informal</v>
      </c>
      <c r="AL89" s="63"/>
      <c r="AM89" s="63"/>
      <c r="AN89" s="63"/>
      <c r="AO89" s="63"/>
      <c r="AP89" s="63"/>
    </row>
    <row r="90" spans="1:42" ht="15" customHeight="1" x14ac:dyDescent="0.25">
      <c r="B90" s="146"/>
      <c r="C90" s="146"/>
      <c r="D90" s="146"/>
      <c r="E90" s="146"/>
      <c r="F90" s="146"/>
      <c r="G90" s="146"/>
      <c r="J90" s="60" t="s">
        <v>23</v>
      </c>
      <c r="K90" s="61">
        <f t="shared" ref="K90:Q91" si="66">K70</f>
        <v>0.81352280522469289</v>
      </c>
      <c r="L90" s="61">
        <f t="shared" si="66"/>
        <v>3.5435454766737547E-3</v>
      </c>
      <c r="M90" s="61">
        <f t="shared" si="66"/>
        <v>3.2236909601871654E-3</v>
      </c>
      <c r="N90" s="61">
        <f t="shared" si="66"/>
        <v>0.15484076676570757</v>
      </c>
      <c r="O90" s="61">
        <f t="shared" si="66"/>
        <v>0</v>
      </c>
      <c r="P90" s="61">
        <f t="shared" si="66"/>
        <v>0.64904818135549924</v>
      </c>
      <c r="Q90" s="61">
        <f t="shared" si="66"/>
        <v>2.8666206666250922E-3</v>
      </c>
      <c r="R90" s="61"/>
      <c r="S90" s="61"/>
      <c r="T90" s="64" t="s">
        <v>23</v>
      </c>
      <c r="U90" s="61">
        <f t="shared" ref="U90:AA91" si="67">U70</f>
        <v>0.58793601691944497</v>
      </c>
      <c r="V90" s="61">
        <f t="shared" si="67"/>
        <v>1.0423717838619282E-2</v>
      </c>
      <c r="W90" s="61">
        <f t="shared" si="67"/>
        <v>1.8329908970422509E-2</v>
      </c>
      <c r="X90" s="61">
        <f t="shared" si="67"/>
        <v>8.7104342190141085E-2</v>
      </c>
      <c r="Y90" s="61">
        <f t="shared" si="67"/>
        <v>4.5311194528612037E-5</v>
      </c>
      <c r="Z90" s="61">
        <f t="shared" si="67"/>
        <v>0.45815281567742844</v>
      </c>
      <c r="AA90" s="61">
        <f t="shared" si="67"/>
        <v>1.388022720502489E-2</v>
      </c>
      <c r="AB90" s="61"/>
      <c r="AC90" s="61"/>
      <c r="AD90" s="64" t="s">
        <v>23</v>
      </c>
      <c r="AE90" s="61">
        <f t="shared" ref="AE90:AK91" si="68">AE70</f>
        <v>0.78161238561949775</v>
      </c>
      <c r="AF90" s="61">
        <f t="shared" si="68"/>
        <v>1.7893607513429634E-3</v>
      </c>
      <c r="AG90" s="61">
        <f t="shared" si="68"/>
        <v>3.0558661429942471E-2</v>
      </c>
      <c r="AH90" s="61">
        <f t="shared" si="68"/>
        <v>0.5223968006456029</v>
      </c>
      <c r="AI90" s="61">
        <f t="shared" si="68"/>
        <v>0</v>
      </c>
      <c r="AJ90" s="61">
        <f t="shared" si="68"/>
        <v>0.19236551982909625</v>
      </c>
      <c r="AK90" s="61">
        <f t="shared" si="68"/>
        <v>3.4502420067991937E-2</v>
      </c>
      <c r="AL90" s="63"/>
      <c r="AM90" s="63"/>
      <c r="AN90" s="63"/>
      <c r="AO90" s="63"/>
      <c r="AP90" s="63"/>
    </row>
    <row r="91" spans="1:42" x14ac:dyDescent="0.25">
      <c r="B91" s="146"/>
      <c r="C91" s="146"/>
      <c r="D91" s="146"/>
      <c r="E91" s="146"/>
      <c r="F91" s="146"/>
      <c r="G91" s="146"/>
      <c r="J91" s="60" t="s">
        <v>24</v>
      </c>
      <c r="K91" s="61">
        <f t="shared" si="66"/>
        <v>3.0325829157454926E-2</v>
      </c>
      <c r="L91" s="61">
        <f t="shared" si="66"/>
        <v>0</v>
      </c>
      <c r="M91" s="61">
        <f t="shared" si="66"/>
        <v>5.9344076958203671E-5</v>
      </c>
      <c r="N91" s="61">
        <f t="shared" si="66"/>
        <v>8.2347450518103979E-3</v>
      </c>
      <c r="O91" s="61">
        <f t="shared" si="66"/>
        <v>0</v>
      </c>
      <c r="P91" s="61">
        <f t="shared" si="66"/>
        <v>2.188187108857154E-2</v>
      </c>
      <c r="Q91" s="61">
        <f t="shared" si="66"/>
        <v>1.5087477192763643E-4</v>
      </c>
      <c r="R91" s="61"/>
      <c r="S91" s="61"/>
      <c r="T91" s="64" t="s">
        <v>24</v>
      </c>
      <c r="U91" s="61">
        <f t="shared" si="67"/>
        <v>1.4286191015463672E-2</v>
      </c>
      <c r="V91" s="61">
        <f t="shared" si="67"/>
        <v>7.4089926188676428E-5</v>
      </c>
      <c r="W91" s="61">
        <f t="shared" si="67"/>
        <v>9.2398098031993994E-4</v>
      </c>
      <c r="X91" s="61">
        <f t="shared" si="67"/>
        <v>6.9047525013769409E-3</v>
      </c>
      <c r="Y91" s="61">
        <f t="shared" si="67"/>
        <v>0</v>
      </c>
      <c r="Z91" s="61">
        <f t="shared" si="67"/>
        <v>6.2422293597558833E-3</v>
      </c>
      <c r="AA91" s="61">
        <f t="shared" si="67"/>
        <v>1.4113824782223072E-4</v>
      </c>
      <c r="AB91" s="61"/>
      <c r="AC91" s="61"/>
      <c r="AD91" s="64" t="s">
        <v>24</v>
      </c>
      <c r="AE91" s="61">
        <f t="shared" si="68"/>
        <v>6.5746280335698404E-2</v>
      </c>
      <c r="AF91" s="61">
        <f t="shared" si="68"/>
        <v>5.0720552382640374E-4</v>
      </c>
      <c r="AG91" s="61">
        <f t="shared" si="68"/>
        <v>1.6894280644924079E-3</v>
      </c>
      <c r="AH91" s="61">
        <f t="shared" si="68"/>
        <v>5.9030049570383721E-2</v>
      </c>
      <c r="AI91" s="61">
        <f t="shared" si="68"/>
        <v>0</v>
      </c>
      <c r="AJ91" s="61">
        <f t="shared" si="68"/>
        <v>4.4709506992459793E-3</v>
      </c>
      <c r="AK91" s="61">
        <f t="shared" si="68"/>
        <v>4.8646477749892999E-5</v>
      </c>
      <c r="AL91" s="63"/>
      <c r="AM91" s="63"/>
      <c r="AN91" s="63"/>
      <c r="AO91" s="63"/>
      <c r="AP91" s="63"/>
    </row>
    <row r="92" spans="1:42" x14ac:dyDescent="0.25">
      <c r="B92" s="146"/>
      <c r="C92" s="146"/>
      <c r="D92" s="146"/>
      <c r="E92" s="146"/>
      <c r="F92" s="146"/>
      <c r="G92" s="146"/>
      <c r="J92" s="60" t="s">
        <v>45</v>
      </c>
      <c r="K92" s="61">
        <f t="shared" ref="K92:Q92" si="69">K73</f>
        <v>7.8596703687982925E-2</v>
      </c>
      <c r="L92" s="61">
        <f t="shared" si="69"/>
        <v>0</v>
      </c>
      <c r="M92" s="61">
        <f t="shared" si="69"/>
        <v>3.9026274338615287E-4</v>
      </c>
      <c r="N92" s="61">
        <f t="shared" si="69"/>
        <v>2.287865041510679E-2</v>
      </c>
      <c r="O92" s="61">
        <f t="shared" si="69"/>
        <v>0</v>
      </c>
      <c r="P92" s="61">
        <f t="shared" si="69"/>
        <v>5.5013971003880502E-2</v>
      </c>
      <c r="Q92" s="61">
        <f t="shared" si="69"/>
        <v>3.1381952560948379E-4</v>
      </c>
      <c r="R92" s="61"/>
      <c r="S92" s="61"/>
      <c r="T92" s="64" t="s">
        <v>45</v>
      </c>
      <c r="U92" s="61">
        <f t="shared" ref="U92:AA92" si="70">U73</f>
        <v>2.5053416693684997E-2</v>
      </c>
      <c r="V92" s="61">
        <f t="shared" si="70"/>
        <v>1.3470895670668443E-5</v>
      </c>
      <c r="W92" s="61">
        <f t="shared" si="70"/>
        <v>6.0037332750410941E-4</v>
      </c>
      <c r="X92" s="61">
        <f t="shared" si="70"/>
        <v>6.3046853305926192E-3</v>
      </c>
      <c r="Y92" s="61">
        <f t="shared" si="70"/>
        <v>0</v>
      </c>
      <c r="Z92" s="61">
        <f t="shared" si="70"/>
        <v>1.7014965858933397E-2</v>
      </c>
      <c r="AA92" s="61">
        <f t="shared" si="70"/>
        <v>1.1196151242644202E-3</v>
      </c>
      <c r="AB92" s="61"/>
      <c r="AC92" s="61"/>
      <c r="AD92" s="64" t="s">
        <v>45</v>
      </c>
      <c r="AE92" s="61">
        <f t="shared" ref="AE92:AK92" si="71">AE73</f>
        <v>5.4413159437888069E-2</v>
      </c>
      <c r="AF92" s="61">
        <f t="shared" si="71"/>
        <v>0</v>
      </c>
      <c r="AG92" s="61">
        <f t="shared" si="71"/>
        <v>1.3289161828730458E-3</v>
      </c>
      <c r="AH92" s="61">
        <f t="shared" si="71"/>
        <v>4.3655122870066766E-2</v>
      </c>
      <c r="AI92" s="61">
        <f t="shared" si="71"/>
        <v>0</v>
      </c>
      <c r="AJ92" s="61">
        <f t="shared" si="71"/>
        <v>9.1945613992084566E-3</v>
      </c>
      <c r="AK92" s="61">
        <f t="shared" si="71"/>
        <v>2.341818812611128E-4</v>
      </c>
      <c r="AL92" s="63"/>
      <c r="AM92" s="63"/>
      <c r="AN92" s="63"/>
      <c r="AO92" s="63"/>
      <c r="AP92" s="63"/>
    </row>
    <row r="93" spans="1:42" x14ac:dyDescent="0.25">
      <c r="B93" s="146"/>
      <c r="C93" s="146"/>
      <c r="D93" s="146"/>
      <c r="E93" s="146"/>
      <c r="F93" s="146"/>
      <c r="G93" s="146"/>
      <c r="J93" s="60" t="s">
        <v>46</v>
      </c>
      <c r="K93" s="61">
        <f t="shared" ref="K93:Q93" si="72">K72+K74+K75</f>
        <v>9.1228945425577499E-3</v>
      </c>
      <c r="L93" s="61">
        <f t="shared" si="72"/>
        <v>0</v>
      </c>
      <c r="M93" s="61">
        <f t="shared" si="72"/>
        <v>0</v>
      </c>
      <c r="N93" s="61">
        <f t="shared" si="72"/>
        <v>5.3228619536070136E-3</v>
      </c>
      <c r="O93" s="61">
        <f t="shared" si="72"/>
        <v>0</v>
      </c>
      <c r="P93" s="61">
        <f t="shared" si="72"/>
        <v>3.7074960621684529E-3</v>
      </c>
      <c r="Q93" s="61">
        <f t="shared" si="72"/>
        <v>9.3542358595134604E-5</v>
      </c>
      <c r="R93" s="61"/>
      <c r="S93" s="61"/>
      <c r="T93" s="64" t="s">
        <v>47</v>
      </c>
      <c r="U93" s="61">
        <f t="shared" ref="U93:AA93" si="73">U72+U74+U75</f>
        <v>2.5264052516899087E-3</v>
      </c>
      <c r="V93" s="61">
        <f t="shared" si="73"/>
        <v>5.2965112523310004E-5</v>
      </c>
      <c r="W93" s="61">
        <f t="shared" si="73"/>
        <v>5.5108209561825449E-6</v>
      </c>
      <c r="X93" s="61">
        <f t="shared" si="73"/>
        <v>7.5620709787616036E-4</v>
      </c>
      <c r="Y93" s="61">
        <f t="shared" si="73"/>
        <v>0</v>
      </c>
      <c r="Z93" s="61">
        <f t="shared" si="73"/>
        <v>1.6220183014363956E-3</v>
      </c>
      <c r="AA93" s="61">
        <f t="shared" si="73"/>
        <v>8.9703918897860314E-5</v>
      </c>
      <c r="AB93" s="61"/>
      <c r="AC93" s="61"/>
      <c r="AD93" s="64" t="s">
        <v>47</v>
      </c>
      <c r="AE93" s="61">
        <f t="shared" ref="AE93:AK93" si="74">AE72+AE74+AE75</f>
        <v>9.8925817892476214E-3</v>
      </c>
      <c r="AF93" s="61">
        <f t="shared" si="74"/>
        <v>0</v>
      </c>
      <c r="AG93" s="61">
        <f t="shared" si="74"/>
        <v>4.2235701612310193E-5</v>
      </c>
      <c r="AH93" s="61">
        <f t="shared" si="74"/>
        <v>9.7820901769939874E-3</v>
      </c>
      <c r="AI93" s="61">
        <f t="shared" si="74"/>
        <v>0</v>
      </c>
      <c r="AJ93" s="61">
        <f t="shared" si="74"/>
        <v>6.8255910641322741E-5</v>
      </c>
      <c r="AK93" s="61">
        <f t="shared" si="74"/>
        <v>0</v>
      </c>
      <c r="AL93" s="63"/>
      <c r="AM93" s="63"/>
      <c r="AN93" s="63"/>
      <c r="AO93" s="63"/>
      <c r="AP93" s="63"/>
    </row>
    <row r="94" spans="1:42" x14ac:dyDescent="0.25">
      <c r="B94" s="146"/>
      <c r="C94" s="146"/>
      <c r="D94" s="146"/>
      <c r="E94" s="146"/>
      <c r="F94" s="146"/>
      <c r="G94" s="146"/>
      <c r="J94" s="60" t="s">
        <v>48</v>
      </c>
      <c r="K94" s="61">
        <f t="shared" ref="K94:Q95" si="75">K77</f>
        <v>2.1876841929507285E-2</v>
      </c>
      <c r="L94" s="61">
        <f t="shared" si="75"/>
        <v>8.4489872279476416E-5</v>
      </c>
      <c r="M94" s="61">
        <f t="shared" si="75"/>
        <v>1.1858757073512224E-3</v>
      </c>
      <c r="N94" s="61">
        <f t="shared" si="75"/>
        <v>1.1235141349544662E-3</v>
      </c>
      <c r="O94" s="61">
        <f t="shared" si="75"/>
        <v>0</v>
      </c>
      <c r="P94" s="61">
        <f t="shared" si="75"/>
        <v>1.9253632561592113E-2</v>
      </c>
      <c r="Q94" s="61">
        <f t="shared" si="75"/>
        <v>2.293296533300074E-4</v>
      </c>
      <c r="R94" s="61"/>
      <c r="S94" s="61"/>
      <c r="T94" s="64" t="s">
        <v>48</v>
      </c>
      <c r="U94" s="61">
        <f t="shared" ref="U94:AA95" si="76">U77</f>
        <v>4.9093760801591772E-2</v>
      </c>
      <c r="V94" s="61">
        <f t="shared" si="76"/>
        <v>1.2246268791516766E-6</v>
      </c>
      <c r="W94" s="61">
        <f t="shared" si="76"/>
        <v>9.7970150332134123E-5</v>
      </c>
      <c r="X94" s="61">
        <f t="shared" si="76"/>
        <v>7.9355821769028635E-4</v>
      </c>
      <c r="Y94" s="61">
        <f t="shared" si="76"/>
        <v>0</v>
      </c>
      <c r="Z94" s="61">
        <f t="shared" si="76"/>
        <v>4.6496327190911069E-2</v>
      </c>
      <c r="AA94" s="61">
        <f t="shared" si="76"/>
        <v>1.7046806157791337E-3</v>
      </c>
      <c r="AB94" s="61"/>
      <c r="AC94" s="61"/>
      <c r="AD94" s="64" t="s">
        <v>48</v>
      </c>
      <c r="AE94" s="61">
        <f t="shared" ref="AE94:AK95" si="77">AE77</f>
        <v>1.897778288963849E-2</v>
      </c>
      <c r="AF94" s="61">
        <f t="shared" si="77"/>
        <v>0</v>
      </c>
      <c r="AG94" s="61">
        <f t="shared" si="77"/>
        <v>4.5780483711914806E-4</v>
      </c>
      <c r="AH94" s="61">
        <f t="shared" si="77"/>
        <v>9.5305614897135335E-3</v>
      </c>
      <c r="AI94" s="61">
        <f t="shared" si="77"/>
        <v>0</v>
      </c>
      <c r="AJ94" s="61">
        <f t="shared" si="77"/>
        <v>8.3362716057297243E-3</v>
      </c>
      <c r="AK94" s="61">
        <f t="shared" si="77"/>
        <v>6.5276785259740138E-4</v>
      </c>
      <c r="AL94" s="63"/>
      <c r="AM94" s="63"/>
      <c r="AN94" s="63"/>
      <c r="AO94" s="63"/>
      <c r="AP94" s="63"/>
    </row>
    <row r="95" spans="1:42" x14ac:dyDescent="0.25">
      <c r="B95" s="146"/>
      <c r="C95" s="146"/>
      <c r="D95" s="146"/>
      <c r="E95" s="146"/>
      <c r="F95" s="146"/>
      <c r="G95" s="146"/>
      <c r="J95" s="60" t="s">
        <v>49</v>
      </c>
      <c r="K95" s="61">
        <f t="shared" si="75"/>
        <v>3.108623800797021E-2</v>
      </c>
      <c r="L95" s="61">
        <f t="shared" si="75"/>
        <v>4.0233272514036382E-6</v>
      </c>
      <c r="M95" s="61">
        <f t="shared" si="75"/>
        <v>1.4081645379912733E-4</v>
      </c>
      <c r="N95" s="61">
        <f t="shared" si="75"/>
        <v>5.4787658845989054E-3</v>
      </c>
      <c r="O95" s="61">
        <f t="shared" si="75"/>
        <v>0</v>
      </c>
      <c r="P95" s="61">
        <f t="shared" si="75"/>
        <v>2.5033142158233442E-2</v>
      </c>
      <c r="Q95" s="61">
        <f t="shared" si="75"/>
        <v>4.2747852046163659E-4</v>
      </c>
      <c r="R95" s="61"/>
      <c r="S95" s="61"/>
      <c r="T95" s="64" t="s">
        <v>49</v>
      </c>
      <c r="U95" s="61">
        <f t="shared" si="76"/>
        <v>0.10073597013869819</v>
      </c>
      <c r="V95" s="61">
        <f t="shared" si="76"/>
        <v>1.8614328563105483E-4</v>
      </c>
      <c r="W95" s="61">
        <f t="shared" si="76"/>
        <v>6.5018502581360386E-3</v>
      </c>
      <c r="X95" s="61">
        <f t="shared" si="76"/>
        <v>3.3499668279194112E-3</v>
      </c>
      <c r="Y95" s="61">
        <f t="shared" si="76"/>
        <v>2.6635634621548964E-5</v>
      </c>
      <c r="Z95" s="61">
        <f t="shared" si="76"/>
        <v>8.9178247809984443E-2</v>
      </c>
      <c r="AA95" s="61">
        <f t="shared" si="76"/>
        <v>1.4931263224056816E-3</v>
      </c>
      <c r="AB95" s="61"/>
      <c r="AC95" s="61"/>
      <c r="AD95" s="64" t="s">
        <v>49</v>
      </c>
      <c r="AE95" s="61">
        <f t="shared" si="77"/>
        <v>5.2315704327462444E-2</v>
      </c>
      <c r="AF95" s="61">
        <f t="shared" si="77"/>
        <v>0</v>
      </c>
      <c r="AG95" s="61">
        <f t="shared" si="77"/>
        <v>2.3440814394832159E-3</v>
      </c>
      <c r="AH95" s="61">
        <f t="shared" si="77"/>
        <v>1.5879869597271272E-2</v>
      </c>
      <c r="AI95" s="61">
        <f t="shared" si="77"/>
        <v>0</v>
      </c>
      <c r="AJ95" s="61">
        <f t="shared" si="77"/>
        <v>3.0636722057029511E-2</v>
      </c>
      <c r="AK95" s="61">
        <f t="shared" si="77"/>
        <v>3.4546541291997656E-3</v>
      </c>
      <c r="AL95" s="63"/>
      <c r="AM95" s="63"/>
      <c r="AN95" s="63"/>
      <c r="AO95" s="63"/>
      <c r="AP95" s="63"/>
    </row>
    <row r="96" spans="1:42" x14ac:dyDescent="0.25">
      <c r="B96" s="146"/>
      <c r="C96" s="146"/>
      <c r="D96" s="146"/>
      <c r="E96" s="146"/>
      <c r="F96" s="146"/>
      <c r="G96" s="146"/>
      <c r="J96" s="60" t="s">
        <v>50</v>
      </c>
      <c r="K96" s="61">
        <f t="shared" ref="K96:Q96" si="78">K76+K79+K80</f>
        <v>6.3186354483294139E-3</v>
      </c>
      <c r="L96" s="61">
        <f t="shared" si="78"/>
        <v>3.721577707548366E-5</v>
      </c>
      <c r="M96" s="61">
        <f t="shared" si="78"/>
        <v>1.0862983578789825E-4</v>
      </c>
      <c r="N96" s="61">
        <f t="shared" si="78"/>
        <v>2.5025095503730631E-3</v>
      </c>
      <c r="O96" s="61">
        <f t="shared" si="78"/>
        <v>0</v>
      </c>
      <c r="P96" s="61">
        <f t="shared" si="78"/>
        <v>3.6702802850929689E-3</v>
      </c>
      <c r="Q96" s="61">
        <f t="shared" si="78"/>
        <v>0</v>
      </c>
      <c r="R96" s="61"/>
      <c r="S96" s="61"/>
      <c r="T96" s="64" t="s">
        <v>51</v>
      </c>
      <c r="U96" s="61">
        <f t="shared" ref="U96:AA96" si="79">U76+U79+U80</f>
        <v>2.0717625228048489E-3</v>
      </c>
      <c r="V96" s="61">
        <f t="shared" si="79"/>
        <v>1.2644272527241059E-4</v>
      </c>
      <c r="W96" s="61">
        <f t="shared" si="79"/>
        <v>7.3477612749100591E-6</v>
      </c>
      <c r="X96" s="61">
        <f t="shared" si="79"/>
        <v>5.7404384960234843E-4</v>
      </c>
      <c r="Y96" s="61">
        <f t="shared" si="79"/>
        <v>0</v>
      </c>
      <c r="Z96" s="61">
        <f t="shared" si="79"/>
        <v>1.268713446801137E-3</v>
      </c>
      <c r="AA96" s="61">
        <f t="shared" si="79"/>
        <v>9.5214739854042858E-5</v>
      </c>
      <c r="AB96" s="61"/>
      <c r="AC96" s="61"/>
      <c r="AD96" s="64" t="s">
        <v>51</v>
      </c>
      <c r="AE96" s="61">
        <f t="shared" ref="AE96:AK96" si="80">AE76+AE79+AE80</f>
        <v>1.8391385425289004E-3</v>
      </c>
      <c r="AF96" s="61">
        <f t="shared" si="80"/>
        <v>0</v>
      </c>
      <c r="AG96" s="61">
        <f t="shared" si="80"/>
        <v>2.6698997090638944E-4</v>
      </c>
      <c r="AH96" s="61">
        <f t="shared" si="80"/>
        <v>1.1652528391253438E-4</v>
      </c>
      <c r="AI96" s="61">
        <f t="shared" si="80"/>
        <v>0</v>
      </c>
      <c r="AJ96" s="61">
        <f t="shared" si="80"/>
        <v>9.1146152497280136E-4</v>
      </c>
      <c r="AK96" s="61">
        <f t="shared" si="80"/>
        <v>5.4416176273717521E-4</v>
      </c>
      <c r="AL96" s="63"/>
      <c r="AM96" s="63"/>
      <c r="AN96" s="63"/>
      <c r="AO96" s="63"/>
      <c r="AP96" s="63"/>
    </row>
    <row r="97" spans="2:42" x14ac:dyDescent="0.25">
      <c r="B97" s="146"/>
      <c r="C97" s="146"/>
      <c r="D97" s="146"/>
      <c r="E97" s="146"/>
      <c r="F97" s="146"/>
      <c r="G97" s="146"/>
      <c r="J97" s="60" t="s">
        <v>36</v>
      </c>
      <c r="K97" s="61">
        <f t="shared" ref="K97:Q98" si="81">K81</f>
        <v>0</v>
      </c>
      <c r="L97" s="61">
        <f t="shared" si="81"/>
        <v>0</v>
      </c>
      <c r="M97" s="61">
        <f t="shared" si="81"/>
        <v>0</v>
      </c>
      <c r="N97" s="61">
        <f t="shared" si="81"/>
        <v>0</v>
      </c>
      <c r="O97" s="61">
        <f t="shared" si="81"/>
        <v>0</v>
      </c>
      <c r="P97" s="61">
        <f t="shared" si="81"/>
        <v>0</v>
      </c>
      <c r="Q97" s="61">
        <f t="shared" si="81"/>
        <v>0</v>
      </c>
      <c r="R97" s="61"/>
      <c r="S97" s="61"/>
      <c r="T97" s="64" t="s">
        <v>36</v>
      </c>
      <c r="U97" s="61">
        <f t="shared" ref="U97:AA98" si="82">U81</f>
        <v>0</v>
      </c>
      <c r="V97" s="61">
        <f t="shared" si="82"/>
        <v>0</v>
      </c>
      <c r="W97" s="61">
        <f t="shared" si="82"/>
        <v>0</v>
      </c>
      <c r="X97" s="61">
        <f t="shared" si="82"/>
        <v>0</v>
      </c>
      <c r="Y97" s="61">
        <f t="shared" si="82"/>
        <v>0</v>
      </c>
      <c r="Z97" s="61">
        <f t="shared" si="82"/>
        <v>0</v>
      </c>
      <c r="AA97" s="61">
        <f t="shared" si="82"/>
        <v>0</v>
      </c>
      <c r="AB97" s="61"/>
      <c r="AC97" s="61"/>
      <c r="AD97" s="64" t="s">
        <v>36</v>
      </c>
      <c r="AE97" s="61">
        <f t="shared" ref="AE97:AK98" si="83">AE81</f>
        <v>0</v>
      </c>
      <c r="AF97" s="61">
        <f t="shared" si="83"/>
        <v>0</v>
      </c>
      <c r="AG97" s="61">
        <f t="shared" si="83"/>
        <v>0</v>
      </c>
      <c r="AH97" s="61">
        <f t="shared" si="83"/>
        <v>0</v>
      </c>
      <c r="AI97" s="61">
        <f t="shared" si="83"/>
        <v>0</v>
      </c>
      <c r="AJ97" s="61">
        <f t="shared" si="83"/>
        <v>0</v>
      </c>
      <c r="AK97" s="61">
        <f t="shared" si="83"/>
        <v>0</v>
      </c>
      <c r="AL97" s="63"/>
      <c r="AM97" s="63"/>
      <c r="AN97" s="63"/>
      <c r="AO97" s="63"/>
      <c r="AP97" s="63"/>
    </row>
    <row r="98" spans="2:42" x14ac:dyDescent="0.25">
      <c r="B98" s="146"/>
      <c r="C98" s="146"/>
      <c r="D98" s="146"/>
      <c r="E98" s="146"/>
      <c r="F98" s="146"/>
      <c r="G98" s="146"/>
      <c r="J98" s="60" t="s">
        <v>37</v>
      </c>
      <c r="K98" s="61">
        <f t="shared" si="81"/>
        <v>0</v>
      </c>
      <c r="L98" s="61">
        <f t="shared" si="81"/>
        <v>0</v>
      </c>
      <c r="M98" s="61">
        <f t="shared" si="81"/>
        <v>0</v>
      </c>
      <c r="N98" s="61">
        <f t="shared" si="81"/>
        <v>0</v>
      </c>
      <c r="O98" s="61">
        <f t="shared" si="81"/>
        <v>0</v>
      </c>
      <c r="P98" s="61">
        <f t="shared" si="81"/>
        <v>0</v>
      </c>
      <c r="Q98" s="61">
        <f t="shared" si="81"/>
        <v>0</v>
      </c>
      <c r="R98" s="61"/>
      <c r="S98" s="61"/>
      <c r="T98" s="64" t="s">
        <v>37</v>
      </c>
      <c r="U98" s="61">
        <f t="shared" si="82"/>
        <v>0</v>
      </c>
      <c r="V98" s="61">
        <f t="shared" si="82"/>
        <v>0</v>
      </c>
      <c r="W98" s="61">
        <f t="shared" si="82"/>
        <v>0</v>
      </c>
      <c r="X98" s="61">
        <f t="shared" si="82"/>
        <v>0</v>
      </c>
      <c r="Y98" s="61">
        <f t="shared" si="82"/>
        <v>0</v>
      </c>
      <c r="Z98" s="61">
        <f t="shared" si="82"/>
        <v>0</v>
      </c>
      <c r="AA98" s="61">
        <f t="shared" si="82"/>
        <v>0</v>
      </c>
      <c r="AB98" s="61"/>
      <c r="AC98" s="61"/>
      <c r="AD98" s="64" t="s">
        <v>37</v>
      </c>
      <c r="AE98" s="61">
        <f t="shared" si="83"/>
        <v>0</v>
      </c>
      <c r="AF98" s="61">
        <f t="shared" si="83"/>
        <v>0</v>
      </c>
      <c r="AG98" s="61">
        <f t="shared" si="83"/>
        <v>0</v>
      </c>
      <c r="AH98" s="61">
        <f t="shared" si="83"/>
        <v>0</v>
      </c>
      <c r="AI98" s="61">
        <f t="shared" si="83"/>
        <v>0</v>
      </c>
      <c r="AJ98" s="61">
        <f t="shared" si="83"/>
        <v>0</v>
      </c>
      <c r="AK98" s="61">
        <f t="shared" si="83"/>
        <v>0</v>
      </c>
      <c r="AL98" s="63"/>
      <c r="AM98" s="63"/>
      <c r="AN98" s="63"/>
      <c r="AO98" s="63"/>
      <c r="AP98" s="63"/>
    </row>
    <row r="99" spans="2:42" ht="15.75" thickBot="1" x14ac:dyDescent="0.3">
      <c r="B99" s="168" t="str">
        <f>_xlfn.CONCAT("Total products: Private not-for-profit=", T_iii_strat2!I4, " Private-for-profit=", T_iii_strat2!M4, " Pharmacy=", T_iii_strat2!Q4, " Laboratory=", T_iii_strat2!U4, " PPMV=", T_iii_strat2!Y4, " Informal other=",T_iii_strat2!AC4)</f>
        <v>Total products: Private not-for-profit=71 Private-for-profit=384 Pharmacy=1476 Laboratory=3 PPMV=7191 Informal other=182</v>
      </c>
      <c r="C99" s="168"/>
      <c r="D99" s="168"/>
      <c r="E99" s="168"/>
      <c r="F99" s="168"/>
      <c r="G99" s="168"/>
      <c r="J99" s="60" t="s">
        <v>54</v>
      </c>
      <c r="K99" s="61">
        <f t="shared" ref="K99:Q99" si="84">K83+K84+K85</f>
        <v>9.1490461696918744E-3</v>
      </c>
      <c r="L99" s="61">
        <f t="shared" si="84"/>
        <v>1.5439518327261463E-3</v>
      </c>
      <c r="M99" s="61">
        <f t="shared" si="84"/>
        <v>2.3637047601996375E-4</v>
      </c>
      <c r="N99" s="61">
        <f t="shared" si="84"/>
        <v>3.8040559162021395E-3</v>
      </c>
      <c r="O99" s="61">
        <f t="shared" si="84"/>
        <v>0</v>
      </c>
      <c r="P99" s="61">
        <f t="shared" si="84"/>
        <v>3.5646679447436241E-3</v>
      </c>
      <c r="Q99" s="61">
        <f t="shared" si="84"/>
        <v>0</v>
      </c>
      <c r="R99" s="61"/>
      <c r="S99" s="61"/>
      <c r="T99" s="64" t="s">
        <v>52</v>
      </c>
      <c r="U99" s="61">
        <f t="shared" ref="U99:AA99" si="85">U83+U84+U85</f>
        <v>0.21829647665662166</v>
      </c>
      <c r="V99" s="61">
        <f t="shared" si="85"/>
        <v>2.3898593546644968E-3</v>
      </c>
      <c r="W99" s="61">
        <f t="shared" si="85"/>
        <v>6.5015441014162519E-3</v>
      </c>
      <c r="X99" s="61">
        <f t="shared" si="85"/>
        <v>1.5248135429037312E-2</v>
      </c>
      <c r="Y99" s="61">
        <f t="shared" si="85"/>
        <v>0</v>
      </c>
      <c r="Z99" s="61">
        <f t="shared" si="85"/>
        <v>0.18872510524902636</v>
      </c>
      <c r="AA99" s="61">
        <f t="shared" si="85"/>
        <v>5.4315263657574737E-3</v>
      </c>
      <c r="AB99" s="61"/>
      <c r="AC99" s="61"/>
      <c r="AD99" s="64" t="s">
        <v>52</v>
      </c>
      <c r="AE99" s="61">
        <f t="shared" ref="AE99:AK99" si="86">AE83+AE84+AE85</f>
        <v>1.5202589953559583E-2</v>
      </c>
      <c r="AF99" s="61">
        <f t="shared" si="86"/>
        <v>4.1443782207079385E-4</v>
      </c>
      <c r="AG99" s="61">
        <f t="shared" si="86"/>
        <v>6.1132407039032194E-3</v>
      </c>
      <c r="AH99" s="61">
        <f t="shared" si="86"/>
        <v>8.6749114275855715E-3</v>
      </c>
      <c r="AI99" s="61">
        <f t="shared" si="86"/>
        <v>0</v>
      </c>
      <c r="AJ99" s="61">
        <f t="shared" si="86"/>
        <v>0</v>
      </c>
      <c r="AK99" s="61">
        <f t="shared" si="86"/>
        <v>0</v>
      </c>
      <c r="AL99" s="63"/>
      <c r="AM99" s="63"/>
      <c r="AN99" s="63"/>
      <c r="AO99" s="63"/>
      <c r="AP99" s="63"/>
    </row>
    <row r="100" spans="2:42" ht="15.75" thickTop="1" x14ac:dyDescent="0.25">
      <c r="B100" s="145" t="s">
        <v>77</v>
      </c>
      <c r="C100" s="145"/>
      <c r="D100" s="145"/>
      <c r="E100" s="145"/>
      <c r="F100" s="145"/>
      <c r="G100" s="145"/>
      <c r="K100" s="65"/>
      <c r="L100" s="65"/>
      <c r="M100" s="63"/>
      <c r="N100" s="63"/>
      <c r="O100" s="65"/>
      <c r="P100" s="63"/>
      <c r="Q100" s="65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</row>
    <row r="101" spans="2:42" x14ac:dyDescent="0.25">
      <c r="B101" s="146"/>
      <c r="C101" s="146"/>
      <c r="D101" s="146"/>
      <c r="E101" s="146"/>
      <c r="F101" s="146"/>
      <c r="G101" s="146"/>
    </row>
    <row r="102" spans="2:42" x14ac:dyDescent="0.25">
      <c r="B102" s="146"/>
      <c r="C102" s="146"/>
      <c r="D102" s="146"/>
      <c r="E102" s="146"/>
      <c r="F102" s="146"/>
      <c r="G102" s="146"/>
    </row>
    <row r="103" spans="2:42" x14ac:dyDescent="0.25">
      <c r="B103" s="146"/>
      <c r="C103" s="146"/>
      <c r="D103" s="146"/>
      <c r="E103" s="146"/>
      <c r="F103" s="146"/>
      <c r="G103" s="146"/>
    </row>
    <row r="104" spans="2:42" x14ac:dyDescent="0.25">
      <c r="B104" s="146"/>
      <c r="C104" s="146"/>
      <c r="D104" s="146"/>
      <c r="E104" s="146"/>
      <c r="F104" s="146"/>
      <c r="G104" s="146"/>
    </row>
    <row r="105" spans="2:42" x14ac:dyDescent="0.25">
      <c r="B105" s="146"/>
      <c r="C105" s="146"/>
      <c r="D105" s="146"/>
      <c r="E105" s="146"/>
      <c r="F105" s="146"/>
      <c r="G105" s="146"/>
    </row>
    <row r="106" spans="2:42" x14ac:dyDescent="0.25">
      <c r="B106" s="146"/>
      <c r="C106" s="146"/>
      <c r="D106" s="146"/>
      <c r="E106" s="146"/>
      <c r="F106" s="146"/>
      <c r="G106" s="146"/>
    </row>
    <row r="107" spans="2:42" x14ac:dyDescent="0.25">
      <c r="B107" s="146"/>
      <c r="C107" s="146"/>
      <c r="D107" s="146"/>
      <c r="E107" s="146"/>
      <c r="F107" s="146"/>
      <c r="G107" s="146"/>
    </row>
    <row r="108" spans="2:42" x14ac:dyDescent="0.25">
      <c r="B108" s="146"/>
      <c r="C108" s="146"/>
      <c r="D108" s="146"/>
      <c r="E108" s="146"/>
      <c r="F108" s="146"/>
      <c r="G108" s="146"/>
    </row>
    <row r="109" spans="2:42" x14ac:dyDescent="0.25">
      <c r="B109" s="146"/>
      <c r="C109" s="146"/>
      <c r="D109" s="146"/>
      <c r="E109" s="146"/>
      <c r="F109" s="146"/>
      <c r="G109" s="146"/>
    </row>
    <row r="110" spans="2:42" x14ac:dyDescent="0.25">
      <c r="B110" s="146"/>
      <c r="C110" s="146"/>
      <c r="D110" s="146"/>
      <c r="E110" s="146"/>
      <c r="F110" s="146"/>
      <c r="G110" s="146"/>
    </row>
    <row r="111" spans="2:42" x14ac:dyDescent="0.25">
      <c r="B111" s="146"/>
      <c r="C111" s="146"/>
      <c r="D111" s="146"/>
      <c r="E111" s="146"/>
      <c r="F111" s="146"/>
      <c r="G111" s="146"/>
    </row>
    <row r="112" spans="2:42" x14ac:dyDescent="0.25">
      <c r="B112" s="146"/>
      <c r="C112" s="146"/>
      <c r="D112" s="146"/>
      <c r="E112" s="146"/>
      <c r="F112" s="146"/>
      <c r="G112" s="146"/>
    </row>
    <row r="113" spans="1:60" x14ac:dyDescent="0.25">
      <c r="B113" s="146"/>
      <c r="C113" s="146"/>
      <c r="D113" s="146"/>
      <c r="E113" s="146"/>
      <c r="F113" s="146"/>
      <c r="G113" s="146"/>
    </row>
    <row r="114" spans="1:60" x14ac:dyDescent="0.25">
      <c r="B114" s="146"/>
      <c r="C114" s="146"/>
      <c r="D114" s="146"/>
      <c r="E114" s="146"/>
      <c r="F114" s="146"/>
      <c r="G114" s="146"/>
    </row>
    <row r="115" spans="1:60" x14ac:dyDescent="0.25">
      <c r="B115" s="146"/>
      <c r="C115" s="146"/>
      <c r="D115" s="146"/>
      <c r="E115" s="146"/>
      <c r="F115" s="146"/>
      <c r="G115" s="146"/>
    </row>
    <row r="116" spans="1:60" x14ac:dyDescent="0.25">
      <c r="B116" s="146"/>
      <c r="C116" s="146"/>
      <c r="D116" s="146"/>
      <c r="E116" s="146"/>
      <c r="F116" s="146"/>
      <c r="G116" s="146"/>
    </row>
    <row r="117" spans="1:60" x14ac:dyDescent="0.25">
      <c r="B117" s="168" t="str">
        <f>_xlfn.CONCAT("Total products: Private not-for-profit=", T_iii_strat3!I4, " Private-for-profit=", T_iii_strat3!M4, " Pharmacy=", T_iii_strat3!Q4, " Laboratory=", T_iii_strat3!U4, " PPMV=", T_iii_strat3!Y4, " Informal other=",T_iii_strat3!AC4)</f>
        <v>Total products: Private not-for-profit=13 Private-for-profit=228 Pharmacy=2561 Laboratory=0 PPMV=2285 Informal other=175</v>
      </c>
      <c r="C117" s="168"/>
      <c r="D117" s="168"/>
      <c r="E117" s="168"/>
      <c r="F117" s="168"/>
      <c r="G117" s="168"/>
    </row>
    <row r="118" spans="1:60" ht="15.75" thickBot="1" x14ac:dyDescent="0.3">
      <c r="B118" s="148" t="s">
        <v>75</v>
      </c>
      <c r="C118" s="148"/>
      <c r="D118" s="148"/>
      <c r="E118" s="148"/>
      <c r="F118" s="148"/>
      <c r="G118" s="148"/>
    </row>
    <row r="119" spans="1:60" ht="15.75" thickTop="1" x14ac:dyDescent="0.25">
      <c r="B119" s="36"/>
      <c r="C119" s="36"/>
      <c r="D119" s="36"/>
      <c r="E119" s="36"/>
      <c r="F119" s="36"/>
      <c r="G119" s="36"/>
    </row>
    <row r="120" spans="1:60" x14ac:dyDescent="0.25">
      <c r="B120" s="36"/>
      <c r="C120" s="36"/>
      <c r="D120" s="36"/>
      <c r="E120" s="36"/>
      <c r="F120" s="36"/>
      <c r="G120" s="36"/>
    </row>
    <row r="121" spans="1:60" x14ac:dyDescent="0.25">
      <c r="B121" s="36"/>
      <c r="C121" s="36"/>
      <c r="D121" s="36"/>
      <c r="E121" s="36"/>
      <c r="F121" s="36"/>
      <c r="G121" s="36"/>
    </row>
    <row r="122" spans="1:60" x14ac:dyDescent="0.25">
      <c r="B122" s="36"/>
      <c r="C122" s="36"/>
      <c r="D122" s="36"/>
      <c r="E122" s="36"/>
      <c r="F122" s="36"/>
      <c r="G122" s="36"/>
    </row>
    <row r="123" spans="1:60" s="11" customFormat="1" x14ac:dyDescent="0.25">
      <c r="A123" s="38"/>
      <c r="H123" s="38"/>
      <c r="I123" s="39"/>
      <c r="J123" s="9"/>
      <c r="K123" s="10"/>
      <c r="L123" s="10"/>
      <c r="O123" s="10"/>
      <c r="Q123" s="10"/>
    </row>
    <row r="124" spans="1:60" s="11" customFormat="1" x14ac:dyDescent="0.25">
      <c r="A124" s="38"/>
      <c r="H124" s="38"/>
      <c r="I124" s="39"/>
      <c r="J124" s="9"/>
      <c r="K124" s="10"/>
      <c r="L124" s="10"/>
      <c r="O124" s="10"/>
      <c r="Q124" s="10"/>
    </row>
    <row r="125" spans="1:60" ht="22.5" customHeight="1" x14ac:dyDescent="0.25">
      <c r="A125" s="35"/>
      <c r="J125" s="6" t="s">
        <v>2</v>
      </c>
      <c r="K125" s="3">
        <f t="shared" ref="K125:Q125" si="87">IFERROR(IF((RIGHT(K130,LEN(K130)-2)*1)&gt;50,0,1), "")</f>
        <v>0</v>
      </c>
      <c r="L125" s="3">
        <f t="shared" si="87"/>
        <v>1</v>
      </c>
      <c r="M125" s="2">
        <f t="shared" si="87"/>
        <v>1</v>
      </c>
      <c r="N125" s="2">
        <f t="shared" si="87"/>
        <v>0</v>
      </c>
      <c r="O125" s="3">
        <f t="shared" si="87"/>
        <v>1</v>
      </c>
      <c r="P125" s="2">
        <f t="shared" si="87"/>
        <v>0</v>
      </c>
      <c r="Q125" s="3">
        <f t="shared" si="87"/>
        <v>1</v>
      </c>
      <c r="S125" s="2" t="str">
        <f t="shared" ref="S125:AY125" si="88">IFERROR(IF((RIGHT(S130,LEN(S130)-2)*1)&gt;50,0,1), "")</f>
        <v/>
      </c>
      <c r="T125" s="2" t="str">
        <f t="shared" si="88"/>
        <v/>
      </c>
      <c r="U125" s="2">
        <f t="shared" si="88"/>
        <v>0</v>
      </c>
      <c r="V125" s="2">
        <f t="shared" si="88"/>
        <v>0</v>
      </c>
      <c r="W125" s="2">
        <f t="shared" si="88"/>
        <v>0</v>
      </c>
      <c r="X125" s="2">
        <f t="shared" si="88"/>
        <v>0</v>
      </c>
      <c r="Y125" s="2">
        <f t="shared" si="88"/>
        <v>1</v>
      </c>
      <c r="Z125" s="2">
        <f t="shared" si="88"/>
        <v>0</v>
      </c>
      <c r="AA125" s="2">
        <f t="shared" si="88"/>
        <v>0</v>
      </c>
      <c r="AB125" s="2" t="str">
        <f t="shared" si="88"/>
        <v/>
      </c>
      <c r="AC125" s="2" t="str">
        <f t="shared" si="88"/>
        <v/>
      </c>
      <c r="AD125" s="2" t="str">
        <f t="shared" si="88"/>
        <v/>
      </c>
      <c r="AE125" s="2">
        <f t="shared" si="88"/>
        <v>0</v>
      </c>
      <c r="AF125" s="2">
        <f t="shared" si="88"/>
        <v>1</v>
      </c>
      <c r="AG125" s="2">
        <f t="shared" si="88"/>
        <v>0</v>
      </c>
      <c r="AH125" s="2">
        <f t="shared" si="88"/>
        <v>0</v>
      </c>
      <c r="AI125" s="2">
        <f t="shared" si="88"/>
        <v>1</v>
      </c>
      <c r="AJ125" s="2">
        <f t="shared" si="88"/>
        <v>0</v>
      </c>
      <c r="AK125" s="2">
        <f t="shared" si="88"/>
        <v>0</v>
      </c>
      <c r="AL125" s="2" t="str">
        <f t="shared" si="88"/>
        <v/>
      </c>
      <c r="AM125" s="2" t="str">
        <f t="shared" si="88"/>
        <v/>
      </c>
      <c r="AN125" s="2" t="str">
        <f t="shared" si="88"/>
        <v/>
      </c>
      <c r="AO125" s="2" t="str">
        <f t="shared" si="88"/>
        <v/>
      </c>
      <c r="AP125" s="2" t="str">
        <f t="shared" si="88"/>
        <v/>
      </c>
      <c r="AQ125" s="2" t="str">
        <f t="shared" si="88"/>
        <v/>
      </c>
      <c r="AR125" s="2" t="str">
        <f t="shared" si="88"/>
        <v/>
      </c>
      <c r="AS125" s="2" t="str">
        <f t="shared" si="88"/>
        <v/>
      </c>
      <c r="AT125" s="2" t="str">
        <f t="shared" si="88"/>
        <v/>
      </c>
      <c r="AU125" s="2" t="str">
        <f t="shared" si="88"/>
        <v/>
      </c>
      <c r="AV125" s="2" t="str">
        <f t="shared" si="88"/>
        <v/>
      </c>
      <c r="AW125" s="2" t="str">
        <f t="shared" si="88"/>
        <v/>
      </c>
      <c r="AX125" s="2" t="str">
        <f t="shared" si="88"/>
        <v/>
      </c>
      <c r="AY125" s="2" t="str">
        <f t="shared" si="88"/>
        <v/>
      </c>
      <c r="AZ125" s="2" t="str">
        <f t="shared" ref="AZ125:BH125" si="89">IFERROR(IF((RIGHT(AZ130,LEN(AZ130)-2)*1)&gt;50,1,0), "")</f>
        <v/>
      </c>
      <c r="BA125" s="2" t="str">
        <f t="shared" si="89"/>
        <v/>
      </c>
      <c r="BB125" s="2" t="str">
        <f t="shared" si="89"/>
        <v/>
      </c>
      <c r="BC125" s="2" t="str">
        <f t="shared" si="89"/>
        <v/>
      </c>
      <c r="BD125" s="2" t="str">
        <f t="shared" si="89"/>
        <v/>
      </c>
      <c r="BE125" s="2" t="str">
        <f t="shared" si="89"/>
        <v/>
      </c>
      <c r="BF125" s="2" t="str">
        <f t="shared" si="89"/>
        <v/>
      </c>
      <c r="BG125" s="2" t="str">
        <f t="shared" si="89"/>
        <v/>
      </c>
      <c r="BH125" s="2" t="str">
        <f t="shared" si="89"/>
        <v/>
      </c>
    </row>
    <row r="126" spans="1:60" ht="45.75" customHeight="1" thickBot="1" x14ac:dyDescent="0.3">
      <c r="J126" s="133"/>
      <c r="K126" s="134"/>
      <c r="L126" s="134"/>
      <c r="M126" s="135"/>
      <c r="N126" s="135"/>
      <c r="O126" s="134"/>
      <c r="P126" s="135"/>
      <c r="Q126" s="134"/>
      <c r="T126" s="135"/>
      <c r="U126" s="135"/>
      <c r="V126" s="135"/>
      <c r="W126" s="135"/>
      <c r="X126" s="135"/>
      <c r="Y126" s="135"/>
      <c r="Z126" s="135"/>
      <c r="AA126" s="135"/>
      <c r="AD126" s="135"/>
      <c r="AE126" s="135"/>
      <c r="AF126" s="135"/>
      <c r="AG126" s="135"/>
      <c r="AH126" s="135"/>
      <c r="AI126" s="135"/>
      <c r="AJ126" s="135"/>
      <c r="AK126" s="135"/>
    </row>
    <row r="127" spans="1:60" s="4" customFormat="1" ht="15.75" x14ac:dyDescent="0.25">
      <c r="A127" s="26"/>
      <c r="H127" s="26"/>
      <c r="I127" s="27"/>
      <c r="J127" s="147" t="s">
        <v>5</v>
      </c>
      <c r="K127" s="147"/>
      <c r="L127" s="147"/>
      <c r="M127" s="147"/>
      <c r="N127" s="147"/>
      <c r="O127" s="147"/>
      <c r="P127" s="147"/>
      <c r="Q127" s="147"/>
      <c r="T127" s="147" t="s">
        <v>5</v>
      </c>
      <c r="U127" s="147"/>
      <c r="V127" s="147"/>
      <c r="W127" s="147"/>
      <c r="X127" s="147"/>
      <c r="Y127" s="147"/>
      <c r="Z127" s="147"/>
      <c r="AA127" s="147"/>
      <c r="AD127" s="147" t="s">
        <v>5</v>
      </c>
      <c r="AE127" s="147"/>
      <c r="AF127" s="147"/>
      <c r="AG127" s="147"/>
      <c r="AH127" s="147"/>
      <c r="AI127" s="147"/>
      <c r="AJ127" s="147"/>
      <c r="AK127" s="147"/>
    </row>
    <row r="128" spans="1:60" x14ac:dyDescent="0.25">
      <c r="J128" s="7" t="str">
        <f>CONCATENATE("Table number: ",T_iii_strat1!A1)</f>
        <v>Table number: T_iii_strat1</v>
      </c>
      <c r="T128" s="2" t="str">
        <f>CONCATENATE("Table number: ",T_iii_strat2!A1)</f>
        <v>Table number: T_iii_strat2</v>
      </c>
      <c r="AD128" s="2" t="str">
        <f>CONCATENATE("Table number: ",T_iii_strat3!A1)</f>
        <v>Table number: T_iii_strat3</v>
      </c>
    </row>
    <row r="129" spans="2:37" ht="51.75" customHeight="1" thickBot="1" x14ac:dyDescent="0.3">
      <c r="B129" s="141" t="str">
        <f>J127</f>
        <v>Market share of antimalarials sold in the previous week by outlet type, by stratum</v>
      </c>
      <c r="C129" s="141"/>
      <c r="D129" s="141"/>
      <c r="E129" s="141"/>
      <c r="F129" s="141"/>
      <c r="G129" s="141"/>
      <c r="J129" s="166" t="s">
        <v>3</v>
      </c>
      <c r="K129" s="69" t="str">
        <f>IF(T_iii_strat1!B2="","",T_iii_strat1!B2)</f>
        <v>Retail total</v>
      </c>
      <c r="L129" s="69" t="str">
        <f>IF(T_iii_strat1!F2="","",T_iii_strat1!F2)</f>
        <v>Private Not For-Profit Facility</v>
      </c>
      <c r="M129" s="69" t="str">
        <f>IF(T_iii_strat1!J2="","",T_iii_strat1!J2)</f>
        <v>Private For-Profit Facility</v>
      </c>
      <c r="N129" s="69" t="str">
        <f>IF(T_iii_strat1!N2="","",T_iii_strat1!N2)</f>
        <v>Pharmacy</v>
      </c>
      <c r="O129" s="69" t="str">
        <f>IF(T_iii_strat1!R2="","",T_iii_strat1!R2)</f>
        <v>Laboratory</v>
      </c>
      <c r="P129" s="69" t="str">
        <f>IF(T_iii_strat1!V2="","",T_iii_strat1!V2)</f>
        <v>Drug store</v>
      </c>
      <c r="Q129" s="69" t="str">
        <f>IF(T_iii_strat1!Z2="","",T_iii_strat1!Z2)</f>
        <v>Informal</v>
      </c>
      <c r="T129" s="162" t="s">
        <v>1</v>
      </c>
      <c r="U129" s="72" t="str">
        <f>IF(T_iii_strat2!B2="","",T_iii_strat2!B2)</f>
        <v>Retail total</v>
      </c>
      <c r="V129" s="72" t="str">
        <f>IF(T_iii_strat2!F2="","",T_iii_strat2!F2)</f>
        <v>Private Not For-Profit Facility</v>
      </c>
      <c r="W129" s="72" t="str">
        <f>IF(T_iii_strat2!J2="","",T_iii_strat2!J2)</f>
        <v>Private For-Profit Facility</v>
      </c>
      <c r="X129" s="72" t="str">
        <f>IF(T_iii_strat2!N2="","",T_iii_strat2!N2)</f>
        <v>Pharmacy</v>
      </c>
      <c r="Y129" s="72" t="str">
        <f>IF(T_iii_strat2!R2="","",T_iii_strat2!R2)</f>
        <v>Laboratory</v>
      </c>
      <c r="Z129" s="72" t="str">
        <f>IF(T_iii_strat2!V2="","",T_iii_strat2!V2)</f>
        <v>Drug store</v>
      </c>
      <c r="AA129" s="72" t="str">
        <f>IF(T_iii_strat2!Z2="","",T_iii_strat2!Z2)</f>
        <v>Informal</v>
      </c>
      <c r="AD129" s="164" t="s">
        <v>1</v>
      </c>
      <c r="AE129" s="74" t="str">
        <f>IF(T_iii_strat3!B2="","",T_iii_strat3!B2)</f>
        <v>Retail total</v>
      </c>
      <c r="AF129" s="74" t="str">
        <f>IF(T_iii_strat3!F2="","",T_iii_strat3!F2)</f>
        <v>Private Not For-Profit Facility</v>
      </c>
      <c r="AG129" s="74" t="str">
        <f>IF(T_iii_strat3!J2="","",T_iii_strat3!J2)</f>
        <v>Private For-Profit Facility</v>
      </c>
      <c r="AH129" s="74" t="str">
        <f>IF(T_iii_strat3!N2="","",T_iii_strat3!N2)</f>
        <v>Pharmacy</v>
      </c>
      <c r="AI129" s="74" t="str">
        <f>IF(T_iii_strat3!R2="","",T_iii_strat3!R2)</f>
        <v>Laboratory</v>
      </c>
      <c r="AJ129" s="74" t="str">
        <f>IF(T_iii_strat3!V2="","",T_iii_strat3!V2)</f>
        <v>Drug store</v>
      </c>
      <c r="AK129" s="74" t="str">
        <f>IF(T_iii_strat3!Z2="","",T_iii_strat3!Z2)</f>
        <v>Informal</v>
      </c>
    </row>
    <row r="130" spans="2:37" ht="15.75" thickTop="1" x14ac:dyDescent="0.25">
      <c r="B130" s="145" t="s">
        <v>77</v>
      </c>
      <c r="C130" s="145"/>
      <c r="D130" s="145"/>
      <c r="E130" s="145"/>
      <c r="F130" s="145"/>
      <c r="G130" s="145"/>
      <c r="J130" s="167"/>
      <c r="K130" s="71" t="str">
        <f>CONCATENATE("N=",T_iii_strat1!E4)</f>
        <v>N=5464</v>
      </c>
      <c r="L130" s="71" t="str">
        <f>CONCATENATE("N=",T_iii_strat1!I4)</f>
        <v>N=35</v>
      </c>
      <c r="M130" s="71" t="str">
        <f>CONCATENATE("N=",T_iii_strat1!M4)</f>
        <v>N=47</v>
      </c>
      <c r="N130" s="71" t="str">
        <f>CONCATENATE("N=",T_iii_strat1!Q4)</f>
        <v>N=682</v>
      </c>
      <c r="O130" s="71" t="str">
        <f>CONCATENATE("N=",T_iii_strat1!U4)</f>
        <v>N=0</v>
      </c>
      <c r="P130" s="71" t="str">
        <f>CONCATENATE("N=",T_iii_strat1!Y4)</f>
        <v>N=4668</v>
      </c>
      <c r="Q130" s="71" t="str">
        <f>CONCATENATE("N=",T_iii_strat1!AC4)</f>
        <v>N=32</v>
      </c>
      <c r="T130" s="163"/>
      <c r="U130" s="73" t="str">
        <f>CONCATENATE("N=",T_iii_strat2!E4)</f>
        <v>N=9307</v>
      </c>
      <c r="V130" s="73" t="str">
        <f>CONCATENATE("N=",T_iii_strat2!I4)</f>
        <v>N=71</v>
      </c>
      <c r="W130" s="73" t="str">
        <f>CONCATENATE("N=",T_iii_strat2!M4)</f>
        <v>N=384</v>
      </c>
      <c r="X130" s="73" t="str">
        <f>CONCATENATE("N=",T_iii_strat2!Q4)</f>
        <v>N=1476</v>
      </c>
      <c r="Y130" s="73" t="str">
        <f>CONCATENATE("N=",T_iii_strat2!U4)</f>
        <v>N=3</v>
      </c>
      <c r="Z130" s="73" t="str">
        <f>CONCATENATE("N=",T_iii_strat2!Y4)</f>
        <v>N=7191</v>
      </c>
      <c r="AA130" s="73" t="str">
        <f>CONCATENATE("N=",T_iii_strat2!AC4)</f>
        <v>N=182</v>
      </c>
      <c r="AD130" s="165"/>
      <c r="AE130" s="75" t="str">
        <f>CONCATENATE("N=",T_iii_strat3!E4)</f>
        <v>N=5262</v>
      </c>
      <c r="AF130" s="75" t="str">
        <f>CONCATENATE("N=",T_iii_strat3!I4)</f>
        <v>N=13</v>
      </c>
      <c r="AG130" s="75" t="str">
        <f>CONCATENATE("N=",T_iii_strat3!M4)</f>
        <v>N=228</v>
      </c>
      <c r="AH130" s="75" t="str">
        <f>CONCATENATE("N=",T_iii_strat3!Q4)</f>
        <v>N=2561</v>
      </c>
      <c r="AI130" s="75" t="str">
        <f>CONCATENATE("N=",T_iii_strat3!U4)</f>
        <v>N=0</v>
      </c>
      <c r="AJ130" s="75" t="str">
        <f>CONCATENATE("N=",T_iii_strat3!Y4)</f>
        <v>N=2285</v>
      </c>
      <c r="AK130" s="75" t="str">
        <f>CONCATENATE("N=",T_iii_strat3!AC4)</f>
        <v>N=175</v>
      </c>
    </row>
    <row r="131" spans="2:37" x14ac:dyDescent="0.25">
      <c r="B131" s="146"/>
      <c r="C131" s="146"/>
      <c r="D131" s="146"/>
      <c r="E131" s="146"/>
      <c r="F131" s="146"/>
      <c r="G131" s="146"/>
      <c r="J131" s="167"/>
      <c r="K131" s="71" t="s">
        <v>43</v>
      </c>
      <c r="L131" s="71" t="s">
        <v>43</v>
      </c>
      <c r="M131" s="71" t="s">
        <v>43</v>
      </c>
      <c r="N131" s="71" t="s">
        <v>43</v>
      </c>
      <c r="O131" s="71" t="s">
        <v>43</v>
      </c>
      <c r="P131" s="71" t="s">
        <v>43</v>
      </c>
      <c r="Q131" s="71" t="s">
        <v>43</v>
      </c>
      <c r="T131" s="163"/>
      <c r="U131" s="73" t="s">
        <v>43</v>
      </c>
      <c r="V131" s="73" t="s">
        <v>43</v>
      </c>
      <c r="W131" s="73" t="s">
        <v>43</v>
      </c>
      <c r="X131" s="73" t="s">
        <v>43</v>
      </c>
      <c r="Y131" s="73" t="s">
        <v>43</v>
      </c>
      <c r="Z131" s="73" t="s">
        <v>43</v>
      </c>
      <c r="AA131" s="73" t="s">
        <v>43</v>
      </c>
      <c r="AD131" s="165"/>
      <c r="AE131" s="75" t="str">
        <f t="shared" ref="AE131:AK131" si="90">"%"</f>
        <v>%</v>
      </c>
      <c r="AF131" s="75" t="str">
        <f t="shared" si="90"/>
        <v>%</v>
      </c>
      <c r="AG131" s="75" t="str">
        <f t="shared" si="90"/>
        <v>%</v>
      </c>
      <c r="AH131" s="75" t="str">
        <f t="shared" si="90"/>
        <v>%</v>
      </c>
      <c r="AI131" s="75" t="str">
        <f t="shared" si="90"/>
        <v>%</v>
      </c>
      <c r="AJ131" s="75" t="str">
        <f t="shared" si="90"/>
        <v>%</v>
      </c>
      <c r="AK131" s="75" t="str">
        <f t="shared" si="90"/>
        <v>%</v>
      </c>
    </row>
    <row r="132" spans="2:37" x14ac:dyDescent="0.25">
      <c r="B132" s="146"/>
      <c r="C132" s="146"/>
      <c r="D132" s="146"/>
      <c r="E132" s="146"/>
      <c r="F132" s="146"/>
      <c r="G132" s="146"/>
      <c r="J132" s="12" t="s">
        <v>55</v>
      </c>
      <c r="K132" s="40">
        <f t="shared" ref="K132:Q132" si="91">IF(K14=0,0,(K14/(K$14)))</f>
        <v>1</v>
      </c>
      <c r="L132" s="41">
        <f t="shared" si="91"/>
        <v>1</v>
      </c>
      <c r="M132" s="41">
        <f t="shared" si="91"/>
        <v>1</v>
      </c>
      <c r="N132" s="41">
        <f t="shared" si="91"/>
        <v>1</v>
      </c>
      <c r="O132" s="41">
        <f t="shared" si="91"/>
        <v>0</v>
      </c>
      <c r="P132" s="41">
        <f t="shared" si="91"/>
        <v>1</v>
      </c>
      <c r="Q132" s="41">
        <f t="shared" si="91"/>
        <v>1</v>
      </c>
      <c r="T132" s="12" t="str">
        <f t="shared" ref="T132:T148" si="92">J132</f>
        <v>Any antimalarial</v>
      </c>
      <c r="U132" s="40">
        <f t="shared" ref="U132:AA132" si="93">IF(U14=0,0,(U14/(U$14)))</f>
        <v>1</v>
      </c>
      <c r="V132" s="41">
        <f t="shared" si="93"/>
        <v>1</v>
      </c>
      <c r="W132" s="41">
        <f t="shared" si="93"/>
        <v>1</v>
      </c>
      <c r="X132" s="41">
        <f t="shared" si="93"/>
        <v>1</v>
      </c>
      <c r="Y132" s="41">
        <f t="shared" si="93"/>
        <v>1</v>
      </c>
      <c r="Z132" s="41">
        <f t="shared" si="93"/>
        <v>1</v>
      </c>
      <c r="AA132" s="41">
        <f t="shared" si="93"/>
        <v>1</v>
      </c>
      <c r="AD132" s="12" t="str">
        <f t="shared" ref="AD132:AD148" si="94">J132</f>
        <v>Any antimalarial</v>
      </c>
      <c r="AE132" s="40">
        <f t="shared" ref="AE132:AK132" si="95">IF(AE14=0,0,(AE14/(AE$14)))</f>
        <v>1</v>
      </c>
      <c r="AF132" s="41">
        <f t="shared" si="95"/>
        <v>1</v>
      </c>
      <c r="AG132" s="41">
        <f t="shared" si="95"/>
        <v>1</v>
      </c>
      <c r="AH132" s="41">
        <f t="shared" si="95"/>
        <v>1</v>
      </c>
      <c r="AI132" s="41">
        <f t="shared" si="95"/>
        <v>0</v>
      </c>
      <c r="AJ132" s="41">
        <f t="shared" si="95"/>
        <v>1</v>
      </c>
      <c r="AK132" s="41">
        <f t="shared" si="95"/>
        <v>1</v>
      </c>
    </row>
    <row r="133" spans="2:37" x14ac:dyDescent="0.25">
      <c r="B133" s="146"/>
      <c r="C133" s="146"/>
      <c r="D133" s="146"/>
      <c r="E133" s="146"/>
      <c r="F133" s="146"/>
      <c r="G133" s="146"/>
      <c r="J133" s="12" t="s">
        <v>23</v>
      </c>
      <c r="K133" s="40">
        <f>IF(K16=0,0,(K16/($K$14)))</f>
        <v>0.81352280522469289</v>
      </c>
      <c r="L133" s="41">
        <f t="shared" ref="L133:Q133" si="96">IF(L16=0,0,(L16/(L$14)))</f>
        <v>0.67959104938271608</v>
      </c>
      <c r="M133" s="41">
        <f t="shared" si="96"/>
        <v>0.60312382386149799</v>
      </c>
      <c r="N133" s="41">
        <f t="shared" si="96"/>
        <v>0.75832869464983277</v>
      </c>
      <c r="O133" s="41">
        <f t="shared" si="96"/>
        <v>0</v>
      </c>
      <c r="P133" s="41">
        <f t="shared" si="96"/>
        <v>0.83086330416510012</v>
      </c>
      <c r="Q133" s="41">
        <f t="shared" si="96"/>
        <v>0.70231641202562833</v>
      </c>
      <c r="T133" s="12" t="str">
        <f t="shared" si="92"/>
        <v>Artemether lumefantrine</v>
      </c>
      <c r="U133" s="40">
        <f t="shared" ref="U133:AA133" si="97">IF(U16=0,0,(U16/(U$14)))</f>
        <v>0.58793601691944497</v>
      </c>
      <c r="V133" s="41">
        <f t="shared" si="97"/>
        <v>0.78561539526512525</v>
      </c>
      <c r="W133" s="41">
        <f t="shared" si="97"/>
        <v>0.55598272739935928</v>
      </c>
      <c r="X133" s="41">
        <f t="shared" si="97"/>
        <v>0.71965831855698525</v>
      </c>
      <c r="Y133" s="41">
        <f t="shared" si="97"/>
        <v>0.62978723404255321</v>
      </c>
      <c r="Z133" s="41">
        <f t="shared" si="97"/>
        <v>0.56652970952795401</v>
      </c>
      <c r="AA133" s="41">
        <f t="shared" si="97"/>
        <v>0.57942360534219439</v>
      </c>
      <c r="AD133" s="12" t="str">
        <f t="shared" si="94"/>
        <v>Artemether lumefantrine</v>
      </c>
      <c r="AE133" s="40">
        <f t="shared" ref="AE133:AK133" si="98">IF(AE16=0,0,(AE16/(AE$14)))</f>
        <v>0.78161238561949775</v>
      </c>
      <c r="AF133" s="41">
        <f t="shared" si="98"/>
        <v>0.66003616636528029</v>
      </c>
      <c r="AG133" s="41">
        <f t="shared" si="98"/>
        <v>0.71395846732627899</v>
      </c>
      <c r="AH133" s="41">
        <f t="shared" si="98"/>
        <v>0.78078435550024483</v>
      </c>
      <c r="AI133" s="41">
        <f t="shared" si="98"/>
        <v>0</v>
      </c>
      <c r="AJ133" s="41">
        <f t="shared" si="98"/>
        <v>0.78202533819002418</v>
      </c>
      <c r="AK133" s="41">
        <f t="shared" si="98"/>
        <v>0.87487808143204115</v>
      </c>
    </row>
    <row r="134" spans="2:37" x14ac:dyDescent="0.25">
      <c r="B134" s="146"/>
      <c r="C134" s="146"/>
      <c r="D134" s="146"/>
      <c r="E134" s="146"/>
      <c r="F134" s="146"/>
      <c r="G134" s="146"/>
      <c r="J134" s="12" t="s">
        <v>24</v>
      </c>
      <c r="K134" s="40">
        <f>IF(K18=0,0,(K18/($K$14)))</f>
        <v>3.0325829157454926E-2</v>
      </c>
      <c r="L134" s="41">
        <f t="shared" ref="L134:Q134" si="99">IF(L18=0,0,(L18/(L$14)))</f>
        <v>0</v>
      </c>
      <c r="M134" s="41">
        <f t="shared" si="99"/>
        <v>1.1102747459540837E-2</v>
      </c>
      <c r="N134" s="41">
        <f t="shared" si="99"/>
        <v>4.0329453259311442E-2</v>
      </c>
      <c r="O134" s="41">
        <f t="shared" si="99"/>
        <v>0</v>
      </c>
      <c r="P134" s="41">
        <f t="shared" si="99"/>
        <v>2.8011547118113319E-2</v>
      </c>
      <c r="Q134" s="41">
        <f t="shared" si="99"/>
        <v>3.6964021685559387E-2</v>
      </c>
      <c r="T134" s="12" t="str">
        <f t="shared" si="92"/>
        <v>Artesunate amodiaquine</v>
      </c>
      <c r="U134" s="40">
        <f t="shared" ref="U134:AA134" si="100">IF(U18=0,0,(U18/(U$14)))</f>
        <v>1.4286191015463672E-2</v>
      </c>
      <c r="V134" s="41">
        <f t="shared" si="100"/>
        <v>5.5840140292583874E-3</v>
      </c>
      <c r="W134" s="41">
        <f t="shared" si="100"/>
        <v>2.8026187491294052E-2</v>
      </c>
      <c r="X134" s="41">
        <f t="shared" si="100"/>
        <v>5.7047242999046392E-2</v>
      </c>
      <c r="Y134" s="41">
        <f t="shared" si="100"/>
        <v>0</v>
      </c>
      <c r="Z134" s="41">
        <f t="shared" si="100"/>
        <v>7.718840231856712E-3</v>
      </c>
      <c r="AA134" s="41">
        <f t="shared" si="100"/>
        <v>5.8917502715828485E-3</v>
      </c>
      <c r="AD134" s="12" t="str">
        <f t="shared" si="94"/>
        <v>Artesunate amodiaquine</v>
      </c>
      <c r="AE134" s="40">
        <f t="shared" ref="AE134:AK134" si="101">IF(AE18=0,0,(AE18/(AE$14)))</f>
        <v>6.5746280335698404E-2</v>
      </c>
      <c r="AF134" s="41">
        <f t="shared" si="101"/>
        <v>0.1870913896230352</v>
      </c>
      <c r="AG134" s="41">
        <f t="shared" si="101"/>
        <v>3.9471017876494478E-2</v>
      </c>
      <c r="AH134" s="41">
        <f t="shared" si="101"/>
        <v>8.8227453062498976E-2</v>
      </c>
      <c r="AI134" s="41">
        <f t="shared" si="101"/>
        <v>0</v>
      </c>
      <c r="AJ134" s="41">
        <f t="shared" si="101"/>
        <v>1.8175797490709737E-2</v>
      </c>
      <c r="AK134" s="41">
        <f t="shared" si="101"/>
        <v>1.2335290405247759E-3</v>
      </c>
    </row>
    <row r="135" spans="2:37" x14ac:dyDescent="0.25">
      <c r="B135" s="146"/>
      <c r="C135" s="146"/>
      <c r="D135" s="146"/>
      <c r="E135" s="146"/>
      <c r="F135" s="146"/>
      <c r="G135" s="146"/>
      <c r="J135" s="12" t="s">
        <v>56</v>
      </c>
      <c r="K135" s="40">
        <f>IF(K20=0,0,(K20/($K$14)))</f>
        <v>3.78192761631942E-3</v>
      </c>
      <c r="L135" s="41">
        <f t="shared" ref="L135:Q135" si="102">IF(L20=0,0,(L20/(L$14)))</f>
        <v>0</v>
      </c>
      <c r="M135" s="41">
        <f t="shared" si="102"/>
        <v>0</v>
      </c>
      <c r="N135" s="41">
        <f t="shared" si="102"/>
        <v>1.1374216144588997E-2</v>
      </c>
      <c r="O135" s="41">
        <f t="shared" si="102"/>
        <v>0</v>
      </c>
      <c r="P135" s="41">
        <f t="shared" si="102"/>
        <v>1.7485488846884804E-3</v>
      </c>
      <c r="Q135" s="41">
        <f t="shared" si="102"/>
        <v>2.2917693445046822E-2</v>
      </c>
      <c r="T135" s="12" t="str">
        <f t="shared" si="92"/>
        <v>Artemisinin piperaquine</v>
      </c>
      <c r="U135" s="40">
        <f t="shared" ref="U135:AA135" si="103">IF(U20=0,0,(U20/(U$14)))</f>
        <v>2.3280156972673369E-3</v>
      </c>
      <c r="V135" s="41">
        <f t="shared" si="103"/>
        <v>2.9304536434537815E-3</v>
      </c>
      <c r="W135" s="41">
        <f t="shared" si="103"/>
        <v>1.671541997492687E-4</v>
      </c>
      <c r="X135" s="41">
        <f t="shared" si="103"/>
        <v>5.2107178902157389E-3</v>
      </c>
      <c r="Y135" s="41">
        <f t="shared" si="103"/>
        <v>0</v>
      </c>
      <c r="Z135" s="41">
        <f t="shared" si="103"/>
        <v>1.9330226212104749E-3</v>
      </c>
      <c r="AA135" s="41">
        <f t="shared" si="103"/>
        <v>3.7446482203335675E-3</v>
      </c>
      <c r="AD135" s="12" t="str">
        <f t="shared" si="94"/>
        <v>Artemisinin piperaquine</v>
      </c>
      <c r="AE135" s="40">
        <f t="shared" ref="AE135:AK135" si="104">IF(AE20=0,0,(AE20/(AE$14)))</f>
        <v>5.6373348518073676E-3</v>
      </c>
      <c r="AF135" s="41">
        <f t="shared" si="104"/>
        <v>0</v>
      </c>
      <c r="AG135" s="41">
        <f t="shared" si="104"/>
        <v>9.86775446912362E-4</v>
      </c>
      <c r="AH135" s="41">
        <f t="shared" si="104"/>
        <v>8.2605267325772825E-3</v>
      </c>
      <c r="AI135" s="41">
        <f t="shared" si="104"/>
        <v>0</v>
      </c>
      <c r="AJ135" s="41">
        <f t="shared" si="104"/>
        <v>2.7748138881734675E-4</v>
      </c>
      <c r="AK135" s="41">
        <f t="shared" si="104"/>
        <v>0</v>
      </c>
    </row>
    <row r="136" spans="2:37" x14ac:dyDescent="0.25">
      <c r="B136" s="146"/>
      <c r="C136" s="146"/>
      <c r="D136" s="146"/>
      <c r="E136" s="146"/>
      <c r="F136" s="146"/>
      <c r="G136" s="146"/>
      <c r="J136" s="12" t="s">
        <v>45</v>
      </c>
      <c r="K136" s="40">
        <f>IF(K22=0,0,(K22/($K$14)))</f>
        <v>7.8596703687982925E-2</v>
      </c>
      <c r="L136" s="41">
        <f t="shared" ref="L136:Q136" si="105">IF(L22=0,0,(L22/(L$14)))</f>
        <v>0</v>
      </c>
      <c r="M136" s="41">
        <f t="shared" si="105"/>
        <v>7.3014678208505837E-2</v>
      </c>
      <c r="N136" s="41">
        <f t="shared" si="105"/>
        <v>0.11204760520780481</v>
      </c>
      <c r="O136" s="41">
        <f t="shared" si="105"/>
        <v>0</v>
      </c>
      <c r="P136" s="41">
        <f t="shared" si="105"/>
        <v>7.0424802097228595E-2</v>
      </c>
      <c r="Q136" s="41">
        <f t="shared" si="105"/>
        <v>7.6885165105963521E-2</v>
      </c>
      <c r="T136" s="12" t="str">
        <f t="shared" si="92"/>
        <v>Dihydroartemisinin piperaquine</v>
      </c>
      <c r="U136" s="40">
        <f t="shared" ref="U136:AA136" si="106">IF(U22=0,0,(U22/(U$14)))</f>
        <v>2.5053416693684997E-2</v>
      </c>
      <c r="V136" s="41">
        <f t="shared" si="106"/>
        <v>1.0152752780469797E-3</v>
      </c>
      <c r="W136" s="41">
        <f t="shared" si="106"/>
        <v>1.8210521428239774E-2</v>
      </c>
      <c r="X136" s="41">
        <f t="shared" si="106"/>
        <v>5.2089472579229475E-2</v>
      </c>
      <c r="Y136" s="41">
        <f t="shared" si="106"/>
        <v>0</v>
      </c>
      <c r="Z136" s="41">
        <f t="shared" si="106"/>
        <v>2.1039887425850636E-2</v>
      </c>
      <c r="AA136" s="41">
        <f t="shared" si="106"/>
        <v>4.6737810722729888E-2</v>
      </c>
      <c r="AD136" s="12" t="str">
        <f t="shared" si="94"/>
        <v>Dihydroartemisinin piperaquine</v>
      </c>
      <c r="AE136" s="40">
        <f t="shared" ref="AE136:AK136" si="107">IF(AE22=0,0,(AE22/(AE$14)))</f>
        <v>5.4413159437888069E-2</v>
      </c>
      <c r="AF136" s="41">
        <f t="shared" si="107"/>
        <v>0</v>
      </c>
      <c r="AG136" s="41">
        <f t="shared" si="107"/>
        <v>3.1048184597492531E-2</v>
      </c>
      <c r="AH136" s="41">
        <f t="shared" si="107"/>
        <v>6.5247790438733383E-2</v>
      </c>
      <c r="AI136" s="41">
        <f t="shared" si="107"/>
        <v>0</v>
      </c>
      <c r="AJ136" s="41">
        <f t="shared" si="107"/>
        <v>3.7378736033947778E-2</v>
      </c>
      <c r="AK136" s="41">
        <f t="shared" si="107"/>
        <v>5.9381514276425256E-3</v>
      </c>
    </row>
    <row r="137" spans="2:37" x14ac:dyDescent="0.25">
      <c r="B137" s="146"/>
      <c r="C137" s="146"/>
      <c r="D137" s="146"/>
      <c r="E137" s="146"/>
      <c r="F137" s="146"/>
      <c r="G137" s="146"/>
      <c r="J137" s="12" t="s">
        <v>57</v>
      </c>
      <c r="K137" s="40">
        <f>IF(K24=0,0,(K24/($K$14)))</f>
        <v>1.7159490727236518E-3</v>
      </c>
      <c r="L137" s="41">
        <f t="shared" ref="L137:Q137" si="108">IF(L24=0,0,(L24/(L$14)))</f>
        <v>0</v>
      </c>
      <c r="M137" s="41">
        <f t="shared" si="108"/>
        <v>0</v>
      </c>
      <c r="N137" s="41">
        <f t="shared" si="108"/>
        <v>8.034364024176982E-3</v>
      </c>
      <c r="O137" s="41">
        <f t="shared" si="108"/>
        <v>0</v>
      </c>
      <c r="P137" s="41">
        <f t="shared" si="108"/>
        <v>9.6569341937876305E-5</v>
      </c>
      <c r="Q137" s="41">
        <f t="shared" si="108"/>
        <v>0</v>
      </c>
      <c r="T137" s="12" t="str">
        <f t="shared" si="92"/>
        <v>Arterolane piperaquine</v>
      </c>
      <c r="U137" s="40">
        <f t="shared" ref="U137:AA137" si="109">IF(U24=0,0,(U24/(U$14)))</f>
        <v>1.4909832253671664E-4</v>
      </c>
      <c r="V137" s="41">
        <f t="shared" si="109"/>
        <v>0</v>
      </c>
      <c r="W137" s="41">
        <f t="shared" si="109"/>
        <v>0</v>
      </c>
      <c r="X137" s="41">
        <f t="shared" si="109"/>
        <v>1.0370846286351712E-3</v>
      </c>
      <c r="Y137" s="41">
        <f t="shared" si="109"/>
        <v>0</v>
      </c>
      <c r="Z137" s="41">
        <f t="shared" si="109"/>
        <v>2.9150556567412174E-5</v>
      </c>
      <c r="AA137" s="41">
        <f t="shared" si="109"/>
        <v>0</v>
      </c>
      <c r="AD137" s="12" t="str">
        <f t="shared" si="94"/>
        <v>Arterolane piperaquine</v>
      </c>
      <c r="AE137" s="40">
        <f t="shared" ref="AE137:AK137" si="110">IF(AE24=0,0,(AE24/(AE$14)))</f>
        <v>3.1884183672507387E-3</v>
      </c>
      <c r="AF137" s="41">
        <f t="shared" si="110"/>
        <v>0</v>
      </c>
      <c r="AG137" s="41">
        <f t="shared" si="110"/>
        <v>0</v>
      </c>
      <c r="AH137" s="41">
        <f t="shared" si="110"/>
        <v>4.7654717197012095E-3</v>
      </c>
      <c r="AI137" s="41">
        <f t="shared" si="110"/>
        <v>0</v>
      </c>
      <c r="AJ137" s="41">
        <f t="shared" si="110"/>
        <v>0</v>
      </c>
      <c r="AK137" s="41">
        <f t="shared" si="110"/>
        <v>0</v>
      </c>
    </row>
    <row r="138" spans="2:37" x14ac:dyDescent="0.25">
      <c r="B138" s="146"/>
      <c r="C138" s="146"/>
      <c r="D138" s="146"/>
      <c r="E138" s="146"/>
      <c r="F138" s="146"/>
      <c r="G138" s="146"/>
      <c r="J138" s="12" t="s">
        <v>46</v>
      </c>
      <c r="K138" s="40">
        <f>IF(K26=0,0,(K26/($K$14)))</f>
        <v>3.6250178535146781E-3</v>
      </c>
      <c r="L138" s="41">
        <f t="shared" ref="L138:Q138" si="111">IF(L26=0,0,(L26/(L$14)))</f>
        <v>0</v>
      </c>
      <c r="M138" s="41">
        <f t="shared" si="111"/>
        <v>0</v>
      </c>
      <c r="N138" s="41">
        <f t="shared" si="111"/>
        <v>6.6600000985207108E-3</v>
      </c>
      <c r="O138" s="41">
        <f t="shared" si="111"/>
        <v>0</v>
      </c>
      <c r="P138" s="41">
        <f t="shared" si="111"/>
        <v>2.9009430318138042E-3</v>
      </c>
      <c r="Q138" s="41">
        <f t="shared" si="111"/>
        <v>0</v>
      </c>
      <c r="T138" s="12" t="str">
        <f t="shared" si="92"/>
        <v>Any other ACT</v>
      </c>
      <c r="U138" s="40">
        <f t="shared" ref="U138:AA138" si="112">IF(U26=0,0,(U26/(U$14)))</f>
        <v>4.9291231885854986E-5</v>
      </c>
      <c r="V138" s="41">
        <f t="shared" si="112"/>
        <v>1.061424154321842E-3</v>
      </c>
      <c r="W138" s="41">
        <f t="shared" si="112"/>
        <v>0</v>
      </c>
      <c r="X138" s="41">
        <f t="shared" si="112"/>
        <v>0</v>
      </c>
      <c r="Y138" s="41">
        <f t="shared" si="112"/>
        <v>0</v>
      </c>
      <c r="Z138" s="41">
        <f t="shared" si="112"/>
        <v>4.353654552275844E-5</v>
      </c>
      <c r="AA138" s="41">
        <f t="shared" si="112"/>
        <v>0</v>
      </c>
      <c r="AD138" s="12" t="str">
        <f t="shared" si="94"/>
        <v>Any other ACT</v>
      </c>
      <c r="AE138" s="40">
        <f t="shared" ref="AE138:AK138" si="113">IF(AE26=0,0,(AE26/(AE$14)))</f>
        <v>1.0668285701895138E-3</v>
      </c>
      <c r="AF138" s="41">
        <f t="shared" si="113"/>
        <v>0</v>
      </c>
      <c r="AG138" s="41">
        <f t="shared" si="113"/>
        <v>0</v>
      </c>
      <c r="AH138" s="41">
        <f t="shared" si="113"/>
        <v>1.5945026014233851E-3</v>
      </c>
      <c r="AI138" s="41">
        <f t="shared" si="113"/>
        <v>0</v>
      </c>
      <c r="AJ138" s="41">
        <f t="shared" si="113"/>
        <v>0</v>
      </c>
      <c r="AK138" s="41">
        <f t="shared" si="113"/>
        <v>0</v>
      </c>
    </row>
    <row r="139" spans="2:37" x14ac:dyDescent="0.25">
      <c r="B139" s="146"/>
      <c r="C139" s="146"/>
      <c r="D139" s="146"/>
      <c r="E139" s="146"/>
      <c r="F139" s="146"/>
      <c r="G139" s="146"/>
      <c r="J139" s="12" t="s">
        <v>31</v>
      </c>
      <c r="K139" s="40">
        <f>IF(K28=0,0,(K28/($K$14)))</f>
        <v>3.148253574223347E-3</v>
      </c>
      <c r="L139" s="41">
        <f t="shared" ref="L139:Q139" si="114">IF(L28=0,0,(L28/(L$14)))</f>
        <v>2.8935185185185188E-3</v>
      </c>
      <c r="M139" s="41">
        <f t="shared" si="114"/>
        <v>3.9518253669552127E-3</v>
      </c>
      <c r="N139" s="41">
        <f t="shared" si="114"/>
        <v>1.2162381836721626E-2</v>
      </c>
      <c r="O139" s="41">
        <f t="shared" si="114"/>
        <v>0</v>
      </c>
      <c r="P139" s="41">
        <f t="shared" si="114"/>
        <v>8.0603210737480754E-4</v>
      </c>
      <c r="Q139" s="41">
        <f t="shared" si="114"/>
        <v>0</v>
      </c>
      <c r="T139" s="12" t="str">
        <f t="shared" si="92"/>
        <v>Quinine</v>
      </c>
      <c r="U139" s="40">
        <f t="shared" ref="U139:AA139" si="115">IF(U28=0,0,(U28/(U$14)))</f>
        <v>1.2849397529498966E-3</v>
      </c>
      <c r="V139" s="41">
        <f t="shared" si="115"/>
        <v>9.5297429507591475E-3</v>
      </c>
      <c r="W139" s="41">
        <f t="shared" si="115"/>
        <v>2.2287226633235826E-4</v>
      </c>
      <c r="X139" s="41">
        <f t="shared" si="115"/>
        <v>4.5378776189548718E-3</v>
      </c>
      <c r="Y139" s="41">
        <f t="shared" si="115"/>
        <v>0</v>
      </c>
      <c r="Z139" s="41">
        <f t="shared" si="115"/>
        <v>6.2654767687100193E-4</v>
      </c>
      <c r="AA139" s="41">
        <f t="shared" si="115"/>
        <v>3.9746948686817047E-3</v>
      </c>
      <c r="AD139" s="12" t="str">
        <f t="shared" si="94"/>
        <v>Quinine</v>
      </c>
      <c r="AE139" s="40">
        <f t="shared" ref="AE139:AK139" si="116">IF(AE28=0,0,(AE28/(AE$14)))</f>
        <v>3.8615498616969326E-4</v>
      </c>
      <c r="AF139" s="41">
        <f t="shared" si="116"/>
        <v>0</v>
      </c>
      <c r="AG139" s="41">
        <f t="shared" si="116"/>
        <v>6.2378305036960022E-3</v>
      </c>
      <c r="AH139" s="41">
        <f t="shared" si="116"/>
        <v>1.6852466519108949E-4</v>
      </c>
      <c r="AI139" s="41">
        <f t="shared" si="116"/>
        <v>0</v>
      </c>
      <c r="AJ139" s="41">
        <f t="shared" si="116"/>
        <v>2.6061787899971791E-5</v>
      </c>
      <c r="AK139" s="41">
        <f t="shared" si="116"/>
        <v>0</v>
      </c>
    </row>
    <row r="140" spans="2:37" x14ac:dyDescent="0.25">
      <c r="B140" s="146"/>
      <c r="C140" s="146"/>
      <c r="D140" s="146"/>
      <c r="E140" s="146"/>
      <c r="F140" s="146"/>
      <c r="G140" s="146"/>
      <c r="J140" s="12" t="s">
        <v>48</v>
      </c>
      <c r="K140" s="40">
        <f>IF(K30=0,0,(K30/($K$14)))</f>
        <v>2.1876841929507285E-2</v>
      </c>
      <c r="L140" s="41">
        <f t="shared" ref="L140:Q140" si="117">IF(L30=0,0,(L30/(L$14)))</f>
        <v>1.6203703703703706E-2</v>
      </c>
      <c r="M140" s="41">
        <f t="shared" si="117"/>
        <v>0.22186676703048552</v>
      </c>
      <c r="N140" s="41">
        <f t="shared" si="117"/>
        <v>5.5023817382009134E-3</v>
      </c>
      <c r="O140" s="41">
        <f t="shared" si="117"/>
        <v>0</v>
      </c>
      <c r="P140" s="41">
        <f t="shared" si="117"/>
        <v>2.4647071244997709E-2</v>
      </c>
      <c r="Q140" s="41">
        <f t="shared" si="117"/>
        <v>5.6185312962050274E-2</v>
      </c>
      <c r="T140" s="12" t="str">
        <f t="shared" si="92"/>
        <v>Chloroquine</v>
      </c>
      <c r="U140" s="40">
        <f t="shared" ref="U140:AA140" si="118">IF(U30=0,0,(U30/(U$14)))</f>
        <v>4.9093760801591772E-2</v>
      </c>
      <c r="V140" s="41">
        <f t="shared" si="118"/>
        <v>9.2297752549725417E-5</v>
      </c>
      <c r="W140" s="41">
        <f t="shared" si="118"/>
        <v>2.971630217764777E-3</v>
      </c>
      <c r="X140" s="41">
        <f t="shared" si="118"/>
        <v>6.5563984327374732E-3</v>
      </c>
      <c r="Y140" s="41">
        <f t="shared" si="118"/>
        <v>0</v>
      </c>
      <c r="Z140" s="41">
        <f t="shared" si="118"/>
        <v>5.7495119174668236E-2</v>
      </c>
      <c r="AA140" s="41">
        <f t="shared" si="118"/>
        <v>7.1161096555690459E-2</v>
      </c>
      <c r="AD140" s="12" t="str">
        <f t="shared" si="94"/>
        <v>Chloroquine</v>
      </c>
      <c r="AE140" s="40">
        <f t="shared" ref="AE140:AK140" si="119">IF(AE30=0,0,(AE30/(AE$14)))</f>
        <v>1.897778288963849E-2</v>
      </c>
      <c r="AF140" s="41">
        <f t="shared" si="119"/>
        <v>0</v>
      </c>
      <c r="AG140" s="41">
        <f t="shared" si="119"/>
        <v>1.0695941004925066E-2</v>
      </c>
      <c r="AH140" s="41">
        <f t="shared" si="119"/>
        <v>1.424456141596791E-2</v>
      </c>
      <c r="AI140" s="41">
        <f t="shared" si="119"/>
        <v>0</v>
      </c>
      <c r="AJ140" s="41">
        <f t="shared" si="119"/>
        <v>3.388952254804567E-2</v>
      </c>
      <c r="AK140" s="41">
        <f t="shared" si="119"/>
        <v>1.655223852053013E-2</v>
      </c>
    </row>
    <row r="141" spans="2:37" x14ac:dyDescent="0.25">
      <c r="B141" s="146"/>
      <c r="C141" s="146"/>
      <c r="D141" s="146"/>
      <c r="E141" s="146"/>
      <c r="F141" s="146"/>
      <c r="G141" s="146"/>
      <c r="J141" s="12" t="s">
        <v>49</v>
      </c>
      <c r="K141" s="40">
        <f>IF(K32=0,0,(K32/($K$14)))</f>
        <v>3.108623800797021E-2</v>
      </c>
      <c r="L141" s="41">
        <f t="shared" ref="L141:Q141" si="120">IF(L32=0,0,(L32/(L$14)))</f>
        <v>7.71604938271605E-4</v>
      </c>
      <c r="M141" s="41">
        <f t="shared" si="120"/>
        <v>2.6345502446368085E-2</v>
      </c>
      <c r="N141" s="41">
        <f t="shared" si="120"/>
        <v>2.6832115781540176E-2</v>
      </c>
      <c r="O141" s="41">
        <f t="shared" si="120"/>
        <v>0</v>
      </c>
      <c r="P141" s="41">
        <f t="shared" si="120"/>
        <v>3.2045570428664877E-2</v>
      </c>
      <c r="Q141" s="41">
        <f t="shared" si="120"/>
        <v>0.10473139477575159</v>
      </c>
      <c r="T141" s="12" t="str">
        <f t="shared" si="92"/>
        <v>Sulfadoxine pyrimethamine</v>
      </c>
      <c r="U141" s="40">
        <f t="shared" ref="U141:AA141" si="121">IF(U32=0,0,(U32/(U$14)))</f>
        <v>0.10073597013869819</v>
      </c>
      <c r="V141" s="41">
        <f t="shared" si="121"/>
        <v>1.4029258387558263E-2</v>
      </c>
      <c r="W141" s="41">
        <f t="shared" si="121"/>
        <v>0.1972140966708455</v>
      </c>
      <c r="X141" s="41">
        <f t="shared" si="121"/>
        <v>2.7677512211039132E-2</v>
      </c>
      <c r="Y141" s="41">
        <f t="shared" si="121"/>
        <v>0.37021276595744679</v>
      </c>
      <c r="Z141" s="41">
        <f t="shared" si="121"/>
        <v>0.11027352686526649</v>
      </c>
      <c r="AA141" s="41">
        <f t="shared" si="121"/>
        <v>6.2329861332992523E-2</v>
      </c>
      <c r="AD141" s="12" t="str">
        <f t="shared" si="94"/>
        <v>Sulfadoxine pyrimethamine</v>
      </c>
      <c r="AE141" s="40">
        <f t="shared" ref="AE141:AK141" si="122">IF(AE32=0,0,(AE32/(AE$14)))</f>
        <v>5.2315704327462444E-2</v>
      </c>
      <c r="AF141" s="41">
        <f t="shared" si="122"/>
        <v>0</v>
      </c>
      <c r="AG141" s="41">
        <f t="shared" si="122"/>
        <v>5.4766037303636092E-2</v>
      </c>
      <c r="AH141" s="41">
        <f t="shared" si="122"/>
        <v>2.373436003744742E-2</v>
      </c>
      <c r="AI141" s="41">
        <f t="shared" si="122"/>
        <v>0</v>
      </c>
      <c r="AJ141" s="41">
        <f t="shared" si="122"/>
        <v>0.12454775132761814</v>
      </c>
      <c r="AK141" s="41">
        <f t="shared" si="122"/>
        <v>8.7599686358507539E-2</v>
      </c>
    </row>
    <row r="142" spans="2:37" x14ac:dyDescent="0.25">
      <c r="B142" s="146"/>
      <c r="C142" s="146"/>
      <c r="D142" s="146"/>
      <c r="E142" s="146"/>
      <c r="F142" s="146"/>
      <c r="G142" s="146"/>
      <c r="J142" s="16" t="s">
        <v>58</v>
      </c>
      <c r="K142" s="40">
        <f>IF(K34=0,0,(K34/($K$14)))</f>
        <v>2.5759352727111797E-3</v>
      </c>
      <c r="L142" s="41">
        <f t="shared" ref="L142:Q142" si="123">IF(L34=0,0,(L34/(L$14)))</f>
        <v>0</v>
      </c>
      <c r="M142" s="41">
        <f t="shared" si="123"/>
        <v>5.6454648099360186E-3</v>
      </c>
      <c r="N142" s="41">
        <f t="shared" si="123"/>
        <v>0</v>
      </c>
      <c r="O142" s="41">
        <f t="shared" si="123"/>
        <v>0</v>
      </c>
      <c r="P142" s="41">
        <f t="shared" si="123"/>
        <v>3.2588933925968657E-3</v>
      </c>
      <c r="Q142" s="41">
        <f t="shared" si="123"/>
        <v>0</v>
      </c>
      <c r="T142" s="16" t="str">
        <f t="shared" si="92"/>
        <v>Sulfadoxine pyrimethamine amodiaquine</v>
      </c>
      <c r="U142" s="40">
        <f t="shared" ref="U142:AA142" si="124">IF(U34=0,0,(U34/(U$14)))</f>
        <v>7.868227698549522E-4</v>
      </c>
      <c r="V142" s="41">
        <f t="shared" si="124"/>
        <v>0</v>
      </c>
      <c r="W142" s="41">
        <f t="shared" si="124"/>
        <v>0</v>
      </c>
      <c r="X142" s="41">
        <f t="shared" si="124"/>
        <v>2.0488745102304604E-4</v>
      </c>
      <c r="Y142" s="41">
        <f t="shared" si="124"/>
        <v>0</v>
      </c>
      <c r="Z142" s="41">
        <f t="shared" si="124"/>
        <v>9.4228227657518052E-4</v>
      </c>
      <c r="AA142" s="41">
        <f t="shared" si="124"/>
        <v>0</v>
      </c>
      <c r="AD142" s="16" t="str">
        <f t="shared" si="94"/>
        <v>Sulfadoxine pyrimethamine amodiaquine</v>
      </c>
      <c r="AE142" s="40">
        <f t="shared" ref="AE142:AK142" si="125">IF(AE34=0,0,(AE34/(AE$14)))</f>
        <v>1.4529835563592071E-3</v>
      </c>
      <c r="AF142" s="41">
        <f t="shared" si="125"/>
        <v>0</v>
      </c>
      <c r="AG142" s="41">
        <f t="shared" si="125"/>
        <v>0</v>
      </c>
      <c r="AH142" s="41">
        <f t="shared" si="125"/>
        <v>5.6362764277956349E-6</v>
      </c>
      <c r="AI142" s="41">
        <f t="shared" si="125"/>
        <v>0</v>
      </c>
      <c r="AJ142" s="41">
        <f t="shared" si="125"/>
        <v>3.6793112329371941E-3</v>
      </c>
      <c r="AK142" s="41">
        <f t="shared" si="125"/>
        <v>1.3798313220753889E-2</v>
      </c>
    </row>
    <row r="143" spans="2:37" x14ac:dyDescent="0.25">
      <c r="B143" s="146"/>
      <c r="C143" s="146"/>
      <c r="D143" s="146"/>
      <c r="E143" s="146"/>
      <c r="F143" s="146"/>
      <c r="G143" s="146"/>
      <c r="J143" s="16" t="s">
        <v>50</v>
      </c>
      <c r="K143" s="40">
        <f>IF(K36=0,0,(K36/($K$14)))</f>
        <v>5.9444660139488755E-4</v>
      </c>
      <c r="L143" s="41">
        <f t="shared" ref="L143:Q143" si="126">IF(L36=0,0,(L36/(L$14)))</f>
        <v>4.2438271604938278E-3</v>
      </c>
      <c r="M143" s="41">
        <f t="shared" si="126"/>
        <v>1.0726383138878436E-2</v>
      </c>
      <c r="N143" s="41">
        <f t="shared" si="126"/>
        <v>9.3594675940749647E-5</v>
      </c>
      <c r="O143" s="41">
        <f t="shared" si="126"/>
        <v>0</v>
      </c>
      <c r="P143" s="41">
        <f t="shared" si="126"/>
        <v>6.3349488311246864E-4</v>
      </c>
      <c r="Q143" s="41">
        <f t="shared" si="126"/>
        <v>0</v>
      </c>
      <c r="T143" s="16" t="str">
        <f t="shared" si="92"/>
        <v>Other non-artemisinins</v>
      </c>
      <c r="U143" s="40">
        <f t="shared" ref="U143:AA143" si="127">IF(U36=0,0,(U36/(U$14)))</f>
        <v>0</v>
      </c>
      <c r="V143" s="41">
        <f t="shared" si="127"/>
        <v>0</v>
      </c>
      <c r="W143" s="41">
        <f t="shared" si="127"/>
        <v>0</v>
      </c>
      <c r="X143" s="41">
        <f t="shared" si="127"/>
        <v>0</v>
      </c>
      <c r="Y143" s="41">
        <f t="shared" si="127"/>
        <v>0</v>
      </c>
      <c r="Z143" s="41">
        <f t="shared" si="127"/>
        <v>0</v>
      </c>
      <c r="AA143" s="41">
        <f t="shared" si="127"/>
        <v>0</v>
      </c>
      <c r="AD143" s="16" t="str">
        <f t="shared" si="94"/>
        <v>Other non-artemisinins</v>
      </c>
      <c r="AE143" s="40">
        <f t="shared" ref="AE143:AK143" si="128">IF(AE36=0,0,(AE36/(AE$14)))</f>
        <v>0</v>
      </c>
      <c r="AF143" s="41">
        <f t="shared" si="128"/>
        <v>0</v>
      </c>
      <c r="AG143" s="41">
        <f t="shared" si="128"/>
        <v>0</v>
      </c>
      <c r="AH143" s="41">
        <f t="shared" si="128"/>
        <v>0</v>
      </c>
      <c r="AI143" s="41">
        <f t="shared" si="128"/>
        <v>0</v>
      </c>
      <c r="AJ143" s="41">
        <f t="shared" si="128"/>
        <v>0</v>
      </c>
      <c r="AK143" s="41">
        <f t="shared" si="128"/>
        <v>0</v>
      </c>
    </row>
    <row r="144" spans="2:37" x14ac:dyDescent="0.25">
      <c r="B144" s="146"/>
      <c r="C144" s="146"/>
      <c r="D144" s="146"/>
      <c r="E144" s="146"/>
      <c r="F144" s="146"/>
      <c r="G144" s="146"/>
      <c r="J144" s="16" t="s">
        <v>36</v>
      </c>
      <c r="K144" s="40">
        <f>IF(K38=0,0,(K38/($K$14)))</f>
        <v>0</v>
      </c>
      <c r="L144" s="41">
        <f t="shared" ref="L144:Q144" si="129">IF(L38=0,0,(L38/(L$14)))</f>
        <v>0</v>
      </c>
      <c r="M144" s="41">
        <f t="shared" si="129"/>
        <v>0</v>
      </c>
      <c r="N144" s="41">
        <f t="shared" si="129"/>
        <v>0</v>
      </c>
      <c r="O144" s="41">
        <f t="shared" si="129"/>
        <v>0</v>
      </c>
      <c r="P144" s="41">
        <f t="shared" si="129"/>
        <v>0</v>
      </c>
      <c r="Q144" s="41">
        <f t="shared" si="129"/>
        <v>0</v>
      </c>
      <c r="T144" s="16" t="str">
        <f t="shared" si="92"/>
        <v>Oral artemisinin monotherapy</v>
      </c>
      <c r="U144" s="40">
        <f t="shared" ref="U144:AA144" si="130">IF(U38=0,0,(U38/(U$14)))</f>
        <v>0</v>
      </c>
      <c r="V144" s="41">
        <f t="shared" si="130"/>
        <v>0</v>
      </c>
      <c r="W144" s="41">
        <f t="shared" si="130"/>
        <v>0</v>
      </c>
      <c r="X144" s="41">
        <f t="shared" si="130"/>
        <v>0</v>
      </c>
      <c r="Y144" s="41">
        <f t="shared" si="130"/>
        <v>0</v>
      </c>
      <c r="Z144" s="41">
        <f t="shared" si="130"/>
        <v>0</v>
      </c>
      <c r="AA144" s="41">
        <f t="shared" si="130"/>
        <v>0</v>
      </c>
      <c r="AD144" s="16" t="str">
        <f t="shared" si="94"/>
        <v>Oral artemisinin monotherapy</v>
      </c>
      <c r="AE144" s="40">
        <f t="shared" ref="AE144:AK144" si="131">IF(AE38=0,0,(AE38/(AE$14)))</f>
        <v>0</v>
      </c>
      <c r="AF144" s="41">
        <f t="shared" si="131"/>
        <v>0</v>
      </c>
      <c r="AG144" s="41">
        <f t="shared" si="131"/>
        <v>0</v>
      </c>
      <c r="AH144" s="41">
        <f t="shared" si="131"/>
        <v>0</v>
      </c>
      <c r="AI144" s="41">
        <f t="shared" si="131"/>
        <v>0</v>
      </c>
      <c r="AJ144" s="41">
        <f t="shared" si="131"/>
        <v>0</v>
      </c>
      <c r="AK144" s="41">
        <f t="shared" si="131"/>
        <v>0</v>
      </c>
    </row>
    <row r="145" spans="1:37" x14ac:dyDescent="0.25">
      <c r="B145" s="146"/>
      <c r="C145" s="146"/>
      <c r="D145" s="146"/>
      <c r="E145" s="146"/>
      <c r="F145" s="146"/>
      <c r="G145" s="146"/>
      <c r="J145" s="16" t="s">
        <v>37</v>
      </c>
      <c r="K145" s="40">
        <f>IF(K40=0,0,(K40/($K$14)))</f>
        <v>0</v>
      </c>
      <c r="L145" s="41">
        <f t="shared" ref="L145:Q145" si="132">IF(L40=0,0,(L40/(L$14)))</f>
        <v>0</v>
      </c>
      <c r="M145" s="41">
        <f t="shared" si="132"/>
        <v>0</v>
      </c>
      <c r="N145" s="41">
        <f t="shared" si="132"/>
        <v>0</v>
      </c>
      <c r="O145" s="41">
        <f t="shared" si="132"/>
        <v>0</v>
      </c>
      <c r="P145" s="41">
        <f t="shared" si="132"/>
        <v>0</v>
      </c>
      <c r="Q145" s="41">
        <f t="shared" si="132"/>
        <v>0</v>
      </c>
      <c r="T145" s="16" t="str">
        <f t="shared" si="92"/>
        <v>Rectal artesunate</v>
      </c>
      <c r="U145" s="40">
        <f t="shared" ref="U145:AA145" si="133">IF(U40=0,0,(U40/(U$14)))</f>
        <v>0</v>
      </c>
      <c r="V145" s="41">
        <f t="shared" si="133"/>
        <v>0</v>
      </c>
      <c r="W145" s="41">
        <f t="shared" si="133"/>
        <v>0</v>
      </c>
      <c r="X145" s="41">
        <f t="shared" si="133"/>
        <v>0</v>
      </c>
      <c r="Y145" s="41">
        <f t="shared" si="133"/>
        <v>0</v>
      </c>
      <c r="Z145" s="41">
        <f t="shared" si="133"/>
        <v>0</v>
      </c>
      <c r="AA145" s="41">
        <f t="shared" si="133"/>
        <v>0</v>
      </c>
      <c r="AD145" s="16" t="str">
        <f t="shared" si="94"/>
        <v>Rectal artesunate</v>
      </c>
      <c r="AE145" s="40">
        <f t="shared" ref="AE145:AK145" si="134">IF(AE40=0,0,(AE40/(AE$14)))</f>
        <v>0</v>
      </c>
      <c r="AF145" s="41">
        <f t="shared" si="134"/>
        <v>0</v>
      </c>
      <c r="AG145" s="41">
        <f t="shared" si="134"/>
        <v>0</v>
      </c>
      <c r="AH145" s="41">
        <f t="shared" si="134"/>
        <v>0</v>
      </c>
      <c r="AI145" s="41">
        <f t="shared" si="134"/>
        <v>0</v>
      </c>
      <c r="AJ145" s="41">
        <f t="shared" si="134"/>
        <v>0</v>
      </c>
      <c r="AK145" s="41">
        <f t="shared" si="134"/>
        <v>0</v>
      </c>
    </row>
    <row r="146" spans="1:37" ht="2.1" customHeight="1" x14ac:dyDescent="0.25">
      <c r="B146" s="146"/>
      <c r="C146" s="146"/>
      <c r="D146" s="146"/>
      <c r="E146" s="146"/>
      <c r="F146" s="146"/>
      <c r="G146" s="146"/>
      <c r="J146" s="12" t="s">
        <v>38</v>
      </c>
      <c r="K146" s="40">
        <f>IF(K42=0,0,(K42/($K$14)))</f>
        <v>8.288054137891496E-4</v>
      </c>
      <c r="L146" s="41">
        <f t="shared" ref="L146:Q146" si="135">IF(L42=0,0,(L42/(L$14)))</f>
        <v>0</v>
      </c>
      <c r="M146" s="41">
        <f t="shared" si="135"/>
        <v>4.3281896876176135E-3</v>
      </c>
      <c r="N146" s="41">
        <f t="shared" si="135"/>
        <v>3.3644822982911581E-3</v>
      </c>
      <c r="O146" s="41">
        <f t="shared" si="135"/>
        <v>0</v>
      </c>
      <c r="P146" s="41">
        <f t="shared" si="135"/>
        <v>1.5193576464892541E-4</v>
      </c>
      <c r="Q146" s="41">
        <f t="shared" si="135"/>
        <v>0</v>
      </c>
      <c r="T146" s="12" t="str">
        <f t="shared" si="92"/>
        <v>Injectable artesunate</v>
      </c>
      <c r="U146" s="40">
        <f t="shared" ref="U146:AA146" si="136">IF(U42=0,0,(U42/(U$14)))</f>
        <v>1.2062880916363802E-2</v>
      </c>
      <c r="V146" s="41">
        <f t="shared" si="136"/>
        <v>1.6682818773362869E-2</v>
      </c>
      <c r="W146" s="41">
        <f t="shared" si="136"/>
        <v>3.8139016576124805E-2</v>
      </c>
      <c r="X146" s="41">
        <f t="shared" si="136"/>
        <v>6.1137403595395344E-2</v>
      </c>
      <c r="Y146" s="41">
        <f t="shared" si="136"/>
        <v>0</v>
      </c>
      <c r="Z146" s="41">
        <f t="shared" si="136"/>
        <v>3.7555002746588149E-3</v>
      </c>
      <c r="AA146" s="41">
        <f t="shared" si="136"/>
        <v>6.13457728928366E-3</v>
      </c>
      <c r="AD146" s="12" t="str">
        <f t="shared" si="94"/>
        <v>Injectable artesunate</v>
      </c>
      <c r="AE146" s="40">
        <f t="shared" ref="AE146:AK146" si="137">IF(AE42=0,0,(AE42/(AE$14)))</f>
        <v>1.6668017957715275E-3</v>
      </c>
      <c r="AF146" s="41">
        <f t="shared" si="137"/>
        <v>0</v>
      </c>
      <c r="AG146" s="41">
        <f t="shared" si="137"/>
        <v>3.3021735491317254E-2</v>
      </c>
      <c r="AH146" s="41">
        <f t="shared" si="137"/>
        <v>3.7875777594786669E-4</v>
      </c>
      <c r="AI146" s="41">
        <f t="shared" si="137"/>
        <v>0</v>
      </c>
      <c r="AJ146" s="41">
        <f t="shared" si="137"/>
        <v>0</v>
      </c>
      <c r="AK146" s="41">
        <f t="shared" si="137"/>
        <v>0</v>
      </c>
    </row>
    <row r="147" spans="1:37" ht="15.6" customHeight="1" thickBot="1" x14ac:dyDescent="0.3">
      <c r="B147" s="150" t="str">
        <f>_xlfn.CONCAT("Total products: Private not-for-profit=", T_iii_strat1!I4, " Private-for-profit=", T_iii_strat1!M4, " Pharmacy=", T_iii_strat1!Q4, " Laboratory=", T_iii_strat1!U4, " PPMV=", T_iii_strat1!Y4, " Informal=",T_iii_strat1!AC4)</f>
        <v>Total products: Private not-for-profit=35 Private-for-profit=47 Pharmacy=682 Laboratory=0 PPMV=4668 Informal=32</v>
      </c>
      <c r="C147" s="150"/>
      <c r="D147" s="150"/>
      <c r="E147" s="150"/>
      <c r="F147" s="150"/>
      <c r="G147" s="150"/>
      <c r="J147" s="16" t="s">
        <v>39</v>
      </c>
      <c r="K147" s="40">
        <f>IF(K44=0,0,(K44/($K$14)))</f>
        <v>6.5509825970979738E-3</v>
      </c>
      <c r="L147" s="41">
        <f t="shared" ref="L147:Q147" si="138">IF(L44=0,0,(L44/(L$14)))</f>
        <v>0.24016203703703703</v>
      </c>
      <c r="M147" s="41">
        <f t="shared" si="138"/>
        <v>2.3334587881068878E-2</v>
      </c>
      <c r="N147" s="41">
        <f t="shared" si="138"/>
        <v>1.1950562306960981E-2</v>
      </c>
      <c r="O147" s="41">
        <f t="shared" si="138"/>
        <v>0</v>
      </c>
      <c r="P147" s="41">
        <f t="shared" si="138"/>
        <v>3.4996729518286373E-3</v>
      </c>
      <c r="Q147" s="41">
        <f t="shared" si="138"/>
        <v>0</v>
      </c>
      <c r="T147" s="16" t="str">
        <f t="shared" si="92"/>
        <v>Injectable artemether</v>
      </c>
      <c r="U147" s="40">
        <f t="shared" ref="U147:AA147" si="139">IF(U44=0,0,(U44/(U$14)))</f>
        <v>0.17832741073158903</v>
      </c>
      <c r="V147" s="41">
        <f t="shared" si="139"/>
        <v>0.13279339148091743</v>
      </c>
      <c r="W147" s="41">
        <f t="shared" si="139"/>
        <v>8.4032130751729578E-2</v>
      </c>
      <c r="X147" s="41">
        <f t="shared" si="139"/>
        <v>3.0945593528591917E-2</v>
      </c>
      <c r="Y147" s="41">
        <f t="shared" si="139"/>
        <v>0</v>
      </c>
      <c r="Z147" s="41">
        <f t="shared" si="139"/>
        <v>0.20462895695144234</v>
      </c>
      <c r="AA147" s="41">
        <f t="shared" si="139"/>
        <v>0.19060642852578441</v>
      </c>
      <c r="AD147" s="16" t="str">
        <f t="shared" si="94"/>
        <v>Injectable artemether</v>
      </c>
      <c r="AE147" s="40">
        <f t="shared" ref="AE147:AK147" si="140">IF(AE44=0,0,(AE44/(AE$14)))</f>
        <v>1.2964097768107143E-2</v>
      </c>
      <c r="AF147" s="41">
        <f t="shared" si="140"/>
        <v>0.11364584782306301</v>
      </c>
      <c r="AG147" s="41">
        <f t="shared" si="140"/>
        <v>0.10388454727271124</v>
      </c>
      <c r="AH147" s="41">
        <f t="shared" si="140"/>
        <v>1.2270173783311097E-2</v>
      </c>
      <c r="AI147" s="41">
        <f t="shared" si="140"/>
        <v>0</v>
      </c>
      <c r="AJ147" s="41">
        <f t="shared" si="140"/>
        <v>0</v>
      </c>
      <c r="AK147" s="41">
        <f t="shared" si="140"/>
        <v>0</v>
      </c>
    </row>
    <row r="148" spans="1:37" ht="15.75" thickTop="1" x14ac:dyDescent="0.25">
      <c r="B148" s="145" t="s">
        <v>77</v>
      </c>
      <c r="C148" s="145"/>
      <c r="D148" s="145"/>
      <c r="E148" s="145"/>
      <c r="F148" s="145"/>
      <c r="G148" s="145"/>
      <c r="J148" s="12" t="s">
        <v>40</v>
      </c>
      <c r="K148" s="40">
        <f>IF(K46=0,0,(K46/($K$14)))</f>
        <v>1.7692581588047501E-3</v>
      </c>
      <c r="L148" s="41">
        <f t="shared" ref="L148:Q148" si="141">IF(L46=0,0,(L46/(L$14)))</f>
        <v>5.5941358024691364E-2</v>
      </c>
      <c r="M148" s="41">
        <f t="shared" si="141"/>
        <v>1.6560030109145654E-2</v>
      </c>
      <c r="N148" s="41">
        <f t="shared" si="141"/>
        <v>3.3152219425328692E-3</v>
      </c>
      <c r="O148" s="41">
        <f t="shared" si="141"/>
        <v>0</v>
      </c>
      <c r="P148" s="41">
        <f t="shared" si="141"/>
        <v>9.1161458789355224E-4</v>
      </c>
      <c r="Q148" s="41">
        <f t="shared" si="141"/>
        <v>0</v>
      </c>
      <c r="T148" s="12" t="str">
        <f t="shared" si="92"/>
        <v>Injectable arteether/artemotil</v>
      </c>
      <c r="U148" s="40">
        <f t="shared" ref="U148:AA148" si="142">IF(U46=0,0,(U46/(U$14)))</f>
        <v>2.790618500866883E-2</v>
      </c>
      <c r="V148" s="41">
        <f t="shared" si="142"/>
        <v>3.064285384650884E-2</v>
      </c>
      <c r="W148" s="41">
        <f t="shared" si="142"/>
        <v>7.503366299856061E-2</v>
      </c>
      <c r="X148" s="41">
        <f t="shared" si="142"/>
        <v>3.3897490508146166E-2</v>
      </c>
      <c r="Y148" s="41">
        <f t="shared" si="142"/>
        <v>0</v>
      </c>
      <c r="Z148" s="41">
        <f t="shared" si="142"/>
        <v>2.4983919871555831E-2</v>
      </c>
      <c r="AA148" s="41">
        <f t="shared" si="142"/>
        <v>2.9995526870726562E-2</v>
      </c>
      <c r="AD148" s="12" t="str">
        <f t="shared" si="94"/>
        <v>Injectable arteether/artemotil</v>
      </c>
      <c r="AE148" s="40">
        <f t="shared" ref="AE148:AK148" si="143">IF(AE46=0,0,(AE46/(AE$14)))</f>
        <v>5.71690389680913E-4</v>
      </c>
      <c r="AF148" s="41">
        <f t="shared" si="143"/>
        <v>3.9226596188621503E-2</v>
      </c>
      <c r="AG148" s="41">
        <f t="shared" si="143"/>
        <v>5.9206526814741724E-3</v>
      </c>
      <c r="AH148" s="41">
        <f t="shared" si="143"/>
        <v>3.1675873524211469E-4</v>
      </c>
      <c r="AI148" s="41">
        <f t="shared" si="143"/>
        <v>0</v>
      </c>
      <c r="AJ148" s="41">
        <f t="shared" si="143"/>
        <v>0</v>
      </c>
      <c r="AK148" s="41">
        <f t="shared" si="143"/>
        <v>0</v>
      </c>
    </row>
    <row r="149" spans="1:37" ht="38.25" customHeight="1" thickBot="1" x14ac:dyDescent="0.3">
      <c r="B149" s="146"/>
      <c r="C149" s="146"/>
      <c r="D149" s="146"/>
      <c r="E149" s="146"/>
      <c r="F149" s="146"/>
      <c r="G149" s="146"/>
      <c r="J149" s="142" t="str">
        <f>J86</f>
        <v>strat1 Footnote: Volume data were available for the following total number of antimalarial products=5529;  by outlet type: Private not for profit=35; private not for profit=47; pharmacy=682; PPMV=4668; informal=32; labs = 0; wholesalers= 65;   The number of antimalarial products with volume data, from outlets that met screening criteria for a full interview but did not complete the interview =13</v>
      </c>
      <c r="K149" s="142"/>
      <c r="L149" s="142"/>
      <c r="M149" s="142"/>
      <c r="N149" s="142"/>
      <c r="O149" s="142"/>
      <c r="P149" s="142"/>
      <c r="Q149" s="142"/>
      <c r="T149" s="142" t="str">
        <f>T86</f>
        <v>strat2 Footnote: Volume data were available for the following total number of antimalarial products=9481;  by outlet type: Private not for profit=71; private not for profit=384; pharmacy=1476; PPMV=7191; informal=182; labs = 3; wholesalers= 174;   The number of antimalarial products with volume data, from outlets that met screening criteria for a full interview but did not complete the interview =25</v>
      </c>
      <c r="U149" s="142"/>
      <c r="V149" s="142"/>
      <c r="W149" s="142"/>
      <c r="X149" s="142"/>
      <c r="Y149" s="142"/>
      <c r="Z149" s="142"/>
      <c r="AA149" s="142"/>
      <c r="AD149" s="142" t="str">
        <f>AD86</f>
        <v>strat3 Footnote: Volume data were available for the following total number of antimalarial products=5273;  by outlet type: Private not for profit=13; private not for profit=228; pharmacy=2561; PPMV=2285; informal=175; labs = 0; wholesalers= 11;   The number of antimalarial products with volume data, from outlets that met screening criteria for a full interview but did not complete the interview =31</v>
      </c>
      <c r="AE149" s="142"/>
      <c r="AF149" s="142"/>
      <c r="AG149" s="142"/>
      <c r="AH149" s="142"/>
      <c r="AI149" s="142"/>
      <c r="AJ149" s="142"/>
      <c r="AK149" s="142"/>
    </row>
    <row r="150" spans="1:37" x14ac:dyDescent="0.25">
      <c r="A150" s="29"/>
      <c r="B150" s="146"/>
      <c r="C150" s="146"/>
      <c r="D150" s="146"/>
      <c r="E150" s="146"/>
      <c r="F150" s="146"/>
      <c r="G150" s="146"/>
    </row>
    <row r="151" spans="1:37" x14ac:dyDescent="0.25">
      <c r="A151" s="29"/>
      <c r="B151" s="146"/>
      <c r="C151" s="146"/>
      <c r="D151" s="146"/>
      <c r="E151" s="146"/>
      <c r="F151" s="146"/>
      <c r="G151" s="146"/>
    </row>
    <row r="152" spans="1:37" x14ac:dyDescent="0.25">
      <c r="B152" s="146"/>
      <c r="C152" s="146"/>
      <c r="D152" s="146"/>
      <c r="E152" s="146"/>
      <c r="F152" s="146"/>
      <c r="G152" s="146"/>
      <c r="J152" s="59" t="s">
        <v>53</v>
      </c>
      <c r="K152" s="61" t="str">
        <f t="shared" ref="K152:Q152" si="144">K129</f>
        <v>Retail total</v>
      </c>
      <c r="L152" s="61" t="str">
        <f t="shared" si="144"/>
        <v>Private Not For-Profit Facility</v>
      </c>
      <c r="M152" s="61" t="str">
        <f t="shared" si="144"/>
        <v>Private For-Profit Facility</v>
      </c>
      <c r="N152" s="61" t="str">
        <f t="shared" si="144"/>
        <v>Pharmacy</v>
      </c>
      <c r="O152" s="61" t="str">
        <f t="shared" si="144"/>
        <v>Laboratory</v>
      </c>
      <c r="P152" s="61" t="str">
        <f t="shared" si="144"/>
        <v>Drug store</v>
      </c>
      <c r="Q152" s="61" t="str">
        <f t="shared" si="144"/>
        <v>Informal</v>
      </c>
      <c r="T152" s="59" t="s">
        <v>53</v>
      </c>
      <c r="U152" s="61" t="str">
        <f t="shared" ref="U152:AA152" si="145">U129</f>
        <v>Retail total</v>
      </c>
      <c r="V152" s="61" t="str">
        <f t="shared" si="145"/>
        <v>Private Not For-Profit Facility</v>
      </c>
      <c r="W152" s="61" t="str">
        <f t="shared" si="145"/>
        <v>Private For-Profit Facility</v>
      </c>
      <c r="X152" s="61" t="str">
        <f t="shared" si="145"/>
        <v>Pharmacy</v>
      </c>
      <c r="Y152" s="61" t="str">
        <f t="shared" si="145"/>
        <v>Laboratory</v>
      </c>
      <c r="Z152" s="61" t="str">
        <f t="shared" si="145"/>
        <v>Drug store</v>
      </c>
      <c r="AA152" s="61" t="str">
        <f t="shared" si="145"/>
        <v>Informal</v>
      </c>
      <c r="AD152" s="59" t="s">
        <v>53</v>
      </c>
      <c r="AE152" s="61" t="str">
        <f t="shared" ref="AE152:AK152" si="146">AE129</f>
        <v>Retail total</v>
      </c>
      <c r="AF152" s="61" t="str">
        <f t="shared" si="146"/>
        <v>Private Not For-Profit Facility</v>
      </c>
      <c r="AG152" s="61" t="str">
        <f t="shared" si="146"/>
        <v>Private For-Profit Facility</v>
      </c>
      <c r="AH152" s="61" t="str">
        <f t="shared" si="146"/>
        <v>Pharmacy</v>
      </c>
      <c r="AI152" s="61" t="str">
        <f t="shared" si="146"/>
        <v>Laboratory</v>
      </c>
      <c r="AJ152" s="61" t="str">
        <f t="shared" si="146"/>
        <v>Drug store</v>
      </c>
      <c r="AK152" s="61" t="str">
        <f t="shared" si="146"/>
        <v>Informal</v>
      </c>
    </row>
    <row r="153" spans="1:37" x14ac:dyDescent="0.25">
      <c r="A153" s="29"/>
      <c r="B153" s="146"/>
      <c r="C153" s="146"/>
      <c r="D153" s="146"/>
      <c r="E153" s="146"/>
      <c r="F153" s="146"/>
      <c r="G153" s="146"/>
      <c r="J153" s="60" t="s">
        <v>23</v>
      </c>
      <c r="K153" s="61">
        <f t="shared" ref="K153:Q154" si="147">K133</f>
        <v>0.81352280522469289</v>
      </c>
      <c r="L153" s="61">
        <f t="shared" si="147"/>
        <v>0.67959104938271608</v>
      </c>
      <c r="M153" s="61">
        <f t="shared" si="147"/>
        <v>0.60312382386149799</v>
      </c>
      <c r="N153" s="61">
        <f t="shared" si="147"/>
        <v>0.75832869464983277</v>
      </c>
      <c r="O153" s="61">
        <f t="shared" si="147"/>
        <v>0</v>
      </c>
      <c r="P153" s="61">
        <f t="shared" si="147"/>
        <v>0.83086330416510012</v>
      </c>
      <c r="Q153" s="61">
        <f t="shared" si="147"/>
        <v>0.70231641202562833</v>
      </c>
      <c r="T153" s="60" t="s">
        <v>23</v>
      </c>
      <c r="U153" s="61">
        <f t="shared" ref="U153:AA154" si="148">U133</f>
        <v>0.58793601691944497</v>
      </c>
      <c r="V153" s="61">
        <f t="shared" si="148"/>
        <v>0.78561539526512525</v>
      </c>
      <c r="W153" s="61">
        <f t="shared" si="148"/>
        <v>0.55598272739935928</v>
      </c>
      <c r="X153" s="61">
        <f t="shared" si="148"/>
        <v>0.71965831855698525</v>
      </c>
      <c r="Y153" s="61">
        <f t="shared" si="148"/>
        <v>0.62978723404255321</v>
      </c>
      <c r="Z153" s="61">
        <f t="shared" si="148"/>
        <v>0.56652970952795401</v>
      </c>
      <c r="AA153" s="61">
        <f t="shared" si="148"/>
        <v>0.57942360534219439</v>
      </c>
      <c r="AD153" s="60" t="s">
        <v>23</v>
      </c>
      <c r="AE153" s="61">
        <f t="shared" ref="AE153:AK154" si="149">AE133</f>
        <v>0.78161238561949775</v>
      </c>
      <c r="AF153" s="61">
        <f t="shared" si="149"/>
        <v>0.66003616636528029</v>
      </c>
      <c r="AG153" s="61">
        <f t="shared" si="149"/>
        <v>0.71395846732627899</v>
      </c>
      <c r="AH153" s="61">
        <f t="shared" si="149"/>
        <v>0.78078435550024483</v>
      </c>
      <c r="AI153" s="61">
        <f t="shared" si="149"/>
        <v>0</v>
      </c>
      <c r="AJ153" s="61">
        <f t="shared" si="149"/>
        <v>0.78202533819002418</v>
      </c>
      <c r="AK153" s="61">
        <f t="shared" si="149"/>
        <v>0.87487808143204115</v>
      </c>
    </row>
    <row r="154" spans="1:37" x14ac:dyDescent="0.25">
      <c r="A154" s="29"/>
      <c r="B154" s="146"/>
      <c r="C154" s="146"/>
      <c r="D154" s="146"/>
      <c r="E154" s="146"/>
      <c r="F154" s="146"/>
      <c r="G154" s="146"/>
      <c r="J154" s="60" t="s">
        <v>24</v>
      </c>
      <c r="K154" s="61">
        <f t="shared" si="147"/>
        <v>3.0325829157454926E-2</v>
      </c>
      <c r="L154" s="61">
        <f t="shared" si="147"/>
        <v>0</v>
      </c>
      <c r="M154" s="61">
        <f t="shared" si="147"/>
        <v>1.1102747459540837E-2</v>
      </c>
      <c r="N154" s="61">
        <f t="shared" si="147"/>
        <v>4.0329453259311442E-2</v>
      </c>
      <c r="O154" s="61">
        <f t="shared" si="147"/>
        <v>0</v>
      </c>
      <c r="P154" s="61">
        <f t="shared" si="147"/>
        <v>2.8011547118113319E-2</v>
      </c>
      <c r="Q154" s="61">
        <f t="shared" si="147"/>
        <v>3.6964021685559387E-2</v>
      </c>
      <c r="T154" s="60" t="s">
        <v>24</v>
      </c>
      <c r="U154" s="61">
        <f t="shared" si="148"/>
        <v>1.4286191015463672E-2</v>
      </c>
      <c r="V154" s="61">
        <f t="shared" si="148"/>
        <v>5.5840140292583874E-3</v>
      </c>
      <c r="W154" s="61">
        <f t="shared" si="148"/>
        <v>2.8026187491294052E-2</v>
      </c>
      <c r="X154" s="61">
        <f t="shared" si="148"/>
        <v>5.7047242999046392E-2</v>
      </c>
      <c r="Y154" s="61">
        <f t="shared" si="148"/>
        <v>0</v>
      </c>
      <c r="Z154" s="61">
        <f t="shared" si="148"/>
        <v>7.718840231856712E-3</v>
      </c>
      <c r="AA154" s="61">
        <f t="shared" si="148"/>
        <v>5.8917502715828485E-3</v>
      </c>
      <c r="AD154" s="60" t="s">
        <v>24</v>
      </c>
      <c r="AE154" s="61">
        <f t="shared" si="149"/>
        <v>6.5746280335698404E-2</v>
      </c>
      <c r="AF154" s="61">
        <f t="shared" si="149"/>
        <v>0.1870913896230352</v>
      </c>
      <c r="AG154" s="61">
        <f t="shared" si="149"/>
        <v>3.9471017876494478E-2</v>
      </c>
      <c r="AH154" s="61">
        <f t="shared" si="149"/>
        <v>8.8227453062498976E-2</v>
      </c>
      <c r="AI154" s="61">
        <f t="shared" si="149"/>
        <v>0</v>
      </c>
      <c r="AJ154" s="61">
        <f t="shared" si="149"/>
        <v>1.8175797490709737E-2</v>
      </c>
      <c r="AK154" s="61">
        <f t="shared" si="149"/>
        <v>1.2335290405247759E-3</v>
      </c>
    </row>
    <row r="155" spans="1:37" x14ac:dyDescent="0.25">
      <c r="A155" s="33"/>
      <c r="B155" s="146"/>
      <c r="C155" s="146"/>
      <c r="D155" s="146"/>
      <c r="E155" s="146"/>
      <c r="F155" s="146"/>
      <c r="G155" s="146"/>
      <c r="J155" s="60" t="s">
        <v>45</v>
      </c>
      <c r="K155" s="61">
        <f t="shared" ref="K155:Q155" si="150">K136</f>
        <v>7.8596703687982925E-2</v>
      </c>
      <c r="L155" s="61">
        <f t="shared" si="150"/>
        <v>0</v>
      </c>
      <c r="M155" s="61">
        <f t="shared" si="150"/>
        <v>7.3014678208505837E-2</v>
      </c>
      <c r="N155" s="61">
        <f t="shared" si="150"/>
        <v>0.11204760520780481</v>
      </c>
      <c r="O155" s="61">
        <f t="shared" si="150"/>
        <v>0</v>
      </c>
      <c r="P155" s="61">
        <f t="shared" si="150"/>
        <v>7.0424802097228595E-2</v>
      </c>
      <c r="Q155" s="61">
        <f t="shared" si="150"/>
        <v>7.6885165105963521E-2</v>
      </c>
      <c r="T155" s="60" t="s">
        <v>45</v>
      </c>
      <c r="U155" s="61">
        <f t="shared" ref="U155:AA155" si="151">U136</f>
        <v>2.5053416693684997E-2</v>
      </c>
      <c r="V155" s="61">
        <f t="shared" si="151"/>
        <v>1.0152752780469797E-3</v>
      </c>
      <c r="W155" s="61">
        <f t="shared" si="151"/>
        <v>1.8210521428239774E-2</v>
      </c>
      <c r="X155" s="61">
        <f t="shared" si="151"/>
        <v>5.2089472579229475E-2</v>
      </c>
      <c r="Y155" s="61">
        <f t="shared" si="151"/>
        <v>0</v>
      </c>
      <c r="Z155" s="61">
        <f t="shared" si="151"/>
        <v>2.1039887425850636E-2</v>
      </c>
      <c r="AA155" s="61">
        <f t="shared" si="151"/>
        <v>4.6737810722729888E-2</v>
      </c>
      <c r="AD155" s="60" t="s">
        <v>45</v>
      </c>
      <c r="AE155" s="61">
        <f t="shared" ref="AE155:AK155" si="152">AE136</f>
        <v>5.4413159437888069E-2</v>
      </c>
      <c r="AF155" s="61">
        <f t="shared" si="152"/>
        <v>0</v>
      </c>
      <c r="AG155" s="61">
        <f t="shared" si="152"/>
        <v>3.1048184597492531E-2</v>
      </c>
      <c r="AH155" s="61">
        <f t="shared" si="152"/>
        <v>6.5247790438733383E-2</v>
      </c>
      <c r="AI155" s="61">
        <f t="shared" si="152"/>
        <v>0</v>
      </c>
      <c r="AJ155" s="61">
        <f t="shared" si="152"/>
        <v>3.7378736033947778E-2</v>
      </c>
      <c r="AK155" s="61">
        <f t="shared" si="152"/>
        <v>5.9381514276425256E-3</v>
      </c>
    </row>
    <row r="156" spans="1:37" x14ac:dyDescent="0.25">
      <c r="A156" s="29"/>
      <c r="B156" s="146"/>
      <c r="C156" s="146"/>
      <c r="D156" s="146"/>
      <c r="E156" s="146"/>
      <c r="F156" s="146"/>
      <c r="G156" s="146"/>
      <c r="J156" s="60" t="s">
        <v>46</v>
      </c>
      <c r="K156" s="61">
        <f t="shared" ref="K156:Q156" si="153">K135+K137+K138</f>
        <v>9.1228945425577499E-3</v>
      </c>
      <c r="L156" s="61">
        <f t="shared" si="153"/>
        <v>0</v>
      </c>
      <c r="M156" s="61">
        <f t="shared" si="153"/>
        <v>0</v>
      </c>
      <c r="N156" s="61">
        <f t="shared" si="153"/>
        <v>2.606858026728669E-2</v>
      </c>
      <c r="O156" s="61">
        <f t="shared" si="153"/>
        <v>0</v>
      </c>
      <c r="P156" s="61">
        <f t="shared" si="153"/>
        <v>4.746061258440161E-3</v>
      </c>
      <c r="Q156" s="61">
        <f t="shared" si="153"/>
        <v>2.2917693445046822E-2</v>
      </c>
      <c r="T156" s="60" t="s">
        <v>46</v>
      </c>
      <c r="U156" s="61">
        <f t="shared" ref="U156:AA156" si="154">U135+U137+U138</f>
        <v>2.5264052516899087E-3</v>
      </c>
      <c r="V156" s="61">
        <f t="shared" si="154"/>
        <v>3.9918777977756238E-3</v>
      </c>
      <c r="W156" s="61">
        <f t="shared" si="154"/>
        <v>1.671541997492687E-4</v>
      </c>
      <c r="X156" s="61">
        <f t="shared" si="154"/>
        <v>6.2478025188509104E-3</v>
      </c>
      <c r="Y156" s="61">
        <f t="shared" si="154"/>
        <v>0</v>
      </c>
      <c r="Z156" s="61">
        <f t="shared" si="154"/>
        <v>2.0057097233006456E-3</v>
      </c>
      <c r="AA156" s="61">
        <f t="shared" si="154"/>
        <v>3.7446482203335675E-3</v>
      </c>
      <c r="AD156" s="60" t="s">
        <v>46</v>
      </c>
      <c r="AE156" s="61">
        <f t="shared" ref="AE156:AK156" si="155">AE135+AE137+AE138</f>
        <v>9.8925817892476214E-3</v>
      </c>
      <c r="AF156" s="61">
        <f t="shared" si="155"/>
        <v>0</v>
      </c>
      <c r="AG156" s="61">
        <f t="shared" si="155"/>
        <v>9.86775446912362E-4</v>
      </c>
      <c r="AH156" s="61">
        <f t="shared" si="155"/>
        <v>1.4620501053701877E-2</v>
      </c>
      <c r="AI156" s="61">
        <f t="shared" si="155"/>
        <v>0</v>
      </c>
      <c r="AJ156" s="61">
        <f t="shared" si="155"/>
        <v>2.7748138881734675E-4</v>
      </c>
      <c r="AK156" s="61">
        <f t="shared" si="155"/>
        <v>0</v>
      </c>
    </row>
    <row r="157" spans="1:37" x14ac:dyDescent="0.25">
      <c r="A157" s="29"/>
      <c r="B157" s="146"/>
      <c r="C157" s="146"/>
      <c r="D157" s="146"/>
      <c r="E157" s="146"/>
      <c r="F157" s="146"/>
      <c r="G157" s="146"/>
      <c r="J157" s="60" t="s">
        <v>48</v>
      </c>
      <c r="K157" s="61">
        <f t="shared" ref="K157:Q158" si="156">K140</f>
        <v>2.1876841929507285E-2</v>
      </c>
      <c r="L157" s="61">
        <f t="shared" si="156"/>
        <v>1.6203703703703706E-2</v>
      </c>
      <c r="M157" s="61">
        <f t="shared" si="156"/>
        <v>0.22186676703048552</v>
      </c>
      <c r="N157" s="61">
        <f t="shared" si="156"/>
        <v>5.5023817382009134E-3</v>
      </c>
      <c r="O157" s="61">
        <f t="shared" si="156"/>
        <v>0</v>
      </c>
      <c r="P157" s="61">
        <f t="shared" si="156"/>
        <v>2.4647071244997709E-2</v>
      </c>
      <c r="Q157" s="61">
        <f t="shared" si="156"/>
        <v>5.6185312962050274E-2</v>
      </c>
      <c r="T157" s="60" t="s">
        <v>48</v>
      </c>
      <c r="U157" s="61">
        <f t="shared" ref="U157:AA158" si="157">U140</f>
        <v>4.9093760801591772E-2</v>
      </c>
      <c r="V157" s="61">
        <f t="shared" si="157"/>
        <v>9.2297752549725417E-5</v>
      </c>
      <c r="W157" s="61">
        <f t="shared" si="157"/>
        <v>2.971630217764777E-3</v>
      </c>
      <c r="X157" s="61">
        <f t="shared" si="157"/>
        <v>6.5563984327374732E-3</v>
      </c>
      <c r="Y157" s="61">
        <f t="shared" si="157"/>
        <v>0</v>
      </c>
      <c r="Z157" s="61">
        <f t="shared" si="157"/>
        <v>5.7495119174668236E-2</v>
      </c>
      <c r="AA157" s="61">
        <f t="shared" si="157"/>
        <v>7.1161096555690459E-2</v>
      </c>
      <c r="AD157" s="60" t="s">
        <v>48</v>
      </c>
      <c r="AE157" s="61">
        <f t="shared" ref="AE157:AK158" si="158">AE140</f>
        <v>1.897778288963849E-2</v>
      </c>
      <c r="AF157" s="61">
        <f t="shared" si="158"/>
        <v>0</v>
      </c>
      <c r="AG157" s="61">
        <f t="shared" si="158"/>
        <v>1.0695941004925066E-2</v>
      </c>
      <c r="AH157" s="61">
        <f t="shared" si="158"/>
        <v>1.424456141596791E-2</v>
      </c>
      <c r="AI157" s="61">
        <f t="shared" si="158"/>
        <v>0</v>
      </c>
      <c r="AJ157" s="61">
        <f t="shared" si="158"/>
        <v>3.388952254804567E-2</v>
      </c>
      <c r="AK157" s="61">
        <f t="shared" si="158"/>
        <v>1.655223852053013E-2</v>
      </c>
    </row>
    <row r="158" spans="1:37" x14ac:dyDescent="0.25">
      <c r="A158" s="29"/>
      <c r="B158" s="146"/>
      <c r="C158" s="146"/>
      <c r="D158" s="146"/>
      <c r="E158" s="146"/>
      <c r="F158" s="146"/>
      <c r="G158" s="146"/>
      <c r="J158" s="60" t="s">
        <v>49</v>
      </c>
      <c r="K158" s="61">
        <f t="shared" si="156"/>
        <v>3.108623800797021E-2</v>
      </c>
      <c r="L158" s="61">
        <f t="shared" si="156"/>
        <v>7.71604938271605E-4</v>
      </c>
      <c r="M158" s="61">
        <f t="shared" si="156"/>
        <v>2.6345502446368085E-2</v>
      </c>
      <c r="N158" s="61">
        <f t="shared" si="156"/>
        <v>2.6832115781540176E-2</v>
      </c>
      <c r="O158" s="61">
        <f t="shared" si="156"/>
        <v>0</v>
      </c>
      <c r="P158" s="61">
        <f t="shared" si="156"/>
        <v>3.2045570428664877E-2</v>
      </c>
      <c r="Q158" s="61">
        <f t="shared" si="156"/>
        <v>0.10473139477575159</v>
      </c>
      <c r="T158" s="60" t="s">
        <v>49</v>
      </c>
      <c r="U158" s="61">
        <f t="shared" si="157"/>
        <v>0.10073597013869819</v>
      </c>
      <c r="V158" s="61">
        <f t="shared" si="157"/>
        <v>1.4029258387558263E-2</v>
      </c>
      <c r="W158" s="61">
        <f t="shared" si="157"/>
        <v>0.1972140966708455</v>
      </c>
      <c r="X158" s="61">
        <f t="shared" si="157"/>
        <v>2.7677512211039132E-2</v>
      </c>
      <c r="Y158" s="61">
        <f t="shared" si="157"/>
        <v>0.37021276595744679</v>
      </c>
      <c r="Z158" s="61">
        <f t="shared" si="157"/>
        <v>0.11027352686526649</v>
      </c>
      <c r="AA158" s="61">
        <f t="shared" si="157"/>
        <v>6.2329861332992523E-2</v>
      </c>
      <c r="AD158" s="60" t="s">
        <v>49</v>
      </c>
      <c r="AE158" s="61">
        <f t="shared" si="158"/>
        <v>5.2315704327462444E-2</v>
      </c>
      <c r="AF158" s="61">
        <f t="shared" si="158"/>
        <v>0</v>
      </c>
      <c r="AG158" s="61">
        <f t="shared" si="158"/>
        <v>5.4766037303636092E-2</v>
      </c>
      <c r="AH158" s="61">
        <f t="shared" si="158"/>
        <v>2.373436003744742E-2</v>
      </c>
      <c r="AI158" s="61">
        <f t="shared" si="158"/>
        <v>0</v>
      </c>
      <c r="AJ158" s="61">
        <f t="shared" si="158"/>
        <v>0.12454775132761814</v>
      </c>
      <c r="AK158" s="61">
        <f t="shared" si="158"/>
        <v>8.7599686358507539E-2</v>
      </c>
    </row>
    <row r="159" spans="1:37" x14ac:dyDescent="0.25">
      <c r="A159" s="29"/>
      <c r="B159" s="146"/>
      <c r="C159" s="146"/>
      <c r="D159" s="146"/>
      <c r="E159" s="146"/>
      <c r="F159" s="146"/>
      <c r="G159" s="146"/>
      <c r="J159" s="60" t="s">
        <v>50</v>
      </c>
      <c r="K159" s="61">
        <f t="shared" ref="K159:Q159" si="159">K139+K142+K143</f>
        <v>6.3186354483294139E-3</v>
      </c>
      <c r="L159" s="61">
        <f t="shared" si="159"/>
        <v>7.1373456790123462E-3</v>
      </c>
      <c r="M159" s="61">
        <f t="shared" si="159"/>
        <v>2.0323673315769668E-2</v>
      </c>
      <c r="N159" s="61">
        <f t="shared" si="159"/>
        <v>1.2255976512662376E-2</v>
      </c>
      <c r="O159" s="61">
        <f t="shared" si="159"/>
        <v>0</v>
      </c>
      <c r="P159" s="61">
        <f t="shared" si="159"/>
        <v>4.6984203830841417E-3</v>
      </c>
      <c r="Q159" s="61">
        <f t="shared" si="159"/>
        <v>0</v>
      </c>
      <c r="T159" s="60" t="s">
        <v>50</v>
      </c>
      <c r="U159" s="61">
        <f t="shared" ref="U159:AA159" si="160">U139+U142+U143</f>
        <v>2.0717625228048489E-3</v>
      </c>
      <c r="V159" s="61">
        <f t="shared" si="160"/>
        <v>9.5297429507591475E-3</v>
      </c>
      <c r="W159" s="61">
        <f t="shared" si="160"/>
        <v>2.2287226633235826E-4</v>
      </c>
      <c r="X159" s="61">
        <f t="shared" si="160"/>
        <v>4.7427650699779179E-3</v>
      </c>
      <c r="Y159" s="61">
        <f t="shared" si="160"/>
        <v>0</v>
      </c>
      <c r="Z159" s="61">
        <f t="shared" si="160"/>
        <v>1.5688299534461826E-3</v>
      </c>
      <c r="AA159" s="61">
        <f t="shared" si="160"/>
        <v>3.9746948686817047E-3</v>
      </c>
      <c r="AD159" s="60" t="s">
        <v>50</v>
      </c>
      <c r="AE159" s="61">
        <f t="shared" ref="AE159:AK159" si="161">AE139+AE142+AE143</f>
        <v>1.8391385425289004E-3</v>
      </c>
      <c r="AF159" s="61">
        <f t="shared" si="161"/>
        <v>0</v>
      </c>
      <c r="AG159" s="61">
        <f t="shared" si="161"/>
        <v>6.2378305036960022E-3</v>
      </c>
      <c r="AH159" s="61">
        <f t="shared" si="161"/>
        <v>1.7416094161888513E-4</v>
      </c>
      <c r="AI159" s="61">
        <f t="shared" si="161"/>
        <v>0</v>
      </c>
      <c r="AJ159" s="61">
        <f t="shared" si="161"/>
        <v>3.7053730208371658E-3</v>
      </c>
      <c r="AK159" s="61">
        <f t="shared" si="161"/>
        <v>1.3798313220753889E-2</v>
      </c>
    </row>
    <row r="160" spans="1:37" x14ac:dyDescent="0.25">
      <c r="A160" s="29"/>
      <c r="B160" s="146"/>
      <c r="C160" s="146"/>
      <c r="D160" s="146"/>
      <c r="E160" s="146"/>
      <c r="F160" s="146"/>
      <c r="G160" s="146"/>
      <c r="J160" s="60" t="s">
        <v>36</v>
      </c>
      <c r="K160" s="61">
        <f t="shared" ref="K160:Q161" si="162">K144</f>
        <v>0</v>
      </c>
      <c r="L160" s="61">
        <f t="shared" si="162"/>
        <v>0</v>
      </c>
      <c r="M160" s="61">
        <f t="shared" si="162"/>
        <v>0</v>
      </c>
      <c r="N160" s="61">
        <f t="shared" si="162"/>
        <v>0</v>
      </c>
      <c r="O160" s="61">
        <f t="shared" si="162"/>
        <v>0</v>
      </c>
      <c r="P160" s="61">
        <f t="shared" si="162"/>
        <v>0</v>
      </c>
      <c r="Q160" s="61">
        <f t="shared" si="162"/>
        <v>0</v>
      </c>
      <c r="T160" s="60" t="s">
        <v>36</v>
      </c>
      <c r="U160" s="61">
        <f t="shared" ref="U160:AA161" si="163">U144</f>
        <v>0</v>
      </c>
      <c r="V160" s="61">
        <f t="shared" si="163"/>
        <v>0</v>
      </c>
      <c r="W160" s="61">
        <f t="shared" si="163"/>
        <v>0</v>
      </c>
      <c r="X160" s="61">
        <f t="shared" si="163"/>
        <v>0</v>
      </c>
      <c r="Y160" s="61">
        <f t="shared" si="163"/>
        <v>0</v>
      </c>
      <c r="Z160" s="61">
        <f t="shared" si="163"/>
        <v>0</v>
      </c>
      <c r="AA160" s="61">
        <f t="shared" si="163"/>
        <v>0</v>
      </c>
      <c r="AD160" s="60" t="s">
        <v>36</v>
      </c>
      <c r="AE160" s="61">
        <f t="shared" ref="AE160:AK161" si="164">AE144</f>
        <v>0</v>
      </c>
      <c r="AF160" s="61">
        <f t="shared" si="164"/>
        <v>0</v>
      </c>
      <c r="AG160" s="61">
        <f t="shared" si="164"/>
        <v>0</v>
      </c>
      <c r="AH160" s="61">
        <f t="shared" si="164"/>
        <v>0</v>
      </c>
      <c r="AI160" s="61">
        <f t="shared" si="164"/>
        <v>0</v>
      </c>
      <c r="AJ160" s="61">
        <f t="shared" si="164"/>
        <v>0</v>
      </c>
      <c r="AK160" s="61">
        <f t="shared" si="164"/>
        <v>0</v>
      </c>
    </row>
    <row r="161" spans="1:37" x14ac:dyDescent="0.25">
      <c r="A161" s="29"/>
      <c r="B161" s="146"/>
      <c r="C161" s="146"/>
      <c r="D161" s="146"/>
      <c r="E161" s="146"/>
      <c r="F161" s="146"/>
      <c r="G161" s="146"/>
      <c r="J161" s="60" t="s">
        <v>37</v>
      </c>
      <c r="K161" s="61">
        <f t="shared" si="162"/>
        <v>0</v>
      </c>
      <c r="L161" s="61">
        <f t="shared" si="162"/>
        <v>0</v>
      </c>
      <c r="M161" s="61">
        <f t="shared" si="162"/>
        <v>0</v>
      </c>
      <c r="N161" s="61">
        <f t="shared" si="162"/>
        <v>0</v>
      </c>
      <c r="O161" s="61">
        <f t="shared" si="162"/>
        <v>0</v>
      </c>
      <c r="P161" s="61">
        <f t="shared" si="162"/>
        <v>0</v>
      </c>
      <c r="Q161" s="61">
        <f t="shared" si="162"/>
        <v>0</v>
      </c>
      <c r="T161" s="60" t="s">
        <v>37</v>
      </c>
      <c r="U161" s="61">
        <f t="shared" si="163"/>
        <v>0</v>
      </c>
      <c r="V161" s="61">
        <f t="shared" si="163"/>
        <v>0</v>
      </c>
      <c r="W161" s="61">
        <f t="shared" si="163"/>
        <v>0</v>
      </c>
      <c r="X161" s="61">
        <f t="shared" si="163"/>
        <v>0</v>
      </c>
      <c r="Y161" s="61">
        <f t="shared" si="163"/>
        <v>0</v>
      </c>
      <c r="Z161" s="61">
        <f t="shared" si="163"/>
        <v>0</v>
      </c>
      <c r="AA161" s="61">
        <f t="shared" si="163"/>
        <v>0</v>
      </c>
      <c r="AD161" s="60" t="s">
        <v>37</v>
      </c>
      <c r="AE161" s="61">
        <f t="shared" si="164"/>
        <v>0</v>
      </c>
      <c r="AF161" s="61">
        <f t="shared" si="164"/>
        <v>0</v>
      </c>
      <c r="AG161" s="61">
        <f t="shared" si="164"/>
        <v>0</v>
      </c>
      <c r="AH161" s="61">
        <f t="shared" si="164"/>
        <v>0</v>
      </c>
      <c r="AI161" s="61">
        <f t="shared" si="164"/>
        <v>0</v>
      </c>
      <c r="AJ161" s="61">
        <f t="shared" si="164"/>
        <v>0</v>
      </c>
      <c r="AK161" s="61">
        <f t="shared" si="164"/>
        <v>0</v>
      </c>
    </row>
    <row r="162" spans="1:37" ht="9.6" customHeight="1" x14ac:dyDescent="0.25">
      <c r="A162" s="29"/>
      <c r="B162" s="146"/>
      <c r="C162" s="146"/>
      <c r="D162" s="146"/>
      <c r="E162" s="146"/>
      <c r="F162" s="146"/>
      <c r="G162" s="146"/>
      <c r="J162" s="60" t="s">
        <v>54</v>
      </c>
      <c r="K162" s="61">
        <f t="shared" ref="K162:Q162" si="165">K146+K147+K148</f>
        <v>9.1490461696918744E-3</v>
      </c>
      <c r="L162" s="61">
        <f t="shared" si="165"/>
        <v>0.29610339506172839</v>
      </c>
      <c r="M162" s="61">
        <f t="shared" si="165"/>
        <v>4.4222807677832147E-2</v>
      </c>
      <c r="N162" s="61">
        <f t="shared" si="165"/>
        <v>1.8630266547785008E-2</v>
      </c>
      <c r="O162" s="61">
        <f t="shared" si="165"/>
        <v>0</v>
      </c>
      <c r="P162" s="61">
        <f t="shared" si="165"/>
        <v>4.563223304371115E-3</v>
      </c>
      <c r="Q162" s="61">
        <f t="shared" si="165"/>
        <v>0</v>
      </c>
      <c r="T162" s="60" t="s">
        <v>54</v>
      </c>
      <c r="U162" s="61">
        <f t="shared" ref="U162:AA162" si="166">U146+U147+U148</f>
        <v>0.21829647665662166</v>
      </c>
      <c r="V162" s="61">
        <f t="shared" si="166"/>
        <v>0.18011906410078912</v>
      </c>
      <c r="W162" s="61">
        <f t="shared" si="166"/>
        <v>0.19720481032641501</v>
      </c>
      <c r="X162" s="61">
        <f t="shared" si="166"/>
        <v>0.12598048763213343</v>
      </c>
      <c r="Y162" s="61">
        <f t="shared" si="166"/>
        <v>0</v>
      </c>
      <c r="Z162" s="61">
        <f t="shared" si="166"/>
        <v>0.23336837709765698</v>
      </c>
      <c r="AA162" s="61">
        <f t="shared" si="166"/>
        <v>0.22673653268579463</v>
      </c>
      <c r="AD162" s="60" t="s">
        <v>54</v>
      </c>
      <c r="AE162" s="61">
        <f t="shared" ref="AE162:AK162" si="167">AE146+AE147+AE148</f>
        <v>1.5202589953559583E-2</v>
      </c>
      <c r="AF162" s="61">
        <f t="shared" si="167"/>
        <v>0.15287244401168451</v>
      </c>
      <c r="AG162" s="61">
        <f t="shared" si="167"/>
        <v>0.14282693544550268</v>
      </c>
      <c r="AH162" s="61">
        <f t="shared" si="167"/>
        <v>1.2965690294501078E-2</v>
      </c>
      <c r="AI162" s="61">
        <f t="shared" si="167"/>
        <v>0</v>
      </c>
      <c r="AJ162" s="61">
        <f t="shared" si="167"/>
        <v>0</v>
      </c>
      <c r="AK162" s="61">
        <f t="shared" si="167"/>
        <v>0</v>
      </c>
    </row>
    <row r="163" spans="1:37" ht="3.6" customHeight="1" x14ac:dyDescent="0.25">
      <c r="A163" s="29"/>
      <c r="B163" s="146"/>
      <c r="C163" s="146"/>
      <c r="D163" s="146"/>
      <c r="E163" s="146"/>
      <c r="F163" s="146"/>
      <c r="G163" s="146"/>
    </row>
    <row r="164" spans="1:37" ht="5.0999999999999996" hidden="1" customHeight="1" x14ac:dyDescent="0.25">
      <c r="A164" s="29"/>
      <c r="B164" s="146"/>
      <c r="C164" s="146"/>
      <c r="D164" s="146"/>
      <c r="E164" s="146"/>
      <c r="F164" s="146"/>
      <c r="G164" s="146"/>
    </row>
    <row r="165" spans="1:37" ht="15.75" thickBot="1" x14ac:dyDescent="0.3">
      <c r="A165" s="29"/>
      <c r="B165" s="168" t="str">
        <f>_xlfn.CONCAT("Total products: Private not-for-profit=", T_iii_strat2!I4, " Private-for-profit=", T_iii_strat2!M4, " Pharmacy=", T_iii_strat2!Q4, " Laboratory=", T_iii_strat2!U4, " PPMV=", T_iii_strat2!Y4, " Informal other=",T_iii_strat2!AC4)</f>
        <v>Total products: Private not-for-profit=71 Private-for-profit=384 Pharmacy=1476 Laboratory=3 PPMV=7191 Informal other=182</v>
      </c>
      <c r="C165" s="168"/>
      <c r="D165" s="168"/>
      <c r="E165" s="168"/>
      <c r="F165" s="168"/>
      <c r="G165" s="168"/>
    </row>
    <row r="166" spans="1:37" ht="15.75" thickTop="1" x14ac:dyDescent="0.25">
      <c r="A166" s="29"/>
      <c r="B166" s="145" t="s">
        <v>77</v>
      </c>
      <c r="C166" s="145"/>
      <c r="D166" s="145"/>
      <c r="E166" s="145"/>
      <c r="F166" s="145"/>
      <c r="G166" s="145"/>
    </row>
    <row r="167" spans="1:37" x14ac:dyDescent="0.25">
      <c r="A167" s="29"/>
      <c r="B167" s="146"/>
      <c r="C167" s="146"/>
      <c r="D167" s="146"/>
      <c r="E167" s="146"/>
      <c r="F167" s="146"/>
      <c r="G167" s="146"/>
    </row>
    <row r="168" spans="1:37" x14ac:dyDescent="0.25">
      <c r="A168" s="29"/>
      <c r="B168" s="146"/>
      <c r="C168" s="146"/>
      <c r="D168" s="146"/>
      <c r="E168" s="146"/>
      <c r="F168" s="146"/>
      <c r="G168" s="146"/>
    </row>
    <row r="169" spans="1:37" x14ac:dyDescent="0.25">
      <c r="A169" s="29"/>
      <c r="B169" s="146"/>
      <c r="C169" s="146"/>
      <c r="D169" s="146"/>
      <c r="E169" s="146"/>
      <c r="F169" s="146"/>
      <c r="G169" s="146"/>
    </row>
    <row r="170" spans="1:37" x14ac:dyDescent="0.25">
      <c r="B170" s="146"/>
      <c r="C170" s="146"/>
      <c r="D170" s="146"/>
      <c r="E170" s="146"/>
      <c r="F170" s="146"/>
      <c r="G170" s="146"/>
    </row>
    <row r="171" spans="1:37" x14ac:dyDescent="0.25">
      <c r="A171" s="29"/>
      <c r="B171" s="146"/>
      <c r="C171" s="146"/>
      <c r="D171" s="146"/>
      <c r="E171" s="146"/>
      <c r="F171" s="146"/>
      <c r="G171" s="146"/>
    </row>
    <row r="172" spans="1:37" x14ac:dyDescent="0.25">
      <c r="A172" s="29"/>
      <c r="B172" s="146"/>
      <c r="C172" s="146"/>
      <c r="D172" s="146"/>
      <c r="E172" s="146"/>
      <c r="F172" s="146"/>
      <c r="G172" s="146"/>
    </row>
    <row r="173" spans="1:37" x14ac:dyDescent="0.25">
      <c r="A173" s="29"/>
      <c r="B173" s="146"/>
      <c r="C173" s="146"/>
      <c r="D173" s="146"/>
      <c r="E173" s="146"/>
      <c r="F173" s="146"/>
      <c r="G173" s="146"/>
    </row>
    <row r="174" spans="1:37" x14ac:dyDescent="0.25">
      <c r="A174" s="29"/>
      <c r="B174" s="146"/>
      <c r="C174" s="146"/>
      <c r="D174" s="146"/>
      <c r="E174" s="146"/>
      <c r="F174" s="146"/>
      <c r="G174" s="146"/>
    </row>
    <row r="175" spans="1:37" x14ac:dyDescent="0.25">
      <c r="A175" s="29"/>
      <c r="B175" s="146"/>
      <c r="C175" s="146"/>
      <c r="D175" s="146"/>
      <c r="E175" s="146"/>
      <c r="F175" s="146"/>
      <c r="G175" s="146"/>
    </row>
    <row r="176" spans="1:37" x14ac:dyDescent="0.25">
      <c r="B176" s="146"/>
      <c r="C176" s="146"/>
      <c r="D176" s="146"/>
      <c r="E176" s="146"/>
      <c r="F176" s="146"/>
      <c r="G176" s="146"/>
    </row>
    <row r="177" spans="2:7" x14ac:dyDescent="0.25">
      <c r="B177" s="146"/>
      <c r="C177" s="146"/>
      <c r="D177" s="146"/>
      <c r="E177" s="146"/>
      <c r="F177" s="146"/>
      <c r="G177" s="146"/>
    </row>
    <row r="178" spans="2:7" x14ac:dyDescent="0.25">
      <c r="B178" s="146"/>
      <c r="C178" s="146"/>
      <c r="D178" s="146"/>
      <c r="E178" s="146"/>
      <c r="F178" s="146"/>
      <c r="G178" s="146"/>
    </row>
    <row r="179" spans="2:7" x14ac:dyDescent="0.25">
      <c r="B179" s="146"/>
      <c r="C179" s="146"/>
      <c r="D179" s="146"/>
      <c r="E179" s="146"/>
      <c r="F179" s="146"/>
      <c r="G179" s="146"/>
    </row>
    <row r="180" spans="2:7" ht="2.1" customHeight="1" x14ac:dyDescent="0.25">
      <c r="B180" s="146"/>
      <c r="C180" s="146"/>
      <c r="D180" s="146"/>
      <c r="E180" s="146"/>
      <c r="F180" s="146"/>
      <c r="G180" s="146"/>
    </row>
    <row r="181" spans="2:7" x14ac:dyDescent="0.25">
      <c r="B181" s="146"/>
      <c r="C181" s="146"/>
      <c r="D181" s="146"/>
      <c r="E181" s="146"/>
      <c r="F181" s="146"/>
      <c r="G181" s="146"/>
    </row>
    <row r="182" spans="2:7" x14ac:dyDescent="0.25">
      <c r="B182" s="146"/>
      <c r="C182" s="146"/>
      <c r="D182" s="146"/>
      <c r="E182" s="146"/>
      <c r="F182" s="146"/>
      <c r="G182" s="146"/>
    </row>
    <row r="183" spans="2:7" x14ac:dyDescent="0.25">
      <c r="B183" s="168" t="str">
        <f>_xlfn.CONCAT("Total products: Private not-for-profit=", T_iii_strat3!I4, " Private-for-profit=", T_iii_strat3!M4, " Pharmacy=", T_iii_strat3!Q4, " Laboratory=", T_iii_strat3!U4, " PPMV=", T_iii_strat3!Y4, " Informal other=",T_iii_strat3!AC4)</f>
        <v>Total products: Private not-for-profit=13 Private-for-profit=228 Pharmacy=2561 Laboratory=0 PPMV=2285 Informal other=175</v>
      </c>
      <c r="C183" s="168"/>
      <c r="D183" s="168"/>
      <c r="E183" s="168"/>
      <c r="F183" s="168"/>
      <c r="G183" s="168"/>
    </row>
    <row r="184" spans="2:7" ht="15.75" thickBot="1" x14ac:dyDescent="0.3">
      <c r="B184" s="148" t="s">
        <v>75</v>
      </c>
      <c r="C184" s="148"/>
      <c r="D184" s="148"/>
      <c r="E184" s="148"/>
      <c r="F184" s="148"/>
      <c r="G184" s="148"/>
    </row>
    <row r="185" spans="2:7" ht="15.75" thickTop="1" x14ac:dyDescent="0.25"/>
  </sheetData>
  <mergeCells count="60">
    <mergeCell ref="J8:Q8"/>
    <mergeCell ref="J63:Q63"/>
    <mergeCell ref="J127:Q127"/>
    <mergeCell ref="T127:AA127"/>
    <mergeCell ref="AD127:AK127"/>
    <mergeCell ref="T63:AA63"/>
    <mergeCell ref="AD63:AK63"/>
    <mergeCell ref="T8:AA8"/>
    <mergeCell ref="AD8:AK8"/>
    <mergeCell ref="J10:J13"/>
    <mergeCell ref="T10:T13"/>
    <mergeCell ref="AD10:AD13"/>
    <mergeCell ref="J34:J35"/>
    <mergeCell ref="T34:T35"/>
    <mergeCell ref="AD34:AD35"/>
    <mergeCell ref="J36:J37"/>
    <mergeCell ref="B167:G182"/>
    <mergeCell ref="B183:G183"/>
    <mergeCell ref="B184:G184"/>
    <mergeCell ref="B130:G130"/>
    <mergeCell ref="B131:G146"/>
    <mergeCell ref="B147:G147"/>
    <mergeCell ref="B149:G164"/>
    <mergeCell ref="B165:G165"/>
    <mergeCell ref="B148:G148"/>
    <mergeCell ref="B166:G166"/>
    <mergeCell ref="B99:G99"/>
    <mergeCell ref="B101:G116"/>
    <mergeCell ref="B117:G117"/>
    <mergeCell ref="B118:G118"/>
    <mergeCell ref="B129:G129"/>
    <mergeCell ref="B100:G100"/>
    <mergeCell ref="B63:G63"/>
    <mergeCell ref="B64:G64"/>
    <mergeCell ref="B65:G80"/>
    <mergeCell ref="B81:G81"/>
    <mergeCell ref="B83:G98"/>
    <mergeCell ref="B82:G82"/>
    <mergeCell ref="J149:Q149"/>
    <mergeCell ref="T149:AA149"/>
    <mergeCell ref="AD149:AK149"/>
    <mergeCell ref="T65:T67"/>
    <mergeCell ref="AD65:AD67"/>
    <mergeCell ref="J86:Q86"/>
    <mergeCell ref="T86:AA86"/>
    <mergeCell ref="AD86:AK86"/>
    <mergeCell ref="J129:J131"/>
    <mergeCell ref="T129:T131"/>
    <mergeCell ref="AD129:AD131"/>
    <mergeCell ref="T36:T37"/>
    <mergeCell ref="AD36:AD37"/>
    <mergeCell ref="J38:J39"/>
    <mergeCell ref="T38:T39"/>
    <mergeCell ref="AD38:AD39"/>
    <mergeCell ref="J40:J41"/>
    <mergeCell ref="T40:T41"/>
    <mergeCell ref="AD40:AD41"/>
    <mergeCell ref="J48:Q48"/>
    <mergeCell ref="T48:AA48"/>
    <mergeCell ref="AD48:AK48"/>
  </mergeCells>
  <conditionalFormatting sqref="B147:G147 B165:G165 B183:G183">
    <cfRule type="cellIs" dxfId="23" priority="2" operator="equal">
      <formula>-100</formula>
    </cfRule>
  </conditionalFormatting>
  <conditionalFormatting sqref="D147:G147 D165:G165 D183:G183">
    <cfRule type="cellIs" dxfId="22" priority="1" operator="lessThan">
      <formula>0</formula>
    </cfRule>
    <cfRule type="cellIs" dxfId="21" priority="3" operator="equal">
      <formula>#VALUE!</formula>
    </cfRule>
  </conditionalFormatting>
  <conditionalFormatting sqref="J1:XFD7 J61:XFD62 J125:XFD126">
    <cfRule type="cellIs" dxfId="20" priority="15" operator="equal">
      <formula>1</formula>
    </cfRule>
  </conditionalFormatting>
  <conditionalFormatting sqref="K14 K132:Q148 U132:AA148 AE132:AK148">
    <cfRule type="expression" dxfId="19" priority="18">
      <formula>"(RIGHT(B4, LEN(B4)-2)*1)&lt;50"</formula>
    </cfRule>
  </conditionalFormatting>
  <conditionalFormatting sqref="K69">
    <cfRule type="expression" dxfId="18" priority="10">
      <formula>"(RIGHT(B4, LEN(B4)-2)*1)&lt;50"</formula>
    </cfRule>
  </conditionalFormatting>
  <conditionalFormatting sqref="U14">
    <cfRule type="expression" dxfId="17" priority="17">
      <formula>"(RIGHT(B4, LEN(B4)-2)*1)&lt;50"</formula>
    </cfRule>
  </conditionalFormatting>
  <conditionalFormatting sqref="U69">
    <cfRule type="expression" dxfId="16" priority="9">
      <formula>"(RIGHT(B4, LEN(B4)-2)*1)&lt;50"</formula>
    </cfRule>
  </conditionalFormatting>
  <conditionalFormatting sqref="AE14">
    <cfRule type="expression" dxfId="15" priority="16">
      <formula>"(RIGHT(B4, LEN(B4)-2)*1)&lt;50"</formula>
    </cfRule>
  </conditionalFormatting>
  <conditionalFormatting sqref="AE69">
    <cfRule type="expression" dxfId="14" priority="8">
      <formula>"(RIGHT(B4, LEN(B4)-2)*1)&lt;50"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D07C-07C3-4CEF-9E89-A99E23D2C7FE}">
  <sheetPr>
    <tabColor rgb="FFFFFF00"/>
  </sheetPr>
  <dimension ref="A1:BF162"/>
  <sheetViews>
    <sheetView zoomScale="70" zoomScaleNormal="70" workbookViewId="0">
      <selection activeCell="BA54" sqref="BA54"/>
    </sheetView>
  </sheetViews>
  <sheetFormatPr defaultColWidth="9.140625" defaultRowHeight="15" x14ac:dyDescent="0.25"/>
  <cols>
    <col min="1" max="8" width="15.85546875" style="26" customWidth="1"/>
    <col min="9" max="9" width="11.140625" style="27" customWidth="1"/>
    <col min="10" max="10" width="42.42578125" style="7" customWidth="1"/>
    <col min="11" max="12" width="16.42578125" style="3" customWidth="1"/>
    <col min="13" max="14" width="16.42578125" style="2" customWidth="1"/>
    <col min="15" max="15" width="16.42578125" style="3" customWidth="1"/>
    <col min="16" max="16" width="16.42578125" style="2" customWidth="1"/>
    <col min="17" max="24" width="16.42578125" style="3" customWidth="1"/>
    <col min="25" max="26" width="9.140625" style="2"/>
    <col min="27" max="27" width="40.85546875" style="2" customWidth="1"/>
    <col min="28" max="41" width="15.7109375" style="2" customWidth="1"/>
    <col min="42" max="43" width="9.140625" style="2"/>
    <col min="44" max="44" width="40.85546875" style="2" customWidth="1"/>
    <col min="45" max="58" width="15.7109375" style="2" customWidth="1"/>
    <col min="59" max="16384" width="9.140625" style="2"/>
  </cols>
  <sheetData>
    <row r="1" spans="1:58" ht="22.5" customHeight="1" x14ac:dyDescent="0.25">
      <c r="A1" s="34" t="str">
        <f>'[1]Quantitative Indicators '!$B$15</f>
        <v>Market share of antimalarials</v>
      </c>
      <c r="J1" s="6" t="s">
        <v>2</v>
      </c>
      <c r="K1" s="3">
        <f t="shared" ref="K1:AY1" si="0">IFERROR(IF((RIGHT(K11,LEN(K11)-2)*1)&gt;50,0,1), "")</f>
        <v>0</v>
      </c>
      <c r="L1" s="3">
        <f t="shared" si="0"/>
        <v>1</v>
      </c>
      <c r="M1" s="2">
        <f t="shared" si="0"/>
        <v>1</v>
      </c>
      <c r="N1" s="2">
        <f t="shared" si="0"/>
        <v>1</v>
      </c>
      <c r="O1" s="3">
        <f t="shared" si="0"/>
        <v>1</v>
      </c>
      <c r="P1" s="2">
        <f t="shared" si="0"/>
        <v>0</v>
      </c>
      <c r="Q1" s="3">
        <f t="shared" si="0"/>
        <v>1</v>
      </c>
      <c r="R1" s="3">
        <f t="shared" ref="R1:T1" si="1">IFERROR(IF((RIGHT(R11,LEN(R11)-2)*1)&gt;50,0,1), "")</f>
        <v>0</v>
      </c>
      <c r="S1" s="3">
        <f t="shared" si="1"/>
        <v>1</v>
      </c>
      <c r="T1" s="3">
        <f t="shared" si="1"/>
        <v>1</v>
      </c>
      <c r="U1" s="3">
        <f t="shared" ref="U1:X1" si="2">IFERROR(IF((RIGHT(U11,LEN(U11)-2)*1)&gt;50,0,1), "")</f>
        <v>0</v>
      </c>
      <c r="V1" s="3">
        <f t="shared" si="2"/>
        <v>1</v>
      </c>
      <c r="W1" s="3">
        <f t="shared" si="2"/>
        <v>0</v>
      </c>
      <c r="X1" s="3">
        <f t="shared" si="2"/>
        <v>1</v>
      </c>
      <c r="Z1" s="2" t="str">
        <f t="shared" si="0"/>
        <v/>
      </c>
      <c r="AA1" s="2" t="str">
        <f t="shared" si="0"/>
        <v/>
      </c>
      <c r="AB1" s="2">
        <f t="shared" si="0"/>
        <v>0</v>
      </c>
      <c r="AC1" s="2">
        <f t="shared" si="0"/>
        <v>1</v>
      </c>
      <c r="AD1" s="2">
        <f t="shared" si="0"/>
        <v>1</v>
      </c>
      <c r="AE1" s="2">
        <f t="shared" si="0"/>
        <v>0</v>
      </c>
      <c r="AF1" s="2">
        <f t="shared" si="0"/>
        <v>1</v>
      </c>
      <c r="AG1" s="2">
        <f t="shared" si="0"/>
        <v>0</v>
      </c>
      <c r="AH1" s="2">
        <f t="shared" si="0"/>
        <v>0</v>
      </c>
      <c r="AI1" s="2">
        <f t="shared" ref="AI1:AM1" si="3">IFERROR(IF((RIGHT(AI11,LEN(AI11)-2)*1)&gt;50,0,1), "")</f>
        <v>0</v>
      </c>
      <c r="AJ1" s="2">
        <f t="shared" si="3"/>
        <v>0</v>
      </c>
      <c r="AK1" s="2">
        <f t="shared" si="3"/>
        <v>0</v>
      </c>
      <c r="AL1" s="2">
        <f t="shared" si="3"/>
        <v>0</v>
      </c>
      <c r="AM1" s="2">
        <f t="shared" si="3"/>
        <v>1</v>
      </c>
      <c r="AN1" s="2">
        <f t="shared" ref="AN1" si="4">IFERROR(IF((RIGHT(AN11,LEN(AN11)-2)*1)&gt;50,0,1), "")</f>
        <v>0</v>
      </c>
      <c r="AO1" s="2">
        <f t="shared" ref="AO1" si="5">IFERROR(IF((RIGHT(AO11,LEN(AO11)-2)*1)&gt;50,0,1), "")</f>
        <v>0</v>
      </c>
      <c r="AR1" s="2" t="str">
        <f t="shared" si="0"/>
        <v/>
      </c>
      <c r="AS1" s="2">
        <f t="shared" si="0"/>
        <v>0</v>
      </c>
      <c r="AT1" s="2">
        <f t="shared" si="0"/>
        <v>1</v>
      </c>
      <c r="AU1" s="2">
        <f t="shared" si="0"/>
        <v>1</v>
      </c>
      <c r="AV1" s="2">
        <f t="shared" si="0"/>
        <v>0</v>
      </c>
      <c r="AW1" s="2">
        <f t="shared" si="0"/>
        <v>1</v>
      </c>
      <c r="AX1" s="2">
        <f t="shared" si="0"/>
        <v>0</v>
      </c>
      <c r="AY1" s="2">
        <f t="shared" si="0"/>
        <v>1</v>
      </c>
      <c r="AZ1" s="2">
        <f t="shared" ref="AZ1:BF1" si="6">IFERROR(IF((RIGHT(AZ11,LEN(AZ11)-2)*1)&gt;50,0,1), "")</f>
        <v>0</v>
      </c>
      <c r="BA1" s="2">
        <f t="shared" si="6"/>
        <v>1</v>
      </c>
      <c r="BB1" s="2">
        <f t="shared" si="6"/>
        <v>0</v>
      </c>
      <c r="BC1" s="2">
        <f t="shared" si="6"/>
        <v>0</v>
      </c>
      <c r="BD1" s="2">
        <f t="shared" si="6"/>
        <v>1</v>
      </c>
      <c r="BE1" s="2">
        <f t="shared" si="6"/>
        <v>0</v>
      </c>
      <c r="BF1" s="2">
        <f t="shared" si="6"/>
        <v>0</v>
      </c>
    </row>
    <row r="3" spans="1:58" x14ac:dyDescent="0.25">
      <c r="A3" t="s">
        <v>6</v>
      </c>
      <c r="B3"/>
      <c r="C3"/>
      <c r="D3"/>
      <c r="E3"/>
    </row>
    <row r="4" spans="1:58" ht="15.75" x14ac:dyDescent="0.25">
      <c r="A4" s="19" t="s">
        <v>7</v>
      </c>
      <c r="B4"/>
      <c r="C4"/>
      <c r="D4"/>
      <c r="E4"/>
    </row>
    <row r="5" spans="1:58" ht="15.75" x14ac:dyDescent="0.25">
      <c r="A5" s="19" t="s">
        <v>8</v>
      </c>
      <c r="B5"/>
      <c r="C5"/>
      <c r="D5"/>
      <c r="E5"/>
    </row>
    <row r="6" spans="1:58" ht="15.75" x14ac:dyDescent="0.25">
      <c r="A6" s="19" t="s">
        <v>9</v>
      </c>
      <c r="B6"/>
      <c r="C6"/>
      <c r="D6"/>
      <c r="E6"/>
      <c r="J6" s="7" t="str">
        <f>T_iv_strat1!A1</f>
        <v>T_iv_strat1</v>
      </c>
      <c r="AA6" s="2" t="str">
        <f>T_iv_strat2!A1</f>
        <v>T_iv_strat2</v>
      </c>
      <c r="AR6" s="2" t="str">
        <f>T_iv_strat3!A1</f>
        <v>T_iv_strat3</v>
      </c>
    </row>
    <row r="7" spans="1:58" ht="15.75" thickBot="1" x14ac:dyDescent="0.3">
      <c r="C7"/>
      <c r="D7"/>
      <c r="E7"/>
      <c r="J7" s="133"/>
      <c r="K7" s="134"/>
      <c r="L7" s="134"/>
      <c r="M7" s="135"/>
      <c r="N7" s="135"/>
      <c r="O7" s="134"/>
      <c r="P7" s="135"/>
      <c r="Q7" s="134"/>
      <c r="R7" s="134"/>
      <c r="S7" s="134"/>
      <c r="T7" s="134"/>
      <c r="U7" s="134"/>
      <c r="V7" s="134"/>
      <c r="W7" s="134"/>
      <c r="X7" s="134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</row>
    <row r="8" spans="1:58" s="104" customFormat="1" ht="15.75" x14ac:dyDescent="0.25">
      <c r="A8" s="103"/>
      <c r="C8" s="103"/>
      <c r="D8" s="103"/>
      <c r="E8" s="103"/>
      <c r="H8" s="105"/>
      <c r="I8" s="106"/>
      <c r="J8" s="147" t="s">
        <v>3</v>
      </c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AA8" s="147" t="s">
        <v>3</v>
      </c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R8" s="147" t="s">
        <v>3</v>
      </c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</row>
    <row r="9" spans="1:58" s="112" customFormat="1" ht="12.75" x14ac:dyDescent="0.2">
      <c r="A9" s="109"/>
      <c r="B9" s="109"/>
      <c r="C9" s="109"/>
      <c r="D9" s="109"/>
      <c r="E9" s="109"/>
      <c r="F9" s="110"/>
      <c r="G9" s="110"/>
      <c r="H9" s="110"/>
      <c r="I9" s="111"/>
      <c r="K9" s="154" t="s">
        <v>41</v>
      </c>
      <c r="L9" s="154"/>
      <c r="M9" s="154"/>
      <c r="N9" s="154"/>
      <c r="O9" s="154"/>
      <c r="P9" s="154"/>
      <c r="Q9" s="155"/>
      <c r="R9" s="161" t="s">
        <v>42</v>
      </c>
      <c r="S9" s="154"/>
      <c r="T9" s="154"/>
      <c r="U9" s="154"/>
      <c r="V9" s="154"/>
      <c r="W9" s="154"/>
      <c r="X9" s="154"/>
      <c r="AB9" s="154" t="s">
        <v>41</v>
      </c>
      <c r="AC9" s="154"/>
      <c r="AD9" s="154"/>
      <c r="AE9" s="154"/>
      <c r="AF9" s="154"/>
      <c r="AG9" s="154"/>
      <c r="AH9" s="155"/>
      <c r="AI9" s="161" t="s">
        <v>42</v>
      </c>
      <c r="AJ9" s="154"/>
      <c r="AK9" s="154"/>
      <c r="AL9" s="154"/>
      <c r="AM9" s="154"/>
      <c r="AN9" s="154"/>
      <c r="AO9" s="154"/>
      <c r="AS9" s="154" t="s">
        <v>41</v>
      </c>
      <c r="AT9" s="154"/>
      <c r="AU9" s="154"/>
      <c r="AV9" s="154"/>
      <c r="AW9" s="154"/>
      <c r="AX9" s="154"/>
      <c r="AY9" s="155"/>
      <c r="AZ9" s="161" t="s">
        <v>42</v>
      </c>
      <c r="BA9" s="154"/>
      <c r="BB9" s="154"/>
      <c r="BC9" s="154"/>
      <c r="BD9" s="154"/>
      <c r="BE9" s="154"/>
      <c r="BF9" s="154"/>
    </row>
    <row r="10" spans="1:58" ht="23.25" x14ac:dyDescent="0.25">
      <c r="B10"/>
      <c r="C10"/>
      <c r="D10"/>
      <c r="E10"/>
      <c r="J10" s="166" t="s">
        <v>3</v>
      </c>
      <c r="K10" s="76" t="str">
        <f>IF(T_iv_strat1!B2="","",T_iv_strat1!B2)</f>
        <v>Retail total</v>
      </c>
      <c r="L10" s="76" t="str">
        <f>IF(T_iv_strat1!F2="","",T_iv_strat1!F2)</f>
        <v>Private Not For-Profit Facility</v>
      </c>
      <c r="M10" s="76" t="str">
        <f>IF(T_iv_strat1!J2="","",T_iv_strat1!J2)</f>
        <v>Private For-Profit Facility</v>
      </c>
      <c r="N10" s="76" t="str">
        <f>IF(T_iv_strat1!N2="","",T_iv_strat1!N2)</f>
        <v>Pharmacy</v>
      </c>
      <c r="O10" s="76" t="str">
        <f>IF(T_iv_strat1!R2="","",T_iv_strat1!R2)</f>
        <v>Laboratory</v>
      </c>
      <c r="P10" s="76" t="str">
        <f>IF(T_iv_strat1!V2="","",T_iv_strat1!V2)</f>
        <v>Drug store</v>
      </c>
      <c r="Q10" s="85" t="str">
        <f>IF(T_iv_strat1!Z2="","",T_iv_strat1!Z2)</f>
        <v>Informal</v>
      </c>
      <c r="R10" s="69" t="str">
        <f>IF(T_iv_strat1!AD2="","",T_iv_strat1!AD2)</f>
        <v>Retail total</v>
      </c>
      <c r="S10" s="69" t="str">
        <f>IF(T_iv_strat1!AH2="","",T_iv_strat1!AH2)</f>
        <v>Private Not For-Profit Facility</v>
      </c>
      <c r="T10" s="69" t="str">
        <f>IF(T_iv_strat1!AL2="","",T_iv_strat1!AL2)</f>
        <v>Private For-Profit Facility</v>
      </c>
      <c r="U10" s="76" t="str">
        <f>IF(T_iv_strat1!AP2="","",T_iv_strat1!AP2)</f>
        <v>Pharmacy</v>
      </c>
      <c r="V10" s="76" t="str">
        <f>IF(T_iv_strat1!AT2="","",T_iv_strat1!AT2)</f>
        <v>Laboratory</v>
      </c>
      <c r="W10" s="76" t="str">
        <f>IF(T_iv_strat1!AX2="","",T_iv_strat1!AX2)</f>
        <v>Drug store</v>
      </c>
      <c r="X10" s="76" t="str">
        <f>IF(T_iv_strat1!BB2="","",T_iv_strat1!BB2)</f>
        <v>Informal</v>
      </c>
      <c r="Y10" s="42"/>
      <c r="Z10" s="42"/>
      <c r="AA10" s="172" t="s">
        <v>1</v>
      </c>
      <c r="AB10" s="72" t="str">
        <f>IF(T_iv_strat2!B2="","",T_iv_strat2!B2)</f>
        <v>Retail total</v>
      </c>
      <c r="AC10" s="72" t="str">
        <f>IF(T_iv_strat2!F2="","",T_iv_strat2!F2)</f>
        <v>Private Not For-Profit Facility</v>
      </c>
      <c r="AD10" s="72" t="str">
        <f>IF(T_iv_strat2!J2="","",T_iv_strat2!J2)</f>
        <v>Private For-Profit Facility</v>
      </c>
      <c r="AE10" s="72" t="str">
        <f>IF(T_iv_strat2!N2="","",T_iv_strat2!N2)</f>
        <v>Pharmacy</v>
      </c>
      <c r="AF10" s="72" t="str">
        <f>IF(T_iv_strat2!R2="","",T_iv_strat2!R2)</f>
        <v>Laboratory</v>
      </c>
      <c r="AG10" s="72" t="str">
        <f>IF(T_iv_strat2!V2="","",T_iv_strat2!V2)</f>
        <v>Drug store</v>
      </c>
      <c r="AH10" s="90" t="str">
        <f>IF(T_iv_strat2!Z2="","",T_iv_strat2!Z2)</f>
        <v>Informal</v>
      </c>
      <c r="AI10" s="72" t="str">
        <f>IF(T_iv_strat2!AD2="","",T_iv_strat2!AD2)</f>
        <v>Retail total</v>
      </c>
      <c r="AJ10" s="72" t="str">
        <f>IF(T_iv_strat2!AH2="","",T_iv_strat2!AH2)</f>
        <v>Private Not For-Profit Facility</v>
      </c>
      <c r="AK10" s="72" t="str">
        <f>IF(T_iv_strat2!AL2="","",T_iv_strat2!AL2)</f>
        <v>Private For-Profit Facility</v>
      </c>
      <c r="AL10" s="72" t="str">
        <f>IF(T_iv_strat2!AP2="","",T_iv_strat2!AP2)</f>
        <v>Pharmacy</v>
      </c>
      <c r="AM10" s="72" t="str">
        <f>IF(T_iv_strat2!AT2="","",T_iv_strat2!AT2)</f>
        <v>Laboratory</v>
      </c>
      <c r="AN10" s="72" t="str">
        <f>IF(T_iv_strat2!AX2="","",T_iv_strat2!AX2)</f>
        <v>Drug store</v>
      </c>
      <c r="AO10" s="72" t="str">
        <f>IF(T_iv_strat2!BB2="","",T_iv_strat2!BB2)</f>
        <v>Informal</v>
      </c>
      <c r="AR10" s="164" t="s">
        <v>1</v>
      </c>
      <c r="AS10" s="74" t="str">
        <f>IF(T_iv_strat3!B2="","",T_iv_strat3!B2)</f>
        <v>Retail total</v>
      </c>
      <c r="AT10" s="74" t="str">
        <f>IF(T_iv_strat3!F2="","",T_iv_strat3!F2)</f>
        <v>Private Not For-Profit Facility</v>
      </c>
      <c r="AU10" s="74" t="str">
        <f>IF(T_iv_strat3!J2="","",T_iv_strat3!J2)</f>
        <v>Private For-Profit Facility</v>
      </c>
      <c r="AV10" s="74" t="str">
        <f>IF(T_iv_strat3!N2="","",T_iv_strat3!N2)</f>
        <v>Pharmacy</v>
      </c>
      <c r="AW10" s="74" t="str">
        <f>IF(T_iv_strat3!R2="","",T_iv_strat3!R2)</f>
        <v>Laboratory</v>
      </c>
      <c r="AX10" s="74" t="str">
        <f>IF(T_iv_strat3!V2="","",T_iv_strat3!V2)</f>
        <v>Drug store</v>
      </c>
      <c r="AY10" s="94" t="str">
        <f>IF(T_iv_strat3!Z2="","",T_iv_strat3!Z2)</f>
        <v>Informal</v>
      </c>
      <c r="AZ10" s="74" t="str">
        <f>IF(T_iv_strat3!AD2="","",T_iv_strat3!AD2)</f>
        <v>Retail total</v>
      </c>
      <c r="BA10" s="74" t="str">
        <f>IF(T_iv_strat3!AH2="","",T_iv_strat3!AH2)</f>
        <v>Private Not For-Profit Facility</v>
      </c>
      <c r="BB10" s="74" t="str">
        <f>IF(T_iv_strat3!AL2="","",T_iv_strat3!AL2)</f>
        <v>Private For-Profit Facility</v>
      </c>
      <c r="BC10" s="74" t="str">
        <f>IF(T_iv_strat3!AP2="","",T_iv_strat3!AP2)</f>
        <v>Pharmacy</v>
      </c>
      <c r="BD10" s="74" t="str">
        <f>IF(T_iv_strat3!AT2="","",T_iv_strat3!AT2)</f>
        <v>Laboratory</v>
      </c>
      <c r="BE10" s="74" t="str">
        <f>IF(T_iv_strat3!AX2="","",T_iv_strat3!AX2)</f>
        <v>Drug store</v>
      </c>
      <c r="BF10" s="74" t="str">
        <f>IF(T_iv_strat3!BB2="","",T_iv_strat3!BB2)</f>
        <v>Informal</v>
      </c>
    </row>
    <row r="11" spans="1:58" x14ac:dyDescent="0.25">
      <c r="B11"/>
      <c r="C11"/>
      <c r="D11"/>
      <c r="E11"/>
      <c r="J11" s="167"/>
      <c r="K11" s="77" t="str">
        <f>CONCATENATE("N=",T_iv_strat1!E4)</f>
        <v>N=1857</v>
      </c>
      <c r="L11" s="77" t="str">
        <f>CONCATENATE("N=",T_iv_strat1!I4)</f>
        <v>N=10</v>
      </c>
      <c r="M11" s="77" t="str">
        <f>CONCATENATE("N=",T_iv_strat1!M4)</f>
        <v>N=7</v>
      </c>
      <c r="N11" s="77" t="str">
        <f>CONCATENATE("N=",T_iv_strat1!Q4)</f>
        <v>N=42</v>
      </c>
      <c r="O11" s="77" t="str">
        <f>CONCATENATE("N=",T_iv_strat1!U4)</f>
        <v>N=0</v>
      </c>
      <c r="P11" s="77" t="str">
        <f>CONCATENATE("N=",T_iv_strat1!Y4)</f>
        <v>N=1766</v>
      </c>
      <c r="Q11" s="86" t="str">
        <f>CONCATENATE("N=",T_iv_strat1!AC4)</f>
        <v>N=32</v>
      </c>
      <c r="R11" s="71" t="str">
        <f>CONCATENATE("N=",T_iv_strat1!AG4)</f>
        <v>N=3607</v>
      </c>
      <c r="S11" s="71" t="str">
        <f>CONCATENATE("N=",T_iv_strat1!AK4)</f>
        <v>N=25</v>
      </c>
      <c r="T11" s="71" t="str">
        <f>CONCATENATE("N=",T_iv_strat1!AO4)</f>
        <v>N=40</v>
      </c>
      <c r="U11" s="77" t="str">
        <f>CONCATENATE("N=",T_iv_strat1!AS4)</f>
        <v>N=640</v>
      </c>
      <c r="V11" s="77" t="str">
        <f>CONCATENATE("N=",T_iv_strat1!AW4)</f>
        <v>N=0</v>
      </c>
      <c r="W11" s="77" t="str">
        <f>CONCATENATE("N=",T_iv_strat1!BA4)</f>
        <v>N=2902</v>
      </c>
      <c r="X11" s="77" t="str">
        <f>CONCATENATE("N=",T_iv_strat1!BE4)</f>
        <v>N=0</v>
      </c>
      <c r="Y11" s="42"/>
      <c r="Z11" s="42"/>
      <c r="AA11" s="173"/>
      <c r="AB11" s="73" t="str">
        <f>CONCATENATE("N=",T_iv_strat2!E4)</f>
        <v>N=1756</v>
      </c>
      <c r="AC11" s="73" t="str">
        <f>CONCATENATE("N=",T_iv_strat2!I4)</f>
        <v>N=7</v>
      </c>
      <c r="AD11" s="73" t="str">
        <f>CONCATENATE("N=",T_iv_strat2!M4)</f>
        <v>N=33</v>
      </c>
      <c r="AE11" s="73" t="str">
        <f>CONCATENATE("N=",T_iv_strat2!Q4)</f>
        <v>N=170</v>
      </c>
      <c r="AF11" s="73" t="str">
        <f>CONCATENATE("N=",T_iv_strat2!U4)</f>
        <v>N=0</v>
      </c>
      <c r="AG11" s="73" t="str">
        <f>CONCATENATE("N=",T_iv_strat2!Y4)</f>
        <v>N=1487</v>
      </c>
      <c r="AH11" s="91" t="str">
        <f>CONCATENATE("N=",T_iv_strat2!AC4)</f>
        <v>N=59</v>
      </c>
      <c r="AI11" s="73" t="str">
        <f>CONCATENATE("N=",T_iv_strat2!AG4)</f>
        <v>N=7551</v>
      </c>
      <c r="AJ11" s="73" t="str">
        <f>CONCATENATE("N=",T_iv_strat2!AK4)</f>
        <v>N=64</v>
      </c>
      <c r="AK11" s="73" t="str">
        <f>CONCATENATE("N=",T_iv_strat2!AO4)</f>
        <v>N=351</v>
      </c>
      <c r="AL11" s="73" t="str">
        <f>CONCATENATE("N=",T_iv_strat2!AS4)</f>
        <v>N=1306</v>
      </c>
      <c r="AM11" s="73" t="str">
        <f>CONCATENATE("N=",T_iv_strat2!AW4)</f>
        <v>N=3</v>
      </c>
      <c r="AN11" s="73" t="str">
        <f>CONCATENATE("N=",T_iv_strat2!BA4)</f>
        <v>N=5704</v>
      </c>
      <c r="AO11" s="73" t="str">
        <f>CONCATENATE("N=",T_iv_strat2!BE4)</f>
        <v>N=123</v>
      </c>
      <c r="AR11" s="165"/>
      <c r="AS11" s="75" t="str">
        <f>CONCATENATE("N=",T_iv_strat3!E4)</f>
        <v>N=865</v>
      </c>
      <c r="AT11" s="75" t="str">
        <f>CONCATENATE("N=",T_iv_strat3!I4)</f>
        <v>N=0</v>
      </c>
      <c r="AU11" s="75" t="str">
        <f>CONCATENATE("N=",T_iv_strat3!M4)</f>
        <v>N=28</v>
      </c>
      <c r="AV11" s="75" t="str">
        <f>CONCATENATE("N=",T_iv_strat3!Q4)</f>
        <v>N=432</v>
      </c>
      <c r="AW11" s="75" t="str">
        <f>CONCATENATE("N=",T_iv_strat3!U4)</f>
        <v>N=0</v>
      </c>
      <c r="AX11" s="75" t="str">
        <f>CONCATENATE("N=",T_iv_strat3!Y4)</f>
        <v>N=393</v>
      </c>
      <c r="AY11" s="95" t="str">
        <f>CONCATENATE("N=",T_iv_strat3!AC4)</f>
        <v>N=12</v>
      </c>
      <c r="AZ11" s="75" t="str">
        <f>CONCATENATE("N=",T_iv_strat3!AG4)</f>
        <v>N=4397</v>
      </c>
      <c r="BA11" s="75" t="str">
        <f>CONCATENATE("N=",T_iv_strat3!AK4)</f>
        <v>N=13</v>
      </c>
      <c r="BB11" s="75" t="str">
        <f>CONCATENATE("N=",T_iv_strat3!AO4)</f>
        <v>N=200</v>
      </c>
      <c r="BC11" s="75" t="str">
        <f>CONCATENATE("N=",T_iv_strat3!AS4)</f>
        <v>N=2129</v>
      </c>
      <c r="BD11" s="75" t="str">
        <f>CONCATENATE("N=",T_iv_strat3!AW4)</f>
        <v>N=0</v>
      </c>
      <c r="BE11" s="75" t="str">
        <f>CONCATENATE("N=",T_iv_strat3!BA4)</f>
        <v>N=1892</v>
      </c>
      <c r="BF11" s="75" t="str">
        <f>CONCATENATE("N=",T_iv_strat3!BE4)</f>
        <v>N=163</v>
      </c>
    </row>
    <row r="12" spans="1:58" x14ac:dyDescent="0.25">
      <c r="C12"/>
      <c r="D12"/>
      <c r="E12"/>
      <c r="J12" s="167"/>
      <c r="K12" s="78" t="s">
        <v>0</v>
      </c>
      <c r="L12" s="78" t="s">
        <v>0</v>
      </c>
      <c r="M12" s="78" t="s">
        <v>0</v>
      </c>
      <c r="N12" s="78" t="s">
        <v>0</v>
      </c>
      <c r="O12" s="78" t="s">
        <v>0</v>
      </c>
      <c r="P12" s="78" t="s">
        <v>0</v>
      </c>
      <c r="Q12" s="87" t="s">
        <v>0</v>
      </c>
      <c r="R12" s="71" t="s">
        <v>0</v>
      </c>
      <c r="S12" s="71" t="s">
        <v>0</v>
      </c>
      <c r="T12" s="71" t="s">
        <v>0</v>
      </c>
      <c r="U12" s="78" t="s">
        <v>0</v>
      </c>
      <c r="V12" s="78" t="s">
        <v>0</v>
      </c>
      <c r="W12" s="78" t="s">
        <v>0</v>
      </c>
      <c r="X12" s="78" t="s">
        <v>0</v>
      </c>
      <c r="AA12" s="163"/>
      <c r="AB12" s="82" t="s">
        <v>0</v>
      </c>
      <c r="AC12" s="82" t="s">
        <v>0</v>
      </c>
      <c r="AD12" s="82" t="s">
        <v>0</v>
      </c>
      <c r="AE12" s="82" t="s">
        <v>0</v>
      </c>
      <c r="AF12" s="82" t="s">
        <v>0</v>
      </c>
      <c r="AG12" s="82" t="s">
        <v>0</v>
      </c>
      <c r="AH12" s="92" t="s">
        <v>0</v>
      </c>
      <c r="AI12" s="82" t="s">
        <v>0</v>
      </c>
      <c r="AJ12" s="82" t="s">
        <v>0</v>
      </c>
      <c r="AK12" s="82" t="s">
        <v>0</v>
      </c>
      <c r="AL12" s="82" t="s">
        <v>0</v>
      </c>
      <c r="AM12" s="82" t="s">
        <v>0</v>
      </c>
      <c r="AN12" s="82" t="s">
        <v>0</v>
      </c>
      <c r="AO12" s="82" t="s">
        <v>0</v>
      </c>
      <c r="AR12" s="165"/>
      <c r="AS12" s="96" t="str">
        <f t="shared" ref="AS12:BF12" si="7">"%"</f>
        <v>%</v>
      </c>
      <c r="AT12" s="96" t="str">
        <f t="shared" si="7"/>
        <v>%</v>
      </c>
      <c r="AU12" s="96" t="str">
        <f t="shared" si="7"/>
        <v>%</v>
      </c>
      <c r="AV12" s="96" t="str">
        <f t="shared" si="7"/>
        <v>%</v>
      </c>
      <c r="AW12" s="96" t="str">
        <f t="shared" si="7"/>
        <v>%</v>
      </c>
      <c r="AX12" s="96" t="str">
        <f t="shared" si="7"/>
        <v>%</v>
      </c>
      <c r="AY12" s="97" t="str">
        <f t="shared" si="7"/>
        <v>%</v>
      </c>
      <c r="AZ12" s="96" t="str">
        <f t="shared" si="7"/>
        <v>%</v>
      </c>
      <c r="BA12" s="96" t="str">
        <f t="shared" si="7"/>
        <v>%</v>
      </c>
      <c r="BB12" s="96" t="str">
        <f t="shared" si="7"/>
        <v>%</v>
      </c>
      <c r="BC12" s="96" t="str">
        <f t="shared" si="7"/>
        <v>%</v>
      </c>
      <c r="BD12" s="96" t="str">
        <f t="shared" si="7"/>
        <v>%</v>
      </c>
      <c r="BE12" s="96" t="str">
        <f t="shared" si="7"/>
        <v>%</v>
      </c>
      <c r="BF12" s="96" t="str">
        <f t="shared" si="7"/>
        <v>%</v>
      </c>
    </row>
    <row r="13" spans="1:58" x14ac:dyDescent="0.25">
      <c r="C13"/>
      <c r="D13"/>
      <c r="E13"/>
      <c r="J13" s="169"/>
      <c r="K13" s="79" t="str">
        <f t="shared" ref="K13:X13" si="8">"[95% CI]"</f>
        <v>[95% CI]</v>
      </c>
      <c r="L13" s="79" t="str">
        <f t="shared" si="8"/>
        <v>[95% CI]</v>
      </c>
      <c r="M13" s="79" t="str">
        <f t="shared" si="8"/>
        <v>[95% CI]</v>
      </c>
      <c r="N13" s="79" t="str">
        <f t="shared" si="8"/>
        <v>[95% CI]</v>
      </c>
      <c r="O13" s="79" t="str">
        <f t="shared" si="8"/>
        <v>[95% CI]</v>
      </c>
      <c r="P13" s="79" t="str">
        <f t="shared" si="8"/>
        <v>[95% CI]</v>
      </c>
      <c r="Q13" s="88" t="str">
        <f t="shared" si="8"/>
        <v>[95% CI]</v>
      </c>
      <c r="R13" s="89" t="str">
        <f t="shared" si="8"/>
        <v>[95% CI]</v>
      </c>
      <c r="S13" s="89" t="str">
        <f t="shared" si="8"/>
        <v>[95% CI]</v>
      </c>
      <c r="T13" s="89" t="str">
        <f t="shared" si="8"/>
        <v>[95% CI]</v>
      </c>
      <c r="U13" s="79" t="str">
        <f t="shared" si="8"/>
        <v>[95% CI]</v>
      </c>
      <c r="V13" s="79" t="str">
        <f t="shared" si="8"/>
        <v>[95% CI]</v>
      </c>
      <c r="W13" s="79" t="str">
        <f t="shared" si="8"/>
        <v>[95% CI]</v>
      </c>
      <c r="X13" s="79" t="str">
        <f t="shared" si="8"/>
        <v>[95% CI]</v>
      </c>
      <c r="AA13" s="170"/>
      <c r="AB13" s="83" t="str">
        <f t="shared" ref="AB13:AO13" si="9">"[95% CI]"</f>
        <v>[95% CI]</v>
      </c>
      <c r="AC13" s="83" t="str">
        <f t="shared" si="9"/>
        <v>[95% CI]</v>
      </c>
      <c r="AD13" s="83" t="str">
        <f t="shared" si="9"/>
        <v>[95% CI]</v>
      </c>
      <c r="AE13" s="83" t="str">
        <f t="shared" si="9"/>
        <v>[95% CI]</v>
      </c>
      <c r="AF13" s="83" t="str">
        <f t="shared" si="9"/>
        <v>[95% CI]</v>
      </c>
      <c r="AG13" s="83" t="str">
        <f t="shared" si="9"/>
        <v>[95% CI]</v>
      </c>
      <c r="AH13" s="93" t="str">
        <f t="shared" si="9"/>
        <v>[95% CI]</v>
      </c>
      <c r="AI13" s="83" t="str">
        <f t="shared" si="9"/>
        <v>[95% CI]</v>
      </c>
      <c r="AJ13" s="83" t="str">
        <f t="shared" si="9"/>
        <v>[95% CI]</v>
      </c>
      <c r="AK13" s="83" t="str">
        <f t="shared" si="9"/>
        <v>[95% CI]</v>
      </c>
      <c r="AL13" s="83" t="str">
        <f t="shared" si="9"/>
        <v>[95% CI]</v>
      </c>
      <c r="AM13" s="83" t="str">
        <f t="shared" si="9"/>
        <v>[95% CI]</v>
      </c>
      <c r="AN13" s="83" t="str">
        <f t="shared" si="9"/>
        <v>[95% CI]</v>
      </c>
      <c r="AO13" s="83" t="str">
        <f t="shared" si="9"/>
        <v>[95% CI]</v>
      </c>
      <c r="AR13" s="171"/>
      <c r="AS13" s="98" t="str">
        <f t="shared" ref="AS13:BF13" si="10">"[95% CI]"</f>
        <v>[95% CI]</v>
      </c>
      <c r="AT13" s="98" t="str">
        <f t="shared" si="10"/>
        <v>[95% CI]</v>
      </c>
      <c r="AU13" s="98" t="str">
        <f t="shared" si="10"/>
        <v>[95% CI]</v>
      </c>
      <c r="AV13" s="98" t="str">
        <f t="shared" si="10"/>
        <v>[95% CI]</v>
      </c>
      <c r="AW13" s="98" t="str">
        <f t="shared" si="10"/>
        <v>[95% CI]</v>
      </c>
      <c r="AX13" s="98" t="str">
        <f t="shared" si="10"/>
        <v>[95% CI]</v>
      </c>
      <c r="AY13" s="99" t="str">
        <f t="shared" si="10"/>
        <v>[95% CI]</v>
      </c>
      <c r="AZ13" s="98" t="str">
        <f t="shared" si="10"/>
        <v>[95% CI]</v>
      </c>
      <c r="BA13" s="98" t="str">
        <f t="shared" si="10"/>
        <v>[95% CI]</v>
      </c>
      <c r="BB13" s="98" t="str">
        <f t="shared" si="10"/>
        <v>[95% CI]</v>
      </c>
      <c r="BC13" s="98" t="str">
        <f t="shared" si="10"/>
        <v>[95% CI]</v>
      </c>
      <c r="BD13" s="98" t="str">
        <f t="shared" si="10"/>
        <v>[95% CI]</v>
      </c>
      <c r="BE13" s="98" t="str">
        <f t="shared" si="10"/>
        <v>[95% CI]</v>
      </c>
      <c r="BF13" s="98" t="str">
        <f t="shared" si="10"/>
        <v>[95% CI]</v>
      </c>
    </row>
    <row r="14" spans="1:58" x14ac:dyDescent="0.25">
      <c r="C14"/>
      <c r="D14"/>
      <c r="E14"/>
      <c r="J14" s="12" t="s">
        <v>55</v>
      </c>
      <c r="K14" s="20">
        <f>ROUND(T_iv_strat1!B4,1)</f>
        <v>39419.1</v>
      </c>
      <c r="L14" s="13">
        <f>ROUND(T_iv_strat1!F4,1)</f>
        <v>204.7</v>
      </c>
      <c r="M14" s="13">
        <f>ROUND(T_iv_strat1!J4,1)</f>
        <v>145.30000000000001</v>
      </c>
      <c r="N14" s="13">
        <f>ROUND(T_iv_strat1!N4,1)</f>
        <v>1163.9000000000001</v>
      </c>
      <c r="O14" s="13">
        <f>ROUND(T_iv_strat1!R4,1)</f>
        <v>0</v>
      </c>
      <c r="P14" s="13">
        <f>ROUND(T_iv_strat1!V4,1)</f>
        <v>37499.4</v>
      </c>
      <c r="Q14" s="56">
        <f>ROUND(T_iv_strat1!Z4,1)</f>
        <v>405.8</v>
      </c>
      <c r="R14" s="20">
        <f>ROUND(T_iv_strat1!AD4,1)</f>
        <v>60001.1</v>
      </c>
      <c r="S14" s="13">
        <f>ROUND(T_iv_strat1!AH4,1)</f>
        <v>313.7</v>
      </c>
      <c r="T14" s="13">
        <f>ROUND(T_iv_strat1!AL4,1)</f>
        <v>386</v>
      </c>
      <c r="U14" s="13">
        <f>ROUND(T_iv_strat1!AP4,1)</f>
        <v>19136.400000000001</v>
      </c>
      <c r="V14" s="13">
        <f>ROUND(T_iv_strat1!AT4,1)</f>
        <v>0</v>
      </c>
      <c r="W14" s="13">
        <f>ROUND(T_iv_strat1!AX4,1)</f>
        <v>40165</v>
      </c>
      <c r="X14" s="13">
        <f>ROUND(T_iv_strat1!BB4,1)</f>
        <v>0</v>
      </c>
      <c r="AA14" s="12" t="s">
        <v>55</v>
      </c>
      <c r="AB14" s="20">
        <f>ROUND(T_iv_strat2!B4,1)</f>
        <v>240579.3</v>
      </c>
      <c r="AC14" s="13">
        <f>ROUND(T_iv_strat2!F4,1)</f>
        <v>740.7</v>
      </c>
      <c r="AD14" s="13">
        <f>ROUND(T_iv_strat2!J4,1)</f>
        <v>5644.9</v>
      </c>
      <c r="AE14" s="13">
        <f>ROUND(T_iv_strat2!N4,1)</f>
        <v>28149.599999999999</v>
      </c>
      <c r="AF14" s="13">
        <f>ROUND(T_iv_strat2!R4,1)</f>
        <v>0</v>
      </c>
      <c r="AG14" s="13">
        <f>ROUND(T_iv_strat2!V4,1)</f>
        <v>200477.1</v>
      </c>
      <c r="AH14" s="56">
        <f>ROUND(T_iv_strat2!Z4,1)</f>
        <v>5567</v>
      </c>
      <c r="AI14" s="13">
        <f>ROUND(T_iv_strat2!AD4,1)</f>
        <v>86050.8</v>
      </c>
      <c r="AJ14" s="13">
        <f>ROUND(T_iv_strat2!AH4,1)</f>
        <v>3593.1</v>
      </c>
      <c r="AK14" s="13">
        <f>ROUND(T_iv_strat2!AL4,1)</f>
        <v>5123.6000000000004</v>
      </c>
      <c r="AL14" s="13">
        <f>ROUND(T_iv_strat2!AP4,1)</f>
        <v>11384.3</v>
      </c>
      <c r="AM14" s="13">
        <f>ROUND(T_iv_strat2!AT4,1)</f>
        <v>23.5</v>
      </c>
      <c r="AN14" s="13">
        <f>ROUND(T_iv_strat2!AX4,1)</f>
        <v>63668.7</v>
      </c>
      <c r="AO14" s="13">
        <f>ROUND(T_iv_strat2!BB4,1)</f>
        <v>2257.5</v>
      </c>
      <c r="AR14" s="12" t="s">
        <v>55</v>
      </c>
      <c r="AS14" s="20">
        <f>ROUND(T_iv_strat3!B4,1)</f>
        <v>28892.799999999999</v>
      </c>
      <c r="AT14" s="13">
        <f>ROUND(T_iv_strat3!F4,1)</f>
        <v>0</v>
      </c>
      <c r="AU14" s="13">
        <f>ROUND(T_iv_strat3!J4,1)</f>
        <v>920.6</v>
      </c>
      <c r="AV14" s="13">
        <f>ROUND(T_iv_strat3!N4,1)</f>
        <v>14309.3</v>
      </c>
      <c r="AW14" s="13">
        <f>ROUND(T_iv_strat3!R4,1)</f>
        <v>0</v>
      </c>
      <c r="AX14" s="13">
        <f>ROUND(T_iv_strat3!V4,1)</f>
        <v>12677.2</v>
      </c>
      <c r="AY14" s="56">
        <f>ROUND(T_iv_strat3!Z4,1)</f>
        <v>985.6</v>
      </c>
      <c r="AZ14" s="13">
        <f>ROUND(T_iv_strat3!AD4,1)</f>
        <v>236285.7</v>
      </c>
      <c r="BA14" s="13">
        <f>ROUND(T_iv_strat3!AH4,1)</f>
        <v>718.9</v>
      </c>
      <c r="BB14" s="13">
        <f>ROUND(T_iv_strat3!AL4,1)</f>
        <v>10429.5</v>
      </c>
      <c r="BC14" s="13">
        <f>ROUND(T_iv_strat3!AP4,1)</f>
        <v>163112.70000000001</v>
      </c>
      <c r="BD14" s="13">
        <f>ROUND(T_iv_strat3!AT4,1)</f>
        <v>0</v>
      </c>
      <c r="BE14" s="13">
        <f>ROUND(T_iv_strat3!AX4,1)</f>
        <v>52552.4</v>
      </c>
      <c r="BF14" s="13">
        <f>ROUND(T_iv_strat3!BB4,1)</f>
        <v>9472.2000000000007</v>
      </c>
    </row>
    <row r="15" spans="1:58" s="50" customFormat="1" ht="9" x14ac:dyDescent="0.15">
      <c r="A15" s="44"/>
      <c r="B15" s="45"/>
      <c r="C15" s="45"/>
      <c r="D15" s="45"/>
      <c r="E15" s="45"/>
      <c r="F15" s="45"/>
      <c r="G15" s="45"/>
      <c r="H15" s="45"/>
      <c r="I15" s="46"/>
      <c r="J15" s="47"/>
      <c r="K15" s="48" t="str">
        <f>IF(T_iv_strat1!C4=".","-",(CONCATENATE("[",ROUND(T_iv_strat1!C4,1),"; ",ROUND(T_iv_strat1!D4,1),"]")))</f>
        <v>[24331.7; 54506.5]</v>
      </c>
      <c r="L15" s="49" t="str">
        <f>IF(T_iv_strat1!G4=".","-",(CONCATENATE("[",ROUND(T_iv_strat1!G4,1),"; ",ROUND(T_iv_strat1!H4,1),"]")))</f>
        <v>[125.4; 284]</v>
      </c>
      <c r="M15" s="49" t="str">
        <f>IF(T_iv_strat1!K4=".","-",(IF(T_iv_strat1!K4="","-",(CONCATENATE("[",ROUND(T_iv_strat1!K4,1),"; ",ROUND(T_iv_strat1!L4,1),"]")))))</f>
        <v>[0; 878.2]</v>
      </c>
      <c r="N15" s="49" t="str">
        <f>IF(T_iv_strat1!O4=".","-",(CONCATENATE("[",ROUND(T_iv_strat1!O4,1),"; ",ROUND(T_iv_strat1!P4,1),"]")))</f>
        <v>[148.3; 2179.6]</v>
      </c>
      <c r="O15" s="49" t="str">
        <f>IF(T_iv_strat1!S4=".","-",(CONCATENATE("[",ROUND(T_iv_strat1!S4,1),"; ",ROUND(T_iv_strat1!T4,1),"]")))</f>
        <v>-</v>
      </c>
      <c r="P15" s="49" t="str">
        <f>IF(T_iv_strat1!W4=".","-",(CONCATENATE("[",ROUND(T_iv_strat1!W4,1),"; ",ROUND(T_iv_strat1!X4,1),"]")))</f>
        <v>[23309.6; 51689.1]</v>
      </c>
      <c r="Q15" s="57" t="str">
        <f>IF(T_iv_strat1!AA4=".","-",(CONCATENATE("[",ROUND(T_iv_strat1!AA4,1),"; ",ROUND(T_iv_strat1!AB4,1),"]")))</f>
        <v>[0; 3470.7]</v>
      </c>
      <c r="R15" s="48" t="str">
        <f>IF(T_iv_strat1!AE4=".","-",(CONCATENATE("[",ROUND(T_iv_strat1!AE4,1),"; ",ROUND(T_iv_strat1!AF4,1),"]")))</f>
        <v>[5921; 114081.2]</v>
      </c>
      <c r="S15" s="49" t="str">
        <f>IF(T_iv_strat1!AI4=".","-",(CONCATENATE("[",ROUND(T_iv_strat1!AI4,1),"; ",ROUND(T_iv_strat1!AJ4,1),"]")))</f>
        <v>[109.5; 517.9]</v>
      </c>
      <c r="T15" s="49" t="str">
        <f>IF(T_iv_strat1!AM4=".","-",(CONCATENATE("[",ROUND(T_iv_strat1!AM4,1),"; ",ROUND(T_iv_strat1!AN4,1),"]")))</f>
        <v>[78.8; 693.3]</v>
      </c>
      <c r="U15" s="49" t="str">
        <f>IF(T_iv_strat1!AQ4=".","-",(CONCATENATE("[",ROUND(T_iv_strat1!AQ4,1),"; ",ROUND(T_iv_strat1!AR4,1),"]")))</f>
        <v>[0; 59861.3]</v>
      </c>
      <c r="V15" s="49" t="str">
        <f>IF(T_iv_strat1!AU4=".","-",(CONCATENATE("[",ROUND(T_iv_strat1!AU4,1),"; ",ROUND(T_iv_strat1!AV4,1),"]")))</f>
        <v>-</v>
      </c>
      <c r="W15" s="49" t="str">
        <f>IF(T_iv_strat1!AY4=".","-",(CONCATENATE("[",ROUND(T_iv_strat1!AY4,1),"; ",ROUND(T_iv_strat1!AZ4,1),"]")))</f>
        <v>[19038.5; 61291.5]</v>
      </c>
      <c r="X15" s="49" t="str">
        <f>IF(T_iv_strat1!BC4=".","-",(CONCATENATE("[",ROUND(T_iv_strat1!BC4,1),"; ",ROUND(T_iv_strat1!BD4,1),"]")))</f>
        <v>-</v>
      </c>
      <c r="AA15" s="47"/>
      <c r="AB15" s="48" t="str">
        <f>IF(T_iv_strat2!C4=".","-",(CONCATENATE("[",ROUND(T_iv_strat2!C4,1),"; ",ROUND(T_iv_strat2!D4,1),"]")))</f>
        <v>[101032.6; 380126.1]</v>
      </c>
      <c r="AC15" s="49" t="str">
        <f>IF(T_iv_strat2!G4=".","-",(CONCATENATE("[",ROUND(T_iv_strat2!G4,1),"; ",ROUND(T_iv_strat2!H4,1),"]")))</f>
        <v>[0; 8552.6]</v>
      </c>
      <c r="AD15" s="49" t="str">
        <f>IF(T_iv_strat2!K4=".","-",(CONCATENATE("[",ROUND(T_iv_strat2!K4,1),"; ",ROUND(T_iv_strat2!L4,1),"]")))</f>
        <v>[0; 12471.4]</v>
      </c>
      <c r="AE15" s="49" t="str">
        <f>IF(T_iv_strat2!O4=".","-",(CONCATENATE("[",ROUND(T_iv_strat2!O4,1),"; ",ROUND(T_iv_strat2!P4,1),"]")))</f>
        <v>[0; 77260.1]</v>
      </c>
      <c r="AF15" s="49" t="str">
        <f>IF(T_iv_strat2!S4=".","-",(CONCATENATE("[",ROUND(T_iv_strat2!S4,1),"; ",ROUND(T_iv_strat2!T4,1),"]")))</f>
        <v>-</v>
      </c>
      <c r="AG15" s="49" t="str">
        <f>IF(T_iv_strat2!W4=".","-",(CONCATENATE("[",ROUND(T_iv_strat2!W4,1),"; ",ROUND(T_iv_strat2!X4,1),"]")))</f>
        <v>[101161.1; 299793.2]</v>
      </c>
      <c r="AH15" s="57" t="str">
        <f>IF(T_iv_strat2!AA4=".","-",(CONCATENATE("[",ROUND(T_iv_strat2!AA4,1),"; ",ROUND(T_iv_strat2!AB4,1),"]")))</f>
        <v>[93.8; 11040.2]</v>
      </c>
      <c r="AI15" s="49" t="str">
        <f>IF(T_iv_strat2!AE4=".","-",(CONCATENATE("[",ROUND(T_iv_strat2!AE4,1),"; ",ROUND(T_iv_strat2!AF4,1),"]")))</f>
        <v>[64232.1; 107869.5]</v>
      </c>
      <c r="AJ15" s="49" t="str">
        <f>IF(T_iv_strat2!AI4=".","-",(CONCATENATE("[",ROUND(T_iv_strat2!AI4,1),"; ",ROUND(T_iv_strat2!AJ4,1),"]")))</f>
        <v>[0; 10422.9]</v>
      </c>
      <c r="AK15" s="49" t="str">
        <f>IF(T_iv_strat2!AM4=".","-",(CONCATENATE("[",ROUND(T_iv_strat2!AM4,1),"; ",ROUND(T_iv_strat2!AN4,1),"]")))</f>
        <v>[3119.9; 7127.4]</v>
      </c>
      <c r="AL15" s="49" t="str">
        <f>IF(T_iv_strat2!AQ4=".","-",(CONCATENATE("[",ROUND(T_iv_strat2!AQ4,1),"; ",ROUND(T_iv_strat2!AR4,1),"]")))</f>
        <v>[7116.3; 15652.3]</v>
      </c>
      <c r="AM15" s="49" t="str">
        <f>IF(T_iv_strat2!AU4=".","-",(CONCATENATE("[",ROUND(T_iv_strat2!AU4,1),"; ",ROUND(T_iv_strat2!AV4,1),"]")))</f>
        <v>[0; 0]</v>
      </c>
      <c r="AN15" s="49" t="str">
        <f>IF(T_iv_strat2!AY4=".","-",(CONCATENATE("[",ROUND(T_iv_strat2!AY4,1),"; ",ROUND(T_iv_strat2!AZ4,1),"]")))</f>
        <v>[46883.9; 80453.6]</v>
      </c>
      <c r="AO15" s="49" t="str">
        <f>IF(T_iv_strat2!BC4=".","-",(CONCATENATE("[",ROUND(T_iv_strat2!BC4,1),"; ",ROUND(T_iv_strat2!BD4,1),"]")))</f>
        <v>[865.4; 3649.7]</v>
      </c>
      <c r="AR15" s="47"/>
      <c r="AS15" s="48" t="str">
        <f>IF(T_iv_strat3!C4=".","-",(CONCATENATE("[",ROUND(T_iv_strat3!C4,1),"; ",ROUND(T_iv_strat3!D4,1),"]")))</f>
        <v>[3609.6; 54175.9]</v>
      </c>
      <c r="AT15" s="49" t="str">
        <f>IF(T_iv_strat3!G4=".","-",(CONCATENATE("[",ROUND(T_iv_strat3!G4,1),"; ",ROUND(T_iv_strat3!H4,1),"]")))</f>
        <v>-</v>
      </c>
      <c r="AU15" s="49" t="str">
        <f>IF(T_iv_strat3!K4=".","-",(CONCATENATE("[",ROUND(T_iv_strat3!K4,1),"; ",ROUND(T_iv_strat3!L4,1),"]")))</f>
        <v>[106.9; 1734.3]</v>
      </c>
      <c r="AV15" s="49" t="str">
        <f>IF(T_iv_strat3!O4=".","-",(CONCATENATE("[",ROUND(T_iv_strat3!O4,1),"; ",ROUND(T_iv_strat3!P4,1),"]")))</f>
        <v>[6678.7; 21940]</v>
      </c>
      <c r="AW15" s="49" t="str">
        <f>IF(T_iv_strat3!S4=".","-",(CONCATENATE("[",ROUND(T_iv_strat3!S4,1),"; ",ROUND(T_iv_strat3!T4,1),"]")))</f>
        <v>-</v>
      </c>
      <c r="AX15" s="49" t="str">
        <f>IF(T_iv_strat3!W4=".","-",(CONCATENATE("[",ROUND(T_iv_strat3!W4,1),"; ",ROUND(T_iv_strat3!X4,1),"]")))</f>
        <v>[0; 27276.4]</v>
      </c>
      <c r="AY15" s="57" t="str">
        <f>IF(T_iv_strat3!AA4=".","-",(CONCATENATE("[",ROUND(T_iv_strat3!AA4,1),"; ",ROUND(T_iv_strat3!AB4,1),"]")))</f>
        <v>[0; 4646.6]</v>
      </c>
      <c r="AZ15" s="49" t="str">
        <f>IF(T_iv_strat3!AE4=".","-",(CONCATENATE("[",ROUND(T_iv_strat3!AE4,1),"; ",ROUND(T_iv_strat3!AF4,1),"]")))</f>
        <v>[104758.6; 367812.8]</v>
      </c>
      <c r="BA15" s="49" t="str">
        <f>IF(T_iv_strat3!AI4=".","-",(CONCATENATE("[",ROUND(T_iv_strat3!AI4,1),"; ",ROUND(T_iv_strat3!AJ4,1),"]")))</f>
        <v>[0; 6528]</v>
      </c>
      <c r="BB15" s="49" t="str">
        <f>IF(T_iv_strat3!AM4=".","-",(CONCATENATE("[",ROUND(T_iv_strat3!AM4,1),"; ",ROUND(T_iv_strat3!AN4,1),"]")))</f>
        <v>[3957.9; 16901.1]</v>
      </c>
      <c r="BC15" s="49" t="str">
        <f>IF(T_iv_strat3!AQ4=".","-",(CONCATENATE("[",ROUND(T_iv_strat3!AQ4,1),"; ",ROUND(T_iv_strat3!AR4,1),"]")))</f>
        <v>[37297.5; 288928]</v>
      </c>
      <c r="BD15" s="49" t="str">
        <f>IF(T_iv_strat3!AU4=".","-",(CONCATENATE("[",ROUND(T_iv_strat3!AU4,1),"; ",ROUND(T_iv_strat3!AV4,1),"]")))</f>
        <v>-</v>
      </c>
      <c r="BE15" s="49" t="str">
        <f>IF(T_iv_strat3!AY4=".","-",(CONCATENATE("[",ROUND(T_iv_strat3!AY4,1),"; ",ROUND(T_iv_strat3!AZ4,1),"]")))</f>
        <v>[30627.9; 74477]</v>
      </c>
      <c r="BF15" s="49" t="str">
        <f>IF(T_iv_strat3!BC4=".","-",(CONCATENATE("[",ROUND(T_iv_strat3!BC4,1),"; ",ROUND(T_iv_strat3!BD4,1),"]")))</f>
        <v>[0; 23242.1]</v>
      </c>
    </row>
    <row r="16" spans="1:58" x14ac:dyDescent="0.25">
      <c r="A16" s="37"/>
      <c r="J16" s="12" t="s">
        <v>23</v>
      </c>
      <c r="K16" s="20">
        <f>ROUND(T_iv_strat1!B5,1)</f>
        <v>33021.300000000003</v>
      </c>
      <c r="L16" s="13">
        <f>ROUND(T_iv_strat1!F5,1)</f>
        <v>126.2</v>
      </c>
      <c r="M16" s="13">
        <f>ROUND(T_iv_strat1!J5,1)</f>
        <v>135</v>
      </c>
      <c r="N16" s="13">
        <f>ROUND(T_iv_strat1!N5,1)</f>
        <v>736.4</v>
      </c>
      <c r="O16" s="13">
        <f>ROUND(T_iv_strat1!R5,1)</f>
        <v>0</v>
      </c>
      <c r="P16" s="13">
        <f>ROUND(T_iv_strat1!V5,1)</f>
        <v>31738.6</v>
      </c>
      <c r="Q16" s="56">
        <f>ROUND(T_iv_strat1!Z5,1)</f>
        <v>285</v>
      </c>
      <c r="R16" s="20">
        <f>ROUND(T_iv_strat1!AD5,1)</f>
        <v>47859.3</v>
      </c>
      <c r="S16" s="13">
        <f>ROUND(T_iv_strat1!AH5,1)</f>
        <v>226</v>
      </c>
      <c r="T16" s="13">
        <f>ROUND(T_iv_strat1!AL5,1)</f>
        <v>185.4</v>
      </c>
      <c r="U16" s="13">
        <f>ROUND(T_iv_strat1!AP5,1)</f>
        <v>14657.9</v>
      </c>
      <c r="V16" s="13">
        <f>ROUND(T_iv_strat1!AT5,1)</f>
        <v>0</v>
      </c>
      <c r="W16" s="13">
        <f>ROUND(T_iv_strat1!AX5,1)</f>
        <v>32789.9</v>
      </c>
      <c r="X16" s="13">
        <f>ROUND(T_iv_strat1!BB5,1)</f>
        <v>0</v>
      </c>
      <c r="AA16" s="12" t="s">
        <v>23</v>
      </c>
      <c r="AB16" s="20">
        <f>ROUND(T_iv_strat2!B5,1)</f>
        <v>137772.20000000001</v>
      </c>
      <c r="AC16" s="13">
        <f>ROUND(T_iv_strat2!F5,1)</f>
        <v>568.29999999999995</v>
      </c>
      <c r="AD16" s="13">
        <f>ROUND(T_iv_strat2!J5,1)</f>
        <v>2960.9</v>
      </c>
      <c r="AE16" s="13">
        <f>ROUND(T_iv_strat2!N5,1)</f>
        <v>21213.1</v>
      </c>
      <c r="AF16" s="13">
        <f>ROUND(T_iv_strat2!R5,1)</f>
        <v>0</v>
      </c>
      <c r="AG16" s="13">
        <f>ROUND(T_iv_strat2!V5,1)</f>
        <v>109888.1</v>
      </c>
      <c r="AH16" s="56">
        <f>ROUND(T_iv_strat2!Z5,1)</f>
        <v>3141.8</v>
      </c>
      <c r="AI16" s="13">
        <f>ROUND(T_iv_strat2!AD5,1)</f>
        <v>54265.5</v>
      </c>
      <c r="AJ16" s="13">
        <f>ROUND(T_iv_strat2!AH5,1)</f>
        <v>2836.4</v>
      </c>
      <c r="AK16" s="13">
        <f>ROUND(T_iv_strat2!AL5,1)</f>
        <v>3026.2</v>
      </c>
      <c r="AL16" s="13">
        <f>ROUND(T_iv_strat2!AP5,1)</f>
        <v>7237.8</v>
      </c>
      <c r="AM16" s="13">
        <f>ROUND(T_iv_strat2!AT5,1)</f>
        <v>14.8</v>
      </c>
      <c r="AN16" s="13">
        <f>ROUND(T_iv_strat2!AX5,1)</f>
        <v>39758.400000000001</v>
      </c>
      <c r="AO16" s="13">
        <f>ROUND(T_iv_strat2!BB5,1)</f>
        <v>1391.8</v>
      </c>
      <c r="AR16" s="12" t="s">
        <v>23</v>
      </c>
      <c r="AS16" s="20">
        <f>ROUND(T_iv_strat3!B5,1)</f>
        <v>22964.7</v>
      </c>
      <c r="AT16" s="13">
        <f>ROUND(T_iv_strat3!F5,1)</f>
        <v>0</v>
      </c>
      <c r="AU16" s="13">
        <f>ROUND(T_iv_strat3!J5,1)</f>
        <v>581.5</v>
      </c>
      <c r="AV16" s="13">
        <f>ROUND(T_iv_strat3!N5,1)</f>
        <v>11570.3</v>
      </c>
      <c r="AW16" s="13">
        <f>ROUND(T_iv_strat3!R5,1)</f>
        <v>0</v>
      </c>
      <c r="AX16" s="13">
        <f>ROUND(T_iv_strat3!V5,1)</f>
        <v>10083.799999999999</v>
      </c>
      <c r="AY16" s="56">
        <f>ROUND(T_iv_strat3!Z5,1)</f>
        <v>729</v>
      </c>
      <c r="AZ16" s="13">
        <f>ROUND(T_iv_strat3!AD5,1)</f>
        <v>184302.1</v>
      </c>
      <c r="BA16" s="13">
        <f>ROUND(T_iv_strat3!AH5,1)</f>
        <v>474.5</v>
      </c>
      <c r="BB16" s="13">
        <f>ROUND(T_iv_strat3!AL5,1)</f>
        <v>7521.9</v>
      </c>
      <c r="BC16" s="13">
        <f>ROUND(T_iv_strat3!AP5,1)</f>
        <v>126958.1</v>
      </c>
      <c r="BD16" s="13">
        <f>ROUND(T_iv_strat3!AT5,1)</f>
        <v>0</v>
      </c>
      <c r="BE16" s="13">
        <f>ROUND(T_iv_strat3!AX5,1)</f>
        <v>40927.4</v>
      </c>
      <c r="BF16" s="13">
        <f>ROUND(T_iv_strat3!BB5,1)</f>
        <v>8420.2999999999993</v>
      </c>
    </row>
    <row r="17" spans="1:58" s="50" customFormat="1" ht="9" x14ac:dyDescent="0.15">
      <c r="A17" s="45"/>
      <c r="B17" s="45"/>
      <c r="C17" s="45"/>
      <c r="D17" s="45"/>
      <c r="E17" s="45"/>
      <c r="F17" s="45"/>
      <c r="G17" s="45"/>
      <c r="H17" s="45"/>
      <c r="I17" s="46"/>
      <c r="J17" s="47"/>
      <c r="K17" s="48" t="str">
        <f>IF(T_iv_strat1!C5=".","-",(CONCATENATE("[",ROUND(T_iv_strat1!C5,1),"; ",ROUND(T_iv_strat1!D5,1),"]")))</f>
        <v>[20737.1; 45305.5]</v>
      </c>
      <c r="L17" s="49" t="str">
        <f>IF(T_iv_strat1!G5=".","-",(CONCATENATE("[",ROUND(T_iv_strat1!G5,1),"; ",ROUND(T_iv_strat1!H5,1),"]")))</f>
        <v>[0; 675.2]</v>
      </c>
      <c r="M17" s="49" t="str">
        <f>IF(T_iv_strat1!K5=".","-",(CONCATENATE("[",ROUND(T_iv_strat1!K5,1),"; ",ROUND(T_iv_strat1!L5,1),"]")))</f>
        <v>[0; 749.2]</v>
      </c>
      <c r="N17" s="49" t="str">
        <f>IF(T_iv_strat1!O5=".","-",(CONCATENATE("[",ROUND(T_iv_strat1!O5,1),"; ",ROUND(T_iv_strat1!P5,1),"]")))</f>
        <v>[40.5; 1432.3]</v>
      </c>
      <c r="O17" s="49" t="str">
        <f>IF(T_iv_strat1!S5=".","-",(CONCATENATE("[",ROUND(T_iv_strat1!S5,1),"; ",ROUND(T_iv_strat1!T5,1),"]")))</f>
        <v>-</v>
      </c>
      <c r="P17" s="49" t="str">
        <f>IF(T_iv_strat1!W5=".","-",(CONCATENATE("[",ROUND(T_iv_strat1!W5,1),"; ",ROUND(T_iv_strat1!X5,1),"]")))</f>
        <v>[19900.5; 43576.7]</v>
      </c>
      <c r="Q17" s="57" t="str">
        <f>IF(T_iv_strat1!AA5=".","-",(CONCATENATE("[",ROUND(T_iv_strat1!AA5,1),"; ",ROUND(T_iv_strat1!AB5,1),"]")))</f>
        <v>[0; 2486]</v>
      </c>
      <c r="R17" s="48" t="str">
        <f>IF(T_iv_strat1!AE5=".","-",(CONCATENATE("[",ROUND(T_iv_strat1!AE5,1),"; ",ROUND(T_iv_strat1!AF5,1),"]")))</f>
        <v>[6871; 88847.6]</v>
      </c>
      <c r="S17" s="49" t="str">
        <f>IF(T_iv_strat1!AI5=".","-",(CONCATENATE("[",ROUND(T_iv_strat1!AI5,1),"; ",ROUND(T_iv_strat1!AJ5,1),"]")))</f>
        <v>[3.6; 448.5]</v>
      </c>
      <c r="T17" s="49" t="str">
        <f>IF(T_iv_strat1!AM5=".","-",(CONCATENATE("[",ROUND(T_iv_strat1!AM5,1),"; ",ROUND(T_iv_strat1!AN5,1),"]")))</f>
        <v>[94.5; 276.4]</v>
      </c>
      <c r="U17" s="49" t="str">
        <f>IF(T_iv_strat1!AQ5=".","-",(CONCATENATE("[",ROUND(T_iv_strat1!AQ5,1),"; ",ROUND(T_iv_strat1!AR5,1),"]")))</f>
        <v>[0; 45957.8]</v>
      </c>
      <c r="V17" s="49" t="str">
        <f>IF(T_iv_strat1!AU5=".","-",(CONCATENATE("[",ROUND(T_iv_strat1!AU5,1),"; ",ROUND(T_iv_strat1!AV5,1),"]")))</f>
        <v>-</v>
      </c>
      <c r="W17" s="49" t="str">
        <f>IF(T_iv_strat1!AY5=".","-",(CONCATENATE("[",ROUND(T_iv_strat1!AY5,1),"; ",ROUND(T_iv_strat1!AZ5,1),"]")))</f>
        <v>[16698; 48881.7]</v>
      </c>
      <c r="X17" s="49" t="str">
        <f>IF(T_iv_strat1!BC5=".","-",(CONCATENATE("[",ROUND(T_iv_strat1!BC5,1),"; ",ROUND(T_iv_strat1!BD5,1),"]")))</f>
        <v>-</v>
      </c>
      <c r="AA17" s="47"/>
      <c r="AB17" s="48" t="str">
        <f>IF(T_iv_strat2!C5=".","-",(CONCATENATE("[",ROUND(T_iv_strat2!C5,1),"; ",ROUND(T_iv_strat2!D5,1),"]")))</f>
        <v>[48529.1; 227015.2]</v>
      </c>
      <c r="AC17" s="49" t="str">
        <f>IF(T_iv_strat2!G5=".","-",(CONCATENATE("[",ROUND(T_iv_strat2!G5,1),"; ",ROUND(T_iv_strat2!H5,1),"]")))</f>
        <v>[0; 0]</v>
      </c>
      <c r="AD17" s="49" t="str">
        <f>IF(T_iv_strat2!K5=".","-",(CONCATENATE("[",ROUND(T_iv_strat2!K5,1),"; ",ROUND(T_iv_strat2!L5,1),"]")))</f>
        <v>[0; 8300.6]</v>
      </c>
      <c r="AE17" s="49" t="str">
        <f>IF(T_iv_strat2!O5=".","-",(CONCATENATE("[",ROUND(T_iv_strat2!O5,1),"; ",ROUND(T_iv_strat2!P5,1),"]")))</f>
        <v>[0; 60767.3]</v>
      </c>
      <c r="AF17" s="49" t="str">
        <f>IF(T_iv_strat2!S5=".","-",(CONCATENATE("[",ROUND(T_iv_strat2!S5,1),"; ",ROUND(T_iv_strat2!T5,1),"]")))</f>
        <v>-</v>
      </c>
      <c r="AG17" s="49" t="str">
        <f>IF(T_iv_strat2!W5=".","-",(CONCATENATE("[",ROUND(T_iv_strat2!W5,1),"; ",ROUND(T_iv_strat2!X5,1),"]")))</f>
        <v>[52901; 166875.2]</v>
      </c>
      <c r="AH17" s="57" t="str">
        <f>IF(T_iv_strat2!AA5=".","-",(CONCATENATE("[",ROUND(T_iv_strat2!AA5,1),"; ",ROUND(T_iv_strat2!AB5,1),"]")))</f>
        <v>[0; 6318.4]</v>
      </c>
      <c r="AI17" s="49" t="str">
        <f>IF(T_iv_strat2!AE5=".","-",(CONCATENATE("[",ROUND(T_iv_strat2!AE5,1),"; ",ROUND(T_iv_strat2!AF5,1),"]")))</f>
        <v>[38406.8; 70124.2]</v>
      </c>
      <c r="AJ17" s="49" t="str">
        <f>IF(T_iv_strat2!AI5=".","-",(CONCATENATE("[",ROUND(T_iv_strat2!AI5,1),"; ",ROUND(T_iv_strat2!AJ5,1),"]")))</f>
        <v>[0; 8850.1]</v>
      </c>
      <c r="AK17" s="49" t="str">
        <f>IF(T_iv_strat2!AM5=".","-",(CONCATENATE("[",ROUND(T_iv_strat2!AM5,1),"; ",ROUND(T_iv_strat2!AN5,1),"]")))</f>
        <v>[1758.3; 4294.1]</v>
      </c>
      <c r="AL17" s="49" t="str">
        <f>IF(T_iv_strat2!AQ5=".","-",(CONCATENATE("[",ROUND(T_iv_strat2!AQ5,1),"; ",ROUND(T_iv_strat2!AR5,1),"]")))</f>
        <v>[4526.8; 9948.7]</v>
      </c>
      <c r="AM17" s="49" t="str">
        <f>IF(T_iv_strat2!AU5=".","-",(CONCATENATE("[",ROUND(T_iv_strat2!AU5,1),"; ",ROUND(T_iv_strat2!AV5,1),"]")))</f>
        <v>[0; 0]</v>
      </c>
      <c r="AN17" s="49" t="str">
        <f>IF(T_iv_strat2!AY5=".","-",(CONCATENATE("[",ROUND(T_iv_strat2!AY5,1),"; ",ROUND(T_iv_strat2!AZ5,1),"]")))</f>
        <v>[27417; 52099.9]</v>
      </c>
      <c r="AO17" s="49" t="str">
        <f>IF(T_iv_strat2!BC5=".","-",(CONCATENATE("[",ROUND(T_iv_strat2!BC5,1),"; ",ROUND(T_iv_strat2!BD5,1),"]")))</f>
        <v>[509.8; 2273.9]</v>
      </c>
      <c r="AR17" s="47"/>
      <c r="AS17" s="48" t="str">
        <f>IF(T_iv_strat3!C5=".","-",(CONCATENATE("[",ROUND(T_iv_strat3!C5,1),"; ",ROUND(T_iv_strat3!D5,1),"]")))</f>
        <v>[1980.9; 43948.5]</v>
      </c>
      <c r="AT17" s="49" t="str">
        <f>IF(T_iv_strat3!G5=".","-",(CONCATENATE("[",ROUND(T_iv_strat3!G5,1),"; ",ROUND(T_iv_strat3!H5,1),"]")))</f>
        <v>-</v>
      </c>
      <c r="AU17" s="49" t="str">
        <f>IF(T_iv_strat3!K5=".","-",(CONCATENATE("[",ROUND(T_iv_strat3!K5,1),"; ",ROUND(T_iv_strat3!L5,1),"]")))</f>
        <v>[216.2; 946.9]</v>
      </c>
      <c r="AV17" s="49" t="str">
        <f>IF(T_iv_strat3!O5=".","-",(CONCATENATE("[",ROUND(T_iv_strat3!O5,1),"; ",ROUND(T_iv_strat3!P5,1),"]")))</f>
        <v>[4116.8; 19023.9]</v>
      </c>
      <c r="AW17" s="49" t="str">
        <f>IF(T_iv_strat3!S5=".","-",(CONCATENATE("[",ROUND(T_iv_strat3!S5,1),"; ",ROUND(T_iv_strat3!T5,1),"]")))</f>
        <v>-</v>
      </c>
      <c r="AX17" s="49" t="str">
        <f>IF(T_iv_strat3!W5=".","-",(CONCATENATE("[",ROUND(T_iv_strat3!W5,1),"; ",ROUND(T_iv_strat3!X5,1),"]")))</f>
        <v>[0; 21412.1]</v>
      </c>
      <c r="AY17" s="57" t="str">
        <f>IF(T_iv_strat3!AA5=".","-",(CONCATENATE("[",ROUND(T_iv_strat3!AA5,1),"; ",ROUND(T_iv_strat3!AB5,1),"]")))</f>
        <v>[0; 3349.7]</v>
      </c>
      <c r="AZ17" s="49" t="str">
        <f>IF(T_iv_strat3!AE5=".","-",(CONCATENATE("[",ROUND(T_iv_strat3!AE5,1),"; ",ROUND(T_iv_strat3!AF5,1),"]")))</f>
        <v>[69568.9; 299035.3]</v>
      </c>
      <c r="BA17" s="49" t="str">
        <f>IF(T_iv_strat3!AI5=".","-",(CONCATENATE("[",ROUND(T_iv_strat3!AI5,1),"; ",ROUND(T_iv_strat3!AJ5,1),"]")))</f>
        <v>[0; 4331.9]</v>
      </c>
      <c r="BB17" s="49" t="str">
        <f>IF(T_iv_strat3!AM5=".","-",(CONCATENATE("[",ROUND(T_iv_strat3!AM5,1),"; ",ROUND(T_iv_strat3!AN5,1),"]")))</f>
        <v>[2115.4; 12928.5]</v>
      </c>
      <c r="BC17" s="49" t="str">
        <f>IF(T_iv_strat3!AQ5=".","-",(CONCATENATE("[",ROUND(T_iv_strat3!AQ5,1),"; ",ROUND(T_iv_strat3!AR5,1),"]")))</f>
        <v>[15181.4; 238734.8]</v>
      </c>
      <c r="BD17" s="49" t="str">
        <f>IF(T_iv_strat3!AU5=".","-",(CONCATENATE("[",ROUND(T_iv_strat3!AU5,1),"; ",ROUND(T_iv_strat3!AV5,1),"]")))</f>
        <v>-</v>
      </c>
      <c r="BE17" s="49" t="str">
        <f>IF(T_iv_strat3!AY5=".","-",(CONCATENATE("[",ROUND(T_iv_strat3!AY5,1),"; ",ROUND(T_iv_strat3!AZ5,1),"]")))</f>
        <v>[26473.9; 55381]</v>
      </c>
      <c r="BF17" s="49" t="str">
        <f>IF(T_iv_strat3!BC5=".","-",(CONCATENATE("[",ROUND(T_iv_strat3!BC5,1),"; ",ROUND(T_iv_strat3!BD5,1),"]")))</f>
        <v>[0; 20952.8]</v>
      </c>
    </row>
    <row r="18" spans="1:58" x14ac:dyDescent="0.25">
      <c r="A18" s="28"/>
      <c r="C18" s="26" t="s">
        <v>76</v>
      </c>
      <c r="J18" s="12" t="s">
        <v>24</v>
      </c>
      <c r="K18" s="20">
        <f>ROUND(T_iv_strat1!B6,1)</f>
        <v>1033.5</v>
      </c>
      <c r="L18" s="13">
        <f>ROUND(T_iv_strat1!F6,1)</f>
        <v>0</v>
      </c>
      <c r="M18" s="13">
        <f>ROUND(T_iv_strat1!J6,1)</f>
        <v>0</v>
      </c>
      <c r="N18" s="13">
        <f>ROUND(T_iv_strat1!N6,1)</f>
        <v>88.3</v>
      </c>
      <c r="O18" s="13">
        <f>ROUND(T_iv_strat1!R6,1)</f>
        <v>0</v>
      </c>
      <c r="P18" s="13">
        <f>ROUND(T_iv_strat1!V6,1)</f>
        <v>930.3</v>
      </c>
      <c r="Q18" s="56">
        <f>ROUND(T_iv_strat1!Z6,1)</f>
        <v>15</v>
      </c>
      <c r="R18" s="20">
        <f>ROUND(T_iv_strat1!AD6,1)</f>
        <v>1981.4</v>
      </c>
      <c r="S18" s="13">
        <f>ROUND(T_iv_strat1!AH6,1)</f>
        <v>0</v>
      </c>
      <c r="T18" s="13">
        <f>ROUND(T_iv_strat1!AL6,1)</f>
        <v>5.9</v>
      </c>
      <c r="U18" s="13">
        <f>ROUND(T_iv_strat1!AP6,1)</f>
        <v>730.4</v>
      </c>
      <c r="V18" s="13">
        <f>ROUND(T_iv_strat1!AT6,1)</f>
        <v>0</v>
      </c>
      <c r="W18" s="13">
        <f>ROUND(T_iv_strat1!AX6,1)</f>
        <v>1245.2</v>
      </c>
      <c r="X18" s="13">
        <f>ROUND(T_iv_strat1!BB6,1)</f>
        <v>0</v>
      </c>
      <c r="AA18" s="12" t="s">
        <v>24</v>
      </c>
      <c r="AB18" s="20">
        <f>ROUND(T_iv_strat2!B6,1)</f>
        <v>2194.5</v>
      </c>
      <c r="AC18" s="13">
        <f>ROUND(T_iv_strat2!F6,1)</f>
        <v>0</v>
      </c>
      <c r="AD18" s="13">
        <f>ROUND(T_iv_strat2!J6,1)</f>
        <v>0</v>
      </c>
      <c r="AE18" s="13">
        <f>ROUND(T_iv_strat2!N6,1)</f>
        <v>1098.4000000000001</v>
      </c>
      <c r="AF18" s="13">
        <f>ROUND(T_iv_strat2!R6,1)</f>
        <v>0</v>
      </c>
      <c r="AG18" s="13">
        <f>ROUND(T_iv_strat2!V6,1)</f>
        <v>1051.7</v>
      </c>
      <c r="AH18" s="56">
        <f>ROUND(T_iv_strat2!Z6,1)</f>
        <v>44.3</v>
      </c>
      <c r="AI18" s="13">
        <f>ROUND(T_iv_strat2!AD6,1)</f>
        <v>2471.9</v>
      </c>
      <c r="AJ18" s="13">
        <f>ROUND(T_iv_strat2!AH6,1)</f>
        <v>24.2</v>
      </c>
      <c r="AK18" s="13">
        <f>ROUND(T_iv_strat2!AL6,1)</f>
        <v>301.8</v>
      </c>
      <c r="AL18" s="13">
        <f>ROUND(T_iv_strat2!AP6,1)</f>
        <v>1157</v>
      </c>
      <c r="AM18" s="13">
        <f>ROUND(T_iv_strat2!AT6,1)</f>
        <v>0</v>
      </c>
      <c r="AN18" s="13">
        <f>ROUND(T_iv_strat2!AX6,1)</f>
        <v>987.2</v>
      </c>
      <c r="AO18" s="13">
        <f>ROUND(T_iv_strat2!BB6,1)</f>
        <v>1.7</v>
      </c>
      <c r="AR18" s="12" t="s">
        <v>24</v>
      </c>
      <c r="AS18" s="20">
        <f>ROUND(T_iv_strat3!B6,1)</f>
        <v>868.7</v>
      </c>
      <c r="AT18" s="13">
        <f>ROUND(T_iv_strat3!F6,1)</f>
        <v>0</v>
      </c>
      <c r="AU18" s="13">
        <f>ROUND(T_iv_strat3!J6,1)</f>
        <v>0</v>
      </c>
      <c r="AV18" s="13">
        <f>ROUND(T_iv_strat3!N6,1)</f>
        <v>804</v>
      </c>
      <c r="AW18" s="13">
        <f>ROUND(T_iv_strat3!R6,1)</f>
        <v>0</v>
      </c>
      <c r="AX18" s="13">
        <f>ROUND(T_iv_strat3!V6,1)</f>
        <v>64.7</v>
      </c>
      <c r="AY18" s="56">
        <f>ROUND(T_iv_strat3!Z6,1)</f>
        <v>0</v>
      </c>
      <c r="AZ18" s="13">
        <f>ROUND(T_iv_strat3!AD6,1)</f>
        <v>16565.7</v>
      </c>
      <c r="BA18" s="13">
        <f>ROUND(T_iv_strat3!AH6,1)</f>
        <v>134.5</v>
      </c>
      <c r="BB18" s="13">
        <f>ROUND(T_iv_strat3!AL6,1)</f>
        <v>448</v>
      </c>
      <c r="BC18" s="13">
        <f>ROUND(T_iv_strat3!AP6,1)</f>
        <v>14849.5</v>
      </c>
      <c r="BD18" s="13">
        <f>ROUND(T_iv_strat3!AT6,1)</f>
        <v>0</v>
      </c>
      <c r="BE18" s="13">
        <f>ROUND(T_iv_strat3!AX6,1)</f>
        <v>1120.9000000000001</v>
      </c>
      <c r="BF18" s="13">
        <f>ROUND(T_iv_strat3!BB6,1)</f>
        <v>12.9</v>
      </c>
    </row>
    <row r="19" spans="1:58" s="50" customFormat="1" ht="9" x14ac:dyDescent="0.15">
      <c r="A19" s="51"/>
      <c r="B19" s="45"/>
      <c r="C19" s="45"/>
      <c r="D19" s="45"/>
      <c r="E19" s="45"/>
      <c r="F19" s="45"/>
      <c r="G19" s="45"/>
      <c r="H19" s="45"/>
      <c r="I19" s="52"/>
      <c r="J19" s="47"/>
      <c r="K19" s="48" t="str">
        <f>IF(T_iv_strat1!C6=".","-",(CONCATENATE("[",ROUND(T_iv_strat1!C6,1),"; ",ROUND(T_iv_strat1!D6,1),"]")))</f>
        <v>[491.3; 1575.8]</v>
      </c>
      <c r="L19" s="49" t="str">
        <f>IF(T_iv_strat1!G6=".","-",(CONCATENATE("[",ROUND(T_iv_strat1!G6,1),"; ",ROUND(T_iv_strat1!H6,1),"]")))</f>
        <v>-</v>
      </c>
      <c r="M19" s="49" t="str">
        <f>IF(T_iv_strat1!K6=".","-",(CONCATENATE("[",ROUND(T_iv_strat1!K6,1),"; ",ROUND(T_iv_strat1!L6,1),"]")))</f>
        <v>-</v>
      </c>
      <c r="N19" s="49" t="str">
        <f>IF(T_iv_strat1!O6=".","-",(CONCATENATE("[",ROUND(T_iv_strat1!O6,1),"; ",ROUND(T_iv_strat1!P6,1),"]")))</f>
        <v>[0; 573.4]</v>
      </c>
      <c r="O19" s="49" t="str">
        <f>IF(T_iv_strat1!S6=".","-",(CONCATENATE("[",ROUND(T_iv_strat1!S6,1),"; ",ROUND(T_iv_strat1!T6,1),"]")))</f>
        <v>-</v>
      </c>
      <c r="P19" s="49" t="str">
        <f>IF(T_iv_strat1!W6=".","-",(CONCATENATE("[",ROUND(T_iv_strat1!W6,1),"; ",ROUND(T_iv_strat1!X6,1),"]")))</f>
        <v>[485.1; 1375.4]</v>
      </c>
      <c r="Q19" s="57" t="str">
        <f>IF(T_iv_strat1!AA6=".","-",(CONCATENATE("[",ROUND(T_iv_strat1!AA6,1),"; ",ROUND(T_iv_strat1!AB6,1),"]")))</f>
        <v>[0; 0]</v>
      </c>
      <c r="R19" s="48" t="str">
        <f>IF(T_iv_strat1!AE6=".","-",(CONCATENATE("[",ROUND(T_iv_strat1!AE6,1),"; ",ROUND(T_iv_strat1!AF6,1),"]")))</f>
        <v>[14.7; 3948.2]</v>
      </c>
      <c r="S19" s="49" t="str">
        <f>IF(T_iv_strat1!AI6=".","-",(CONCATENATE("[",ROUND(T_iv_strat1!AI6,1),"; ",ROUND(T_iv_strat1!AJ6,1),"]")))</f>
        <v>-</v>
      </c>
      <c r="T19" s="49" t="str">
        <f>IF(T_iv_strat1!AM6=".","-",(CONCATENATE("[",ROUND(T_iv_strat1!AM6,1),"; ",ROUND(T_iv_strat1!AN6,1),"]")))</f>
        <v>[0; 0]</v>
      </c>
      <c r="U19" s="49" t="str">
        <f>IF(T_iv_strat1!AQ6=".","-",(CONCATENATE("[",ROUND(T_iv_strat1!AQ6,1),"; ",ROUND(T_iv_strat1!AR6,1),"]")))</f>
        <v>[0; 2652.5]</v>
      </c>
      <c r="V19" s="49" t="str">
        <f>IF(T_iv_strat1!AU6=".","-",(CONCATENATE("[",ROUND(T_iv_strat1!AU6,1),"; ",ROUND(T_iv_strat1!AV6,1),"]")))</f>
        <v>-</v>
      </c>
      <c r="W19" s="49" t="str">
        <f>IF(T_iv_strat1!AY6=".","-",(CONCATENATE("[",ROUND(T_iv_strat1!AY6,1),"; ",ROUND(T_iv_strat1!AZ6,1),"]")))</f>
        <v>[283.3; 2207.1]</v>
      </c>
      <c r="X19" s="49" t="str">
        <f>IF(T_iv_strat1!BC6=".","-",(CONCATENATE("[",ROUND(T_iv_strat1!BC6,1),"; ",ROUND(T_iv_strat1!BD6,1),"]")))</f>
        <v>-</v>
      </c>
      <c r="AA19" s="47"/>
      <c r="AB19" s="48" t="str">
        <f>IF(T_iv_strat2!C6=".","-",(CONCATENATE("[",ROUND(T_iv_strat2!C6,1),"; ",ROUND(T_iv_strat2!D6,1),"]")))</f>
        <v>[68.3; 4320.6]</v>
      </c>
      <c r="AC19" s="49" t="str">
        <f>IF(T_iv_strat2!G6=".","-",(CONCATENATE("[",ROUND(T_iv_strat2!G6,1),"; ",ROUND(T_iv_strat2!H6,1),"]")))</f>
        <v>-</v>
      </c>
      <c r="AD19" s="49" t="str">
        <f>IF(T_iv_strat2!K6=".","-",(CONCATENATE("[",ROUND(T_iv_strat2!K6,1),"; ",ROUND(T_iv_strat2!L6,1),"]")))</f>
        <v>-</v>
      </c>
      <c r="AE19" s="49" t="str">
        <f>IF(T_iv_strat2!O6=".","-",(CONCATENATE("[",ROUND(T_iv_strat2!O6,1),"; ",ROUND(T_iv_strat2!P6,1),"]")))</f>
        <v>[0; 4549.1]</v>
      </c>
      <c r="AF19" s="49" t="str">
        <f>IF(T_iv_strat2!S6=".","-",(CONCATENATE("[",ROUND(T_iv_strat2!S6,1),"; ",ROUND(T_iv_strat2!T6,1),"]")))</f>
        <v>-</v>
      </c>
      <c r="AG19" s="49" t="str">
        <f>IF(T_iv_strat2!W6=".","-",(CONCATENATE("[",ROUND(T_iv_strat2!W6,1),"; ",ROUND(T_iv_strat2!X6,1),"]")))</f>
        <v>[0; 2776.9]</v>
      </c>
      <c r="AH19" s="57" t="str">
        <f>IF(T_iv_strat2!AA6=".","-",(CONCATENATE("[",ROUND(T_iv_strat2!AA6,1),"; ",ROUND(T_iv_strat2!AB6,1),"]")))</f>
        <v>[0; 0]</v>
      </c>
      <c r="AI19" s="49" t="str">
        <f>IF(T_iv_strat2!AE6=".","-",(CONCATENATE("[",ROUND(T_iv_strat2!AE6,1),"; ",ROUND(T_iv_strat2!AF6,1),"]")))</f>
        <v>[738.5; 4205.3]</v>
      </c>
      <c r="AJ19" s="49" t="str">
        <f>IF(T_iv_strat2!AI6=".","-",(CONCATENATE("[",ROUND(T_iv_strat2!AI6,1),"; ",ROUND(T_iv_strat2!AJ6,1),"]")))</f>
        <v>[12; 36.4]</v>
      </c>
      <c r="AK19" s="49" t="str">
        <f>IF(T_iv_strat2!AM6=".","-",(CONCATENATE("[",ROUND(T_iv_strat2!AM6,1),"; ",ROUND(T_iv_strat2!AN6,1),"]")))</f>
        <v>[0; 710.9]</v>
      </c>
      <c r="AL19" s="49" t="str">
        <f>IF(T_iv_strat2!AQ6=".","-",(CONCATENATE("[",ROUND(T_iv_strat2!AQ6,1),"; ",ROUND(T_iv_strat2!AR6,1),"]")))</f>
        <v>[327; 1986.9]</v>
      </c>
      <c r="AM19" s="49" t="str">
        <f>IF(T_iv_strat2!AU6=".","-",(CONCATENATE("[",ROUND(T_iv_strat2!AU6,1),"; ",ROUND(T_iv_strat2!AV6,1),"]")))</f>
        <v>-</v>
      </c>
      <c r="AN19" s="49" t="str">
        <f>IF(T_iv_strat2!AY6=".","-",(CONCATENATE("[",ROUND(T_iv_strat2!AY6,1),"; ",ROUND(T_iv_strat2!AZ6,1),"]")))</f>
        <v>[323; 1651.3]</v>
      </c>
      <c r="AO19" s="49" t="str">
        <f>IF(T_iv_strat2!BC6=".","-",(CONCATENATE("[",ROUND(T_iv_strat2!BC6,1),"; ",ROUND(T_iv_strat2!BD6,1),"]")))</f>
        <v>[0; 0]</v>
      </c>
      <c r="AR19" s="47"/>
      <c r="AS19" s="48" t="str">
        <f>IF(T_iv_strat3!C6=".","-",(CONCATENATE("[",ROUND(T_iv_strat3!C6,1),"; ",ROUND(T_iv_strat3!D6,1),"]")))</f>
        <v>[60; 1677.4]</v>
      </c>
      <c r="AT19" s="49" t="str">
        <f>IF(T_iv_strat3!G6=".","-",(CONCATENATE("[",ROUND(T_iv_strat3!G6,1),"; ",ROUND(T_iv_strat3!H6,1),"]")))</f>
        <v>-</v>
      </c>
      <c r="AU19" s="49" t="str">
        <f>IF(T_iv_strat3!K6=".","-",(CONCATENATE("[",ROUND(T_iv_strat3!K6,1),"; ",ROUND(T_iv_strat3!L6,1),"]")))</f>
        <v>-</v>
      </c>
      <c r="AV19" s="49" t="str">
        <f>IF(T_iv_strat3!O6=".","-",(CONCATENATE("[",ROUND(T_iv_strat3!O6,1),"; ",ROUND(T_iv_strat3!P6,1),"]")))</f>
        <v>[64.9; 1543.2]</v>
      </c>
      <c r="AW19" s="49" t="str">
        <f>IF(T_iv_strat3!S6=".","-",(CONCATENATE("[",ROUND(T_iv_strat3!S6,1),"; ",ROUND(T_iv_strat3!T6,1),"]")))</f>
        <v>-</v>
      </c>
      <c r="AX19" s="49" t="str">
        <f>IF(T_iv_strat3!W6=".","-",(CONCATENATE("[",ROUND(T_iv_strat3!W6,1),"; ",ROUND(T_iv_strat3!X6,1),"]")))</f>
        <v>[0; 214.4]</v>
      </c>
      <c r="AY19" s="57" t="str">
        <f>IF(T_iv_strat3!AA6=".","-",(CONCATENATE("[",ROUND(T_iv_strat3!AA6,1),"; ",ROUND(T_iv_strat3!AB6,1),"]")))</f>
        <v>-</v>
      </c>
      <c r="AZ19" s="49" t="str">
        <f>IF(T_iv_strat3!AE6=".","-",(CONCATENATE("[",ROUND(T_iv_strat3!AE6,1),"; ",ROUND(T_iv_strat3!AF6,1),"]")))</f>
        <v>[5160.7; 27970.8]</v>
      </c>
      <c r="BA19" s="49" t="str">
        <f>IF(T_iv_strat3!AI6=".","-",(CONCATENATE("[",ROUND(T_iv_strat3!AI6,1),"; ",ROUND(T_iv_strat3!AJ6,1),"]")))</f>
        <v>[0; 0]</v>
      </c>
      <c r="BB19" s="49" t="str">
        <f>IF(T_iv_strat3!AM6=".","-",(CONCATENATE("[",ROUND(T_iv_strat3!AM6,1),"; ",ROUND(T_iv_strat3!AN6,1),"]")))</f>
        <v>[0; 1091.1]</v>
      </c>
      <c r="BC19" s="49" t="str">
        <f>IF(T_iv_strat3!AQ6=".","-",(CONCATENATE("[",ROUND(T_iv_strat3!AQ6,1),"; ",ROUND(T_iv_strat3!AR6,1),"]")))</f>
        <v>[4034.9; 25664]</v>
      </c>
      <c r="BD19" s="49" t="str">
        <f>IF(T_iv_strat3!AU6=".","-",(CONCATENATE("[",ROUND(T_iv_strat3!AU6,1),"; ",ROUND(T_iv_strat3!AV6,1),"]")))</f>
        <v>-</v>
      </c>
      <c r="BE19" s="49" t="str">
        <f>IF(T_iv_strat3!AY6=".","-",(CONCATENATE("[",ROUND(T_iv_strat3!AY6,1),"; ",ROUND(T_iv_strat3!AZ6,1),"]")))</f>
        <v>[192.7; 2049.1]</v>
      </c>
      <c r="BF19" s="49" t="str">
        <f>IF(T_iv_strat3!BC6=".","-",(CONCATENATE("[",ROUND(T_iv_strat3!BC6,1),"; ",ROUND(T_iv_strat3!BD6,1),"]")))</f>
        <v>[0; 155.8]</v>
      </c>
    </row>
    <row r="20" spans="1:58" x14ac:dyDescent="0.25">
      <c r="J20" s="12" t="s">
        <v>56</v>
      </c>
      <c r="K20" s="20">
        <f>ROUND(T_iv_strat1!B7,1)</f>
        <v>93</v>
      </c>
      <c r="L20" s="13">
        <f>ROUND(T_iv_strat1!F7,1)</f>
        <v>0</v>
      </c>
      <c r="M20" s="13">
        <f>ROUND(T_iv_strat1!J7,1)</f>
        <v>0</v>
      </c>
      <c r="N20" s="13">
        <f>ROUND(T_iv_strat1!N7,1)</f>
        <v>0</v>
      </c>
      <c r="O20" s="13">
        <f>ROUND(T_iv_strat1!R7,1)</f>
        <v>0</v>
      </c>
      <c r="P20" s="13">
        <f>ROUND(T_iv_strat1!V7,1)</f>
        <v>83.7</v>
      </c>
      <c r="Q20" s="56">
        <f>ROUND(T_iv_strat1!Z7,1)</f>
        <v>9.3000000000000007</v>
      </c>
      <c r="R20" s="20">
        <f>ROUND(T_iv_strat1!AD7,1)</f>
        <v>283.10000000000002</v>
      </c>
      <c r="S20" s="13">
        <f>ROUND(T_iv_strat1!AH7,1)</f>
        <v>0</v>
      </c>
      <c r="T20" s="13">
        <f>ROUND(T_iv_strat1!AL7,1)</f>
        <v>0</v>
      </c>
      <c r="U20" s="13">
        <f>ROUND(T_iv_strat1!AP7,1)</f>
        <v>230.9</v>
      </c>
      <c r="V20" s="13">
        <f>ROUND(T_iv_strat1!AT7,1)</f>
        <v>0</v>
      </c>
      <c r="W20" s="13">
        <f>ROUND(T_iv_strat1!AX7,1)</f>
        <v>52.1</v>
      </c>
      <c r="X20" s="13">
        <f>ROUND(T_iv_strat1!BB7,1)</f>
        <v>0</v>
      </c>
      <c r="AA20" s="12" t="s">
        <v>56</v>
      </c>
      <c r="AB20" s="20">
        <f>ROUND(T_iv_strat2!B7,1)</f>
        <v>635.20000000000005</v>
      </c>
      <c r="AC20" s="13">
        <f>ROUND(T_iv_strat2!F7,1)</f>
        <v>0</v>
      </c>
      <c r="AD20" s="13">
        <f>ROUND(T_iv_strat2!J7,1)</f>
        <v>0</v>
      </c>
      <c r="AE20" s="13">
        <f>ROUND(T_iv_strat2!N7,1)</f>
        <v>141.1</v>
      </c>
      <c r="AF20" s="13">
        <f>ROUND(T_iv_strat2!R7,1)</f>
        <v>0</v>
      </c>
      <c r="AG20" s="13">
        <f>ROUND(T_iv_strat2!V7,1)</f>
        <v>464.8</v>
      </c>
      <c r="AH20" s="56">
        <f>ROUND(T_iv_strat2!Z7,1)</f>
        <v>29.3</v>
      </c>
      <c r="AI20" s="13">
        <f>ROUND(T_iv_strat2!AD7,1)</f>
        <v>125.2</v>
      </c>
      <c r="AJ20" s="13">
        <f>ROUND(T_iv_strat2!AH7,1)</f>
        <v>12.7</v>
      </c>
      <c r="AK20" s="13">
        <f>ROUND(T_iv_strat2!AL7,1)</f>
        <v>1.8</v>
      </c>
      <c r="AL20" s="13">
        <f>ROUND(T_iv_strat2!AP7,1)</f>
        <v>64.900000000000006</v>
      </c>
      <c r="AM20" s="13">
        <f>ROUND(T_iv_strat2!AT7,1)</f>
        <v>0</v>
      </c>
      <c r="AN20" s="13">
        <f>ROUND(T_iv_strat2!AX7,1)</f>
        <v>45.8</v>
      </c>
      <c r="AO20" s="13">
        <f>ROUND(T_iv_strat2!BB7,1)</f>
        <v>0</v>
      </c>
      <c r="AR20" s="12" t="s">
        <v>56</v>
      </c>
      <c r="AS20" s="20">
        <f>ROUND(T_iv_strat3!B7,1)</f>
        <v>130</v>
      </c>
      <c r="AT20" s="13">
        <f>ROUND(T_iv_strat3!F7,1)</f>
        <v>0</v>
      </c>
      <c r="AU20" s="13">
        <f>ROUND(T_iv_strat3!J7,1)</f>
        <v>0</v>
      </c>
      <c r="AV20" s="13">
        <f>ROUND(T_iv_strat3!N7,1)</f>
        <v>130</v>
      </c>
      <c r="AW20" s="13">
        <f>ROUND(T_iv_strat3!R7,1)</f>
        <v>0</v>
      </c>
      <c r="AX20" s="13">
        <f>ROUND(T_iv_strat3!V7,1)</f>
        <v>0</v>
      </c>
      <c r="AY20" s="56">
        <f>ROUND(T_iv_strat3!Z7,1)</f>
        <v>0</v>
      </c>
      <c r="AZ20" s="13">
        <f>ROUND(T_iv_strat3!AD7,1)</f>
        <v>1364.9</v>
      </c>
      <c r="BA20" s="13">
        <f>ROUND(T_iv_strat3!AH7,1)</f>
        <v>0</v>
      </c>
      <c r="BB20" s="13">
        <f>ROUND(T_iv_strat3!AL7,1)</f>
        <v>11.2</v>
      </c>
      <c r="BC20" s="13">
        <f>ROUND(T_iv_strat3!AP7,1)</f>
        <v>1335.6</v>
      </c>
      <c r="BD20" s="13">
        <f>ROUND(T_iv_strat3!AT7,1)</f>
        <v>0</v>
      </c>
      <c r="BE20" s="13">
        <f>ROUND(T_iv_strat3!AX7,1)</f>
        <v>18.100000000000001</v>
      </c>
      <c r="BF20" s="13">
        <f>ROUND(T_iv_strat3!BB7,1)</f>
        <v>0</v>
      </c>
    </row>
    <row r="21" spans="1:58" s="50" customFormat="1" ht="9" x14ac:dyDescent="0.15">
      <c r="A21" s="45"/>
      <c r="B21" s="45"/>
      <c r="C21" s="45"/>
      <c r="D21" s="45"/>
      <c r="E21" s="45"/>
      <c r="F21" s="45"/>
      <c r="G21" s="45"/>
      <c r="H21" s="45"/>
      <c r="I21" s="46"/>
      <c r="J21" s="47"/>
      <c r="K21" s="48" t="str">
        <f>IF(T_iv_strat1!C7=".","-",(CONCATENATE("[",ROUND(T_iv_strat1!C7,1),"; ",ROUND(T_iv_strat1!D7,1),"]")))</f>
        <v>[0; 252.7]</v>
      </c>
      <c r="L21" s="49" t="str">
        <f>IF(T_iv_strat1!G7=".","-",(CONCATENATE("[",ROUND(T_iv_strat1!G7,1),"; ",ROUND(T_iv_strat1!H7,1),"]")))</f>
        <v>-</v>
      </c>
      <c r="M21" s="49" t="str">
        <f>IF(T_iv_strat1!K7=".","-",(CONCATENATE("[",ROUND(T_iv_strat1!K7,1),"; ",ROUND(T_iv_strat1!L7,1),"]")))</f>
        <v>-</v>
      </c>
      <c r="N21" s="49" t="str">
        <f>IF(T_iv_strat1!O7=".","-",(CONCATENATE("[",ROUND(T_iv_strat1!O7,1),"; ",ROUND(T_iv_strat1!P7,1),"]")))</f>
        <v>-</v>
      </c>
      <c r="O21" s="49" t="str">
        <f>IF(T_iv_strat1!S7=".","-",(CONCATENATE("[",ROUND(T_iv_strat1!S7,1),"; ",ROUND(T_iv_strat1!T7,1),"]")))</f>
        <v>-</v>
      </c>
      <c r="P21" s="49" t="str">
        <f>IF(T_iv_strat1!W7=".","-",(CONCATENATE("[",ROUND(T_iv_strat1!W7,1),"; ",ROUND(T_iv_strat1!X7,1),"]")))</f>
        <v>[0; 270.2]</v>
      </c>
      <c r="Q21" s="57" t="str">
        <f>IF(T_iv_strat1!AA7=".","-",(CONCATENATE("[",ROUND(T_iv_strat1!AA7,1),"; ",ROUND(T_iv_strat1!AB7,1),"]")))</f>
        <v>[0; 0]</v>
      </c>
      <c r="R21" s="48" t="str">
        <f>IF(T_iv_strat1!AE7=".","-",(CONCATENATE("[",ROUND(T_iv_strat1!AE7,1),"; ",ROUND(T_iv_strat1!AF7,1),"]")))</f>
        <v>[0; 3538.6]</v>
      </c>
      <c r="S21" s="49" t="str">
        <f>IF(T_iv_strat1!AI7=".","-",(CONCATENATE("[",ROUND(T_iv_strat1!AI7,1),"; ",ROUND(T_iv_strat1!AJ7,1),"]")))</f>
        <v>-</v>
      </c>
      <c r="T21" s="49" t="str">
        <f>IF(T_iv_strat1!AM7=".","-",(CONCATENATE("[",ROUND(T_iv_strat1!AM7,1),"; ",ROUND(T_iv_strat1!AN7,1),"]")))</f>
        <v>-</v>
      </c>
      <c r="U21" s="49" t="str">
        <f>IF(T_iv_strat1!AQ7=".","-",(CONCATENATE("[",ROUND(T_iv_strat1!AQ7,1),"; ",ROUND(T_iv_strat1!AR7,1),"]")))</f>
        <v>[0; 2886.7]</v>
      </c>
      <c r="V21" s="49" t="str">
        <f>IF(T_iv_strat1!AU7=".","-",(CONCATENATE("[",ROUND(T_iv_strat1!AU7,1),"; ",ROUND(T_iv_strat1!AV7,1),"]")))</f>
        <v>-</v>
      </c>
      <c r="W21" s="49" t="str">
        <f>IF(T_iv_strat1!AY7=".","-",(CONCATENATE("[",ROUND(T_iv_strat1!AY7,1),"; ",ROUND(T_iv_strat1!AZ7,1),"]")))</f>
        <v>[0; 0]</v>
      </c>
      <c r="X21" s="49" t="str">
        <f>IF(T_iv_strat1!BC7=".","-",(CONCATENATE("[",ROUND(T_iv_strat1!BC7,1),"; ",ROUND(T_iv_strat1!BD7,1),"]")))</f>
        <v>-</v>
      </c>
      <c r="AA21" s="47"/>
      <c r="AB21" s="48" t="str">
        <f>IF(T_iv_strat2!C7=".","-",(CONCATENATE("[",ROUND(T_iv_strat2!C7,1),"; ",ROUND(T_iv_strat2!D7,1),"]")))</f>
        <v>[0; 2344.6]</v>
      </c>
      <c r="AC21" s="49" t="str">
        <f>IF(T_iv_strat2!G7=".","-",(CONCATENATE("[",ROUND(T_iv_strat2!G7,1),"; ",ROUND(T_iv_strat2!H7,1),"]")))</f>
        <v>-</v>
      </c>
      <c r="AD21" s="49" t="str">
        <f>IF(T_iv_strat2!K7=".","-",(CONCATENATE("[",ROUND(T_iv_strat2!K7,1),"; ",ROUND(T_iv_strat2!L7,1),"]")))</f>
        <v>-</v>
      </c>
      <c r="AE21" s="49" t="str">
        <f>IF(T_iv_strat2!O7=".","-",(CONCATENATE("[",ROUND(T_iv_strat2!O7,1),"; ",ROUND(T_iv_strat2!P7,1),"]")))</f>
        <v>[0; 1686.4]</v>
      </c>
      <c r="AF21" s="49" t="str">
        <f>IF(T_iv_strat2!S7=".","-",(CONCATENATE("[",ROUND(T_iv_strat2!S7,1),"; ",ROUND(T_iv_strat2!T7,1),"]")))</f>
        <v>-</v>
      </c>
      <c r="AG21" s="49" t="str">
        <f>IF(T_iv_strat2!W7=".","-",(CONCATENATE("[",ROUND(T_iv_strat2!W7,1),"; ",ROUND(T_iv_strat2!X7,1),"]")))</f>
        <v>[0; 2263.4]</v>
      </c>
      <c r="AH21" s="57" t="str">
        <f>IF(T_iv_strat2!AA7=".","-",(CONCATENATE("[",ROUND(T_iv_strat2!AA7,1),"; ",ROUND(T_iv_strat2!AB7,1),"]")))</f>
        <v>[0; 0]</v>
      </c>
      <c r="AI21" s="49" t="str">
        <f>IF(T_iv_strat2!AE7=".","-",(CONCATENATE("[",ROUND(T_iv_strat2!AE7,1),"; ",ROUND(T_iv_strat2!AF7,1),"]")))</f>
        <v>[63.7; 186.6]</v>
      </c>
      <c r="AJ21" s="49" t="str">
        <f>IF(T_iv_strat2!AI7=".","-",(CONCATENATE("[",ROUND(T_iv_strat2!AI7,1),"; ",ROUND(T_iv_strat2!AJ7,1),"]")))</f>
        <v>[0; 0]</v>
      </c>
      <c r="AK21" s="49" t="str">
        <f>IF(T_iv_strat2!AM7=".","-",(CONCATENATE("[",ROUND(T_iv_strat2!AM7,1),"; ",ROUND(T_iv_strat2!AN7,1),"]")))</f>
        <v>[0; 0]</v>
      </c>
      <c r="AL21" s="49" t="str">
        <f>IF(T_iv_strat2!AQ7=".","-",(CONCATENATE("[",ROUND(T_iv_strat2!AQ7,1),"; ",ROUND(T_iv_strat2!AR7,1),"]")))</f>
        <v>[24.2; 105.6]</v>
      </c>
      <c r="AM21" s="49" t="str">
        <f>IF(T_iv_strat2!AU7=".","-",(CONCATENATE("[",ROUND(T_iv_strat2!AU7,1),"; ",ROUND(T_iv_strat2!AV7,1),"]")))</f>
        <v>-</v>
      </c>
      <c r="AN21" s="49" t="str">
        <f>IF(T_iv_strat2!AY7=".","-",(CONCATENATE("[",ROUND(T_iv_strat2!AY7,1),"; ",ROUND(T_iv_strat2!AZ7,1),"]")))</f>
        <v>[23.8; 67.8]</v>
      </c>
      <c r="AO21" s="49" t="str">
        <f>IF(T_iv_strat2!BC7=".","-",(CONCATENATE("[",ROUND(T_iv_strat2!BC7,1),"; ",ROUND(T_iv_strat2!BD7,1),"]")))</f>
        <v>-</v>
      </c>
      <c r="AR21" s="47"/>
      <c r="AS21" s="48" t="str">
        <f>IF(T_iv_strat3!C7=".","-",(CONCATENATE("[",ROUND(T_iv_strat3!C7,1),"; ",ROUND(T_iv_strat3!D7,1),"]")))</f>
        <v>[18.3; 241.7]</v>
      </c>
      <c r="AT21" s="49" t="str">
        <f>IF(T_iv_strat3!G7=".","-",(CONCATENATE("[",ROUND(T_iv_strat3!G7,1),"; ",ROUND(T_iv_strat3!H7,1),"]")))</f>
        <v>-</v>
      </c>
      <c r="AU21" s="49" t="str">
        <f>IF(T_iv_strat3!K7=".","-",(CONCATENATE("[",ROUND(T_iv_strat3!K7,1),"; ",ROUND(T_iv_strat3!L7,1),"]")))</f>
        <v>-</v>
      </c>
      <c r="AV21" s="49" t="str">
        <f>IF(T_iv_strat3!O7=".","-",(CONCATENATE("[",ROUND(T_iv_strat3!O7,1),"; ",ROUND(T_iv_strat3!P7,1),"]")))</f>
        <v>[18.3; 241.7]</v>
      </c>
      <c r="AW21" s="49" t="str">
        <f>IF(T_iv_strat3!S7=".","-",(CONCATENATE("[",ROUND(T_iv_strat3!S7,1),"; ",ROUND(T_iv_strat3!T7,1),"]")))</f>
        <v>-</v>
      </c>
      <c r="AX21" s="49" t="str">
        <f>IF(T_iv_strat3!W7=".","-",(CONCATENATE("[",ROUND(T_iv_strat3!W7,1),"; ",ROUND(T_iv_strat3!X7,1),"]")))</f>
        <v>-</v>
      </c>
      <c r="AY21" s="57" t="str">
        <f>IF(T_iv_strat3!AA7=".","-",(CONCATENATE("[",ROUND(T_iv_strat3!AA7,1),"; ",ROUND(T_iv_strat3!AB7,1),"]")))</f>
        <v>-</v>
      </c>
      <c r="AZ21" s="49" t="str">
        <f>IF(T_iv_strat3!AE7=".","-",(CONCATENATE("[",ROUND(T_iv_strat3!AE7,1),"; ",ROUND(T_iv_strat3!AF7,1),"]")))</f>
        <v>[444.1; 2285.6]</v>
      </c>
      <c r="BA21" s="49" t="str">
        <f>IF(T_iv_strat3!AI7=".","-",(CONCATENATE("[",ROUND(T_iv_strat3!AI7,1),"; ",ROUND(T_iv_strat3!AJ7,1),"]")))</f>
        <v>-</v>
      </c>
      <c r="BB21" s="49" t="str">
        <f>IF(T_iv_strat3!AM7=".","-",(CONCATENATE("[",ROUND(T_iv_strat3!AM7,1),"; ",ROUND(T_iv_strat3!AN7,1),"]")))</f>
        <v>[0; 0]</v>
      </c>
      <c r="BC21" s="49" t="str">
        <f>IF(T_iv_strat3!AQ7=".","-",(CONCATENATE("[",ROUND(T_iv_strat3!AQ7,1),"; ",ROUND(T_iv_strat3!AR7,1),"]")))</f>
        <v>[417.6; 2253.6]</v>
      </c>
      <c r="BD21" s="49" t="str">
        <f>IF(T_iv_strat3!AU7=".","-",(CONCATENATE("[",ROUND(T_iv_strat3!AU7,1),"; ",ROUND(T_iv_strat3!AV7,1),"]")))</f>
        <v>-</v>
      </c>
      <c r="BE21" s="49" t="str">
        <f>IF(T_iv_strat3!AY7=".","-",(CONCATENATE("[",ROUND(T_iv_strat3!AY7,1),"; ",ROUND(T_iv_strat3!AZ7,1),"]")))</f>
        <v>[0; 78.5]</v>
      </c>
      <c r="BF21" s="49" t="str">
        <f>IF(T_iv_strat3!BC7=".","-",(CONCATENATE("[",ROUND(T_iv_strat3!BC7,1),"; ",ROUND(T_iv_strat3!BD7,1),"]")))</f>
        <v>-</v>
      </c>
    </row>
    <row r="22" spans="1:58" x14ac:dyDescent="0.25">
      <c r="J22" s="12" t="s">
        <v>45</v>
      </c>
      <c r="K22" s="20">
        <f>ROUND(T_iv_strat1!B8,1)</f>
        <v>2765.5</v>
      </c>
      <c r="L22" s="13">
        <f>ROUND(T_iv_strat1!F8,1)</f>
        <v>0</v>
      </c>
      <c r="M22" s="13">
        <f>ROUND(T_iv_strat1!J8,1)</f>
        <v>0</v>
      </c>
      <c r="N22" s="13">
        <f>ROUND(T_iv_strat1!N8,1)</f>
        <v>251.5</v>
      </c>
      <c r="O22" s="13">
        <f>ROUND(T_iv_strat1!R8,1)</f>
        <v>0</v>
      </c>
      <c r="P22" s="13">
        <f>ROUND(T_iv_strat1!V8,1)</f>
        <v>2482.9</v>
      </c>
      <c r="Q22" s="56">
        <f>ROUND(T_iv_strat1!Z8,1)</f>
        <v>31.2</v>
      </c>
      <c r="R22" s="20">
        <f>ROUND(T_iv_strat1!AD8,1)</f>
        <v>5048.6000000000004</v>
      </c>
      <c r="S22" s="13">
        <f>ROUND(T_iv_strat1!AH8,1)</f>
        <v>0</v>
      </c>
      <c r="T22" s="13">
        <f>ROUND(T_iv_strat1!AL8,1)</f>
        <v>38.799999999999997</v>
      </c>
      <c r="U22" s="13">
        <f>ROUND(T_iv_strat1!AP8,1)</f>
        <v>2023.1</v>
      </c>
      <c r="V22" s="13">
        <f>ROUND(T_iv_strat1!AT8,1)</f>
        <v>0</v>
      </c>
      <c r="W22" s="13">
        <f>ROUND(T_iv_strat1!AX8,1)</f>
        <v>2986.7</v>
      </c>
      <c r="X22" s="13">
        <f>ROUND(T_iv_strat1!BB8,1)</f>
        <v>0</v>
      </c>
      <c r="AA22" s="12" t="s">
        <v>45</v>
      </c>
      <c r="AB22" s="20">
        <f>ROUND(T_iv_strat2!B8,1)</f>
        <v>4700.7</v>
      </c>
      <c r="AC22" s="13">
        <f>ROUND(T_iv_strat2!F8,1)</f>
        <v>0</v>
      </c>
      <c r="AD22" s="13">
        <f>ROUND(T_iv_strat2!J8,1)</f>
        <v>0</v>
      </c>
      <c r="AE22" s="13">
        <f>ROUND(T_iv_strat2!N8,1)</f>
        <v>1128.8</v>
      </c>
      <c r="AF22" s="13">
        <f>ROUND(T_iv_strat2!R8,1)</f>
        <v>0</v>
      </c>
      <c r="AG22" s="13">
        <f>ROUND(T_iv_strat2!V8,1)</f>
        <v>3315.1</v>
      </c>
      <c r="AH22" s="56">
        <f>ROUND(T_iv_strat2!Z8,1)</f>
        <v>256.8</v>
      </c>
      <c r="AI22" s="13">
        <f>ROUND(T_iv_strat2!AD8,1)</f>
        <v>3482.5</v>
      </c>
      <c r="AJ22" s="13">
        <f>ROUND(T_iv_strat2!AH8,1)</f>
        <v>4.4000000000000004</v>
      </c>
      <c r="AK22" s="13">
        <f>ROUND(T_iv_strat2!AL8,1)</f>
        <v>196.1</v>
      </c>
      <c r="AL22" s="13">
        <f>ROUND(T_iv_strat2!AP8,1)</f>
        <v>930.5</v>
      </c>
      <c r="AM22" s="13">
        <f>ROUND(T_iv_strat2!AT8,1)</f>
        <v>0</v>
      </c>
      <c r="AN22" s="13">
        <f>ROUND(T_iv_strat2!AX8,1)</f>
        <v>2242.5</v>
      </c>
      <c r="AO22" s="13">
        <f>ROUND(T_iv_strat2!BB8,1)</f>
        <v>109</v>
      </c>
      <c r="AR22" s="12" t="s">
        <v>45</v>
      </c>
      <c r="AS22" s="20">
        <f>ROUND(T_iv_strat3!B8,1)</f>
        <v>1019.9</v>
      </c>
      <c r="AT22" s="13">
        <f>ROUND(T_iv_strat3!F8,1)</f>
        <v>0</v>
      </c>
      <c r="AU22" s="13">
        <f>ROUND(T_iv_strat3!J8,1)</f>
        <v>40.6</v>
      </c>
      <c r="AV22" s="13">
        <f>ROUND(T_iv_strat3!N8,1)</f>
        <v>519.79999999999995</v>
      </c>
      <c r="AW22" s="13">
        <f>ROUND(T_iv_strat3!R8,1)</f>
        <v>0</v>
      </c>
      <c r="AX22" s="13">
        <f>ROUND(T_iv_strat3!V8,1)</f>
        <v>459.5</v>
      </c>
      <c r="AY22" s="56">
        <f>ROUND(T_iv_strat3!Z8,1)</f>
        <v>0</v>
      </c>
      <c r="AZ22" s="13">
        <f>ROUND(T_iv_strat3!AD8,1)</f>
        <v>13409.2</v>
      </c>
      <c r="BA22" s="13">
        <f>ROUND(T_iv_strat3!AH8,1)</f>
        <v>0</v>
      </c>
      <c r="BB22" s="13">
        <f>ROUND(T_iv_strat3!AL8,1)</f>
        <v>311.8</v>
      </c>
      <c r="BC22" s="13">
        <f>ROUND(T_iv_strat3!AP8,1)</f>
        <v>11056.6</v>
      </c>
      <c r="BD22" s="13">
        <f>ROUND(T_iv_strat3!AT8,1)</f>
        <v>0</v>
      </c>
      <c r="BE22" s="13">
        <f>ROUND(T_iv_strat3!AX8,1)</f>
        <v>1978.7</v>
      </c>
      <c r="BF22" s="13">
        <f>ROUND(T_iv_strat3!BB8,1)</f>
        <v>62.1</v>
      </c>
    </row>
    <row r="23" spans="1:58" s="50" customFormat="1" ht="9" x14ac:dyDescent="0.15">
      <c r="A23" s="45"/>
      <c r="B23" s="45"/>
      <c r="C23" s="45"/>
      <c r="D23" s="45"/>
      <c r="E23" s="45"/>
      <c r="F23" s="45"/>
      <c r="G23" s="45"/>
      <c r="H23" s="45"/>
      <c r="I23" s="46"/>
      <c r="J23" s="47"/>
      <c r="K23" s="48" t="str">
        <f>IF(T_iv_strat1!C8=".","-",(CONCATENATE("[",ROUND(T_iv_strat1!C8,1),"; ",ROUND(T_iv_strat1!D8,1),"]")))</f>
        <v>[1050.7; 4480.3]</v>
      </c>
      <c r="L23" s="49" t="str">
        <f>IF(T_iv_strat1!G8=".","-",(CONCATENATE("[",ROUND(T_iv_strat1!G8,1),"; ",ROUND(T_iv_strat1!H8,1),"]")))</f>
        <v>-</v>
      </c>
      <c r="M23" s="49" t="str">
        <f>IF(T_iv_strat1!K8=".","-",(CONCATENATE("[",ROUND(T_iv_strat1!K8,1),"; ",ROUND(T_iv_strat1!L8,1),"]")))</f>
        <v>-</v>
      </c>
      <c r="N23" s="49" t="str">
        <f>IF(T_iv_strat1!O8=".","-",(CONCATENATE("[",ROUND(T_iv_strat1!O8,1),"; ",ROUND(T_iv_strat1!P8,1),"]")))</f>
        <v>[0; 884.9]</v>
      </c>
      <c r="O23" s="49" t="str">
        <f>IF(T_iv_strat1!S8=".","-",(CONCATENATE("[",ROUND(T_iv_strat1!S8,1),"; ",ROUND(T_iv_strat1!T8,1),"]")))</f>
        <v>-</v>
      </c>
      <c r="P23" s="49" t="str">
        <f>IF(T_iv_strat1!W8=".","-",(CONCATENATE("[",ROUND(T_iv_strat1!W8,1),"; ",ROUND(T_iv_strat1!X8,1),"]")))</f>
        <v>[1057.8; 3907.9]</v>
      </c>
      <c r="Q23" s="57" t="str">
        <f>IF(T_iv_strat1!AA8=".","-",(CONCATENATE("[",ROUND(T_iv_strat1!AA8,1),"; ",ROUND(T_iv_strat1!AB8,1),"]")))</f>
        <v>[0; 0]</v>
      </c>
      <c r="R23" s="48" t="str">
        <f>IF(T_iv_strat1!AE8=".","-",(CONCATENATE("[",ROUND(T_iv_strat1!AE8,1),"; ",ROUND(T_iv_strat1!AF8,1),"]")))</f>
        <v>[0; 11607]</v>
      </c>
      <c r="S23" s="49" t="str">
        <f>IF(T_iv_strat1!AI8=".","-",(CONCATENATE("[",ROUND(T_iv_strat1!AI8,1),"; ",ROUND(T_iv_strat1!AJ8,1),"]")))</f>
        <v>-</v>
      </c>
      <c r="T23" s="49" t="str">
        <f>IF(T_iv_strat1!AM8=".","-",(CONCATENATE("[",ROUND(T_iv_strat1!AM8,1),"; ",ROUND(T_iv_strat1!AN8,1),"]")))</f>
        <v>[0; 283.1]</v>
      </c>
      <c r="U23" s="49" t="str">
        <f>IF(T_iv_strat1!AQ8=".","-",(CONCATENATE("[",ROUND(T_iv_strat1!AQ8,1),"; ",ROUND(T_iv_strat1!AR8,1),"]")))</f>
        <v>[0; 7363.1]</v>
      </c>
      <c r="V23" s="49" t="str">
        <f>IF(T_iv_strat1!AU8=".","-",(CONCATENATE("[",ROUND(T_iv_strat1!AU8,1),"; ",ROUND(T_iv_strat1!AV8,1),"]")))</f>
        <v>-</v>
      </c>
      <c r="W23" s="49" t="str">
        <f>IF(T_iv_strat1!AY8=".","-",(CONCATENATE("[",ROUND(T_iv_strat1!AY8,1),"; ",ROUND(T_iv_strat1!AZ8,1),"]")))</f>
        <v>[103.1; 5870.3]</v>
      </c>
      <c r="X23" s="49" t="str">
        <f>IF(T_iv_strat1!BC8=".","-",(CONCATENATE("[",ROUND(T_iv_strat1!BC8,1),"; ",ROUND(T_iv_strat1!BD8,1),"]")))</f>
        <v>-</v>
      </c>
      <c r="AA23" s="47"/>
      <c r="AB23" s="48" t="str">
        <f>IF(T_iv_strat2!C8=".","-",(CONCATENATE("[",ROUND(T_iv_strat2!C8,1),"; ",ROUND(T_iv_strat2!D8,1),"]")))</f>
        <v>[1456.9; 7944.5]</v>
      </c>
      <c r="AC23" s="49" t="str">
        <f>IF(T_iv_strat2!G8=".","-",(CONCATENATE("[",ROUND(T_iv_strat2!G8,1),"; ",ROUND(T_iv_strat2!H8,1),"]")))</f>
        <v>-</v>
      </c>
      <c r="AD23" s="49" t="str">
        <f>IF(T_iv_strat2!K8=".","-",(CONCATENATE("[",ROUND(T_iv_strat2!K8,1),"; ",ROUND(T_iv_strat2!L8,1),"]")))</f>
        <v>-</v>
      </c>
      <c r="AE23" s="49" t="str">
        <f>IF(T_iv_strat2!O8=".","-",(CONCATENATE("[",ROUND(T_iv_strat2!O8,1),"; ",ROUND(T_iv_strat2!P8,1),"]")))</f>
        <v>[217; 2040.5]</v>
      </c>
      <c r="AF23" s="49" t="str">
        <f>IF(T_iv_strat2!S8=".","-",(CONCATENATE("[",ROUND(T_iv_strat2!S8,1),"; ",ROUND(T_iv_strat2!T8,1),"]")))</f>
        <v>-</v>
      </c>
      <c r="AG23" s="49" t="str">
        <f>IF(T_iv_strat2!W8=".","-",(CONCATENATE("[",ROUND(T_iv_strat2!W8,1),"; ",ROUND(T_iv_strat2!X8,1),"]")))</f>
        <v>[694.5; 5935.7]</v>
      </c>
      <c r="AH23" s="57" t="str">
        <f>IF(T_iv_strat2!AA8=".","-",(CONCATENATE("[",ROUND(T_iv_strat2!AA8,1),"; ",ROUND(T_iv_strat2!AB8,1),"]")))</f>
        <v>[0; 939.7]</v>
      </c>
      <c r="AI23" s="49" t="str">
        <f>IF(T_iv_strat2!AE8=".","-",(CONCATENATE("[",ROUND(T_iv_strat2!AE8,1),"; ",ROUND(T_iv_strat2!AF8,1),"]")))</f>
        <v>[2328.5; 4636.5]</v>
      </c>
      <c r="AJ23" s="49" t="str">
        <f>IF(T_iv_strat2!AI8=".","-",(CONCATENATE("[",ROUND(T_iv_strat2!AI8,1),"; ",ROUND(T_iv_strat2!AJ8,1),"]")))</f>
        <v>[0; 57.7]</v>
      </c>
      <c r="AK23" s="49" t="str">
        <f>IF(T_iv_strat2!AM8=".","-",(CONCATENATE("[",ROUND(T_iv_strat2!AM8,1),"; ",ROUND(T_iv_strat2!AN8,1),"]")))</f>
        <v>[59.9; 332.4]</v>
      </c>
      <c r="AL23" s="49" t="str">
        <f>IF(T_iv_strat2!AQ8=".","-",(CONCATENATE("[",ROUND(T_iv_strat2!AQ8,1),"; ",ROUND(T_iv_strat2!AR8,1),"]")))</f>
        <v>[459.8; 1401.3]</v>
      </c>
      <c r="AM23" s="49" t="str">
        <f>IF(T_iv_strat2!AU8=".","-",(CONCATENATE("[",ROUND(T_iv_strat2!AU8,1),"; ",ROUND(T_iv_strat2!AV8,1),"]")))</f>
        <v>-</v>
      </c>
      <c r="AN23" s="49" t="str">
        <f>IF(T_iv_strat2!AY8=".","-",(CONCATENATE("[",ROUND(T_iv_strat2!AY8,1),"; ",ROUND(T_iv_strat2!AZ8,1),"]")))</f>
        <v>[1315.3; 3169.7]</v>
      </c>
      <c r="AO23" s="49" t="str">
        <f>IF(T_iv_strat2!BC8=".","-",(CONCATENATE("[",ROUND(T_iv_strat2!BC8,1),"; ",ROUND(T_iv_strat2!BD8,1),"]")))</f>
        <v>[0; 224.5]</v>
      </c>
      <c r="AR23" s="47"/>
      <c r="AS23" s="48" t="str">
        <f>IF(T_iv_strat3!C8=".","-",(CONCATENATE("[",ROUND(T_iv_strat3!C8,1),"; ",ROUND(T_iv_strat3!D8,1),"]")))</f>
        <v>[322.5; 1717.4]</v>
      </c>
      <c r="AT23" s="49" t="str">
        <f>IF(T_iv_strat3!G8=".","-",(CONCATENATE("[",ROUND(T_iv_strat3!G8,1),"; ",ROUND(T_iv_strat3!H8,1),"]")))</f>
        <v>-</v>
      </c>
      <c r="AU23" s="49" t="str">
        <f>IF(T_iv_strat3!K8=".","-",(CONCATENATE("[",ROUND(T_iv_strat3!K8,1),"; ",ROUND(T_iv_strat3!L8,1),"]")))</f>
        <v>[0; 0]</v>
      </c>
      <c r="AV23" s="49" t="str">
        <f>IF(T_iv_strat3!O8=".","-",(CONCATENATE("[",ROUND(T_iv_strat3!O8,1),"; ",ROUND(T_iv_strat3!P8,1),"]")))</f>
        <v>[151.1; 888.4]</v>
      </c>
      <c r="AW23" s="49" t="str">
        <f>IF(T_iv_strat3!S8=".","-",(CONCATENATE("[",ROUND(T_iv_strat3!S8,1),"; ",ROUND(T_iv_strat3!T8,1),"]")))</f>
        <v>-</v>
      </c>
      <c r="AX23" s="49" t="str">
        <f>IF(T_iv_strat3!W8=".","-",(CONCATENATE("[",ROUND(T_iv_strat3!W8,1),"; ",ROUND(T_iv_strat3!X8,1),"]")))</f>
        <v>[0; 971.5]</v>
      </c>
      <c r="AY23" s="57" t="str">
        <f>IF(T_iv_strat3!AA8=".","-",(CONCATENATE("[",ROUND(T_iv_strat3!AA8,1),"; ",ROUND(T_iv_strat3!AB8,1),"]")))</f>
        <v>-</v>
      </c>
      <c r="AZ23" s="49" t="str">
        <f>IF(T_iv_strat3!AE8=".","-",(CONCATENATE("[",ROUND(T_iv_strat3!AE8,1),"; ",ROUND(T_iv_strat3!AF8,1),"]")))</f>
        <v>[8381.6; 18436.9]</v>
      </c>
      <c r="BA23" s="49" t="str">
        <f>IF(T_iv_strat3!AI8=".","-",(CONCATENATE("[",ROUND(T_iv_strat3!AI8,1),"; ",ROUND(T_iv_strat3!AJ8,1),"]")))</f>
        <v>-</v>
      </c>
      <c r="BB23" s="49" t="str">
        <f>IF(T_iv_strat3!AM8=".","-",(CONCATENATE("[",ROUND(T_iv_strat3!AM8,1),"; ",ROUND(T_iv_strat3!AN8,1),"]")))</f>
        <v>[0; 717]</v>
      </c>
      <c r="BC23" s="49" t="str">
        <f>IF(T_iv_strat3!AQ8=".","-",(CONCATENATE("[",ROUND(T_iv_strat3!AQ8,1),"; ",ROUND(T_iv_strat3!AR8,1),"]")))</f>
        <v>[6898.4; 15214.9]</v>
      </c>
      <c r="BD23" s="49" t="str">
        <f>IF(T_iv_strat3!AU8=".","-",(CONCATENATE("[",ROUND(T_iv_strat3!AU8,1),"; ",ROUND(T_iv_strat3!AV8,1),"]")))</f>
        <v>-</v>
      </c>
      <c r="BE23" s="49" t="str">
        <f>IF(T_iv_strat3!AY8=".","-",(CONCATENATE("[",ROUND(T_iv_strat3!AY8,1),"; ",ROUND(T_iv_strat3!AZ8,1),"]")))</f>
        <v>[443.2; 3514.1]</v>
      </c>
      <c r="BF23" s="49" t="str">
        <f>IF(T_iv_strat3!BC8=".","-",(CONCATENATE("[",ROUND(T_iv_strat3!BC8,1),"; ",ROUND(T_iv_strat3!BD8,1),"]")))</f>
        <v>[0; 0]</v>
      </c>
    </row>
    <row r="24" spans="1:58" x14ac:dyDescent="0.25">
      <c r="A24" s="30"/>
      <c r="H24" s="30"/>
      <c r="J24" s="12" t="s">
        <v>57</v>
      </c>
      <c r="K24" s="20">
        <f>ROUND(T_iv_strat1!B9,1)</f>
        <v>21.7</v>
      </c>
      <c r="L24" s="13">
        <f>ROUND(T_iv_strat1!F9,1)</f>
        <v>0</v>
      </c>
      <c r="M24" s="13">
        <f>ROUND(T_iv_strat1!J9,1)</f>
        <v>0</v>
      </c>
      <c r="N24" s="13">
        <f>ROUND(T_iv_strat1!N9,1)</f>
        <v>21.7</v>
      </c>
      <c r="O24" s="13">
        <f>ROUND(T_iv_strat1!R9,1)</f>
        <v>0</v>
      </c>
      <c r="P24" s="13">
        <f>ROUND(T_iv_strat1!V9,1)</f>
        <v>0</v>
      </c>
      <c r="Q24" s="56">
        <f>ROUND(T_iv_strat1!Z9,1)</f>
        <v>0</v>
      </c>
      <c r="R24" s="20">
        <f>ROUND(T_iv_strat1!AD9,1)</f>
        <v>148.9</v>
      </c>
      <c r="S24" s="13">
        <f>ROUND(T_iv_strat1!AH9,1)</f>
        <v>0</v>
      </c>
      <c r="T24" s="13">
        <f>ROUND(T_iv_strat1!AL9,1)</f>
        <v>0</v>
      </c>
      <c r="U24" s="13">
        <f>ROUND(T_iv_strat1!AP9,1)</f>
        <v>141.4</v>
      </c>
      <c r="V24" s="13">
        <f>ROUND(T_iv_strat1!AT9,1)</f>
        <v>0</v>
      </c>
      <c r="W24" s="13">
        <f>ROUND(T_iv_strat1!AX9,1)</f>
        <v>7.5</v>
      </c>
      <c r="X24" s="13">
        <f>ROUND(T_iv_strat1!BB9,1)</f>
        <v>0</v>
      </c>
      <c r="AA24" s="12" t="s">
        <v>57</v>
      </c>
      <c r="AB24" s="20">
        <f>ROUND(T_iv_strat2!B9,1)</f>
        <v>0</v>
      </c>
      <c r="AC24" s="13">
        <f>ROUND(T_iv_strat2!F9,1)</f>
        <v>0</v>
      </c>
      <c r="AD24" s="13">
        <f>ROUND(T_iv_strat2!J9,1)</f>
        <v>0</v>
      </c>
      <c r="AE24" s="13">
        <f>ROUND(T_iv_strat2!N9,1)</f>
        <v>0</v>
      </c>
      <c r="AF24" s="13">
        <f>ROUND(T_iv_strat2!R9,1)</f>
        <v>0</v>
      </c>
      <c r="AG24" s="13">
        <f>ROUND(T_iv_strat2!V9,1)</f>
        <v>0</v>
      </c>
      <c r="AH24" s="56">
        <f>ROUND(T_iv_strat2!Z9,1)</f>
        <v>0</v>
      </c>
      <c r="AI24" s="13">
        <f>ROUND(T_iv_strat2!AD9,1)</f>
        <v>48.7</v>
      </c>
      <c r="AJ24" s="13">
        <f>ROUND(T_iv_strat2!AH9,1)</f>
        <v>0</v>
      </c>
      <c r="AK24" s="13">
        <f>ROUND(T_iv_strat2!AL9,1)</f>
        <v>0</v>
      </c>
      <c r="AL24" s="13">
        <f>ROUND(T_iv_strat2!AP9,1)</f>
        <v>41</v>
      </c>
      <c r="AM24" s="13">
        <f>ROUND(T_iv_strat2!AT9,1)</f>
        <v>0</v>
      </c>
      <c r="AN24" s="13">
        <f>ROUND(T_iv_strat2!AX9,1)</f>
        <v>7.7</v>
      </c>
      <c r="AO24" s="13">
        <f>ROUND(T_iv_strat2!BB9,1)</f>
        <v>0</v>
      </c>
      <c r="AR24" s="12" t="s">
        <v>57</v>
      </c>
      <c r="AS24" s="20">
        <f>ROUND(T_iv_strat3!B9,1)</f>
        <v>93.6</v>
      </c>
      <c r="AT24" s="13">
        <f>ROUND(T_iv_strat3!F9,1)</f>
        <v>0</v>
      </c>
      <c r="AU24" s="13">
        <f>ROUND(T_iv_strat3!J9,1)</f>
        <v>0</v>
      </c>
      <c r="AV24" s="13">
        <f>ROUND(T_iv_strat3!N9,1)</f>
        <v>93.6</v>
      </c>
      <c r="AW24" s="13">
        <f>ROUND(T_iv_strat3!R9,1)</f>
        <v>0</v>
      </c>
      <c r="AX24" s="13">
        <f>ROUND(T_iv_strat3!V9,1)</f>
        <v>0</v>
      </c>
      <c r="AY24" s="56">
        <f>ROUND(T_iv_strat3!Z9,1)</f>
        <v>0</v>
      </c>
      <c r="AZ24" s="13">
        <f>ROUND(T_iv_strat3!AD9,1)</f>
        <v>751.9</v>
      </c>
      <c r="BA24" s="13">
        <f>ROUND(T_iv_strat3!AH9,1)</f>
        <v>0</v>
      </c>
      <c r="BB24" s="13">
        <f>ROUND(T_iv_strat3!AL9,1)</f>
        <v>0</v>
      </c>
      <c r="BC24" s="13">
        <f>ROUND(T_iv_strat3!AP9,1)</f>
        <v>751.9</v>
      </c>
      <c r="BD24" s="13">
        <f>ROUND(T_iv_strat3!AT9,1)</f>
        <v>0</v>
      </c>
      <c r="BE24" s="13">
        <f>ROUND(T_iv_strat3!AX9,1)</f>
        <v>0</v>
      </c>
      <c r="BF24" s="13">
        <f>ROUND(T_iv_strat3!BB9,1)</f>
        <v>0</v>
      </c>
    </row>
    <row r="25" spans="1:58" s="50" customFormat="1" ht="9" x14ac:dyDescent="0.15">
      <c r="A25" s="45"/>
      <c r="B25" s="45"/>
      <c r="C25" s="45"/>
      <c r="D25" s="45"/>
      <c r="E25" s="45"/>
      <c r="F25" s="45"/>
      <c r="G25" s="45"/>
      <c r="H25" s="45"/>
      <c r="I25" s="46"/>
      <c r="J25" s="47"/>
      <c r="K25" s="48" t="str">
        <f>IF(T_iv_strat1!C9=".","-",(CONCATENATE("[",ROUND(T_iv_strat1!C9,1),"; ",ROUND(T_iv_strat1!D9,1),"]")))</f>
        <v>[0; 0]</v>
      </c>
      <c r="L25" s="49" t="str">
        <f>IF(T_iv_strat1!G9=".","-",(CONCATENATE("[",ROUND(T_iv_strat1!G9,1),"; ",ROUND(T_iv_strat1!H9,1),"]")))</f>
        <v>-</v>
      </c>
      <c r="M25" s="49" t="str">
        <f>IF(T_iv_strat1!K9=".","-",(CONCATENATE("[",ROUND(T_iv_strat1!K9,1),"; ",ROUND(T_iv_strat1!L9,1),"]")))</f>
        <v>-</v>
      </c>
      <c r="N25" s="49" t="str">
        <f>IF(T_iv_strat1!O9=".","-",(CONCATENATE("[",ROUND(T_iv_strat1!O9,1),"; ",ROUND(T_iv_strat1!P9,1),"]")))</f>
        <v>[0; 0]</v>
      </c>
      <c r="O25" s="49" t="str">
        <f>IF(T_iv_strat1!S9=".","-",(CONCATENATE("[",ROUND(T_iv_strat1!S9,1),"; ",ROUND(T_iv_strat1!T9,1),"]")))</f>
        <v>-</v>
      </c>
      <c r="P25" s="49" t="str">
        <f>IF(T_iv_strat1!W9=".","-",(CONCATENATE("[",ROUND(T_iv_strat1!W9,1),"; ",ROUND(T_iv_strat1!X9,1),"]")))</f>
        <v>-</v>
      </c>
      <c r="Q25" s="57" t="str">
        <f>IF(T_iv_strat1!AA9=".","-",(CONCATENATE("[",ROUND(T_iv_strat1!AA9,1),"; ",ROUND(T_iv_strat1!AB9,1),"]")))</f>
        <v>-</v>
      </c>
      <c r="R25" s="48" t="str">
        <f>IF(T_iv_strat1!AE9=".","-",(CONCATENATE("[",ROUND(T_iv_strat1!AE9,1),"; ",ROUND(T_iv_strat1!AF9,1),"]")))</f>
        <v>[0; 1804.4]</v>
      </c>
      <c r="S25" s="49" t="str">
        <f>IF(T_iv_strat1!AI9=".","-",(CONCATENATE("[",ROUND(T_iv_strat1!AI9,1),"; ",ROUND(T_iv_strat1!AJ9,1),"]")))</f>
        <v>-</v>
      </c>
      <c r="T25" s="49" t="str">
        <f>IF(T_iv_strat1!AM9=".","-",(CONCATENATE("[",ROUND(T_iv_strat1!AM9,1),"; ",ROUND(T_iv_strat1!AN9,1),"]")))</f>
        <v>-</v>
      </c>
      <c r="U25" s="49" t="str">
        <f>IF(T_iv_strat1!AQ9=".","-",(CONCATENATE("[",ROUND(T_iv_strat1!AQ9,1),"; ",ROUND(T_iv_strat1!AR9,1),"]")))</f>
        <v>[0; 1710.5]</v>
      </c>
      <c r="V25" s="49" t="str">
        <f>IF(T_iv_strat1!AU9=".","-",(CONCATENATE("[",ROUND(T_iv_strat1!AU9,1),"; ",ROUND(T_iv_strat1!AV9,1),"]")))</f>
        <v>-</v>
      </c>
      <c r="W25" s="49" t="str">
        <f>IF(T_iv_strat1!AY9=".","-",(CONCATENATE("[",ROUND(T_iv_strat1!AY9,1),"; ",ROUND(T_iv_strat1!AZ9,1),"]")))</f>
        <v>[0; 0]</v>
      </c>
      <c r="X25" s="49" t="str">
        <f>IF(T_iv_strat1!BC9=".","-",(CONCATENATE("[",ROUND(T_iv_strat1!BC9,1),"; ",ROUND(T_iv_strat1!BD9,1),"]")))</f>
        <v>-</v>
      </c>
      <c r="AA25" s="47"/>
      <c r="AB25" s="48" t="str">
        <f>IF(T_iv_strat2!C9=".","-",(CONCATENATE("[",ROUND(T_iv_strat2!C9,1),"; ",ROUND(T_iv_strat2!D9,1),"]")))</f>
        <v>-</v>
      </c>
      <c r="AC25" s="49" t="str">
        <f>IF(T_iv_strat2!G9=".","-",(CONCATENATE("[",ROUND(T_iv_strat2!G9,1),"; ",ROUND(T_iv_strat2!H9,1),"]")))</f>
        <v>-</v>
      </c>
      <c r="AD25" s="49" t="str">
        <f>IF(T_iv_strat2!K9=".","-",(CONCATENATE("[",ROUND(T_iv_strat2!K9,1),"; ",ROUND(T_iv_strat2!L9,1),"]")))</f>
        <v>-</v>
      </c>
      <c r="AE25" s="49" t="str">
        <f>IF(T_iv_strat2!O9=".","-",(CONCATENATE("[",ROUND(T_iv_strat2!O9,1),"; ",ROUND(T_iv_strat2!P9,1),"]")))</f>
        <v>-</v>
      </c>
      <c r="AF25" s="49" t="str">
        <f>IF(T_iv_strat2!S9=".","-",(CONCATENATE("[",ROUND(T_iv_strat2!S9,1),"; ",ROUND(T_iv_strat2!T9,1),"]")))</f>
        <v>-</v>
      </c>
      <c r="AG25" s="49" t="str">
        <f>IF(T_iv_strat2!W9=".","-",(CONCATENATE("[",ROUND(T_iv_strat2!W9,1),"; ",ROUND(T_iv_strat2!X9,1),"]")))</f>
        <v>-</v>
      </c>
      <c r="AH25" s="57" t="str">
        <f>IF(T_iv_strat2!AA9=".","-",(CONCATENATE("[",ROUND(T_iv_strat2!AA9,1),"; ",ROUND(T_iv_strat2!AB9,1),"]")))</f>
        <v>-</v>
      </c>
      <c r="AI25" s="49" t="str">
        <f>IF(T_iv_strat2!AE9=".","-",(CONCATENATE("[",ROUND(T_iv_strat2!AE9,1),"; ",ROUND(T_iv_strat2!AF9,1),"]")))</f>
        <v>[0; 121.7]</v>
      </c>
      <c r="AJ25" s="49" t="str">
        <f>IF(T_iv_strat2!AI9=".","-",(CONCATENATE("[",ROUND(T_iv_strat2!AI9,1),"; ",ROUND(T_iv_strat2!AJ9,1),"]")))</f>
        <v>-</v>
      </c>
      <c r="AK25" s="49" t="str">
        <f>IF(T_iv_strat2!AM9=".","-",(CONCATENATE("[",ROUND(T_iv_strat2!AM9,1),"; ",ROUND(T_iv_strat2!AN9,1),"]")))</f>
        <v>-</v>
      </c>
      <c r="AL25" s="49" t="str">
        <f>IF(T_iv_strat2!AQ9=".","-",(CONCATENATE("[",ROUND(T_iv_strat2!AQ9,1),"; ",ROUND(T_iv_strat2!AR9,1),"]")))</f>
        <v>[0; 127.3]</v>
      </c>
      <c r="AM25" s="49" t="str">
        <f>IF(T_iv_strat2!AU9=".","-",(CONCATENATE("[",ROUND(T_iv_strat2!AU9,1),"; ",ROUND(T_iv_strat2!AV9,1),"]")))</f>
        <v>-</v>
      </c>
      <c r="AN25" s="49" t="str">
        <f>IF(T_iv_strat2!AY9=".","-",(CONCATENATE("[",ROUND(T_iv_strat2!AY9,1),"; ",ROUND(T_iv_strat2!AZ9,1),"]")))</f>
        <v>[0; 21.9]</v>
      </c>
      <c r="AO25" s="49" t="str">
        <f>IF(T_iv_strat2!BC9=".","-",(CONCATENATE("[",ROUND(T_iv_strat2!BC9,1),"; ",ROUND(T_iv_strat2!BD9,1),"]")))</f>
        <v>-</v>
      </c>
      <c r="AR25" s="47"/>
      <c r="AS25" s="48" t="str">
        <f>IF(T_iv_strat3!C9=".","-",(CONCATENATE("[",ROUND(T_iv_strat3!C9,1),"; ",ROUND(T_iv_strat3!D9,1),"]")))</f>
        <v>[0; 374]</v>
      </c>
      <c r="AT25" s="49" t="str">
        <f>IF(T_iv_strat3!G9=".","-",(CONCATENATE("[",ROUND(T_iv_strat3!G9,1),"; ",ROUND(T_iv_strat3!H9,1),"]")))</f>
        <v>-</v>
      </c>
      <c r="AU25" s="49" t="str">
        <f>IF(T_iv_strat3!K9=".","-",(CONCATENATE("[",ROUND(T_iv_strat3!K9,1),"; ",ROUND(T_iv_strat3!L9,1),"]")))</f>
        <v>-</v>
      </c>
      <c r="AV25" s="49" t="str">
        <f>IF(T_iv_strat3!O9=".","-",(CONCATENATE("[",ROUND(T_iv_strat3!O9,1),"; ",ROUND(T_iv_strat3!P9,1),"]")))</f>
        <v>[0; 374]</v>
      </c>
      <c r="AW25" s="49" t="str">
        <f>IF(T_iv_strat3!S9=".","-",(CONCATENATE("[",ROUND(T_iv_strat3!S9,1),"; ",ROUND(T_iv_strat3!T9,1),"]")))</f>
        <v>-</v>
      </c>
      <c r="AX25" s="49" t="str">
        <f>IF(T_iv_strat3!W9=".","-",(CONCATENATE("[",ROUND(T_iv_strat3!W9,1),"; ",ROUND(T_iv_strat3!X9,1),"]")))</f>
        <v>-</v>
      </c>
      <c r="AY25" s="57" t="str">
        <f>IF(T_iv_strat3!AA9=".","-",(CONCATENATE("[",ROUND(T_iv_strat3!AA9,1),"; ",ROUND(T_iv_strat3!AB9,1),"]")))</f>
        <v>-</v>
      </c>
      <c r="AZ25" s="49" t="str">
        <f>IF(T_iv_strat3!AE9=".","-",(CONCATENATE("[",ROUND(T_iv_strat3!AE9,1),"; ",ROUND(T_iv_strat3!AF9,1),"]")))</f>
        <v>[275.3; 1228.6]</v>
      </c>
      <c r="BA25" s="49" t="str">
        <f>IF(T_iv_strat3!AI9=".","-",(CONCATENATE("[",ROUND(T_iv_strat3!AI9,1),"; ",ROUND(T_iv_strat3!AJ9,1),"]")))</f>
        <v>-</v>
      </c>
      <c r="BB25" s="49" t="str">
        <f>IF(T_iv_strat3!AM9=".","-",(CONCATENATE("[",ROUND(T_iv_strat3!AM9,1),"; ",ROUND(T_iv_strat3!AN9,1),"]")))</f>
        <v>-</v>
      </c>
      <c r="BC25" s="49" t="str">
        <f>IF(T_iv_strat3!AQ9=".","-",(CONCATENATE("[",ROUND(T_iv_strat3!AQ9,1),"; ",ROUND(T_iv_strat3!AR9,1),"]")))</f>
        <v>[275.3; 1228.6]</v>
      </c>
      <c r="BD25" s="49" t="str">
        <f>IF(T_iv_strat3!AU9=".","-",(CONCATENATE("[",ROUND(T_iv_strat3!AU9,1),"; ",ROUND(T_iv_strat3!AV9,1),"]")))</f>
        <v>-</v>
      </c>
      <c r="BE25" s="49" t="str">
        <f>IF(T_iv_strat3!AY9=".","-",(CONCATENATE("[",ROUND(T_iv_strat3!AY9,1),"; ",ROUND(T_iv_strat3!AZ9,1),"]")))</f>
        <v>-</v>
      </c>
      <c r="BF25" s="49" t="str">
        <f>IF(T_iv_strat3!BC9=".","-",(CONCATENATE("[",ROUND(T_iv_strat3!BC9,1),"; ",ROUND(T_iv_strat3!BD9,1),"]")))</f>
        <v>-</v>
      </c>
    </row>
    <row r="26" spans="1:58" x14ac:dyDescent="0.25">
      <c r="J26" s="12" t="s">
        <v>46</v>
      </c>
      <c r="K26" s="20">
        <f>ROUND(T_iv_strat1!B10,1)</f>
        <v>0</v>
      </c>
      <c r="L26" s="13">
        <f>ROUND(T_iv_strat1!F10,1)</f>
        <v>0</v>
      </c>
      <c r="M26" s="13">
        <f>ROUND(T_iv_strat1!J10,1)</f>
        <v>0</v>
      </c>
      <c r="N26" s="13">
        <f>ROUND(T_iv_strat1!N10,1)</f>
        <v>0</v>
      </c>
      <c r="O26" s="13">
        <f>ROUND(T_iv_strat1!R10,1)</f>
        <v>0</v>
      </c>
      <c r="P26" s="13">
        <f>ROUND(T_iv_strat1!V10,1)</f>
        <v>0</v>
      </c>
      <c r="Q26" s="56">
        <f>ROUND(T_iv_strat1!Z10,1)</f>
        <v>0</v>
      </c>
      <c r="R26" s="20">
        <f>ROUND(T_iv_strat1!AD10,1)</f>
        <v>360.4</v>
      </c>
      <c r="S26" s="13">
        <f>ROUND(T_iv_strat1!AH10,1)</f>
        <v>0</v>
      </c>
      <c r="T26" s="13">
        <f>ROUND(T_iv_strat1!AL10,1)</f>
        <v>0</v>
      </c>
      <c r="U26" s="13">
        <f>ROUND(T_iv_strat1!AP10,1)</f>
        <v>135.19999999999999</v>
      </c>
      <c r="V26" s="13">
        <f>ROUND(T_iv_strat1!AT10,1)</f>
        <v>0</v>
      </c>
      <c r="W26" s="13">
        <f>ROUND(T_iv_strat1!AX10,1)</f>
        <v>225.3</v>
      </c>
      <c r="X26" s="13">
        <f>ROUND(T_iv_strat1!BB10,1)</f>
        <v>0</v>
      </c>
      <c r="AA26" s="12" t="s">
        <v>46</v>
      </c>
      <c r="AB26" s="20">
        <f>ROUND(T_iv_strat2!B10,1)</f>
        <v>0</v>
      </c>
      <c r="AC26" s="13">
        <f>ROUND(T_iv_strat2!F10,1)</f>
        <v>0</v>
      </c>
      <c r="AD26" s="13">
        <f>ROUND(T_iv_strat2!J10,1)</f>
        <v>0</v>
      </c>
      <c r="AE26" s="13">
        <f>ROUND(T_iv_strat2!N10,1)</f>
        <v>0</v>
      </c>
      <c r="AF26" s="13">
        <f>ROUND(T_iv_strat2!R10,1)</f>
        <v>0</v>
      </c>
      <c r="AG26" s="13">
        <f>ROUND(T_iv_strat2!V10,1)</f>
        <v>0</v>
      </c>
      <c r="AH26" s="56">
        <f>ROUND(T_iv_strat2!Z10,1)</f>
        <v>0</v>
      </c>
      <c r="AI26" s="13">
        <f>ROUND(T_iv_strat2!AD10,1)</f>
        <v>16.100000000000001</v>
      </c>
      <c r="AJ26" s="13">
        <f>ROUND(T_iv_strat2!AH10,1)</f>
        <v>4.5999999999999996</v>
      </c>
      <c r="AK26" s="13">
        <f>ROUND(T_iv_strat2!AL10,1)</f>
        <v>0</v>
      </c>
      <c r="AL26" s="13">
        <f>ROUND(T_iv_strat2!AP10,1)</f>
        <v>0</v>
      </c>
      <c r="AM26" s="13">
        <f>ROUND(T_iv_strat2!AT10,1)</f>
        <v>0</v>
      </c>
      <c r="AN26" s="13">
        <f>ROUND(T_iv_strat2!AX10,1)</f>
        <v>11.5</v>
      </c>
      <c r="AO26" s="13">
        <f>ROUND(T_iv_strat2!BB10,1)</f>
        <v>0</v>
      </c>
      <c r="AR26" s="12" t="s">
        <v>46</v>
      </c>
      <c r="AS26" s="20">
        <f>ROUND(T_iv_strat3!B10,1)</f>
        <v>0</v>
      </c>
      <c r="AT26" s="13">
        <f>ROUND(T_iv_strat3!F10,1)</f>
        <v>0</v>
      </c>
      <c r="AU26" s="13">
        <f>ROUND(T_iv_strat3!J10,1)</f>
        <v>0</v>
      </c>
      <c r="AV26" s="13">
        <f>ROUND(T_iv_strat3!N10,1)</f>
        <v>0</v>
      </c>
      <c r="AW26" s="13">
        <f>ROUND(T_iv_strat3!R10,1)</f>
        <v>0</v>
      </c>
      <c r="AX26" s="13">
        <f>ROUND(T_iv_strat3!V10,1)</f>
        <v>0</v>
      </c>
      <c r="AY26" s="56">
        <f>ROUND(T_iv_strat3!Z10,1)</f>
        <v>0</v>
      </c>
      <c r="AZ26" s="13">
        <f>ROUND(T_iv_strat3!AD10,1)</f>
        <v>282.89999999999998</v>
      </c>
      <c r="BA26" s="13">
        <f>ROUND(T_iv_strat3!AH10,1)</f>
        <v>0</v>
      </c>
      <c r="BB26" s="13">
        <f>ROUND(T_iv_strat3!AL10,1)</f>
        <v>0</v>
      </c>
      <c r="BC26" s="13">
        <f>ROUND(T_iv_strat3!AP10,1)</f>
        <v>282.89999999999998</v>
      </c>
      <c r="BD26" s="13">
        <f>ROUND(T_iv_strat3!AT10,1)</f>
        <v>0</v>
      </c>
      <c r="BE26" s="13">
        <f>ROUND(T_iv_strat3!AX10,1)</f>
        <v>0</v>
      </c>
      <c r="BF26" s="13">
        <f>ROUND(T_iv_strat3!BB10,1)</f>
        <v>0</v>
      </c>
    </row>
    <row r="27" spans="1:58" s="50" customFormat="1" ht="9" x14ac:dyDescent="0.15">
      <c r="A27" s="45"/>
      <c r="B27" s="45"/>
      <c r="C27" s="45"/>
      <c r="D27" s="45"/>
      <c r="E27" s="45"/>
      <c r="F27" s="45"/>
      <c r="G27" s="45"/>
      <c r="H27" s="45"/>
      <c r="I27" s="46"/>
      <c r="J27" s="47"/>
      <c r="K27" s="48" t="str">
        <f>IF(T_iv_strat1!C10=".","-",(CONCATENATE("[",ROUND(T_iv_strat1!C10,1),"; ",ROUND(T_iv_strat1!D10,1),"]")))</f>
        <v>-</v>
      </c>
      <c r="L27" s="49" t="str">
        <f>IF(T_iv_strat1!G10=".","-",(CONCATENATE("[",ROUND(T_iv_strat1!G10,1),"; ",ROUND(T_iv_strat1!H10,1),"]")))</f>
        <v>-</v>
      </c>
      <c r="M27" s="49" t="str">
        <f>IF(T_iv_strat1!K10=".","-",(CONCATENATE("[",ROUND(T_iv_strat1!K10,1),"; ",ROUND(T_iv_strat1!L10,1),"]")))</f>
        <v>-</v>
      </c>
      <c r="N27" s="49" t="str">
        <f>IF(T_iv_strat1!O10=".","-",(CONCATENATE("[",ROUND(T_iv_strat1!O10,1),"; ",ROUND(T_iv_strat1!P10,1),"]")))</f>
        <v>-</v>
      </c>
      <c r="O27" s="49" t="str">
        <f>IF(T_iv_strat1!S10=".","-",(CONCATENATE("[",ROUND(T_iv_strat1!S10,1),"; ",ROUND(T_iv_strat1!T10,1),"]")))</f>
        <v>-</v>
      </c>
      <c r="P27" s="49" t="str">
        <f>IF(T_iv_strat1!W10=".","-",(CONCATENATE("[",ROUND(T_iv_strat1!W10,1),"; ",ROUND(T_iv_strat1!X10,1),"]")))</f>
        <v>-</v>
      </c>
      <c r="Q27" s="57" t="str">
        <f>IF(T_iv_strat1!AA10=".","-",(CONCATENATE("[",ROUND(T_iv_strat1!AA10,1),"; ",ROUND(T_iv_strat1!AB10,1),"]")))</f>
        <v>-</v>
      </c>
      <c r="R27" s="48" t="str">
        <f>IF(T_iv_strat1!AE10=".","-",(CONCATENATE("[",ROUND(T_iv_strat1!AE10,1),"; ",ROUND(T_iv_strat1!AF10,1),"]")))</f>
        <v>[0; 0]</v>
      </c>
      <c r="S27" s="49" t="str">
        <f>IF(T_iv_strat1!AI10=".","-",(CONCATENATE("[",ROUND(T_iv_strat1!AI10,1),"; ",ROUND(T_iv_strat1!AJ10,1),"]")))</f>
        <v>-</v>
      </c>
      <c r="T27" s="49" t="str">
        <f>IF(T_iv_strat1!AM10=".","-",(CONCATENATE("[",ROUND(T_iv_strat1!AM10,1),"; ",ROUND(T_iv_strat1!AN10,1),"]")))</f>
        <v>-</v>
      </c>
      <c r="U27" s="49" t="str">
        <f>IF(T_iv_strat1!AQ10=".","-",(CONCATENATE("[",ROUND(T_iv_strat1!AQ10,1),"; ",ROUND(T_iv_strat1!AR10,1),"]")))</f>
        <v>[0; 0]</v>
      </c>
      <c r="V27" s="49" t="str">
        <f>IF(T_iv_strat1!AU10=".","-",(CONCATENATE("[",ROUND(T_iv_strat1!AU10,1),"; ",ROUND(T_iv_strat1!AV10,1),"]")))</f>
        <v>-</v>
      </c>
      <c r="W27" s="49" t="str">
        <f>IF(T_iv_strat1!AY10=".","-",(CONCATENATE("[",ROUND(T_iv_strat1!AY10,1),"; ",ROUND(T_iv_strat1!AZ10,1),"]")))</f>
        <v>[0; 0]</v>
      </c>
      <c r="X27" s="49" t="str">
        <f>IF(T_iv_strat1!BC10=".","-",(CONCATENATE("[",ROUND(T_iv_strat1!BC10,1),"; ",ROUND(T_iv_strat1!BD10,1),"]")))</f>
        <v>-</v>
      </c>
      <c r="AA27" s="47"/>
      <c r="AB27" s="48" t="str">
        <f>IF(T_iv_strat2!C10=".","-",(CONCATENATE("[",ROUND(T_iv_strat2!C10,1),"; ",ROUND(T_iv_strat2!D10,1),"]")))</f>
        <v>-</v>
      </c>
      <c r="AC27" s="49" t="str">
        <f>IF(T_iv_strat2!G10=".","-",(CONCATENATE("[",ROUND(T_iv_strat2!G10,1),"; ",ROUND(T_iv_strat2!H10,1),"]")))</f>
        <v>-</v>
      </c>
      <c r="AD27" s="49" t="str">
        <f>IF(T_iv_strat2!K10=".","-",(CONCATENATE("[",ROUND(T_iv_strat2!K10,1),"; ",ROUND(T_iv_strat2!L10,1),"]")))</f>
        <v>-</v>
      </c>
      <c r="AE27" s="49" t="str">
        <f>IF(T_iv_strat2!O10=".","-",(CONCATENATE("[",ROUND(T_iv_strat2!O10,1),"; ",ROUND(T_iv_strat2!P10,1),"]")))</f>
        <v>-</v>
      </c>
      <c r="AF27" s="49" t="str">
        <f>IF(T_iv_strat2!S10=".","-",(CONCATENATE("[",ROUND(T_iv_strat2!S10,1),"; ",ROUND(T_iv_strat2!T10,1),"]")))</f>
        <v>-</v>
      </c>
      <c r="AG27" s="49" t="str">
        <f>IF(T_iv_strat2!W10=".","-",(CONCATENATE("[",ROUND(T_iv_strat2!W10,1),"; ",ROUND(T_iv_strat2!X10,1),"]")))</f>
        <v>-</v>
      </c>
      <c r="AH27" s="57" t="str">
        <f>IF(T_iv_strat2!AA10=".","-",(CONCATENATE("[",ROUND(T_iv_strat2!AA10,1),"; ",ROUND(T_iv_strat2!AB10,1),"]")))</f>
        <v>-</v>
      </c>
      <c r="AI27" s="49" t="str">
        <f>IF(T_iv_strat2!AE10=".","-",(CONCATENATE("[",ROUND(T_iv_strat2!AE10,1),"; ",ROUND(T_iv_strat2!AF10,1),"]")))</f>
        <v>[0; 98.4]</v>
      </c>
      <c r="AJ27" s="49" t="str">
        <f>IF(T_iv_strat2!AI10=".","-",(CONCATENATE("[",ROUND(T_iv_strat2!AI10,1),"; ",ROUND(T_iv_strat2!AJ10,1),"]")))</f>
        <v>[0; 0]</v>
      </c>
      <c r="AK27" s="49" t="str">
        <f>IF(T_iv_strat2!AM10=".","-",(CONCATENATE("[",ROUND(T_iv_strat2!AM10,1),"; ",ROUND(T_iv_strat2!AN10,1),"]")))</f>
        <v>-</v>
      </c>
      <c r="AL27" s="49" t="str">
        <f>IF(T_iv_strat2!AQ10=".","-",(CONCATENATE("[",ROUND(T_iv_strat2!AQ10,1),"; ",ROUND(T_iv_strat2!AR10,1),"]")))</f>
        <v>-</v>
      </c>
      <c r="AM27" s="49" t="str">
        <f>IF(T_iv_strat2!AU10=".","-",(CONCATENATE("[",ROUND(T_iv_strat2!AU10,1),"; ",ROUND(T_iv_strat2!AV10,1),"]")))</f>
        <v>-</v>
      </c>
      <c r="AN27" s="49" t="str">
        <f>IF(T_iv_strat2!AY10=".","-",(CONCATENATE("[",ROUND(T_iv_strat2!AY10,1),"; ",ROUND(T_iv_strat2!AZ10,1),"]")))</f>
        <v>[0; 0]</v>
      </c>
      <c r="AO27" s="49" t="str">
        <f>IF(T_iv_strat2!BC10=".","-",(CONCATENATE("[",ROUND(T_iv_strat2!BC10,1),"; ",ROUND(T_iv_strat2!BD10,1),"]")))</f>
        <v>-</v>
      </c>
      <c r="AR27" s="47"/>
      <c r="AS27" s="48" t="str">
        <f>IF(T_iv_strat3!C10=".","-",(CONCATENATE("[",ROUND(T_iv_strat3!C10,1),"; ",ROUND(T_iv_strat3!D10,1),"]")))</f>
        <v>-</v>
      </c>
      <c r="AT27" s="49" t="str">
        <f>IF(T_iv_strat3!G10=".","-",(CONCATENATE("[",ROUND(T_iv_strat3!G10,1),"; ",ROUND(T_iv_strat3!H10,1),"]")))</f>
        <v>-</v>
      </c>
      <c r="AU27" s="49" t="str">
        <f>IF(T_iv_strat3!K10=".","-",(CONCATENATE("[",ROUND(T_iv_strat3!K10,1),"; ",ROUND(T_iv_strat3!L10,1),"]")))</f>
        <v>-</v>
      </c>
      <c r="AV27" s="49" t="str">
        <f>IF(T_iv_strat3!O10=".","-",(CONCATENATE("[",ROUND(T_iv_strat3!O10,1),"; ",ROUND(T_iv_strat3!P10,1),"]")))</f>
        <v>-</v>
      </c>
      <c r="AW27" s="49" t="str">
        <f>IF(T_iv_strat3!S10=".","-",(CONCATENATE("[",ROUND(T_iv_strat3!S10,1),"; ",ROUND(T_iv_strat3!T10,1),"]")))</f>
        <v>-</v>
      </c>
      <c r="AX27" s="49" t="str">
        <f>IF(T_iv_strat3!W10=".","-",(CONCATENATE("[",ROUND(T_iv_strat3!W10,1),"; ",ROUND(T_iv_strat3!X10,1),"]")))</f>
        <v>-</v>
      </c>
      <c r="AY27" s="57" t="str">
        <f>IF(T_iv_strat3!AA10=".","-",(CONCATENATE("[",ROUND(T_iv_strat3!AA10,1),"; ",ROUND(T_iv_strat3!AB10,1),"]")))</f>
        <v>-</v>
      </c>
      <c r="AZ27" s="49" t="str">
        <f>IF(T_iv_strat3!AE10=".","-",(CONCATENATE("[",ROUND(T_iv_strat3!AE10,1),"; ",ROUND(T_iv_strat3!AF10,1),"]")))</f>
        <v>[0; 2613.8]</v>
      </c>
      <c r="BA27" s="49" t="str">
        <f>IF(T_iv_strat3!AI10=".","-",(CONCATENATE("[",ROUND(T_iv_strat3!AI10,1),"; ",ROUND(T_iv_strat3!AJ10,1),"]")))</f>
        <v>-</v>
      </c>
      <c r="BB27" s="49" t="str">
        <f>IF(T_iv_strat3!AM10=".","-",(CONCATENATE("[",ROUND(T_iv_strat3!AM10,1),"; ",ROUND(T_iv_strat3!AN10,1),"]")))</f>
        <v>-</v>
      </c>
      <c r="BC27" s="49" t="str">
        <f>IF(T_iv_strat3!AQ10=".","-",(CONCATENATE("[",ROUND(T_iv_strat3!AQ10,1),"; ",ROUND(T_iv_strat3!AR10,1),"]")))</f>
        <v>[0; 2613.8]</v>
      </c>
      <c r="BD27" s="49" t="str">
        <f>IF(T_iv_strat3!AU10=".","-",(CONCATENATE("[",ROUND(T_iv_strat3!AU10,1),"; ",ROUND(T_iv_strat3!AV10,1),"]")))</f>
        <v>-</v>
      </c>
      <c r="BE27" s="49" t="str">
        <f>IF(T_iv_strat3!AY10=".","-",(CONCATENATE("[",ROUND(T_iv_strat3!AY10,1),"; ",ROUND(T_iv_strat3!AZ10,1),"]")))</f>
        <v>-</v>
      </c>
      <c r="BF27" s="49" t="str">
        <f>IF(T_iv_strat3!BC10=".","-",(CONCATENATE("[",ROUND(T_iv_strat3!BC10,1),"; ",ROUND(T_iv_strat3!BD10,1),"]")))</f>
        <v>-</v>
      </c>
    </row>
    <row r="28" spans="1:58" x14ac:dyDescent="0.25">
      <c r="J28" s="12" t="s">
        <v>31</v>
      </c>
      <c r="K28" s="20">
        <f>ROUND(T_iv_strat1!B11,1)</f>
        <v>9.8000000000000007</v>
      </c>
      <c r="L28" s="13">
        <f>ROUND(T_iv_strat1!F11,1)</f>
        <v>1.5</v>
      </c>
      <c r="M28" s="13">
        <f>ROUND(T_iv_strat1!J11,1)</f>
        <v>0</v>
      </c>
      <c r="N28" s="13">
        <f>ROUND(T_iv_strat1!N11,1)</f>
        <v>1.3</v>
      </c>
      <c r="O28" s="13">
        <f>ROUND(T_iv_strat1!R11,1)</f>
        <v>0</v>
      </c>
      <c r="P28" s="13">
        <f>ROUND(T_iv_strat1!V11,1)</f>
        <v>7</v>
      </c>
      <c r="Q28" s="56">
        <f>ROUND(T_iv_strat1!Z11,1)</f>
        <v>0</v>
      </c>
      <c r="R28" s="20">
        <f>ROUND(T_iv_strat1!AD11,1)</f>
        <v>303.3</v>
      </c>
      <c r="S28" s="13">
        <f>ROUND(T_iv_strat1!AH11,1)</f>
        <v>0</v>
      </c>
      <c r="T28" s="13">
        <f>ROUND(T_iv_strat1!AL11,1)</f>
        <v>2.1</v>
      </c>
      <c r="U28" s="13">
        <f>ROUND(T_iv_strat1!AP11,1)</f>
        <v>245.6</v>
      </c>
      <c r="V28" s="13">
        <f>ROUND(T_iv_strat1!AT11,1)</f>
        <v>0</v>
      </c>
      <c r="W28" s="13">
        <f>ROUND(T_iv_strat1!AX11,1)</f>
        <v>55.6</v>
      </c>
      <c r="X28" s="13">
        <f>ROUND(T_iv_strat1!BB11,1)</f>
        <v>0</v>
      </c>
      <c r="AA28" s="12" t="s">
        <v>31</v>
      </c>
      <c r="AB28" s="20">
        <f>ROUND(T_iv_strat2!B11,1)</f>
        <v>238.1</v>
      </c>
      <c r="AC28" s="13">
        <f>ROUND(T_iv_strat2!F11,1)</f>
        <v>0</v>
      </c>
      <c r="AD28" s="13">
        <f>ROUND(T_iv_strat2!J11,1)</f>
        <v>0</v>
      </c>
      <c r="AE28" s="13">
        <f>ROUND(T_iv_strat2!N11,1)</f>
        <v>97</v>
      </c>
      <c r="AF28" s="13">
        <f>ROUND(T_iv_strat2!R11,1)</f>
        <v>0</v>
      </c>
      <c r="AG28" s="13">
        <f>ROUND(T_iv_strat2!V11,1)</f>
        <v>110</v>
      </c>
      <c r="AH28" s="56">
        <f>ROUND(T_iv_strat2!Z11,1)</f>
        <v>31.1</v>
      </c>
      <c r="AI28" s="13">
        <f>ROUND(T_iv_strat2!AD11,1)</f>
        <v>181.6</v>
      </c>
      <c r="AJ28" s="13">
        <f>ROUND(T_iv_strat2!AH11,1)</f>
        <v>41.3</v>
      </c>
      <c r="AK28" s="13">
        <f>ROUND(T_iv_strat2!AL11,1)</f>
        <v>2.4</v>
      </c>
      <c r="AL28" s="13">
        <f>ROUND(T_iv_strat2!AP11,1)</f>
        <v>82.4</v>
      </c>
      <c r="AM28" s="13">
        <f>ROUND(T_iv_strat2!AT11,1)</f>
        <v>0</v>
      </c>
      <c r="AN28" s="13">
        <f>ROUND(T_iv_strat2!AX11,1)</f>
        <v>55.5</v>
      </c>
      <c r="AO28" s="13">
        <f>ROUND(T_iv_strat2!BB11,1)</f>
        <v>0</v>
      </c>
      <c r="AR28" s="12" t="s">
        <v>31</v>
      </c>
      <c r="AS28" s="20">
        <f>ROUND(T_iv_strat3!B11,1)</f>
        <v>19.2</v>
      </c>
      <c r="AT28" s="13">
        <f>ROUND(T_iv_strat3!F11,1)</f>
        <v>0</v>
      </c>
      <c r="AU28" s="13">
        <f>ROUND(T_iv_strat3!J11,1)</f>
        <v>19.2</v>
      </c>
      <c r="AV28" s="13">
        <f>ROUND(T_iv_strat3!N11,1)</f>
        <v>0</v>
      </c>
      <c r="AW28" s="13">
        <f>ROUND(T_iv_strat3!R11,1)</f>
        <v>0</v>
      </c>
      <c r="AX28" s="13">
        <f>ROUND(T_iv_strat3!V11,1)</f>
        <v>0</v>
      </c>
      <c r="AY28" s="56">
        <f>ROUND(T_iv_strat3!Z11,1)</f>
        <v>0</v>
      </c>
      <c r="AZ28" s="13">
        <f>ROUND(T_iv_strat3!AD11,1)</f>
        <v>83.2</v>
      </c>
      <c r="BA28" s="13">
        <f>ROUND(T_iv_strat3!AH11,1)</f>
        <v>0</v>
      </c>
      <c r="BB28" s="13">
        <f>ROUND(T_iv_strat3!AL11,1)</f>
        <v>51.6</v>
      </c>
      <c r="BC28" s="13">
        <f>ROUND(T_iv_strat3!AP11,1)</f>
        <v>29.9</v>
      </c>
      <c r="BD28" s="13">
        <f>ROUND(T_iv_strat3!AT11,1)</f>
        <v>0</v>
      </c>
      <c r="BE28" s="13">
        <f>ROUND(T_iv_strat3!AX11,1)</f>
        <v>1.7</v>
      </c>
      <c r="BF28" s="13">
        <f>ROUND(T_iv_strat3!BB11,1)</f>
        <v>0</v>
      </c>
    </row>
    <row r="29" spans="1:58" s="50" customFormat="1" ht="9" x14ac:dyDescent="0.15">
      <c r="A29" s="45"/>
      <c r="B29" s="45"/>
      <c r="C29" s="45"/>
      <c r="D29" s="45"/>
      <c r="E29" s="45"/>
      <c r="F29" s="45"/>
      <c r="G29" s="45"/>
      <c r="H29" s="45"/>
      <c r="I29" s="46"/>
      <c r="J29" s="47"/>
      <c r="K29" s="48" t="str">
        <f>IF(T_iv_strat1!C11=".","-",(CONCATENATE("[",ROUND(T_iv_strat1!C11,1),"; ",ROUND(T_iv_strat1!D11,1),"]")))</f>
        <v>[0; 31.5]</v>
      </c>
      <c r="L29" s="49" t="str">
        <f>IF(T_iv_strat1!G11=".","-",(CONCATENATE("[",ROUND(T_iv_strat1!G11,1),"; ",ROUND(T_iv_strat1!H11,1),"]")))</f>
        <v>[0; 0]</v>
      </c>
      <c r="M29" s="49" t="str">
        <f>IF(T_iv_strat1!K11=".","-",(CONCATENATE("[",ROUND(T_iv_strat1!K11,1),"; ",ROUND(T_iv_strat1!L11,1),"]")))</f>
        <v>-</v>
      </c>
      <c r="N29" s="49" t="str">
        <f>IF(T_iv_strat1!O11=".","-",(CONCATENATE("[",ROUND(T_iv_strat1!O11,1),"; ",ROUND(T_iv_strat1!P11,1),"]")))</f>
        <v>[0; 0]</v>
      </c>
      <c r="O29" s="49" t="str">
        <f>IF(T_iv_strat1!S11=".","-",(CONCATENATE("[",ROUND(T_iv_strat1!S11,1),"; ",ROUND(T_iv_strat1!T11,1),"]")))</f>
        <v>-</v>
      </c>
      <c r="P29" s="49" t="str">
        <f>IF(T_iv_strat1!W11=".","-",(CONCATENATE("[",ROUND(T_iv_strat1!W11,1),"; ",ROUND(T_iv_strat1!X11,1),"]")))</f>
        <v>[0; 0]</v>
      </c>
      <c r="Q29" s="57" t="str">
        <f>IF(T_iv_strat1!AA11=".","-",(CONCATENATE("[",ROUND(T_iv_strat1!AA11,1),"; ",ROUND(T_iv_strat1!AB11,1),"]")))</f>
        <v>-</v>
      </c>
      <c r="R29" s="48" t="str">
        <f>IF(T_iv_strat1!AE11=".","-",(CONCATENATE("[",ROUND(T_iv_strat1!AE11,1),"; ",ROUND(T_iv_strat1!AF11,1),"]")))</f>
        <v>[0; 865.6]</v>
      </c>
      <c r="S29" s="49" t="str">
        <f>IF(T_iv_strat1!AI11=".","-",(CONCATENATE("[",ROUND(T_iv_strat1!AI11,1),"; ",ROUND(T_iv_strat1!AJ11,1),"]")))</f>
        <v>-</v>
      </c>
      <c r="T29" s="49" t="str">
        <f>IF(T_iv_strat1!AM11=".","-",(CONCATENATE("[",ROUND(T_iv_strat1!AM11,1),"; ",ROUND(T_iv_strat1!AN11,1),"]")))</f>
        <v>[0; 0]</v>
      </c>
      <c r="U29" s="49" t="str">
        <f>IF(T_iv_strat1!AQ11=".","-",(CONCATENATE("[",ROUND(T_iv_strat1!AQ11,1),"; ",ROUND(T_iv_strat1!AR11,1),"]")))</f>
        <v>[0; 0]</v>
      </c>
      <c r="V29" s="49" t="str">
        <f>IF(T_iv_strat1!AU11=".","-",(CONCATENATE("[",ROUND(T_iv_strat1!AU11,1),"; ",ROUND(T_iv_strat1!AV11,1),"]")))</f>
        <v>-</v>
      </c>
      <c r="W29" s="49" t="str">
        <f>IF(T_iv_strat1!AY11=".","-",(CONCATENATE("[",ROUND(T_iv_strat1!AY11,1),"; ",ROUND(T_iv_strat1!AZ11,1),"]")))</f>
        <v>[0; 140.1]</v>
      </c>
      <c r="X29" s="49" t="str">
        <f>IF(T_iv_strat1!BC11=".","-",(CONCATENATE("[",ROUND(T_iv_strat1!BC11,1),"; ",ROUND(T_iv_strat1!BD11,1),"]")))</f>
        <v>-</v>
      </c>
      <c r="AA29" s="47"/>
      <c r="AB29" s="48" t="str">
        <f>IF(T_iv_strat2!C11=".","-",(CONCATENATE("[",ROUND(T_iv_strat2!C11,1),"; ",ROUND(T_iv_strat2!D11,1),"]")))</f>
        <v>[0; 522.3]</v>
      </c>
      <c r="AC29" s="49" t="str">
        <f>IF(T_iv_strat2!G11=".","-",(CONCATENATE("[",ROUND(T_iv_strat2!G11,1),"; ",ROUND(T_iv_strat2!H11,1),"]")))</f>
        <v>-</v>
      </c>
      <c r="AD29" s="49" t="str">
        <f>IF(T_iv_strat2!K11=".","-",(CONCATENATE("[",ROUND(T_iv_strat2!K11,1),"; ",ROUND(T_iv_strat2!L11,1),"]")))</f>
        <v>-</v>
      </c>
      <c r="AE29" s="49" t="str">
        <f>IF(T_iv_strat2!O11=".","-",(CONCATENATE("[",ROUND(T_iv_strat2!O11,1),"; ",ROUND(T_iv_strat2!P11,1),"]")))</f>
        <v>[0; 431.6]</v>
      </c>
      <c r="AF29" s="49" t="str">
        <f>IF(T_iv_strat2!S11=".","-",(CONCATENATE("[",ROUND(T_iv_strat2!S11,1),"; ",ROUND(T_iv_strat2!T11,1),"]")))</f>
        <v>-</v>
      </c>
      <c r="AG29" s="49" t="str">
        <f>IF(T_iv_strat2!W11=".","-",(CONCATENATE("[",ROUND(T_iv_strat2!W11,1),"; ",ROUND(T_iv_strat2!X11,1),"]")))</f>
        <v>[15.2; 204.8]</v>
      </c>
      <c r="AH29" s="57" t="str">
        <f>IF(T_iv_strat2!AA11=".","-",(CONCATENATE("[",ROUND(T_iv_strat2!AA11,1),"; ",ROUND(T_iv_strat2!AB11,1),"]")))</f>
        <v>[0; 0]</v>
      </c>
      <c r="AI29" s="49" t="str">
        <f>IF(T_iv_strat2!AE11=".","-",(CONCATENATE("[",ROUND(T_iv_strat2!AE11,1),"; ",ROUND(T_iv_strat2!AF11,1),"]")))</f>
        <v>[54.3; 308.9]</v>
      </c>
      <c r="AJ29" s="49" t="str">
        <f>IF(T_iv_strat2!AI11=".","-",(CONCATENATE("[",ROUND(T_iv_strat2!AI11,1),"; ",ROUND(T_iv_strat2!AJ11,1),"]")))</f>
        <v>[0; 109]</v>
      </c>
      <c r="AK29" s="49" t="str">
        <f>IF(T_iv_strat2!AM11=".","-",(CONCATENATE("[",ROUND(T_iv_strat2!AM11,1),"; ",ROUND(T_iv_strat2!AN11,1),"]")))</f>
        <v>[0; 9.4]</v>
      </c>
      <c r="AL29" s="49" t="str">
        <f>IF(T_iv_strat2!AQ11=".","-",(CONCATENATE("[",ROUND(T_iv_strat2!AQ11,1),"; ",ROUND(T_iv_strat2!AR11,1),"]")))</f>
        <v>[7; 157.7]</v>
      </c>
      <c r="AM29" s="49" t="str">
        <f>IF(T_iv_strat2!AU11=".","-",(CONCATENATE("[",ROUND(T_iv_strat2!AU11,1),"; ",ROUND(T_iv_strat2!AV11,1),"]")))</f>
        <v>-</v>
      </c>
      <c r="AN29" s="49" t="str">
        <f>IF(T_iv_strat2!AY11=".","-",(CONCATENATE("[",ROUND(T_iv_strat2!AY11,1),"; ",ROUND(T_iv_strat2!AZ11,1),"]")))</f>
        <v>[23.5; 87.5]</v>
      </c>
      <c r="AO29" s="49" t="str">
        <f>IF(T_iv_strat2!BC11=".","-",(CONCATENATE("[",ROUND(T_iv_strat2!BC11,1),"; ",ROUND(T_iv_strat2!BD11,1),"]")))</f>
        <v>-</v>
      </c>
      <c r="AR29" s="47"/>
      <c r="AS29" s="48" t="str">
        <f>IF(T_iv_strat3!C11=".","-",(CONCATENATE("[",ROUND(T_iv_strat3!C11,1),"; ",ROUND(T_iv_strat3!D11,1),"]")))</f>
        <v>[0; 196.6]</v>
      </c>
      <c r="AT29" s="49" t="str">
        <f>IF(T_iv_strat3!G11=".","-",(CONCATENATE("[",ROUND(T_iv_strat3!G11,1),"; ",ROUND(T_iv_strat3!H11,1),"]")))</f>
        <v>-</v>
      </c>
      <c r="AU29" s="49" t="str">
        <f>IF(T_iv_strat3!K11=".","-",(CONCATENATE("[",ROUND(T_iv_strat3!K11,1),"; ",ROUND(T_iv_strat3!L11,1),"]")))</f>
        <v>[0; 196.6]</v>
      </c>
      <c r="AV29" s="49" t="str">
        <f>IF(T_iv_strat3!O11=".","-",(CONCATENATE("[",ROUND(T_iv_strat3!O11,1),"; ",ROUND(T_iv_strat3!P11,1),"]")))</f>
        <v>-</v>
      </c>
      <c r="AW29" s="49" t="str">
        <f>IF(T_iv_strat3!S11=".","-",(CONCATENATE("[",ROUND(T_iv_strat3!S11,1),"; ",ROUND(T_iv_strat3!T11,1),"]")))</f>
        <v>-</v>
      </c>
      <c r="AX29" s="49" t="str">
        <f>IF(T_iv_strat3!W11=".","-",(CONCATENATE("[",ROUND(T_iv_strat3!W11,1),"; ",ROUND(T_iv_strat3!X11,1),"]")))</f>
        <v>-</v>
      </c>
      <c r="AY29" s="57" t="str">
        <f>IF(T_iv_strat3!AA11=".","-",(CONCATENATE("[",ROUND(T_iv_strat3!AA11,1),"; ",ROUND(T_iv_strat3!AB11,1),"]")))</f>
        <v>-</v>
      </c>
      <c r="AZ29" s="49" t="str">
        <f>IF(T_iv_strat3!AE11=".","-",(CONCATENATE("[",ROUND(T_iv_strat3!AE11,1),"; ",ROUND(T_iv_strat3!AF11,1),"]")))</f>
        <v>[0; 180.1]</v>
      </c>
      <c r="BA29" s="49" t="str">
        <f>IF(T_iv_strat3!AI11=".","-",(CONCATENATE("[",ROUND(T_iv_strat3!AI11,1),"; ",ROUND(T_iv_strat3!AJ11,1),"]")))</f>
        <v>-</v>
      </c>
      <c r="BB29" s="49" t="str">
        <f>IF(T_iv_strat3!AM11=".","-",(CONCATENATE("[",ROUND(T_iv_strat3!AM11,1),"; ",ROUND(T_iv_strat3!AN11,1),"]")))</f>
        <v>[0; 163.1]</v>
      </c>
      <c r="BC29" s="49" t="str">
        <f>IF(T_iv_strat3!AQ11=".","-",(CONCATENATE("[",ROUND(T_iv_strat3!AQ11,1),"; ",ROUND(T_iv_strat3!AR11,1),"]")))</f>
        <v>[0; 78.4]</v>
      </c>
      <c r="BD29" s="49" t="str">
        <f>IF(T_iv_strat3!AU11=".","-",(CONCATENATE("[",ROUND(T_iv_strat3!AU11,1),"; ",ROUND(T_iv_strat3!AV11,1),"]")))</f>
        <v>-</v>
      </c>
      <c r="BE29" s="49" t="str">
        <f>IF(T_iv_strat3!AY11=".","-",(CONCATENATE("[",ROUND(T_iv_strat3!AY11,1),"; ",ROUND(T_iv_strat3!AZ11,1),"]")))</f>
        <v>[0; 0]</v>
      </c>
      <c r="BF29" s="49" t="str">
        <f>IF(T_iv_strat3!BC11=".","-",(CONCATENATE("[",ROUND(T_iv_strat3!BC11,1),"; ",ROUND(T_iv_strat3!BD11,1),"]")))</f>
        <v>-</v>
      </c>
    </row>
    <row r="30" spans="1:58" x14ac:dyDescent="0.25">
      <c r="J30" s="12" t="s">
        <v>48</v>
      </c>
      <c r="K30" s="20">
        <f>ROUND(T_iv_strat1!B12,1)</f>
        <v>869</v>
      </c>
      <c r="L30" s="13">
        <f>ROUND(T_iv_strat1!F12,1)</f>
        <v>0</v>
      </c>
      <c r="M30" s="13">
        <f>ROUND(T_iv_strat1!J12,1)</f>
        <v>0</v>
      </c>
      <c r="N30" s="13">
        <f>ROUND(T_iv_strat1!N12,1)</f>
        <v>12.4</v>
      </c>
      <c r="O30" s="13">
        <f>ROUND(T_iv_strat1!R12,1)</f>
        <v>0</v>
      </c>
      <c r="P30" s="13">
        <f>ROUND(T_iv_strat1!V12,1)</f>
        <v>833.9</v>
      </c>
      <c r="Q30" s="56">
        <f>ROUND(T_iv_strat1!Z12,1)</f>
        <v>22.8</v>
      </c>
      <c r="R30" s="20">
        <f>ROUND(T_iv_strat1!AD12,1)</f>
        <v>1306</v>
      </c>
      <c r="S30" s="13">
        <f>ROUND(T_iv_strat1!AH12,1)</f>
        <v>8.4</v>
      </c>
      <c r="T30" s="13">
        <f>ROUND(T_iv_strat1!AL12,1)</f>
        <v>117.9</v>
      </c>
      <c r="U30" s="13">
        <f>ROUND(T_iv_strat1!AP12,1)</f>
        <v>99.3</v>
      </c>
      <c r="V30" s="13">
        <f>ROUND(T_iv_strat1!AT12,1)</f>
        <v>0</v>
      </c>
      <c r="W30" s="13">
        <f>ROUND(T_iv_strat1!AX12,1)</f>
        <v>1080.3</v>
      </c>
      <c r="X30" s="13">
        <f>ROUND(T_iv_strat1!BB12,1)</f>
        <v>0</v>
      </c>
      <c r="AA30" s="12" t="s">
        <v>48</v>
      </c>
      <c r="AB30" s="20">
        <f>ROUND(T_iv_strat2!B12,1)</f>
        <v>13762.3</v>
      </c>
      <c r="AC30" s="13">
        <f>ROUND(T_iv_strat2!F12,1)</f>
        <v>0</v>
      </c>
      <c r="AD30" s="13">
        <f>ROUND(T_iv_strat2!J12,1)</f>
        <v>0</v>
      </c>
      <c r="AE30" s="13">
        <f>ROUND(T_iv_strat2!N12,1)</f>
        <v>197.8</v>
      </c>
      <c r="AF30" s="13">
        <f>ROUND(T_iv_strat2!R12,1)</f>
        <v>0</v>
      </c>
      <c r="AG30" s="13">
        <f>ROUND(T_iv_strat2!V12,1)</f>
        <v>13051.4</v>
      </c>
      <c r="AH30" s="56">
        <f>ROUND(T_iv_strat2!Z12,1)</f>
        <v>513.1</v>
      </c>
      <c r="AI30" s="13">
        <f>ROUND(T_iv_strat2!AD12,1)</f>
        <v>2273.3000000000002</v>
      </c>
      <c r="AJ30" s="13">
        <f>ROUND(T_iv_strat2!AH12,1)</f>
        <v>0.4</v>
      </c>
      <c r="AK30" s="13">
        <f>ROUND(T_iv_strat2!AL12,1)</f>
        <v>32</v>
      </c>
      <c r="AL30" s="13">
        <f>ROUND(T_iv_strat2!AP12,1)</f>
        <v>61.4</v>
      </c>
      <c r="AM30" s="13">
        <f>ROUND(T_iv_strat2!AT12,1)</f>
        <v>0</v>
      </c>
      <c r="AN30" s="13">
        <f>ROUND(T_iv_strat2!AX12,1)</f>
        <v>2135.6999999999998</v>
      </c>
      <c r="AO30" s="13">
        <f>ROUND(T_iv_strat2!BB12,1)</f>
        <v>43.7</v>
      </c>
      <c r="AR30" s="12" t="s">
        <v>48</v>
      </c>
      <c r="AS30" s="20">
        <f>ROUND(T_iv_strat3!B12,1)</f>
        <v>981.3</v>
      </c>
      <c r="AT30" s="13">
        <f>ROUND(T_iv_strat3!F12,1)</f>
        <v>0</v>
      </c>
      <c r="AU30" s="13">
        <f>ROUND(T_iv_strat3!J12,1)</f>
        <v>49.1</v>
      </c>
      <c r="AV30" s="13">
        <f>ROUND(T_iv_strat3!N12,1)</f>
        <v>449.7</v>
      </c>
      <c r="AW30" s="13">
        <f>ROUND(T_iv_strat3!R12,1)</f>
        <v>0</v>
      </c>
      <c r="AX30" s="13">
        <f>ROUND(T_iv_strat3!V12,1)</f>
        <v>356.6</v>
      </c>
      <c r="AY30" s="56">
        <f>ROUND(T_iv_strat3!Z12,1)</f>
        <v>125.9</v>
      </c>
      <c r="AZ30" s="13">
        <f>ROUND(T_iv_strat3!AD12,1)</f>
        <v>4051.1</v>
      </c>
      <c r="BA30" s="13">
        <f>ROUND(T_iv_strat3!AH12,1)</f>
        <v>0</v>
      </c>
      <c r="BB30" s="13">
        <f>ROUND(T_iv_strat3!AL12,1)</f>
        <v>72.3</v>
      </c>
      <c r="BC30" s="13">
        <f>ROUND(T_iv_strat3!AP12,1)</f>
        <v>2077.6999999999998</v>
      </c>
      <c r="BD30" s="13">
        <f>ROUND(T_iv_strat3!AT12,1)</f>
        <v>0</v>
      </c>
      <c r="BE30" s="13">
        <f>ROUND(T_iv_strat3!AX12,1)</f>
        <v>1854</v>
      </c>
      <c r="BF30" s="13">
        <f>ROUND(T_iv_strat3!BB12,1)</f>
        <v>47.2</v>
      </c>
    </row>
    <row r="31" spans="1:58" s="50" customFormat="1" ht="9" x14ac:dyDescent="0.15">
      <c r="A31" s="45"/>
      <c r="B31" s="45"/>
      <c r="C31" s="45"/>
      <c r="D31" s="45"/>
      <c r="E31" s="45"/>
      <c r="F31" s="45"/>
      <c r="G31" s="45"/>
      <c r="H31" s="45"/>
      <c r="I31" s="46"/>
      <c r="J31" s="47"/>
      <c r="K31" s="48" t="str">
        <f>IF(T_iv_strat1!C12=".","-",(CONCATENATE("[",ROUND(T_iv_strat1!C12,1),"; ",ROUND(T_iv_strat1!D12,1),"]")))</f>
        <v>[586.8; 1151.3]</v>
      </c>
      <c r="L31" s="49" t="str">
        <f>IF(T_iv_strat1!G12=".","-",(CONCATENATE("[",ROUND(T_iv_strat1!G12,1),"; ",ROUND(T_iv_strat1!H12,1),"]")))</f>
        <v>-</v>
      </c>
      <c r="M31" s="49" t="str">
        <f>IF(T_iv_strat1!K12=".","-",(CONCATENATE("[",ROUND(T_iv_strat1!K12,1),"; ",ROUND(T_iv_strat1!L12,1),"]")))</f>
        <v>-</v>
      </c>
      <c r="N31" s="49" t="str">
        <f>IF(T_iv_strat1!O12=".","-",(CONCATENATE("[",ROUND(T_iv_strat1!O12,1),"; ",ROUND(T_iv_strat1!P12,1),"]")))</f>
        <v>[0; 26.4]</v>
      </c>
      <c r="O31" s="49" t="str">
        <f>IF(T_iv_strat1!S12=".","-",(CONCATENATE("[",ROUND(T_iv_strat1!S12,1),"; ",ROUND(T_iv_strat1!T12,1),"]")))</f>
        <v>-</v>
      </c>
      <c r="P31" s="49" t="str">
        <f>IF(T_iv_strat1!W12=".","-",(CONCATENATE("[",ROUND(T_iv_strat1!W12,1),"; ",ROUND(T_iv_strat1!X12,1),"]")))</f>
        <v>[547.7; 1120]</v>
      </c>
      <c r="Q31" s="57" t="str">
        <f>IF(T_iv_strat1!AA12=".","-",(CONCATENATE("[",ROUND(T_iv_strat1!AA12,1),"; ",ROUND(T_iv_strat1!AB12,1),"]")))</f>
        <v>[0; 0]</v>
      </c>
      <c r="R31" s="48" t="str">
        <f>IF(T_iv_strat1!AE12=".","-",(CONCATENATE("[",ROUND(T_iv_strat1!AE12,1),"; ",ROUND(T_iv_strat1!AF12,1),"]")))</f>
        <v>[563.9; 2048]</v>
      </c>
      <c r="S31" s="49" t="str">
        <f>IF(T_iv_strat1!AI12=".","-",(CONCATENATE("[",ROUND(T_iv_strat1!AI12,1),"; ",ROUND(T_iv_strat1!AJ12,1),"]")))</f>
        <v>[0; 27]</v>
      </c>
      <c r="T31" s="49" t="str">
        <f>IF(T_iv_strat1!AM12=".","-",(CONCATENATE("[",ROUND(T_iv_strat1!AM12,1),"; ",ROUND(T_iv_strat1!AN12,1),"]")))</f>
        <v>[0; 420.5]</v>
      </c>
      <c r="U31" s="49" t="str">
        <f>IF(T_iv_strat1!AQ12=".","-",(CONCATENATE("[",ROUND(T_iv_strat1!AQ12,1),"; ",ROUND(T_iv_strat1!AR12,1),"]")))</f>
        <v>[0; 419.5]</v>
      </c>
      <c r="V31" s="49" t="str">
        <f>IF(T_iv_strat1!AU12=".","-",(CONCATENATE("[",ROUND(T_iv_strat1!AU12,1),"; ",ROUND(T_iv_strat1!AV12,1),"]")))</f>
        <v>-</v>
      </c>
      <c r="W31" s="49" t="str">
        <f>IF(T_iv_strat1!AY12=".","-",(CONCATENATE("[",ROUND(T_iv_strat1!AY12,1),"; ",ROUND(T_iv_strat1!AZ12,1),"]")))</f>
        <v>[581.7; 1578.9]</v>
      </c>
      <c r="X31" s="49" t="str">
        <f>IF(T_iv_strat1!BC12=".","-",(CONCATENATE("[",ROUND(T_iv_strat1!BC12,1),"; ",ROUND(T_iv_strat1!BD12,1),"]")))</f>
        <v>-</v>
      </c>
      <c r="AA31" s="47"/>
      <c r="AB31" s="48" t="str">
        <f>IF(T_iv_strat2!C12=".","-",(CONCATENATE("[",ROUND(T_iv_strat2!C12,1),"; ",ROUND(T_iv_strat2!D12,1),"]")))</f>
        <v>[7572.2; 19952.3]</v>
      </c>
      <c r="AC31" s="49" t="str">
        <f>IF(T_iv_strat2!G12=".","-",(CONCATENATE("[",ROUND(T_iv_strat2!G12,1),"; ",ROUND(T_iv_strat2!H12,1),"]")))</f>
        <v>-</v>
      </c>
      <c r="AD31" s="49" t="str">
        <f>IF(T_iv_strat2!K12=".","-",(CONCATENATE("[",ROUND(T_iv_strat2!K12,1),"; ",ROUND(T_iv_strat2!L12,1),"]")))</f>
        <v>-</v>
      </c>
      <c r="AE31" s="49" t="str">
        <f>IF(T_iv_strat2!O12=".","-",(CONCATENATE("[",ROUND(T_iv_strat2!O12,1),"; ",ROUND(T_iv_strat2!P12,1),"]")))</f>
        <v>[0; 530.3]</v>
      </c>
      <c r="AF31" s="49" t="str">
        <f>IF(T_iv_strat2!S12=".","-",(CONCATENATE("[",ROUND(T_iv_strat2!S12,1),"; ",ROUND(T_iv_strat2!T12,1),"]")))</f>
        <v>-</v>
      </c>
      <c r="AG31" s="49" t="str">
        <f>IF(T_iv_strat2!W12=".","-",(CONCATENATE("[",ROUND(T_iv_strat2!W12,1),"; ",ROUND(T_iv_strat2!X12,1),"]")))</f>
        <v>[7072.4; 19030.4]</v>
      </c>
      <c r="AH31" s="57" t="str">
        <f>IF(T_iv_strat2!AA12=".","-",(CONCATENATE("[",ROUND(T_iv_strat2!AA12,1),"; ",ROUND(T_iv_strat2!AB12,1),"]")))</f>
        <v>[0; 1456.9]</v>
      </c>
      <c r="AI31" s="49" t="str">
        <f>IF(T_iv_strat2!AE12=".","-",(CONCATENATE("[",ROUND(T_iv_strat2!AE12,1),"; ",ROUND(T_iv_strat2!AF12,1),"]")))</f>
        <v>[1345.4; 3201.1]</v>
      </c>
      <c r="AJ31" s="49" t="str">
        <f>IF(T_iv_strat2!AI12=".","-",(CONCATENATE("[",ROUND(T_iv_strat2!AI12,1),"; ",ROUND(T_iv_strat2!AJ12,1),"]")))</f>
        <v>[0; 0]</v>
      </c>
      <c r="AK31" s="49" t="str">
        <f>IF(T_iv_strat2!AM12=".","-",(CONCATENATE("[",ROUND(T_iv_strat2!AM12,1),"; ",ROUND(T_iv_strat2!AN12,1),"]")))</f>
        <v>[0; 65.3]</v>
      </c>
      <c r="AL31" s="49" t="str">
        <f>IF(T_iv_strat2!AQ12=".","-",(CONCATENATE("[",ROUND(T_iv_strat2!AQ12,1),"; ",ROUND(T_iv_strat2!AR12,1),"]")))</f>
        <v>[0.5; 122.4]</v>
      </c>
      <c r="AM31" s="49" t="str">
        <f>IF(T_iv_strat2!AU12=".","-",(CONCATENATE("[",ROUND(T_iv_strat2!AU12,1),"; ",ROUND(T_iv_strat2!AV12,1),"]")))</f>
        <v>-</v>
      </c>
      <c r="AN31" s="49" t="str">
        <f>IF(T_iv_strat2!AY12=".","-",(CONCATENATE("[",ROUND(T_iv_strat2!AY12,1),"; ",ROUND(T_iv_strat2!AZ12,1),"]")))</f>
        <v>[1208.2; 3063.2]</v>
      </c>
      <c r="AO31" s="49" t="str">
        <f>IF(T_iv_strat2!BC12=".","-",(CONCATENATE("[",ROUND(T_iv_strat2!BC12,1),"; ",ROUND(T_iv_strat2!BD12,1),"]")))</f>
        <v>[0; 118.2]</v>
      </c>
      <c r="AR31" s="47"/>
      <c r="AS31" s="48" t="str">
        <f>IF(T_iv_strat3!C12=".","-",(CONCATENATE("[",ROUND(T_iv_strat3!C12,1),"; ",ROUND(T_iv_strat3!D12,1),"]")))</f>
        <v>[0; 2102.8]</v>
      </c>
      <c r="AT31" s="49" t="str">
        <f>IF(T_iv_strat3!G12=".","-",(CONCATENATE("[",ROUND(T_iv_strat3!G12,1),"; ",ROUND(T_iv_strat3!H12,1),"]")))</f>
        <v>-</v>
      </c>
      <c r="AU31" s="49" t="str">
        <f>IF(T_iv_strat3!K12=".","-",(CONCATENATE("[",ROUND(T_iv_strat3!K12,1),"; ",ROUND(T_iv_strat3!L12,1),"]")))</f>
        <v>[0; 215.4]</v>
      </c>
      <c r="AV31" s="49" t="str">
        <f>IF(T_iv_strat3!O12=".","-",(CONCATENATE("[",ROUND(T_iv_strat3!O12,1),"; ",ROUND(T_iv_strat3!P12,1),"]")))</f>
        <v>[0; 1198.1]</v>
      </c>
      <c r="AW31" s="49" t="str">
        <f>IF(T_iv_strat3!S12=".","-",(CONCATENATE("[",ROUND(T_iv_strat3!S12,1),"; ",ROUND(T_iv_strat3!T12,1),"]")))</f>
        <v>-</v>
      </c>
      <c r="AX31" s="49" t="str">
        <f>IF(T_iv_strat3!W12=".","-",(CONCATENATE("[",ROUND(T_iv_strat3!W12,1),"; ",ROUND(T_iv_strat3!X12,1),"]")))</f>
        <v>[0; 873.8]</v>
      </c>
      <c r="AY31" s="57" t="str">
        <f>IF(T_iv_strat3!AA12=".","-",(CONCATENATE("[",ROUND(T_iv_strat3!AA12,1),"; ",ROUND(T_iv_strat3!AB12,1),"]")))</f>
        <v>[0; 0]</v>
      </c>
      <c r="AZ31" s="49" t="str">
        <f>IF(T_iv_strat3!AE12=".","-",(CONCATENATE("[",ROUND(T_iv_strat3!AE12,1),"; ",ROUND(T_iv_strat3!AF12,1),"]")))</f>
        <v>[1779.2; 6323.1]</v>
      </c>
      <c r="BA31" s="49" t="str">
        <f>IF(T_iv_strat3!AI12=".","-",(CONCATENATE("[",ROUND(T_iv_strat3!AI12,1),"; ",ROUND(T_iv_strat3!AJ12,1),"]")))</f>
        <v>-</v>
      </c>
      <c r="BB31" s="49" t="str">
        <f>IF(T_iv_strat3!AM12=".","-",(CONCATENATE("[",ROUND(T_iv_strat3!AM12,1),"; ",ROUND(T_iv_strat3!AN12,1),"]")))</f>
        <v>[0; 197]</v>
      </c>
      <c r="BC31" s="49" t="str">
        <f>IF(T_iv_strat3!AQ12=".","-",(CONCATENATE("[",ROUND(T_iv_strat3!AQ12,1),"; ",ROUND(T_iv_strat3!AR12,1),"]")))</f>
        <v>[253.3; 3902]</v>
      </c>
      <c r="BD31" s="49" t="str">
        <f>IF(T_iv_strat3!AU12=".","-",(CONCATENATE("[",ROUND(T_iv_strat3!AU12,1),"; ",ROUND(T_iv_strat3!AV12,1),"]")))</f>
        <v>-</v>
      </c>
      <c r="BE31" s="49" t="str">
        <f>IF(T_iv_strat3!AY12=".","-",(CONCATENATE("[",ROUND(T_iv_strat3!AY12,1),"; ",ROUND(T_iv_strat3!AZ12,1),"]")))</f>
        <v>[715.3; 2992.6]</v>
      </c>
      <c r="BF31" s="49" t="str">
        <f>IF(T_iv_strat3!BC12=".","-",(CONCATENATE("[",ROUND(T_iv_strat3!BC12,1),"; ",ROUND(T_iv_strat3!BD12,1),"]")))</f>
        <v>[0; 161.5]</v>
      </c>
    </row>
    <row r="32" spans="1:58" x14ac:dyDescent="0.25">
      <c r="J32" s="12" t="s">
        <v>49</v>
      </c>
      <c r="K32" s="20">
        <f>ROUND(T_iv_strat1!B13,1)</f>
        <v>1159.8</v>
      </c>
      <c r="L32" s="13">
        <f>ROUND(T_iv_strat1!F13,1)</f>
        <v>0</v>
      </c>
      <c r="M32" s="13">
        <f>ROUND(T_iv_strat1!J13,1)</f>
        <v>0.8</v>
      </c>
      <c r="N32" s="13">
        <f>ROUND(T_iv_strat1!N13,1)</f>
        <v>18.7</v>
      </c>
      <c r="O32" s="13">
        <f>ROUND(T_iv_strat1!R13,1)</f>
        <v>0</v>
      </c>
      <c r="P32" s="13">
        <f>ROUND(T_iv_strat1!V13,1)</f>
        <v>1097.8</v>
      </c>
      <c r="Q32" s="56">
        <f>ROUND(T_iv_strat1!Z13,1)</f>
        <v>42.5</v>
      </c>
      <c r="R32" s="20">
        <f>ROUND(T_iv_strat1!AD13,1)</f>
        <v>1930.8</v>
      </c>
      <c r="S32" s="13">
        <f>ROUND(T_iv_strat1!AH13,1)</f>
        <v>0.4</v>
      </c>
      <c r="T32" s="13">
        <f>ROUND(T_iv_strat1!AL13,1)</f>
        <v>13.3</v>
      </c>
      <c r="U32" s="13">
        <f>ROUND(T_iv_strat1!AP13,1)</f>
        <v>526</v>
      </c>
      <c r="V32" s="13">
        <f>ROUND(T_iv_strat1!AT13,1)</f>
        <v>0</v>
      </c>
      <c r="W32" s="13">
        <f>ROUND(T_iv_strat1!AX13,1)</f>
        <v>1391</v>
      </c>
      <c r="X32" s="13">
        <f>ROUND(T_iv_strat1!BB13,1)</f>
        <v>0</v>
      </c>
      <c r="AA32" s="12" t="s">
        <v>49</v>
      </c>
      <c r="AB32" s="20">
        <f>ROUND(T_iv_strat2!B13,1)</f>
        <v>26019.4</v>
      </c>
      <c r="AC32" s="13">
        <f>ROUND(T_iv_strat2!F13,1)</f>
        <v>0</v>
      </c>
      <c r="AD32" s="13">
        <f>ROUND(T_iv_strat2!J13,1)</f>
        <v>1916.9</v>
      </c>
      <c r="AE32" s="13">
        <f>ROUND(T_iv_strat2!N13,1)</f>
        <v>620.5</v>
      </c>
      <c r="AF32" s="13">
        <f>ROUND(T_iv_strat2!R13,1)</f>
        <v>0</v>
      </c>
      <c r="AG32" s="13">
        <f>ROUND(T_iv_strat2!V13,1)</f>
        <v>23405.9</v>
      </c>
      <c r="AH32" s="56">
        <f>ROUND(T_iv_strat2!Z13,1)</f>
        <v>76.099999999999994</v>
      </c>
      <c r="AI32" s="13">
        <f>ROUND(T_iv_strat2!AD13,1)</f>
        <v>6884</v>
      </c>
      <c r="AJ32" s="13">
        <f>ROUND(T_iv_strat2!AH13,1)</f>
        <v>60.8</v>
      </c>
      <c r="AK32" s="13">
        <f>ROUND(T_iv_strat2!AL13,1)</f>
        <v>206.8</v>
      </c>
      <c r="AL32" s="13">
        <f>ROUND(T_iv_strat2!AP13,1)</f>
        <v>473.7</v>
      </c>
      <c r="AM32" s="13">
        <f>ROUND(T_iv_strat2!AT13,1)</f>
        <v>8.6999999999999993</v>
      </c>
      <c r="AN32" s="13">
        <f>ROUND(T_iv_strat2!AX13,1)</f>
        <v>5722.4</v>
      </c>
      <c r="AO32" s="13">
        <f>ROUND(T_iv_strat2!BB13,1)</f>
        <v>411.6</v>
      </c>
      <c r="AR32" s="12" t="s">
        <v>49</v>
      </c>
      <c r="AS32" s="20">
        <f>ROUND(T_iv_strat3!B13,1)</f>
        <v>2110.4</v>
      </c>
      <c r="AT32" s="13">
        <f>ROUND(T_iv_strat3!F13,1)</f>
        <v>0</v>
      </c>
      <c r="AU32" s="13">
        <f>ROUND(T_iv_strat3!J13,1)</f>
        <v>0.1</v>
      </c>
      <c r="AV32" s="13">
        <f>ROUND(T_iv_strat3!N13,1)</f>
        <v>340.5</v>
      </c>
      <c r="AW32" s="13">
        <f>ROUND(T_iv_strat3!R13,1)</f>
        <v>0</v>
      </c>
      <c r="AX32" s="13">
        <f>ROUND(T_iv_strat3!V13,1)</f>
        <v>1639.1</v>
      </c>
      <c r="AY32" s="56">
        <f>ROUND(T_iv_strat3!Z13,1)</f>
        <v>130.69999999999999</v>
      </c>
      <c r="AZ32" s="13">
        <f>ROUND(T_iv_strat3!AD13,1)</f>
        <v>11762.6</v>
      </c>
      <c r="BA32" s="13">
        <f>ROUND(T_iv_strat3!AH13,1)</f>
        <v>0</v>
      </c>
      <c r="BB32" s="13">
        <f>ROUND(T_iv_strat3!AL13,1)</f>
        <v>621.5</v>
      </c>
      <c r="BC32" s="13">
        <f>ROUND(T_iv_strat3!AP13,1)</f>
        <v>3870.6</v>
      </c>
      <c r="BD32" s="13">
        <f>ROUND(T_iv_strat3!AT13,1)</f>
        <v>0</v>
      </c>
      <c r="BE32" s="13">
        <f>ROUND(T_iv_strat3!AX13,1)</f>
        <v>6485.1</v>
      </c>
      <c r="BF32" s="13">
        <f>ROUND(T_iv_strat3!BB13,1)</f>
        <v>785.5</v>
      </c>
    </row>
    <row r="33" spans="1:58" s="50" customFormat="1" ht="9" x14ac:dyDescent="0.15">
      <c r="A33" s="45"/>
      <c r="B33" s="45"/>
      <c r="C33" s="45"/>
      <c r="D33" s="45"/>
      <c r="E33" s="45"/>
      <c r="F33" s="45"/>
      <c r="G33" s="45"/>
      <c r="H33" s="45"/>
      <c r="I33" s="46"/>
      <c r="J33" s="47"/>
      <c r="K33" s="48" t="str">
        <f>IF(T_iv_strat1!C13=".","-",(CONCATENATE("[",ROUND(T_iv_strat1!C13,1),"; ",ROUND(T_iv_strat1!D13,1),"]")))</f>
        <v>[643.8; 1675.8]</v>
      </c>
      <c r="L33" s="49" t="str">
        <f>IF(T_iv_strat1!G13=".","-",(CONCATENATE("[",ROUND(T_iv_strat1!G13,1),"; ",ROUND(T_iv_strat1!H13,1),"]")))</f>
        <v>-</v>
      </c>
      <c r="M33" s="49" t="str">
        <f>IF(T_iv_strat1!K13=".","-",(CONCATENATE("[",ROUND(T_iv_strat1!K13,1),"; ",ROUND(T_iv_strat1!L13,1),"]")))</f>
        <v>[0; 0]</v>
      </c>
      <c r="N33" s="49" t="str">
        <f>IF(T_iv_strat1!O13=".","-",(CONCATENATE("[",ROUND(T_iv_strat1!O13,1),"; ",ROUND(T_iv_strat1!P13,1),"]")))</f>
        <v>[0; 0]</v>
      </c>
      <c r="O33" s="49" t="str">
        <f>IF(T_iv_strat1!S13=".","-",(CONCATENATE("[",ROUND(T_iv_strat1!S13,1),"; ",ROUND(T_iv_strat1!T13,1),"]")))</f>
        <v>-</v>
      </c>
      <c r="P33" s="49" t="str">
        <f>IF(T_iv_strat1!W13=".","-",(CONCATENATE("[",ROUND(T_iv_strat1!W13,1),"; ",ROUND(T_iv_strat1!X13,1),"]")))</f>
        <v>[593.5; 1602]</v>
      </c>
      <c r="Q33" s="57" t="str">
        <f>IF(T_iv_strat1!AA13=".","-",(CONCATENATE("[",ROUND(T_iv_strat1!AA13,1),"; ",ROUND(T_iv_strat1!AB13,1),"]")))</f>
        <v>[0; 0]</v>
      </c>
      <c r="R33" s="48" t="str">
        <f>IF(T_iv_strat1!AE13=".","-",(CONCATENATE("[",ROUND(T_iv_strat1!AE13,1),"; ",ROUND(T_iv_strat1!AF13,1),"]")))</f>
        <v>[321.3; 3540.2]</v>
      </c>
      <c r="S33" s="49" t="str">
        <f>IF(T_iv_strat1!AI13=".","-",(CONCATENATE("[",ROUND(T_iv_strat1!AI13,1),"; ",ROUND(T_iv_strat1!AJ13,1),"]")))</f>
        <v>[0; 0]</v>
      </c>
      <c r="T33" s="49" t="str">
        <f>IF(T_iv_strat1!AM13=".","-",(CONCATENATE("[",ROUND(T_iv_strat1!AM13,1),"; ",ROUND(T_iv_strat1!AN13,1),"]")))</f>
        <v>[0; 0]</v>
      </c>
      <c r="U33" s="49" t="str">
        <f>IF(T_iv_strat1!AQ13=".","-",(CONCATENATE("[",ROUND(T_iv_strat1!AQ13,1),"; ",ROUND(T_iv_strat1!AR13,1),"]")))</f>
        <v>[0; 2446.9]</v>
      </c>
      <c r="V33" s="49" t="str">
        <f>IF(T_iv_strat1!AU13=".","-",(CONCATENATE("[",ROUND(T_iv_strat1!AU13,1),"; ",ROUND(T_iv_strat1!AV13,1),"]")))</f>
        <v>-</v>
      </c>
      <c r="W33" s="49" t="str">
        <f>IF(T_iv_strat1!AY13=".","-",(CONCATENATE("[",ROUND(T_iv_strat1!AY13,1),"; ",ROUND(T_iv_strat1!AZ13,1),"]")))</f>
        <v>[529; 2253.1]</v>
      </c>
      <c r="X33" s="49" t="str">
        <f>IF(T_iv_strat1!BC13=".","-",(CONCATENATE("[",ROUND(T_iv_strat1!BC13,1),"; ",ROUND(T_iv_strat1!BD13,1),"]")))</f>
        <v>-</v>
      </c>
      <c r="AA33" s="47"/>
      <c r="AB33" s="48" t="str">
        <f>IF(T_iv_strat2!C13=".","-",(CONCATENATE("[",ROUND(T_iv_strat2!C13,1),"; ",ROUND(T_iv_strat2!D13,1),"]")))</f>
        <v>[11463.3; 40575.4]</v>
      </c>
      <c r="AC33" s="49" t="str">
        <f>IF(T_iv_strat2!G13=".","-",(CONCATENATE("[",ROUND(T_iv_strat2!G13,1),"; ",ROUND(T_iv_strat2!H13,1),"]")))</f>
        <v>-</v>
      </c>
      <c r="AD33" s="49" t="str">
        <f>IF(T_iv_strat2!K13=".","-",(CONCATENATE("[",ROUND(T_iv_strat2!K13,1),"; ",ROUND(T_iv_strat2!L13,1),"]")))</f>
        <v>[0; 8329.9]</v>
      </c>
      <c r="AE33" s="49" t="str">
        <f>IF(T_iv_strat2!O13=".","-",(CONCATENATE("[",ROUND(T_iv_strat2!O13,1),"; ",ROUND(T_iv_strat2!P13,1),"]")))</f>
        <v>[0; 1313.1]</v>
      </c>
      <c r="AF33" s="49" t="str">
        <f>IF(T_iv_strat2!S13=".","-",(CONCATENATE("[",ROUND(T_iv_strat2!S13,1),"; ",ROUND(T_iv_strat2!T13,1),"]")))</f>
        <v>-</v>
      </c>
      <c r="AG33" s="49" t="str">
        <f>IF(T_iv_strat2!W13=".","-",(CONCATENATE("[",ROUND(T_iv_strat2!W13,1),"; ",ROUND(T_iv_strat2!X13,1),"]")))</f>
        <v>[10688.6; 36123.3]</v>
      </c>
      <c r="AH33" s="57" t="str">
        <f>IF(T_iv_strat2!AA13=".","-",(CONCATENATE("[",ROUND(T_iv_strat2!AA13,1),"; ",ROUND(T_iv_strat2!AB13,1),"]")))</f>
        <v>[0; 301.7]</v>
      </c>
      <c r="AI33" s="49" t="str">
        <f>IF(T_iv_strat2!AE13=".","-",(CONCATENATE("[",ROUND(T_iv_strat2!AE13,1),"; ",ROUND(T_iv_strat2!AF13,1),"]")))</f>
        <v>[5075.9; 8692.2]</v>
      </c>
      <c r="AJ33" s="49" t="str">
        <f>IF(T_iv_strat2!AI13=".","-",(CONCATENATE("[",ROUND(T_iv_strat2!AI13,1),"; ",ROUND(T_iv_strat2!AJ13,1),"]")))</f>
        <v>[0; 221.4]</v>
      </c>
      <c r="AK33" s="49" t="str">
        <f>IF(T_iv_strat2!AM13=".","-",(CONCATENATE("[",ROUND(T_iv_strat2!AM13,1),"; ",ROUND(T_iv_strat2!AN13,1),"]")))</f>
        <v>[25.5; 388]</v>
      </c>
      <c r="AL33" s="49" t="str">
        <f>IF(T_iv_strat2!AQ13=".","-",(CONCATENATE("[",ROUND(T_iv_strat2!AQ13,1),"; ",ROUND(T_iv_strat2!AR13,1),"]")))</f>
        <v>[299.7; 647.7]</v>
      </c>
      <c r="AM33" s="49" t="str">
        <f>IF(T_iv_strat2!AU13=".","-",(CONCATENATE("[",ROUND(T_iv_strat2!AU13,1),"; ",ROUND(T_iv_strat2!AV13,1),"]")))</f>
        <v>[0; 0]</v>
      </c>
      <c r="AN33" s="49" t="str">
        <f>IF(T_iv_strat2!AY13=".","-",(CONCATENATE("[",ROUND(T_iv_strat2!AY13,1),"; ",ROUND(T_iv_strat2!AZ13,1),"]")))</f>
        <v>[4335.3; 7109.5]</v>
      </c>
      <c r="AO33" s="49" t="str">
        <f>IF(T_iv_strat2!BC13=".","-",(CONCATENATE("[",ROUND(T_iv_strat2!BC13,1),"; ",ROUND(T_iv_strat2!BD13,1),"]")))</f>
        <v>[0; 1231.5]</v>
      </c>
      <c r="AR33" s="47"/>
      <c r="AS33" s="48" t="str">
        <f>IF(T_iv_strat3!C13=".","-",(CONCATENATE("[",ROUND(T_iv_strat3!C13,1),"; ",ROUND(T_iv_strat3!D13,1),"]")))</f>
        <v>[0; 4482.5]</v>
      </c>
      <c r="AT33" s="49" t="str">
        <f>IF(T_iv_strat3!G13=".","-",(CONCATENATE("[",ROUND(T_iv_strat3!G13,1),"; ",ROUND(T_iv_strat3!H13,1),"]")))</f>
        <v>-</v>
      </c>
      <c r="AU33" s="49" t="str">
        <f>IF(T_iv_strat3!K13=".","-",(CONCATENATE("[",ROUND(T_iv_strat3!K13,1),"; ",ROUND(T_iv_strat3!L13,1),"]")))</f>
        <v>[0; 0]</v>
      </c>
      <c r="AV33" s="49" t="str">
        <f>IF(T_iv_strat3!O13=".","-",(CONCATENATE("[",ROUND(T_iv_strat3!O13,1),"; ",ROUND(T_iv_strat3!P13,1),"]")))</f>
        <v>[0; 700.7]</v>
      </c>
      <c r="AW33" s="49" t="str">
        <f>IF(T_iv_strat3!S13=".","-",(CONCATENATE("[",ROUND(T_iv_strat3!S13,1),"; ",ROUND(T_iv_strat3!T13,1),"]")))</f>
        <v>-</v>
      </c>
      <c r="AX33" s="49" t="str">
        <f>IF(T_iv_strat3!W13=".","-",(CONCATENATE("[",ROUND(T_iv_strat3!W13,1),"; ",ROUND(T_iv_strat3!X13,1),"]")))</f>
        <v>[0; 4059.1]</v>
      </c>
      <c r="AY33" s="57" t="str">
        <f>IF(T_iv_strat3!AA13=".","-",(CONCATENATE("[",ROUND(T_iv_strat3!AA13,1),"; ",ROUND(T_iv_strat3!AB13,1),"]")))</f>
        <v>[0; 1657.5]</v>
      </c>
      <c r="AZ33" s="49" t="str">
        <f>IF(T_iv_strat3!AE13=".","-",(CONCATENATE("[",ROUND(T_iv_strat3!AE13,1),"; ",ROUND(T_iv_strat3!AF13,1),"]")))</f>
        <v>[3423.2; 20101.9]</v>
      </c>
      <c r="BA33" s="49" t="str">
        <f>IF(T_iv_strat3!AI13=".","-",(CONCATENATE("[",ROUND(T_iv_strat3!AI13,1),"; ",ROUND(T_iv_strat3!AJ13,1),"]")))</f>
        <v>-</v>
      </c>
      <c r="BB33" s="49" t="str">
        <f>IF(T_iv_strat3!AM13=".","-",(CONCATENATE("[",ROUND(T_iv_strat3!AM13,1),"; ",ROUND(T_iv_strat3!AN13,1),"]")))</f>
        <v>[0; 1458.6]</v>
      </c>
      <c r="BC33" s="49" t="str">
        <f>IF(T_iv_strat3!AQ13=".","-",(CONCATENATE("[",ROUND(T_iv_strat3!AQ13,1),"; ",ROUND(T_iv_strat3!AR13,1),"]")))</f>
        <v>[0; 8130.7]</v>
      </c>
      <c r="BD33" s="49" t="str">
        <f>IF(T_iv_strat3!AU13=".","-",(CONCATENATE("[",ROUND(T_iv_strat3!AU13,1),"; ",ROUND(T_iv_strat3!AV13,1),"]")))</f>
        <v>-</v>
      </c>
      <c r="BE33" s="49" t="str">
        <f>IF(T_iv_strat3!AY13=".","-",(CONCATENATE("[",ROUND(T_iv_strat3!AY13,1),"; ",ROUND(T_iv_strat3!AZ13,1),"]")))</f>
        <v>[34.9; 12935.2]</v>
      </c>
      <c r="BF33" s="49" t="str">
        <f>IF(T_iv_strat3!BC13=".","-",(CONCATENATE("[",ROUND(T_iv_strat3!BC13,1),"; ",ROUND(T_iv_strat3!BD13,1),"]")))</f>
        <v>[0; 1911.2]</v>
      </c>
    </row>
    <row r="34" spans="1:58" x14ac:dyDescent="0.25">
      <c r="J34" s="139" t="s">
        <v>58</v>
      </c>
      <c r="K34" s="20">
        <f>ROUND(T_iv_strat1!B14,1)</f>
        <v>57.4</v>
      </c>
      <c r="L34" s="13">
        <f>ROUND(T_iv_strat1!F14,1)</f>
        <v>0</v>
      </c>
      <c r="M34" s="13">
        <f>ROUND(T_iv_strat1!J14,1)</f>
        <v>0</v>
      </c>
      <c r="N34" s="13">
        <f>ROUND(T_iv_strat1!N14,1)</f>
        <v>0</v>
      </c>
      <c r="O34" s="13">
        <f>ROUND(T_iv_strat1!R14,1)</f>
        <v>0</v>
      </c>
      <c r="P34" s="13">
        <f>ROUND(T_iv_strat1!V14,1)</f>
        <v>57.4</v>
      </c>
      <c r="Q34" s="56">
        <f>ROUND(T_iv_strat1!Z14,1)</f>
        <v>0</v>
      </c>
      <c r="R34" s="20">
        <f>ROUND(T_iv_strat1!AD14,1)</f>
        <v>198.7</v>
      </c>
      <c r="S34" s="13">
        <f>ROUND(T_iv_strat1!AH14,1)</f>
        <v>0</v>
      </c>
      <c r="T34" s="13">
        <f>ROUND(T_iv_strat1!AL14,1)</f>
        <v>3</v>
      </c>
      <c r="U34" s="13">
        <f>ROUND(T_iv_strat1!AP14,1)</f>
        <v>0</v>
      </c>
      <c r="V34" s="13">
        <f>ROUND(T_iv_strat1!AT14,1)</f>
        <v>0</v>
      </c>
      <c r="W34" s="13">
        <f>ROUND(T_iv_strat1!AX14,1)</f>
        <v>195.7</v>
      </c>
      <c r="X34" s="13">
        <f>ROUND(T_iv_strat1!BB14,1)</f>
        <v>0</v>
      </c>
      <c r="AA34" s="139" t="s">
        <v>58</v>
      </c>
      <c r="AB34" s="20">
        <f>ROUND(T_iv_strat2!B14,1)</f>
        <v>0</v>
      </c>
      <c r="AC34" s="13">
        <f>ROUND(T_iv_strat2!F14,1)</f>
        <v>0</v>
      </c>
      <c r="AD34" s="13">
        <f>ROUND(T_iv_strat2!J14,1)</f>
        <v>0</v>
      </c>
      <c r="AE34" s="13">
        <f>ROUND(T_iv_strat2!N14,1)</f>
        <v>0</v>
      </c>
      <c r="AF34" s="13">
        <f>ROUND(T_iv_strat2!R14,1)</f>
        <v>0</v>
      </c>
      <c r="AG34" s="13">
        <f>ROUND(T_iv_strat2!V14,1)</f>
        <v>0</v>
      </c>
      <c r="AH34" s="56">
        <f>ROUND(T_iv_strat2!Z14,1)</f>
        <v>0</v>
      </c>
      <c r="AI34" s="13">
        <f>ROUND(T_iv_strat2!AD14,1)</f>
        <v>257</v>
      </c>
      <c r="AJ34" s="13">
        <f>ROUND(T_iv_strat2!AH14,1)</f>
        <v>0</v>
      </c>
      <c r="AK34" s="13">
        <f>ROUND(T_iv_strat2!AL14,1)</f>
        <v>0</v>
      </c>
      <c r="AL34" s="13">
        <f>ROUND(T_iv_strat2!AP14,1)</f>
        <v>8.1</v>
      </c>
      <c r="AM34" s="13">
        <f>ROUND(T_iv_strat2!AT14,1)</f>
        <v>0</v>
      </c>
      <c r="AN34" s="13">
        <f>ROUND(T_iv_strat2!AX14,1)</f>
        <v>248.9</v>
      </c>
      <c r="AO34" s="13">
        <f>ROUND(T_iv_strat2!BB14,1)</f>
        <v>0</v>
      </c>
      <c r="AR34" s="139" t="s">
        <v>58</v>
      </c>
      <c r="AS34" s="20">
        <f>ROUND(T_iv_strat3!B14,1)</f>
        <v>73.400000000000006</v>
      </c>
      <c r="AT34" s="13">
        <f>ROUND(T_iv_strat3!F14,1)</f>
        <v>0</v>
      </c>
      <c r="AU34" s="13">
        <f>ROUND(T_iv_strat3!J14,1)</f>
        <v>0</v>
      </c>
      <c r="AV34" s="13">
        <f>ROUND(T_iv_strat3!N14,1)</f>
        <v>0</v>
      </c>
      <c r="AW34" s="13">
        <f>ROUND(T_iv_strat3!R14,1)</f>
        <v>0</v>
      </c>
      <c r="AX34" s="13">
        <f>ROUND(T_iv_strat3!V14,1)</f>
        <v>73.400000000000006</v>
      </c>
      <c r="AY34" s="56">
        <f>ROUND(T_iv_strat3!Z14,1)</f>
        <v>0</v>
      </c>
      <c r="AZ34" s="13">
        <f>ROUND(T_iv_strat3!AD14,1)</f>
        <v>311.89999999999998</v>
      </c>
      <c r="BA34" s="13">
        <f>ROUND(T_iv_strat3!AH14,1)</f>
        <v>0</v>
      </c>
      <c r="BB34" s="13">
        <f>ROUND(T_iv_strat3!AL14,1)</f>
        <v>0</v>
      </c>
      <c r="BC34" s="13">
        <f>ROUND(T_iv_strat3!AP14,1)</f>
        <v>1</v>
      </c>
      <c r="BD34" s="13">
        <f>ROUND(T_iv_strat3!AT14,1)</f>
        <v>0</v>
      </c>
      <c r="BE34" s="13">
        <f>ROUND(T_iv_strat3!AX14,1)</f>
        <v>166.6</v>
      </c>
      <c r="BF34" s="13">
        <f>ROUND(T_iv_strat3!BB14,1)</f>
        <v>144.30000000000001</v>
      </c>
    </row>
    <row r="35" spans="1:58" s="50" customFormat="1" ht="9" x14ac:dyDescent="0.15">
      <c r="A35" s="45"/>
      <c r="B35" s="45"/>
      <c r="C35" s="45"/>
      <c r="D35" s="45"/>
      <c r="E35" s="45"/>
      <c r="F35" s="45"/>
      <c r="G35" s="45"/>
      <c r="H35" s="45"/>
      <c r="I35" s="46"/>
      <c r="J35" s="140"/>
      <c r="K35" s="48" t="str">
        <f>IF(T_iv_strat1!C14=".","-",(CONCATENATE("[",ROUND(T_iv_strat1!C14,1),"; ",ROUND(T_iv_strat1!D14,1),"]")))</f>
        <v>[0; 125.3]</v>
      </c>
      <c r="L35" s="49" t="str">
        <f>IF(T_iv_strat1!G14=".","-",(CONCATENATE("[",ROUND(T_iv_strat1!G14,1),"; ",ROUND(T_iv_strat1!H14,1),"]")))</f>
        <v>-</v>
      </c>
      <c r="M35" s="49" t="str">
        <f>IF(T_iv_strat1!K14=".","-",(CONCATENATE("[",ROUND(T_iv_strat1!K14,1),"; ",ROUND(T_iv_strat1!L14,1),"]")))</f>
        <v>-</v>
      </c>
      <c r="N35" s="49" t="str">
        <f>IF(T_iv_strat1!O14=".","-",(CONCATENATE("[",ROUND(T_iv_strat1!O14,1),"; ",ROUND(T_iv_strat1!P14,1),"]")))</f>
        <v>-</v>
      </c>
      <c r="O35" s="49" t="str">
        <f>IF(T_iv_strat1!S14=".","-",(CONCATENATE("[",ROUND(T_iv_strat1!S14,1),"; ",ROUND(T_iv_strat1!T14,1),"]")))</f>
        <v>-</v>
      </c>
      <c r="P35" s="49" t="str">
        <f>IF(T_iv_strat1!W14=".","-",(CONCATENATE("[",ROUND(T_iv_strat1!W14,1),"; ",ROUND(T_iv_strat1!X14,1),"]")))</f>
        <v>[0; 125.3]</v>
      </c>
      <c r="Q35" s="57" t="str">
        <f>IF(T_iv_strat1!AA14=".","-",(CONCATENATE("[",ROUND(T_iv_strat1!AA14,1),"; ",ROUND(T_iv_strat1!AB14,1),"]")))</f>
        <v>-</v>
      </c>
      <c r="R35" s="48" t="str">
        <f>IF(T_iv_strat1!AE14=".","-",(CONCATENATE("[",ROUND(T_iv_strat1!AE14,1),"; ",ROUND(T_iv_strat1!AF14,1),"]")))</f>
        <v>[0; 425.5]</v>
      </c>
      <c r="S35" s="49" t="str">
        <f>IF(T_iv_strat1!AI14=".","-",(CONCATENATE("[",ROUND(T_iv_strat1!AI14,1),"; ",ROUND(T_iv_strat1!AJ14,1),"]")))</f>
        <v>-</v>
      </c>
      <c r="T35" s="49" t="str">
        <f>IF(T_iv_strat1!AM14=".","-",(CONCATENATE("[",ROUND(T_iv_strat1!AM14,1),"; ",ROUND(T_iv_strat1!AN14,1),"]")))</f>
        <v>[0; 0]</v>
      </c>
      <c r="U35" s="49" t="str">
        <f>IF(T_iv_strat1!AQ14=".","-",(CONCATENATE("[",ROUND(T_iv_strat1!AQ14,1),"; ",ROUND(T_iv_strat1!AR14,1),"]")))</f>
        <v>-</v>
      </c>
      <c r="V35" s="49" t="str">
        <f>IF(T_iv_strat1!AU14=".","-",(CONCATENATE("[",ROUND(T_iv_strat1!AU14,1),"; ",ROUND(T_iv_strat1!AV14,1),"]")))</f>
        <v>-</v>
      </c>
      <c r="W35" s="49" t="str">
        <f>IF(T_iv_strat1!AY14=".","-",(CONCATENATE("[",ROUND(T_iv_strat1!AY14,1),"; ",ROUND(T_iv_strat1!AZ14,1),"]")))</f>
        <v>[0; 424.4]</v>
      </c>
      <c r="X35" s="49" t="str">
        <f>IF(T_iv_strat1!BC14=".","-",(CONCATENATE("[",ROUND(T_iv_strat1!BC14,1),"; ",ROUND(T_iv_strat1!BD14,1),"]")))</f>
        <v>-</v>
      </c>
      <c r="AA35" s="140"/>
      <c r="AB35" s="48" t="str">
        <f>IF(T_iv_strat2!C14=".","-",(CONCATENATE("[",ROUND(T_iv_strat2!C14,1),"; ",ROUND(T_iv_strat2!D14,1),"]")))</f>
        <v>[0; 0]</v>
      </c>
      <c r="AC35" s="49" t="str">
        <f>IF(T_iv_strat2!G14=".","-",(CONCATENATE("[",ROUND(T_iv_strat2!G14,1),"; ",ROUND(T_iv_strat2!H14,1),"]")))</f>
        <v>-</v>
      </c>
      <c r="AD35" s="49" t="str">
        <f>IF(T_iv_strat2!K14=".","-",(CONCATENATE("[",ROUND(T_iv_strat2!K14,1),"; ",ROUND(T_iv_strat2!L14,1),"]")))</f>
        <v>-</v>
      </c>
      <c r="AE35" s="49" t="str">
        <f>IF(T_iv_strat2!O14=".","-",(CONCATENATE("[",ROUND(T_iv_strat2!O14,1),"; ",ROUND(T_iv_strat2!P14,1),"]")))</f>
        <v>-</v>
      </c>
      <c r="AF35" s="49" t="str">
        <f>IF(T_iv_strat2!S14=".","-",(CONCATENATE("[",ROUND(T_iv_strat2!S14,1),"; ",ROUND(T_iv_strat2!T14,1),"]")))</f>
        <v>-</v>
      </c>
      <c r="AG35" s="49" t="str">
        <f>IF(T_iv_strat2!W14=".","-",(CONCATENATE("[",ROUND(T_iv_strat2!W14,1),"; ",ROUND(T_iv_strat2!X14,1),"]")))</f>
        <v>[0; 0]</v>
      </c>
      <c r="AH35" s="57" t="str">
        <f>IF(T_iv_strat2!AA14=".","-",(CONCATENATE("[",ROUND(T_iv_strat2!AA14,1),"; ",ROUND(T_iv_strat2!AB14,1),"]")))</f>
        <v>-</v>
      </c>
      <c r="AI35" s="49" t="str">
        <f>IF(T_iv_strat2!AE14=".","-",(CONCATENATE("[",ROUND(T_iv_strat2!AE14,1),"; ",ROUND(T_iv_strat2!AF14,1),"]")))</f>
        <v>[0; 597.7]</v>
      </c>
      <c r="AJ35" s="49" t="str">
        <f>IF(T_iv_strat2!AI14=".","-",(CONCATENATE("[",ROUND(T_iv_strat2!AI14,1),"; ",ROUND(T_iv_strat2!AJ14,1),"]")))</f>
        <v>-</v>
      </c>
      <c r="AK35" s="49" t="str">
        <f>IF(T_iv_strat2!AM14=".","-",(CONCATENATE("[",ROUND(T_iv_strat2!AM14,1),"; ",ROUND(T_iv_strat2!AN14,1),"]")))</f>
        <v>[0; 0]</v>
      </c>
      <c r="AL35" s="49" t="str">
        <f>IF(T_iv_strat2!AQ14=".","-",(CONCATENATE("[",ROUND(T_iv_strat2!AQ14,1),"; ",ROUND(T_iv_strat2!AR14,1),"]")))</f>
        <v>[0; 106.1]</v>
      </c>
      <c r="AM35" s="49" t="str">
        <f>IF(T_iv_strat2!AU14=".","-",(CONCATENATE("[",ROUND(T_iv_strat2!AU14,1),"; ",ROUND(T_iv_strat2!AV14,1),"]")))</f>
        <v>-</v>
      </c>
      <c r="AN35" s="49" t="str">
        <f>IF(T_iv_strat2!AY14=".","-",(CONCATENATE("[",ROUND(T_iv_strat2!AY14,1),"; ",ROUND(T_iv_strat2!AZ14,1),"]")))</f>
        <v>[0; 598.3]</v>
      </c>
      <c r="AO35" s="49" t="str">
        <f>IF(T_iv_strat2!BC14=".","-",(CONCATENATE("[",ROUND(T_iv_strat2!BC14,1),"; ",ROUND(T_iv_strat2!BD14,1),"]")))</f>
        <v>-</v>
      </c>
      <c r="AR35" s="140"/>
      <c r="AS35" s="48" t="str">
        <f>IF(T_iv_strat3!C14=".","-",(CONCATENATE("[",ROUND(T_iv_strat3!C14,1),"; ",ROUND(T_iv_strat3!D14,1),"]")))</f>
        <v>[0; 239]</v>
      </c>
      <c r="AT35" s="49" t="str">
        <f>IF(T_iv_strat3!G14=".","-",(CONCATENATE("[",ROUND(T_iv_strat3!G14,1),"; ",ROUND(T_iv_strat3!H14,1),"]")))</f>
        <v>-</v>
      </c>
      <c r="AU35" s="49" t="str">
        <f>IF(T_iv_strat3!K14=".","-",(CONCATENATE("[",ROUND(T_iv_strat3!K14,1),"; ",ROUND(T_iv_strat3!L14,1),"]")))</f>
        <v>-</v>
      </c>
      <c r="AV35" s="49" t="str">
        <f>IF(T_iv_strat3!O14=".","-",(CONCATENATE("[",ROUND(T_iv_strat3!O14,1),"; ",ROUND(T_iv_strat3!P14,1),"]")))</f>
        <v>-</v>
      </c>
      <c r="AW35" s="49" t="str">
        <f>IF(T_iv_strat3!S14=".","-",(CONCATENATE("[",ROUND(T_iv_strat3!S14,1),"; ",ROUND(T_iv_strat3!T14,1),"]")))</f>
        <v>-</v>
      </c>
      <c r="AX35" s="49" t="str">
        <f>IF(T_iv_strat3!W14=".","-",(CONCATENATE("[",ROUND(T_iv_strat3!W14,1),"; ",ROUND(T_iv_strat3!X14,1),"]")))</f>
        <v>[0; 239]</v>
      </c>
      <c r="AY35" s="57" t="str">
        <f>IF(T_iv_strat3!AA14=".","-",(CONCATENATE("[",ROUND(T_iv_strat3!AA14,1),"; ",ROUND(T_iv_strat3!AB14,1),"]")))</f>
        <v>-</v>
      </c>
      <c r="AZ35" s="49" t="str">
        <f>IF(T_iv_strat3!AE14=".","-",(CONCATENATE("[",ROUND(T_iv_strat3!AE14,1),"; ",ROUND(T_iv_strat3!AF14,1),"]")))</f>
        <v>[36.2; 587.6]</v>
      </c>
      <c r="BA35" s="49" t="str">
        <f>IF(T_iv_strat3!AI14=".","-",(CONCATENATE("[",ROUND(T_iv_strat3!AI14,1),"; ",ROUND(T_iv_strat3!AJ14,1),"]")))</f>
        <v>-</v>
      </c>
      <c r="BB35" s="49" t="str">
        <f>IF(T_iv_strat3!AM14=".","-",(CONCATENATE("[",ROUND(T_iv_strat3!AM14,1),"; ",ROUND(T_iv_strat3!AN14,1),"]")))</f>
        <v>-</v>
      </c>
      <c r="BC35" s="49" t="str">
        <f>IF(T_iv_strat3!AQ14=".","-",(CONCATENATE("[",ROUND(T_iv_strat3!AQ14,1),"; ",ROUND(T_iv_strat3!AR14,1),"]")))</f>
        <v>[0; 0]</v>
      </c>
      <c r="BD35" s="49" t="str">
        <f>IF(T_iv_strat3!AU14=".","-",(CONCATENATE("[",ROUND(T_iv_strat3!AU14,1),"; ",ROUND(T_iv_strat3!AV14,1),"]")))</f>
        <v>-</v>
      </c>
      <c r="BE35" s="49" t="str">
        <f>IF(T_iv_strat3!AY14=".","-",(CONCATENATE("[",ROUND(T_iv_strat3!AY14,1),"; ",ROUND(T_iv_strat3!AZ14,1),"]")))</f>
        <v>[75.1; 258.1]</v>
      </c>
      <c r="BF35" s="49" t="str">
        <f>IF(T_iv_strat3!BC14=".","-",(CONCATENATE("[",ROUND(T_iv_strat3!BC14,1),"; ",ROUND(T_iv_strat3!BD14,1),"]")))</f>
        <v>[0; 706]</v>
      </c>
    </row>
    <row r="36" spans="1:58" x14ac:dyDescent="0.25">
      <c r="J36" s="139" t="s">
        <v>50</v>
      </c>
      <c r="K36" s="20">
        <f>ROUND(T_iv_strat1!B15,1)</f>
        <v>3.8</v>
      </c>
      <c r="L36" s="13">
        <f>ROUND(T_iv_strat1!F15,1)</f>
        <v>0</v>
      </c>
      <c r="M36" s="13">
        <f>ROUND(T_iv_strat1!J15,1)</f>
        <v>0</v>
      </c>
      <c r="N36" s="13">
        <f>ROUND(T_iv_strat1!N15,1)</f>
        <v>0</v>
      </c>
      <c r="O36" s="13">
        <f>ROUND(T_iv_strat1!R15,1)</f>
        <v>0</v>
      </c>
      <c r="P36" s="13">
        <f>ROUND(T_iv_strat1!V15,1)</f>
        <v>3.8</v>
      </c>
      <c r="Q36" s="56">
        <f>ROUND(T_iv_strat1!Z15,1)</f>
        <v>0</v>
      </c>
      <c r="R36" s="20">
        <f>ROUND(T_iv_strat1!AD15,1)</f>
        <v>55.3</v>
      </c>
      <c r="S36" s="13">
        <f>ROUND(T_iv_strat1!AH15,1)</f>
        <v>2.2000000000000002</v>
      </c>
      <c r="T36" s="13">
        <f>ROUND(T_iv_strat1!AL15,1)</f>
        <v>5.7</v>
      </c>
      <c r="U36" s="13">
        <f>ROUND(T_iv_strat1!AP15,1)</f>
        <v>1.9</v>
      </c>
      <c r="V36" s="13">
        <f>ROUND(T_iv_strat1!AT15,1)</f>
        <v>0</v>
      </c>
      <c r="W36" s="13">
        <f>ROUND(T_iv_strat1!AX15,1)</f>
        <v>45.5</v>
      </c>
      <c r="X36" s="13">
        <f>ROUND(T_iv_strat1!BB15,1)</f>
        <v>0</v>
      </c>
      <c r="AA36" s="139" t="s">
        <v>50</v>
      </c>
      <c r="AB36" s="20">
        <f>ROUND(T_iv_strat2!B15,1)</f>
        <v>0</v>
      </c>
      <c r="AC36" s="13">
        <f>ROUND(T_iv_strat2!F15,1)</f>
        <v>0</v>
      </c>
      <c r="AD36" s="13">
        <f>ROUND(T_iv_strat2!J15,1)</f>
        <v>0</v>
      </c>
      <c r="AE36" s="13">
        <f>ROUND(T_iv_strat2!N15,1)</f>
        <v>0</v>
      </c>
      <c r="AF36" s="13">
        <f>ROUND(T_iv_strat2!R15,1)</f>
        <v>0</v>
      </c>
      <c r="AG36" s="13">
        <f>ROUND(T_iv_strat2!V15,1)</f>
        <v>0</v>
      </c>
      <c r="AH36" s="56">
        <f>ROUND(T_iv_strat2!Z15,1)</f>
        <v>0</v>
      </c>
      <c r="AI36" s="13">
        <f>ROUND(T_iv_strat2!AD15,1)</f>
        <v>0</v>
      </c>
      <c r="AJ36" s="13">
        <f>ROUND(T_iv_strat2!AH15,1)</f>
        <v>0</v>
      </c>
      <c r="AK36" s="13">
        <f>ROUND(T_iv_strat2!AL15,1)</f>
        <v>0</v>
      </c>
      <c r="AL36" s="13">
        <f>ROUND(T_iv_strat2!AP15,1)</f>
        <v>0</v>
      </c>
      <c r="AM36" s="13">
        <f>ROUND(T_iv_strat2!AT15,1)</f>
        <v>0</v>
      </c>
      <c r="AN36" s="13">
        <f>ROUND(T_iv_strat2!AX15,1)</f>
        <v>0</v>
      </c>
      <c r="AO36" s="13">
        <f>ROUND(T_iv_strat2!BB15,1)</f>
        <v>0</v>
      </c>
      <c r="AR36" s="139" t="s">
        <v>50</v>
      </c>
      <c r="AS36" s="20">
        <f>ROUND(T_iv_strat3!B15,1)</f>
        <v>0</v>
      </c>
      <c r="AT36" s="13">
        <f>ROUND(T_iv_strat3!F15,1)</f>
        <v>0</v>
      </c>
      <c r="AU36" s="13">
        <f>ROUND(T_iv_strat3!J15,1)</f>
        <v>0</v>
      </c>
      <c r="AV36" s="13">
        <f>ROUND(T_iv_strat3!N15,1)</f>
        <v>0</v>
      </c>
      <c r="AW36" s="13">
        <f>ROUND(T_iv_strat3!R15,1)</f>
        <v>0</v>
      </c>
      <c r="AX36" s="13">
        <f>ROUND(T_iv_strat3!V15,1)</f>
        <v>0</v>
      </c>
      <c r="AY36" s="56">
        <f>ROUND(T_iv_strat3!Z15,1)</f>
        <v>0</v>
      </c>
      <c r="AZ36" s="13">
        <f>ROUND(T_iv_strat3!AD15,1)</f>
        <v>0</v>
      </c>
      <c r="BA36" s="13">
        <f>ROUND(T_iv_strat3!AH15,1)</f>
        <v>0</v>
      </c>
      <c r="BB36" s="13">
        <f>ROUND(T_iv_strat3!AL15,1)</f>
        <v>0</v>
      </c>
      <c r="BC36" s="13">
        <f>ROUND(T_iv_strat3!AP15,1)</f>
        <v>0</v>
      </c>
      <c r="BD36" s="13">
        <f>ROUND(T_iv_strat3!AT15,1)</f>
        <v>0</v>
      </c>
      <c r="BE36" s="13">
        <f>ROUND(T_iv_strat3!AX15,1)</f>
        <v>0</v>
      </c>
      <c r="BF36" s="13">
        <f>ROUND(T_iv_strat3!BB15,1)</f>
        <v>0</v>
      </c>
    </row>
    <row r="37" spans="1:58" s="50" customFormat="1" ht="9" x14ac:dyDescent="0.15">
      <c r="A37" s="45"/>
      <c r="B37" s="45"/>
      <c r="C37" s="45"/>
      <c r="D37" s="45"/>
      <c r="E37" s="45"/>
      <c r="F37" s="45"/>
      <c r="G37" s="45"/>
      <c r="H37" s="45"/>
      <c r="I37" s="46"/>
      <c r="J37" s="140"/>
      <c r="K37" s="48" t="str">
        <f>IF(T_iv_strat1!C15=".","-",(CONCATENATE("[",ROUND(T_iv_strat1!C15,1),"; ",ROUND(T_iv_strat1!D15,1),"]")))</f>
        <v>[0; 0]</v>
      </c>
      <c r="L37" s="49" t="str">
        <f>IF(T_iv_strat1!G15=".","-",(CONCATENATE("[",ROUND(T_iv_strat1!G15,1),"; ",ROUND(T_iv_strat1!H15,1),"]")))</f>
        <v>-</v>
      </c>
      <c r="M37" s="49" t="str">
        <f>IF(T_iv_strat1!K15=".","-",(CONCATENATE("[",ROUND(T_iv_strat1!K15,1),"; ",ROUND(T_iv_strat1!L15,1),"]")))</f>
        <v>-</v>
      </c>
      <c r="N37" s="49" t="str">
        <f>IF(T_iv_strat1!O15=".","-",(CONCATENATE("[",ROUND(T_iv_strat1!O15,1),"; ",ROUND(T_iv_strat1!P15,1),"]")))</f>
        <v>-</v>
      </c>
      <c r="O37" s="49" t="str">
        <f>IF(T_iv_strat1!S15=".","-",(CONCATENATE("[",ROUND(T_iv_strat1!S15,1),"; ",ROUND(T_iv_strat1!T15,1),"]")))</f>
        <v>-</v>
      </c>
      <c r="P37" s="49" t="str">
        <f>IF(T_iv_strat1!W15=".","-",(CONCATENATE("[",ROUND(T_iv_strat1!W15,1),"; ",ROUND(T_iv_strat1!X15,1),"]")))</f>
        <v>[0; 0]</v>
      </c>
      <c r="Q37" s="57" t="str">
        <f>IF(T_iv_strat1!AA15=".","-",(CONCATENATE("[",ROUND(T_iv_strat1!AA15,1),"; ",ROUND(T_iv_strat1!AB15,1),"]")))</f>
        <v>-</v>
      </c>
      <c r="R37" s="48" t="str">
        <f>IF(T_iv_strat1!AE15=".","-",(CONCATENATE("[",ROUND(T_iv_strat1!AE15,1),"; ",ROUND(T_iv_strat1!AF15,1),"]")))</f>
        <v>[0; 117.5]</v>
      </c>
      <c r="S37" s="49" t="str">
        <f>IF(T_iv_strat1!AI15=".","-",(CONCATENATE("[",ROUND(T_iv_strat1!AI15,1),"; ",ROUND(T_iv_strat1!AJ15,1),"]")))</f>
        <v>[0; 0]</v>
      </c>
      <c r="T37" s="49" t="str">
        <f>IF(T_iv_strat1!AM15=".","-",(CONCATENATE("[",ROUND(T_iv_strat1!AM15,1),"; ",ROUND(T_iv_strat1!AN15,1),"]")))</f>
        <v>[0; 0]</v>
      </c>
      <c r="U37" s="49" t="str">
        <f>IF(T_iv_strat1!AQ15=".","-",(CONCATENATE("[",ROUND(T_iv_strat1!AQ15,1),"; ",ROUND(T_iv_strat1!AR15,1),"]")))</f>
        <v>[0; 0]</v>
      </c>
      <c r="V37" s="49" t="str">
        <f>IF(T_iv_strat1!AU15=".","-",(CONCATENATE("[",ROUND(T_iv_strat1!AU15,1),"; ",ROUND(T_iv_strat1!AV15,1),"]")))</f>
        <v>-</v>
      </c>
      <c r="W37" s="49" t="str">
        <f>IF(T_iv_strat1!AY15=".","-",(CONCATENATE("[",ROUND(T_iv_strat1!AY15,1),"; ",ROUND(T_iv_strat1!AZ15,1),"]")))</f>
        <v>[0; 118.8]</v>
      </c>
      <c r="X37" s="49" t="str">
        <f>IF(T_iv_strat1!BC15=".","-",(CONCATENATE("[",ROUND(T_iv_strat1!BC15,1),"; ",ROUND(T_iv_strat1!BD15,1),"]")))</f>
        <v>-</v>
      </c>
      <c r="AA37" s="140"/>
      <c r="AB37" s="48" t="str">
        <f>IF(T_iv_strat2!C15=".","-",(CONCATENATE("[",ROUND(T_iv_strat2!C15,1),"; ",ROUND(T_iv_strat2!D15,1),"]")))</f>
        <v>-</v>
      </c>
      <c r="AC37" s="49" t="str">
        <f>IF(T_iv_strat2!G15=".","-",(CONCATENATE("[",ROUND(T_iv_strat2!G15,1),"; ",ROUND(T_iv_strat2!H15,1),"]")))</f>
        <v>-</v>
      </c>
      <c r="AD37" s="49" t="str">
        <f>IF(T_iv_strat2!K15=".","-",(CONCATENATE("[",ROUND(T_iv_strat2!K15,1),"; ",ROUND(T_iv_strat2!L15,1),"]")))</f>
        <v>-</v>
      </c>
      <c r="AE37" s="49" t="str">
        <f>IF(T_iv_strat2!O15=".","-",(CONCATENATE("[",ROUND(T_iv_strat2!O15,1),"; ",ROUND(T_iv_strat2!P15,1),"]")))</f>
        <v>-</v>
      </c>
      <c r="AF37" s="49" t="str">
        <f>IF(T_iv_strat2!S15=".","-",(CONCATENATE("[",ROUND(T_iv_strat2!S15,1),"; ",ROUND(T_iv_strat2!T15,1),"]")))</f>
        <v>-</v>
      </c>
      <c r="AG37" s="49" t="str">
        <f>IF(T_iv_strat2!W15=".","-",(CONCATENATE("[",ROUND(T_iv_strat2!W15,1),"; ",ROUND(T_iv_strat2!X15,1),"]")))</f>
        <v>-</v>
      </c>
      <c r="AH37" s="57" t="str">
        <f>IF(T_iv_strat2!AA15=".","-",(CONCATENATE("[",ROUND(T_iv_strat2!AA15,1),"; ",ROUND(T_iv_strat2!AB15,1),"]")))</f>
        <v>-</v>
      </c>
      <c r="AI37" s="49" t="str">
        <f>IF(T_iv_strat2!AE15=".","-",(CONCATENATE("[",ROUND(T_iv_strat2!AE15,1),"; ",ROUND(T_iv_strat2!AF15,1),"]")))</f>
        <v>-</v>
      </c>
      <c r="AJ37" s="49" t="str">
        <f>IF(T_iv_strat2!AI15=".","-",(CONCATENATE("[",ROUND(T_iv_strat2!AI15,1),"; ",ROUND(T_iv_strat2!AJ15,1),"]")))</f>
        <v>-</v>
      </c>
      <c r="AK37" s="49" t="str">
        <f>IF(T_iv_strat2!AM15=".","-",(CONCATENATE("[",ROUND(T_iv_strat2!AM15,1),"; ",ROUND(T_iv_strat2!AN15,1),"]")))</f>
        <v>-</v>
      </c>
      <c r="AL37" s="49" t="str">
        <f>IF(T_iv_strat2!AQ15=".","-",(CONCATENATE("[",ROUND(T_iv_strat2!AQ15,1),"; ",ROUND(T_iv_strat2!AR15,1),"]")))</f>
        <v>-</v>
      </c>
      <c r="AM37" s="49" t="str">
        <f>IF(T_iv_strat2!AU15=".","-",(CONCATENATE("[",ROUND(T_iv_strat2!AU15,1),"; ",ROUND(T_iv_strat2!AV15,1),"]")))</f>
        <v>-</v>
      </c>
      <c r="AN37" s="49" t="str">
        <f>IF(T_iv_strat2!AY15=".","-",(CONCATENATE("[",ROUND(T_iv_strat2!AY15,1),"; ",ROUND(T_iv_strat2!AZ15,1),"]")))</f>
        <v>-</v>
      </c>
      <c r="AO37" s="49" t="str">
        <f>IF(T_iv_strat2!BC15=".","-",(CONCATENATE("[",ROUND(T_iv_strat2!BC15,1),"; ",ROUND(T_iv_strat2!BD15,1),"]")))</f>
        <v>-</v>
      </c>
      <c r="AR37" s="140"/>
      <c r="AS37" s="48" t="str">
        <f>IF(T_iv_strat3!C15=".","-",(CONCATENATE("[",ROUND(T_iv_strat3!C15,1),"; ",ROUND(T_iv_strat3!D15,1),"]")))</f>
        <v>-</v>
      </c>
      <c r="AT37" s="49" t="str">
        <f>IF(T_iv_strat3!G15=".","-",(CONCATENATE("[",ROUND(T_iv_strat3!G15,1),"; ",ROUND(T_iv_strat3!H15,1),"]")))</f>
        <v>-</v>
      </c>
      <c r="AU37" s="49" t="str">
        <f>IF(T_iv_strat3!K15=".","-",(CONCATENATE("[",ROUND(T_iv_strat3!K15,1),"; ",ROUND(T_iv_strat3!L15,1),"]")))</f>
        <v>-</v>
      </c>
      <c r="AV37" s="49" t="str">
        <f>IF(T_iv_strat3!O15=".","-",(CONCATENATE("[",ROUND(T_iv_strat3!O15,1),"; ",ROUND(T_iv_strat3!P15,1),"]")))</f>
        <v>-</v>
      </c>
      <c r="AW37" s="49" t="str">
        <f>IF(T_iv_strat3!S15=".","-",(CONCATENATE("[",ROUND(T_iv_strat3!S15,1),"; ",ROUND(T_iv_strat3!T15,1),"]")))</f>
        <v>-</v>
      </c>
      <c r="AX37" s="49" t="str">
        <f>IF(T_iv_strat3!W15=".","-",(CONCATENATE("[",ROUND(T_iv_strat3!W15,1),"; ",ROUND(T_iv_strat3!X15,1),"]")))</f>
        <v>-</v>
      </c>
      <c r="AY37" s="57" t="str">
        <f>IF(T_iv_strat3!AA15=".","-",(CONCATENATE("[",ROUND(T_iv_strat3!AA15,1),"; ",ROUND(T_iv_strat3!AB15,1),"]")))</f>
        <v>-</v>
      </c>
      <c r="AZ37" s="49" t="str">
        <f>IF(T_iv_strat3!AE15=".","-",(CONCATENATE("[",ROUND(T_iv_strat3!AE15,1),"; ",ROUND(T_iv_strat3!AF15,1),"]")))</f>
        <v>-</v>
      </c>
      <c r="BA37" s="49" t="str">
        <f>IF(T_iv_strat3!AI15=".","-",(CONCATENATE("[",ROUND(T_iv_strat3!AI15,1),"; ",ROUND(T_iv_strat3!AJ15,1),"]")))</f>
        <v>-</v>
      </c>
      <c r="BB37" s="49" t="str">
        <f>IF(T_iv_strat3!AM15=".","-",(CONCATENATE("[",ROUND(T_iv_strat3!AM15,1),"; ",ROUND(T_iv_strat3!AN15,1),"]")))</f>
        <v>-</v>
      </c>
      <c r="BC37" s="49" t="str">
        <f>IF(T_iv_strat3!AQ15=".","-",(CONCATENATE("[",ROUND(T_iv_strat3!AQ15,1),"; ",ROUND(T_iv_strat3!AR15,1),"]")))</f>
        <v>-</v>
      </c>
      <c r="BD37" s="49" t="str">
        <f>IF(T_iv_strat3!AU15=".","-",(CONCATENATE("[",ROUND(T_iv_strat3!AU15,1),"; ",ROUND(T_iv_strat3!AV15,1),"]")))</f>
        <v>-</v>
      </c>
      <c r="BE37" s="49" t="str">
        <f>IF(T_iv_strat3!AY15=".","-",(CONCATENATE("[",ROUND(T_iv_strat3!AY15,1),"; ",ROUND(T_iv_strat3!AZ15,1),"]")))</f>
        <v>-</v>
      </c>
      <c r="BF37" s="49" t="str">
        <f>IF(T_iv_strat3!BC15=".","-",(CONCATENATE("[",ROUND(T_iv_strat3!BC15,1),"; ",ROUND(T_iv_strat3!BD15,1),"]")))</f>
        <v>-</v>
      </c>
    </row>
    <row r="38" spans="1:58" x14ac:dyDescent="0.25">
      <c r="J38" s="139" t="s">
        <v>36</v>
      </c>
      <c r="K38" s="20">
        <f>ROUND(T_iv_strat1!B16,1)</f>
        <v>0</v>
      </c>
      <c r="L38" s="13">
        <f>ROUND(T_iv_strat1!F16,1)</f>
        <v>0</v>
      </c>
      <c r="M38" s="13">
        <f>ROUND(T_iv_strat1!J16,1)</f>
        <v>0</v>
      </c>
      <c r="N38" s="13">
        <f>ROUND(T_iv_strat1!N16,1)</f>
        <v>0</v>
      </c>
      <c r="O38" s="13">
        <f>ROUND(T_iv_strat1!R16,1)</f>
        <v>0</v>
      </c>
      <c r="P38" s="13">
        <f>ROUND(T_iv_strat1!V16,1)</f>
        <v>0</v>
      </c>
      <c r="Q38" s="56">
        <f>ROUND(T_iv_strat1!Z16,1)</f>
        <v>0</v>
      </c>
      <c r="R38" s="20">
        <f>ROUND(T_iv_strat1!AD16,1)</f>
        <v>0</v>
      </c>
      <c r="S38" s="13">
        <f>ROUND(T_iv_strat1!AH16,1)</f>
        <v>0</v>
      </c>
      <c r="T38" s="13">
        <f>ROUND(T_iv_strat1!AL16,1)</f>
        <v>0</v>
      </c>
      <c r="U38" s="13">
        <f>ROUND(T_iv_strat1!AP16,1)</f>
        <v>0</v>
      </c>
      <c r="V38" s="13">
        <f>ROUND(T_iv_strat1!AT16,1)</f>
        <v>0</v>
      </c>
      <c r="W38" s="13">
        <f>ROUND(T_iv_strat1!AX16,1)</f>
        <v>0</v>
      </c>
      <c r="X38" s="13">
        <f>ROUND(T_iv_strat1!BB16,1)</f>
        <v>0</v>
      </c>
      <c r="AA38" s="139" t="s">
        <v>36</v>
      </c>
      <c r="AB38" s="20">
        <f>ROUND(T_iv_strat2!B16,1)</f>
        <v>0</v>
      </c>
      <c r="AC38" s="13">
        <f>ROUND(T_iv_strat2!F16,1)</f>
        <v>0</v>
      </c>
      <c r="AD38" s="13">
        <f>ROUND(T_iv_strat2!J16,1)</f>
        <v>0</v>
      </c>
      <c r="AE38" s="13">
        <f>ROUND(T_iv_strat2!N16,1)</f>
        <v>0</v>
      </c>
      <c r="AF38" s="13">
        <f>ROUND(T_iv_strat2!R16,1)</f>
        <v>0</v>
      </c>
      <c r="AG38" s="13">
        <f>ROUND(T_iv_strat2!V16,1)</f>
        <v>0</v>
      </c>
      <c r="AH38" s="56">
        <f>ROUND(T_iv_strat2!Z16,1)</f>
        <v>0</v>
      </c>
      <c r="AI38" s="13">
        <f>ROUND(T_iv_strat2!AD16,1)</f>
        <v>0</v>
      </c>
      <c r="AJ38" s="13">
        <f>ROUND(T_iv_strat2!AH16,1)</f>
        <v>0</v>
      </c>
      <c r="AK38" s="13">
        <f>ROUND(T_iv_strat2!AL16,1)</f>
        <v>0</v>
      </c>
      <c r="AL38" s="13">
        <f>ROUND(T_iv_strat2!AP16,1)</f>
        <v>0</v>
      </c>
      <c r="AM38" s="13">
        <f>ROUND(T_iv_strat2!AT16,1)</f>
        <v>0</v>
      </c>
      <c r="AN38" s="13">
        <f>ROUND(T_iv_strat2!AX16,1)</f>
        <v>0</v>
      </c>
      <c r="AO38" s="13">
        <f>ROUND(T_iv_strat2!BB16,1)</f>
        <v>0</v>
      </c>
      <c r="AR38" s="139" t="s">
        <v>36</v>
      </c>
      <c r="AS38" s="20">
        <f>ROUND(T_iv_strat3!B16,1)</f>
        <v>0</v>
      </c>
      <c r="AT38" s="13">
        <f>ROUND(T_iv_strat3!F16,1)</f>
        <v>0</v>
      </c>
      <c r="AU38" s="13">
        <f>ROUND(T_iv_strat3!J16,1)</f>
        <v>0</v>
      </c>
      <c r="AV38" s="13">
        <f>ROUND(T_iv_strat3!N16,1)</f>
        <v>0</v>
      </c>
      <c r="AW38" s="13">
        <f>ROUND(T_iv_strat3!R16,1)</f>
        <v>0</v>
      </c>
      <c r="AX38" s="13">
        <f>ROUND(T_iv_strat3!V16,1)</f>
        <v>0</v>
      </c>
      <c r="AY38" s="56">
        <f>ROUND(T_iv_strat3!Z16,1)</f>
        <v>0</v>
      </c>
      <c r="AZ38" s="13">
        <f>ROUND(T_iv_strat3!AD16,1)</f>
        <v>0</v>
      </c>
      <c r="BA38" s="13">
        <f>ROUND(T_iv_strat3!AH16,1)</f>
        <v>0</v>
      </c>
      <c r="BB38" s="13">
        <f>ROUND(T_iv_strat3!AL16,1)</f>
        <v>0</v>
      </c>
      <c r="BC38" s="13">
        <f>ROUND(T_iv_strat3!AP16,1)</f>
        <v>0</v>
      </c>
      <c r="BD38" s="13">
        <f>ROUND(T_iv_strat3!AT16,1)</f>
        <v>0</v>
      </c>
      <c r="BE38" s="13">
        <f>ROUND(T_iv_strat3!AX16,1)</f>
        <v>0</v>
      </c>
      <c r="BF38" s="13">
        <f>ROUND(T_iv_strat3!BB16,1)</f>
        <v>0</v>
      </c>
    </row>
    <row r="39" spans="1:58" s="50" customFormat="1" ht="9" x14ac:dyDescent="0.15">
      <c r="A39" s="45"/>
      <c r="B39" s="45"/>
      <c r="C39" s="45"/>
      <c r="D39" s="45"/>
      <c r="E39" s="45"/>
      <c r="F39" s="45"/>
      <c r="G39" s="45"/>
      <c r="H39" s="45"/>
      <c r="I39" s="46"/>
      <c r="J39" s="140"/>
      <c r="K39" s="48" t="str">
        <f>IF(T_iv_strat1!C16=".","-",(CONCATENATE("[",ROUND(T_iv_strat1!C16,1),"; ",ROUND(T_iv_strat1!D16,1),"]")))</f>
        <v>-</v>
      </c>
      <c r="L39" s="49" t="str">
        <f>IF(T_iv_strat1!G16=".","-",(CONCATENATE("[",ROUND(T_iv_strat1!G16,1),"; ",ROUND(T_iv_strat1!H16,1),"]")))</f>
        <v>-</v>
      </c>
      <c r="M39" s="49" t="str">
        <f>IF(T_iv_strat1!K16=".","-",(CONCATENATE("[",ROUND(T_iv_strat1!K16,1),"; ",ROUND(T_iv_strat1!L16,1),"]")))</f>
        <v>-</v>
      </c>
      <c r="N39" s="49" t="str">
        <f>IF(T_iv_strat1!O16=".","-",(CONCATENATE("[",ROUND(T_iv_strat1!O16,1),"; ",ROUND(T_iv_strat1!P16,1),"]")))</f>
        <v>-</v>
      </c>
      <c r="O39" s="49" t="str">
        <f>IF(T_iv_strat1!S16=".","-",(CONCATENATE("[",ROUND(T_iv_strat1!S16,1),"; ",ROUND(T_iv_strat1!T16,1),"]")))</f>
        <v>-</v>
      </c>
      <c r="P39" s="49" t="str">
        <f>IF(T_iv_strat1!W16=".","-",(CONCATENATE("[",ROUND(T_iv_strat1!W16,1),"; ",ROUND(T_iv_strat1!X16,1),"]")))</f>
        <v>-</v>
      </c>
      <c r="Q39" s="57" t="str">
        <f>IF(T_iv_strat1!AA16=".","-",(CONCATENATE("[",ROUND(T_iv_strat1!AA16,1),"; ",ROUND(T_iv_strat1!AB16,1),"]")))</f>
        <v>-</v>
      </c>
      <c r="R39" s="48" t="str">
        <f>IF(T_iv_strat1!AE16=".","-",(CONCATENATE("[",ROUND(T_iv_strat1!AE16,1),"; ",ROUND(T_iv_strat1!AF16,1),"]")))</f>
        <v>-</v>
      </c>
      <c r="S39" s="49" t="str">
        <f>IF(T_iv_strat1!AI16=".","-",(CONCATENATE("[",ROUND(T_iv_strat1!AI16,1),"; ",ROUND(T_iv_strat1!AJ16,1),"]")))</f>
        <v>-</v>
      </c>
      <c r="T39" s="49" t="str">
        <f>IF(T_iv_strat1!AM16=".","-",(CONCATENATE("[",ROUND(T_iv_strat1!AM16,1),"; ",ROUND(T_iv_strat1!AN16,1),"]")))</f>
        <v>-</v>
      </c>
      <c r="U39" s="49" t="str">
        <f>IF(T_iv_strat1!AQ16=".","-",(CONCATENATE("[",ROUND(T_iv_strat1!AQ16,1),"; ",ROUND(T_iv_strat1!AR16,1),"]")))</f>
        <v>-</v>
      </c>
      <c r="V39" s="49" t="str">
        <f>IF(T_iv_strat1!AU16=".","-",(CONCATENATE("[",ROUND(T_iv_strat1!AU16,1),"; ",ROUND(T_iv_strat1!AV16,1),"]")))</f>
        <v>-</v>
      </c>
      <c r="W39" s="49" t="str">
        <f>IF(T_iv_strat1!AY16=".","-",(CONCATENATE("[",ROUND(T_iv_strat1!AY16,1),"; ",ROUND(T_iv_strat1!AZ16,1),"]")))</f>
        <v>-</v>
      </c>
      <c r="X39" s="49" t="str">
        <f>IF(T_iv_strat1!BC16=".","-",(CONCATENATE("[",ROUND(T_iv_strat1!BC16,1),"; ",ROUND(T_iv_strat1!BD16,1),"]")))</f>
        <v>-</v>
      </c>
      <c r="AA39" s="140"/>
      <c r="AB39" s="48" t="str">
        <f>IF(T_iv_strat2!C16=".","-",(CONCATENATE("[",ROUND(T_iv_strat2!C16,1),"; ",ROUND(T_iv_strat2!D16,1),"]")))</f>
        <v>-</v>
      </c>
      <c r="AC39" s="49" t="str">
        <f>IF(T_iv_strat2!G16=".","-",(CONCATENATE("[",ROUND(T_iv_strat2!G16,1),"; ",ROUND(T_iv_strat2!H16,1),"]")))</f>
        <v>-</v>
      </c>
      <c r="AD39" s="49" t="str">
        <f>IF(T_iv_strat2!K16=".","-",(CONCATENATE("[",ROUND(T_iv_strat2!K16,1),"; ",ROUND(T_iv_strat2!L16,1),"]")))</f>
        <v>-</v>
      </c>
      <c r="AE39" s="49" t="str">
        <f>IF(T_iv_strat2!O16=".","-",(CONCATENATE("[",ROUND(T_iv_strat2!O16,1),"; ",ROUND(T_iv_strat2!P16,1),"]")))</f>
        <v>-</v>
      </c>
      <c r="AF39" s="49" t="str">
        <f>IF(T_iv_strat2!S16=".","-",(CONCATENATE("[",ROUND(T_iv_strat2!S16,1),"; ",ROUND(T_iv_strat2!T16,1),"]")))</f>
        <v>-</v>
      </c>
      <c r="AG39" s="49" t="str">
        <f>IF(T_iv_strat2!W16=".","-",(CONCATENATE("[",ROUND(T_iv_strat2!W16,1),"; ",ROUND(T_iv_strat2!X16,1),"]")))</f>
        <v>-</v>
      </c>
      <c r="AH39" s="57" t="str">
        <f>IF(T_iv_strat2!AA16=".","-",(CONCATENATE("[",ROUND(T_iv_strat2!AA16,1),"; ",ROUND(T_iv_strat2!AB16,1),"]")))</f>
        <v>-</v>
      </c>
      <c r="AI39" s="49" t="str">
        <f>IF(T_iv_strat2!AE16=".","-",(CONCATENATE("[",ROUND(T_iv_strat2!AE16,1),"; ",ROUND(T_iv_strat2!AF16,1),"]")))</f>
        <v>-</v>
      </c>
      <c r="AJ39" s="49" t="str">
        <f>IF(T_iv_strat2!AI16=".","-",(CONCATENATE("[",ROUND(T_iv_strat2!AI16,1),"; ",ROUND(T_iv_strat2!AJ16,1),"]")))</f>
        <v>-</v>
      </c>
      <c r="AK39" s="49" t="str">
        <f>IF(T_iv_strat2!AM16=".","-",(CONCATENATE("[",ROUND(T_iv_strat2!AM16,1),"; ",ROUND(T_iv_strat2!AN16,1),"]")))</f>
        <v>-</v>
      </c>
      <c r="AL39" s="49" t="str">
        <f>IF(T_iv_strat2!AQ16=".","-",(CONCATENATE("[",ROUND(T_iv_strat2!AQ16,1),"; ",ROUND(T_iv_strat2!AR16,1),"]")))</f>
        <v>-</v>
      </c>
      <c r="AM39" s="49" t="str">
        <f>IF(T_iv_strat2!AU16=".","-",(CONCATENATE("[",ROUND(T_iv_strat2!AU16,1),"; ",ROUND(T_iv_strat2!AV16,1),"]")))</f>
        <v>-</v>
      </c>
      <c r="AN39" s="49" t="str">
        <f>IF(T_iv_strat2!AY16=".","-",(CONCATENATE("[",ROUND(T_iv_strat2!AY16,1),"; ",ROUND(T_iv_strat2!AZ16,1),"]")))</f>
        <v>-</v>
      </c>
      <c r="AO39" s="49" t="str">
        <f>IF(T_iv_strat2!BC16=".","-",(CONCATENATE("[",ROUND(T_iv_strat2!BC16,1),"; ",ROUND(T_iv_strat2!BD16,1),"]")))</f>
        <v>-</v>
      </c>
      <c r="AR39" s="140"/>
      <c r="AS39" s="48" t="str">
        <f>IF(T_iv_strat3!C16=".","-",(CONCATENATE("[",ROUND(T_iv_strat3!C16,1),"; ",ROUND(T_iv_strat3!D16,1),"]")))</f>
        <v>-</v>
      </c>
      <c r="AT39" s="49" t="str">
        <f>IF(T_iv_strat3!G16=".","-",(CONCATENATE("[",ROUND(T_iv_strat3!G16,1),"; ",ROUND(T_iv_strat3!H16,1),"]")))</f>
        <v>-</v>
      </c>
      <c r="AU39" s="49" t="str">
        <f>IF(T_iv_strat3!K16=".","-",(CONCATENATE("[",ROUND(T_iv_strat3!K16,1),"; ",ROUND(T_iv_strat3!L16,1),"]")))</f>
        <v>-</v>
      </c>
      <c r="AV39" s="49" t="str">
        <f>IF(T_iv_strat3!O16=".","-",(CONCATENATE("[",ROUND(T_iv_strat3!O16,1),"; ",ROUND(T_iv_strat3!P16,1),"]")))</f>
        <v>-</v>
      </c>
      <c r="AW39" s="49" t="str">
        <f>IF(T_iv_strat3!S16=".","-",(CONCATENATE("[",ROUND(T_iv_strat3!S16,1),"; ",ROUND(T_iv_strat3!T16,1),"]")))</f>
        <v>-</v>
      </c>
      <c r="AX39" s="49" t="str">
        <f>IF(T_iv_strat3!W16=".","-",(CONCATENATE("[",ROUND(T_iv_strat3!W16,1),"; ",ROUND(T_iv_strat3!X16,1),"]")))</f>
        <v>-</v>
      </c>
      <c r="AY39" s="57" t="str">
        <f>IF(T_iv_strat3!AA16=".","-",(CONCATENATE("[",ROUND(T_iv_strat3!AA16,1),"; ",ROUND(T_iv_strat3!AB16,1),"]")))</f>
        <v>-</v>
      </c>
      <c r="AZ39" s="49" t="str">
        <f>IF(T_iv_strat3!AE16=".","-",(CONCATENATE("[",ROUND(T_iv_strat3!AE16,1),"; ",ROUND(T_iv_strat3!AF16,1),"]")))</f>
        <v>-</v>
      </c>
      <c r="BA39" s="49" t="str">
        <f>IF(T_iv_strat3!AI16=".","-",(CONCATENATE("[",ROUND(T_iv_strat3!AI16,1),"; ",ROUND(T_iv_strat3!AJ16,1),"]")))</f>
        <v>-</v>
      </c>
      <c r="BB39" s="49" t="str">
        <f>IF(T_iv_strat3!AM16=".","-",(CONCATENATE("[",ROUND(T_iv_strat3!AM16,1),"; ",ROUND(T_iv_strat3!AN16,1),"]")))</f>
        <v>-</v>
      </c>
      <c r="BC39" s="49" t="str">
        <f>IF(T_iv_strat3!AQ16=".","-",(CONCATENATE("[",ROUND(T_iv_strat3!AQ16,1),"; ",ROUND(T_iv_strat3!AR16,1),"]")))</f>
        <v>-</v>
      </c>
      <c r="BD39" s="49" t="str">
        <f>IF(T_iv_strat3!AU16=".","-",(CONCATENATE("[",ROUND(T_iv_strat3!AU16,1),"; ",ROUND(T_iv_strat3!AV16,1),"]")))</f>
        <v>-</v>
      </c>
      <c r="BE39" s="49" t="str">
        <f>IF(T_iv_strat3!AY16=".","-",(CONCATENATE("[",ROUND(T_iv_strat3!AY16,1),"; ",ROUND(T_iv_strat3!AZ16,1),"]")))</f>
        <v>-</v>
      </c>
      <c r="BF39" s="49" t="str">
        <f>IF(T_iv_strat3!BC16=".","-",(CONCATENATE("[",ROUND(T_iv_strat3!BC16,1),"; ",ROUND(T_iv_strat3!BD16,1),"]")))</f>
        <v>-</v>
      </c>
    </row>
    <row r="40" spans="1:58" x14ac:dyDescent="0.25">
      <c r="J40" s="139" t="s">
        <v>37</v>
      </c>
      <c r="K40" s="20">
        <f>ROUND(T_iv_strat1!B17,1)</f>
        <v>0</v>
      </c>
      <c r="L40" s="13">
        <f>ROUND(T_iv_strat1!F17,1)</f>
        <v>0</v>
      </c>
      <c r="M40" s="13">
        <f>ROUND(T_iv_strat1!J17,1)</f>
        <v>0</v>
      </c>
      <c r="N40" s="13">
        <f>ROUND(T_iv_strat1!N17,1)</f>
        <v>0</v>
      </c>
      <c r="O40" s="13">
        <f>ROUND(T_iv_strat1!R17,1)</f>
        <v>0</v>
      </c>
      <c r="P40" s="13">
        <f>ROUND(T_iv_strat1!V17,1)</f>
        <v>0</v>
      </c>
      <c r="Q40" s="56">
        <f>ROUND(T_iv_strat1!Z17,1)</f>
        <v>0</v>
      </c>
      <c r="R40" s="20">
        <f>ROUND(T_iv_strat1!AD17,1)</f>
        <v>0</v>
      </c>
      <c r="S40" s="13">
        <f>ROUND(T_iv_strat1!AH17,1)</f>
        <v>0</v>
      </c>
      <c r="T40" s="13">
        <f>ROUND(T_iv_strat1!AL17,1)</f>
        <v>0</v>
      </c>
      <c r="U40" s="13">
        <f>ROUND(T_iv_strat1!AP17,1)</f>
        <v>0</v>
      </c>
      <c r="V40" s="13">
        <f>ROUND(T_iv_strat1!AT17,1)</f>
        <v>0</v>
      </c>
      <c r="W40" s="13">
        <f>ROUND(T_iv_strat1!AX17,1)</f>
        <v>0</v>
      </c>
      <c r="X40" s="13">
        <f>ROUND(T_iv_strat1!BB17,1)</f>
        <v>0</v>
      </c>
      <c r="AA40" s="139" t="s">
        <v>37</v>
      </c>
      <c r="AB40" s="20">
        <f>ROUND(T_iv_strat2!B17,1)</f>
        <v>0</v>
      </c>
      <c r="AC40" s="13">
        <f>ROUND(T_iv_strat2!F17,1)</f>
        <v>0</v>
      </c>
      <c r="AD40" s="13">
        <f>ROUND(T_iv_strat2!J17,1)</f>
        <v>0</v>
      </c>
      <c r="AE40" s="13">
        <f>ROUND(T_iv_strat2!N17,1)</f>
        <v>0</v>
      </c>
      <c r="AF40" s="13">
        <f>ROUND(T_iv_strat2!R17,1)</f>
        <v>0</v>
      </c>
      <c r="AG40" s="13">
        <f>ROUND(T_iv_strat2!V17,1)</f>
        <v>0</v>
      </c>
      <c r="AH40" s="56">
        <f>ROUND(T_iv_strat2!Z17,1)</f>
        <v>0</v>
      </c>
      <c r="AI40" s="13">
        <f>ROUND(T_iv_strat2!AD17,1)</f>
        <v>0</v>
      </c>
      <c r="AJ40" s="13">
        <f>ROUND(T_iv_strat2!AH17,1)</f>
        <v>0</v>
      </c>
      <c r="AK40" s="13">
        <f>ROUND(T_iv_strat2!AL17,1)</f>
        <v>0</v>
      </c>
      <c r="AL40" s="13">
        <f>ROUND(T_iv_strat2!AP17,1)</f>
        <v>0</v>
      </c>
      <c r="AM40" s="13">
        <f>ROUND(T_iv_strat2!AT17,1)</f>
        <v>0</v>
      </c>
      <c r="AN40" s="13">
        <f>ROUND(T_iv_strat2!AX17,1)</f>
        <v>0</v>
      </c>
      <c r="AO40" s="13">
        <f>ROUND(T_iv_strat2!BB17,1)</f>
        <v>0</v>
      </c>
      <c r="AR40" s="139" t="s">
        <v>37</v>
      </c>
      <c r="AS40" s="20">
        <f>ROUND(T_iv_strat3!B17,1)</f>
        <v>0</v>
      </c>
      <c r="AT40" s="13">
        <f>ROUND(T_iv_strat3!F17,1)</f>
        <v>0</v>
      </c>
      <c r="AU40" s="13">
        <f>ROUND(T_iv_strat3!J17,1)</f>
        <v>0</v>
      </c>
      <c r="AV40" s="13">
        <f>ROUND(T_iv_strat3!N17,1)</f>
        <v>0</v>
      </c>
      <c r="AW40" s="13">
        <f>ROUND(T_iv_strat3!R17,1)</f>
        <v>0</v>
      </c>
      <c r="AX40" s="13">
        <f>ROUND(T_iv_strat3!V17,1)</f>
        <v>0</v>
      </c>
      <c r="AY40" s="56">
        <f>ROUND(T_iv_strat3!Z17,1)</f>
        <v>0</v>
      </c>
      <c r="AZ40" s="13">
        <f>ROUND(T_iv_strat3!AD17,1)</f>
        <v>0</v>
      </c>
      <c r="BA40" s="13">
        <f>ROUND(T_iv_strat3!AH17,1)</f>
        <v>0</v>
      </c>
      <c r="BB40" s="13">
        <f>ROUND(T_iv_strat3!AL17,1)</f>
        <v>0</v>
      </c>
      <c r="BC40" s="13">
        <f>ROUND(T_iv_strat3!AP17,1)</f>
        <v>0</v>
      </c>
      <c r="BD40" s="13">
        <f>ROUND(T_iv_strat3!AT17,1)</f>
        <v>0</v>
      </c>
      <c r="BE40" s="13">
        <f>ROUND(T_iv_strat3!AX17,1)</f>
        <v>0</v>
      </c>
      <c r="BF40" s="13">
        <f>ROUND(T_iv_strat3!BB17,1)</f>
        <v>0</v>
      </c>
    </row>
    <row r="41" spans="1:58" s="50" customFormat="1" ht="9" x14ac:dyDescent="0.15">
      <c r="A41" s="53"/>
      <c r="B41" s="45"/>
      <c r="C41" s="45"/>
      <c r="D41" s="45"/>
      <c r="E41" s="45"/>
      <c r="F41" s="45"/>
      <c r="G41" s="45"/>
      <c r="H41" s="45"/>
      <c r="I41" s="46"/>
      <c r="J41" s="140"/>
      <c r="K41" s="48" t="str">
        <f>IF(T_iv_strat1!C17=".","-",(CONCATENATE("[",ROUND(T_iv_strat1!C17,1),"; ",ROUND(T_iv_strat1!D17,1),"]")))</f>
        <v>-</v>
      </c>
      <c r="L41" s="49" t="str">
        <f>IF(T_iv_strat1!G17=".","-",(CONCATENATE("[",ROUND(T_iv_strat1!G17,1),"; ",ROUND(T_iv_strat1!H17,1),"]")))</f>
        <v>-</v>
      </c>
      <c r="M41" s="49" t="str">
        <f>IF(T_iv_strat1!K17=".","-",(CONCATENATE("[",ROUND(T_iv_strat1!K17,1),"; ",ROUND(T_iv_strat1!L17,1),"]")))</f>
        <v>-</v>
      </c>
      <c r="N41" s="49" t="str">
        <f>IF(T_iv_strat1!O17=".","-",(CONCATENATE("[",ROUND(T_iv_strat1!O17,1),"; ",ROUND(T_iv_strat1!P17,1),"]")))</f>
        <v>-</v>
      </c>
      <c r="O41" s="49" t="str">
        <f>IF(T_iv_strat1!S17=".","-",(CONCATENATE("[",ROUND(T_iv_strat1!S17,1),"; ",ROUND(T_iv_strat1!T17,1),"]")))</f>
        <v>-</v>
      </c>
      <c r="P41" s="49" t="str">
        <f>IF(T_iv_strat1!W17=".","-",(CONCATENATE("[",ROUND(T_iv_strat1!W17,1),"; ",ROUND(T_iv_strat1!X17,1),"]")))</f>
        <v>-</v>
      </c>
      <c r="Q41" s="57" t="str">
        <f>IF(T_iv_strat1!AA17=".","-",(CONCATENATE("[",ROUND(T_iv_strat1!AA17,1),"; ",ROUND(T_iv_strat1!AB17,1),"]")))</f>
        <v>-</v>
      </c>
      <c r="R41" s="48" t="str">
        <f>IF(T_iv_strat1!AE17=".","-",(CONCATENATE("[",ROUND(T_iv_strat1!AE17,1),"; ",ROUND(T_iv_strat1!AF17,1),"]")))</f>
        <v>-</v>
      </c>
      <c r="S41" s="49" t="str">
        <f>IF(T_iv_strat1!AI17=".","-",(CONCATENATE("[",ROUND(T_iv_strat1!AI17,1),"; ",ROUND(T_iv_strat1!AJ17,1),"]")))</f>
        <v>-</v>
      </c>
      <c r="T41" s="49" t="str">
        <f>IF(T_iv_strat1!AM17=".","-",(CONCATENATE("[",ROUND(T_iv_strat1!AM17,1),"; ",ROUND(T_iv_strat1!AN17,1),"]")))</f>
        <v>-</v>
      </c>
      <c r="U41" s="49" t="str">
        <f>IF(T_iv_strat1!AQ17=".","-",(CONCATENATE("[",ROUND(T_iv_strat1!AQ17,1),"; ",ROUND(T_iv_strat1!AR17,1),"]")))</f>
        <v>-</v>
      </c>
      <c r="V41" s="49" t="str">
        <f>IF(T_iv_strat1!AU17=".","-",(CONCATENATE("[",ROUND(T_iv_strat1!AU17,1),"; ",ROUND(T_iv_strat1!AV17,1),"]")))</f>
        <v>-</v>
      </c>
      <c r="W41" s="49" t="str">
        <f>IF(T_iv_strat1!AY17=".","-",(CONCATENATE("[",ROUND(T_iv_strat1!AY17,1),"; ",ROUND(T_iv_strat1!AZ17,1),"]")))</f>
        <v>-</v>
      </c>
      <c r="X41" s="49" t="str">
        <f>IF(T_iv_strat1!BC17=".","-",(CONCATENATE("[",ROUND(T_iv_strat1!BC17,1),"; ",ROUND(T_iv_strat1!BD17,1),"]")))</f>
        <v>-</v>
      </c>
      <c r="AA41" s="140"/>
      <c r="AB41" s="48" t="str">
        <f>IF(T_iv_strat2!C17=".","-",(CONCATENATE("[",ROUND(T_iv_strat2!C17,1),"; ",ROUND(T_iv_strat2!D17,1),"]")))</f>
        <v>-</v>
      </c>
      <c r="AC41" s="49" t="str">
        <f>IF(T_iv_strat2!G17=".","-",(CONCATENATE("[",ROUND(T_iv_strat2!G17,1),"; ",ROUND(T_iv_strat2!H17,1),"]")))</f>
        <v>-</v>
      </c>
      <c r="AD41" s="49" t="str">
        <f>IF(T_iv_strat2!K17=".","-",(CONCATENATE("[",ROUND(T_iv_strat2!K17,1),"; ",ROUND(T_iv_strat2!L17,1),"]")))</f>
        <v>-</v>
      </c>
      <c r="AE41" s="49" t="str">
        <f>IF(T_iv_strat2!O17=".","-",(CONCATENATE("[",ROUND(T_iv_strat2!O17,1),"; ",ROUND(T_iv_strat2!P17,1),"]")))</f>
        <v>-</v>
      </c>
      <c r="AF41" s="49" t="str">
        <f>IF(T_iv_strat2!S17=".","-",(CONCATENATE("[",ROUND(T_iv_strat2!S17,1),"; ",ROUND(T_iv_strat2!T17,1),"]")))</f>
        <v>-</v>
      </c>
      <c r="AG41" s="49" t="str">
        <f>IF(T_iv_strat2!W17=".","-",(CONCATENATE("[",ROUND(T_iv_strat2!W17,1),"; ",ROUND(T_iv_strat2!X17,1),"]")))</f>
        <v>-</v>
      </c>
      <c r="AH41" s="57" t="str">
        <f>IF(T_iv_strat2!AA17=".","-",(CONCATENATE("[",ROUND(T_iv_strat2!AA17,1),"; ",ROUND(T_iv_strat2!AB17,1),"]")))</f>
        <v>-</v>
      </c>
      <c r="AI41" s="49" t="str">
        <f>IF(T_iv_strat2!AE17=".","-",(CONCATENATE("[",ROUND(T_iv_strat2!AE17,1),"; ",ROUND(T_iv_strat2!AF17,1),"]")))</f>
        <v>-</v>
      </c>
      <c r="AJ41" s="49" t="str">
        <f>IF(T_iv_strat2!AI17=".","-",(CONCATENATE("[",ROUND(T_iv_strat2!AI17,1),"; ",ROUND(T_iv_strat2!AJ17,1),"]")))</f>
        <v>-</v>
      </c>
      <c r="AK41" s="49" t="str">
        <f>IF(T_iv_strat2!AM17=".","-",(CONCATENATE("[",ROUND(T_iv_strat2!AM17,1),"; ",ROUND(T_iv_strat2!AN17,1),"]")))</f>
        <v>-</v>
      </c>
      <c r="AL41" s="49" t="str">
        <f>IF(T_iv_strat2!AQ17=".","-",(CONCATENATE("[",ROUND(T_iv_strat2!AQ17,1),"; ",ROUND(T_iv_strat2!AR17,1),"]")))</f>
        <v>-</v>
      </c>
      <c r="AM41" s="49" t="str">
        <f>IF(T_iv_strat2!AU17=".","-",(CONCATENATE("[",ROUND(T_iv_strat2!AU17,1),"; ",ROUND(T_iv_strat2!AV17,1),"]")))</f>
        <v>-</v>
      </c>
      <c r="AN41" s="49" t="str">
        <f>IF(T_iv_strat2!AY17=".","-",(CONCATENATE("[",ROUND(T_iv_strat2!AY17,1),"; ",ROUND(T_iv_strat2!AZ17,1),"]")))</f>
        <v>-</v>
      </c>
      <c r="AO41" s="49" t="str">
        <f>IF(T_iv_strat2!BC17=".","-",(CONCATENATE("[",ROUND(T_iv_strat2!BC17,1),"; ",ROUND(T_iv_strat2!BD17,1),"]")))</f>
        <v>-</v>
      </c>
      <c r="AR41" s="140"/>
      <c r="AS41" s="48" t="str">
        <f>IF(T_iv_strat3!C17=".","-",(CONCATENATE("[",ROUND(T_iv_strat3!C17,1),"; ",ROUND(T_iv_strat3!D17,1),"]")))</f>
        <v>-</v>
      </c>
      <c r="AT41" s="49" t="str">
        <f>IF(T_iv_strat3!G17=".","-",(CONCATENATE("[",ROUND(T_iv_strat3!G17,1),"; ",ROUND(T_iv_strat3!H17,1),"]")))</f>
        <v>-</v>
      </c>
      <c r="AU41" s="49" t="str">
        <f>IF(T_iv_strat3!K17=".","-",(CONCATENATE("[",ROUND(T_iv_strat3!K17,1),"; ",ROUND(T_iv_strat3!L17,1),"]")))</f>
        <v>-</v>
      </c>
      <c r="AV41" s="49" t="str">
        <f>IF(T_iv_strat3!O17=".","-",(CONCATENATE("[",ROUND(T_iv_strat3!O17,1),"; ",ROUND(T_iv_strat3!P17,1),"]")))</f>
        <v>-</v>
      </c>
      <c r="AW41" s="49" t="str">
        <f>IF(T_iv_strat3!S17=".","-",(CONCATENATE("[",ROUND(T_iv_strat3!S17,1),"; ",ROUND(T_iv_strat3!T17,1),"]")))</f>
        <v>-</v>
      </c>
      <c r="AX41" s="49" t="str">
        <f>IF(T_iv_strat3!W17=".","-",(CONCATENATE("[",ROUND(T_iv_strat3!W17,1),"; ",ROUND(T_iv_strat3!X17,1),"]")))</f>
        <v>-</v>
      </c>
      <c r="AY41" s="57" t="str">
        <f>IF(T_iv_strat3!AA17=".","-",(CONCATENATE("[",ROUND(T_iv_strat3!AA17,1),"; ",ROUND(T_iv_strat3!AB17,1),"]")))</f>
        <v>-</v>
      </c>
      <c r="AZ41" s="49" t="str">
        <f>IF(T_iv_strat3!AE17=".","-",(CONCATENATE("[",ROUND(T_iv_strat3!AE17,1),"; ",ROUND(T_iv_strat3!AF17,1),"]")))</f>
        <v>-</v>
      </c>
      <c r="BA41" s="49" t="str">
        <f>IF(T_iv_strat3!AI17=".","-",(CONCATENATE("[",ROUND(T_iv_strat3!AI17,1),"; ",ROUND(T_iv_strat3!AJ17,1),"]")))</f>
        <v>-</v>
      </c>
      <c r="BB41" s="49" t="str">
        <f>IF(T_iv_strat3!AM17=".","-",(CONCATENATE("[",ROUND(T_iv_strat3!AM17,1),"; ",ROUND(T_iv_strat3!AN17,1),"]")))</f>
        <v>-</v>
      </c>
      <c r="BC41" s="49" t="str">
        <f>IF(T_iv_strat3!AQ17=".","-",(CONCATENATE("[",ROUND(T_iv_strat3!AQ17,1),"; ",ROUND(T_iv_strat3!AR17,1),"]")))</f>
        <v>-</v>
      </c>
      <c r="BD41" s="49" t="str">
        <f>IF(T_iv_strat3!AU17=".","-",(CONCATENATE("[",ROUND(T_iv_strat3!AU17,1),"; ",ROUND(T_iv_strat3!AV17,1),"]")))</f>
        <v>-</v>
      </c>
      <c r="BE41" s="49" t="str">
        <f>IF(T_iv_strat3!AY17=".","-",(CONCATENATE("[",ROUND(T_iv_strat3!AY17,1),"; ",ROUND(T_iv_strat3!AZ17,1),"]")))</f>
        <v>-</v>
      </c>
      <c r="BF41" s="49" t="str">
        <f>IF(T_iv_strat3!BC17=".","-",(CONCATENATE("[",ROUND(T_iv_strat3!BC17,1),"; ",ROUND(T_iv_strat3!BD17,1),"]")))</f>
        <v>-</v>
      </c>
    </row>
    <row r="42" spans="1:58" x14ac:dyDescent="0.25">
      <c r="J42" s="12" t="s">
        <v>38</v>
      </c>
      <c r="K42" s="20">
        <f>ROUND(T_iv_strat1!B18,1)</f>
        <v>6.5</v>
      </c>
      <c r="L42" s="13">
        <f>ROUND(T_iv_strat1!F18,1)</f>
        <v>0</v>
      </c>
      <c r="M42" s="13">
        <f>ROUND(T_iv_strat1!J18,1)</f>
        <v>0</v>
      </c>
      <c r="N42" s="13">
        <f>ROUND(T_iv_strat1!N18,1)</f>
        <v>0</v>
      </c>
      <c r="O42" s="13">
        <f>ROUND(T_iv_strat1!R18,1)</f>
        <v>0</v>
      </c>
      <c r="P42" s="13">
        <f>ROUND(T_iv_strat1!V18,1)</f>
        <v>6.5</v>
      </c>
      <c r="Q42" s="56">
        <f>ROUND(T_iv_strat1!Z18,1)</f>
        <v>0</v>
      </c>
      <c r="R42" s="20">
        <f>ROUND(T_iv_strat1!AD18,1)</f>
        <v>75.8</v>
      </c>
      <c r="S42" s="13">
        <f>ROUND(T_iv_strat1!AH18,1)</f>
        <v>0</v>
      </c>
      <c r="T42" s="13">
        <f>ROUND(T_iv_strat1!AL18,1)</f>
        <v>2.2999999999999998</v>
      </c>
      <c r="U42" s="13">
        <f>ROUND(T_iv_strat1!AP18,1)</f>
        <v>68.3</v>
      </c>
      <c r="V42" s="13">
        <f>ROUND(T_iv_strat1!AT18,1)</f>
        <v>0</v>
      </c>
      <c r="W42" s="13">
        <f>ROUND(T_iv_strat1!AX18,1)</f>
        <v>5.3</v>
      </c>
      <c r="X42" s="13">
        <f>ROUND(T_iv_strat1!BB18,1)</f>
        <v>0</v>
      </c>
      <c r="AA42" s="12" t="s">
        <v>38</v>
      </c>
      <c r="AB42" s="20">
        <f>ROUND(T_iv_strat2!B18,1)</f>
        <v>3240.2</v>
      </c>
      <c r="AC42" s="13">
        <f>ROUND(T_iv_strat2!F18,1)</f>
        <v>9.6999999999999993</v>
      </c>
      <c r="AD42" s="13">
        <f>ROUND(T_iv_strat2!J18,1)</f>
        <v>154.9</v>
      </c>
      <c r="AE42" s="13">
        <f>ROUND(T_iv_strat2!N18,1)</f>
        <v>2274.1</v>
      </c>
      <c r="AF42" s="13">
        <f>ROUND(T_iv_strat2!R18,1)</f>
        <v>0</v>
      </c>
      <c r="AG42" s="13">
        <f>ROUND(T_iv_strat2!V18,1)</f>
        <v>763.2</v>
      </c>
      <c r="AH42" s="56">
        <f>ROUND(T_iv_strat2!Z18,1)</f>
        <v>38.299999999999997</v>
      </c>
      <c r="AI42" s="13">
        <f>ROUND(T_iv_strat2!AD18,1)</f>
        <v>699.9</v>
      </c>
      <c r="AJ42" s="13">
        <f>ROUND(T_iv_strat2!AH18,1)</f>
        <v>62.6</v>
      </c>
      <c r="AK42" s="13">
        <f>ROUND(T_iv_strat2!AL18,1)</f>
        <v>255.9</v>
      </c>
      <c r="AL42" s="13">
        <f>ROUND(T_iv_strat2!AP18,1)</f>
        <v>142.9</v>
      </c>
      <c r="AM42" s="13">
        <f>ROUND(T_iv_strat2!AT18,1)</f>
        <v>0</v>
      </c>
      <c r="AN42" s="13">
        <f>ROUND(T_iv_strat2!AX18,1)</f>
        <v>228.9</v>
      </c>
      <c r="AO42" s="13">
        <f>ROUND(T_iv_strat2!BB18,1)</f>
        <v>9.6999999999999993</v>
      </c>
      <c r="AR42" s="12" t="s">
        <v>38</v>
      </c>
      <c r="AS42" s="20">
        <f>ROUND(T_iv_strat3!B18,1)</f>
        <v>19.2</v>
      </c>
      <c r="AT42" s="13">
        <f>ROUND(T_iv_strat3!F18,1)</f>
        <v>0</v>
      </c>
      <c r="AU42" s="13">
        <f>ROUND(T_iv_strat3!J18,1)</f>
        <v>3.7</v>
      </c>
      <c r="AV42" s="13">
        <f>ROUND(T_iv_strat3!N18,1)</f>
        <v>15.5</v>
      </c>
      <c r="AW42" s="13">
        <f>ROUND(T_iv_strat3!R18,1)</f>
        <v>0</v>
      </c>
      <c r="AX42" s="13">
        <f>ROUND(T_iv_strat3!V18,1)</f>
        <v>0</v>
      </c>
      <c r="AY42" s="56">
        <f>ROUND(T_iv_strat3!Z18,1)</f>
        <v>0</v>
      </c>
      <c r="AZ42" s="13">
        <f>ROUND(T_iv_strat3!AD18,1)</f>
        <v>422.8</v>
      </c>
      <c r="BA42" s="13">
        <f>ROUND(T_iv_strat3!AH18,1)</f>
        <v>0</v>
      </c>
      <c r="BB42" s="13">
        <f>ROUND(T_iv_strat3!AL18,1)</f>
        <v>371.2</v>
      </c>
      <c r="BC42" s="13">
        <f>ROUND(T_iv_strat3!AP18,1)</f>
        <v>51.7</v>
      </c>
      <c r="BD42" s="13">
        <f>ROUND(T_iv_strat3!AT18,1)</f>
        <v>0</v>
      </c>
      <c r="BE42" s="13">
        <f>ROUND(T_iv_strat3!AX18,1)</f>
        <v>0</v>
      </c>
      <c r="BF42" s="13">
        <f>ROUND(T_iv_strat3!BB18,1)</f>
        <v>0</v>
      </c>
    </row>
    <row r="43" spans="1:58" s="50" customFormat="1" ht="9" x14ac:dyDescent="0.15">
      <c r="A43" s="45"/>
      <c r="B43" s="45"/>
      <c r="C43" s="45"/>
      <c r="D43" s="45"/>
      <c r="E43" s="45"/>
      <c r="F43" s="45"/>
      <c r="G43" s="45"/>
      <c r="H43" s="45"/>
      <c r="I43" s="46"/>
      <c r="J43" s="47"/>
      <c r="K43" s="48" t="str">
        <f>IF(T_iv_strat1!C18=".","-",(CONCATENATE("[",ROUND(T_iv_strat1!C18,1),"; ",ROUND(T_iv_strat1!D18,1),"]")))</f>
        <v>[0; 29.7]</v>
      </c>
      <c r="L43" s="49" t="str">
        <f>IF(T_iv_strat1!G18=".","-",(CONCATENATE("[",ROUND(T_iv_strat1!G18,1),"; ",ROUND(T_iv_strat1!H18,1),"]")))</f>
        <v>-</v>
      </c>
      <c r="M43" s="49" t="str">
        <f>IF(T_iv_strat1!K18=".","-",(CONCATENATE("[",ROUND(T_iv_strat1!K18,1),"; ",ROUND(T_iv_strat1!L18,1),"]")))</f>
        <v>-</v>
      </c>
      <c r="N43" s="49" t="str">
        <f>IF(T_iv_strat1!O18=".","-",(CONCATENATE("[",ROUND(T_iv_strat1!O18,1),"; ",ROUND(T_iv_strat1!P18,1),"]")))</f>
        <v>-</v>
      </c>
      <c r="O43" s="49" t="str">
        <f>IF(T_iv_strat1!S18=".","-",(CONCATENATE("[",ROUND(T_iv_strat1!S18,1),"; ",ROUND(T_iv_strat1!T18,1),"]")))</f>
        <v>-</v>
      </c>
      <c r="P43" s="49" t="str">
        <f>IF(T_iv_strat1!W18=".","-",(CONCATENATE("[",ROUND(T_iv_strat1!W18,1),"; ",ROUND(T_iv_strat1!X18,1),"]")))</f>
        <v>[0; 29.7]</v>
      </c>
      <c r="Q43" s="57" t="str">
        <f>IF(T_iv_strat1!AA18=".","-",(CONCATENATE("[",ROUND(T_iv_strat1!AA18,1),"; ",ROUND(T_iv_strat1!AB18,1),"]")))</f>
        <v>-</v>
      </c>
      <c r="R43" s="48" t="str">
        <f>IF(T_iv_strat1!AE18=".","-",(CONCATENATE("[",ROUND(T_iv_strat1!AE18,1),"; ",ROUND(T_iv_strat1!AF18,1),"]")))</f>
        <v>[0; 277.1]</v>
      </c>
      <c r="S43" s="49" t="str">
        <f>IF(T_iv_strat1!AI18=".","-",(CONCATENATE("[",ROUND(T_iv_strat1!AI18,1),"; ",ROUND(T_iv_strat1!AJ18,1),"]")))</f>
        <v>-</v>
      </c>
      <c r="T43" s="49" t="str">
        <f>IF(T_iv_strat1!AM18=".","-",(CONCATENATE("[",ROUND(T_iv_strat1!AM18,1),"; ",ROUND(T_iv_strat1!AN18,1),"]")))</f>
        <v>[0; 0]</v>
      </c>
      <c r="U43" s="49" t="str">
        <f>IF(T_iv_strat1!AQ18=".","-",(CONCATENATE("[",ROUND(T_iv_strat1!AQ18,1),"; ",ROUND(T_iv_strat1!AR18,1),"]")))</f>
        <v>[0; 785.4]</v>
      </c>
      <c r="V43" s="49" t="str">
        <f>IF(T_iv_strat1!AU18=".","-",(CONCATENATE("[",ROUND(T_iv_strat1!AU18,1),"; ",ROUND(T_iv_strat1!AV18,1),"]")))</f>
        <v>-</v>
      </c>
      <c r="W43" s="49" t="str">
        <f>IF(T_iv_strat1!AY18=".","-",(CONCATENATE("[",ROUND(T_iv_strat1!AY18,1),"; ",ROUND(T_iv_strat1!AZ18,1),"]")))</f>
        <v>[0; 16.9]</v>
      </c>
      <c r="X43" s="49" t="str">
        <f>IF(T_iv_strat1!BC18=".","-",(CONCATENATE("[",ROUND(T_iv_strat1!BC18,1),"; ",ROUND(T_iv_strat1!BD18,1),"]")))</f>
        <v>-</v>
      </c>
      <c r="AA43" s="47"/>
      <c r="AB43" s="48" t="str">
        <f>IF(T_iv_strat2!C18=".","-",(CONCATENATE("[",ROUND(T_iv_strat2!C18,1),"; ",ROUND(T_iv_strat2!D18,1),"]")))</f>
        <v>[0; 8048.8]</v>
      </c>
      <c r="AC43" s="49" t="str">
        <f>IF(T_iv_strat2!G18=".","-",(CONCATENATE("[",ROUND(T_iv_strat2!G18,1),"; ",ROUND(T_iv_strat2!H18,1),"]")))</f>
        <v>[0; 0]</v>
      </c>
      <c r="AD43" s="49" t="str">
        <f>IF(T_iv_strat2!K18=".","-",(CONCATENATE("[",ROUND(T_iv_strat2!K18,1),"; ",ROUND(T_iv_strat2!L18,1),"]")))</f>
        <v>[0; 327.1]</v>
      </c>
      <c r="AE43" s="49" t="str">
        <f>IF(T_iv_strat2!O18=".","-",(CONCATENATE("[",ROUND(T_iv_strat2!O18,1),"; ",ROUND(T_iv_strat2!P18,1),"]")))</f>
        <v>[0; 7998.5]</v>
      </c>
      <c r="AF43" s="49" t="str">
        <f>IF(T_iv_strat2!S18=".","-",(CONCATENATE("[",ROUND(T_iv_strat2!S18,1),"; ",ROUND(T_iv_strat2!T18,1),"]")))</f>
        <v>-</v>
      </c>
      <c r="AG43" s="49" t="str">
        <f>IF(T_iv_strat2!W18=".","-",(CONCATENATE("[",ROUND(T_iv_strat2!W18,1),"; ",ROUND(T_iv_strat2!X18,1),"]")))</f>
        <v>[346.9; 1179.4]</v>
      </c>
      <c r="AH43" s="57" t="str">
        <f>IF(T_iv_strat2!AA18=".","-",(CONCATENATE("[",ROUND(T_iv_strat2!AA18,1),"; ",ROUND(T_iv_strat2!AB18,1),"]")))</f>
        <v>[0; 357]</v>
      </c>
      <c r="AI43" s="49" t="str">
        <f>IF(T_iv_strat2!AE18=".","-",(CONCATENATE("[",ROUND(T_iv_strat2!AE18,1),"; ",ROUND(T_iv_strat2!AF18,1),"]")))</f>
        <v>[419.5; 980.4]</v>
      </c>
      <c r="AJ43" s="49" t="str">
        <f>IF(T_iv_strat2!AI18=".","-",(CONCATENATE("[",ROUND(T_iv_strat2!AI18,1),"; ",ROUND(T_iv_strat2!AJ18,1),"]")))</f>
        <v>[0; 159.1]</v>
      </c>
      <c r="AK43" s="49" t="str">
        <f>IF(T_iv_strat2!AM18=".","-",(CONCATENATE("[",ROUND(T_iv_strat2!AM18,1),"; ",ROUND(T_iv_strat2!AN18,1),"]")))</f>
        <v>[132; 379.7]</v>
      </c>
      <c r="AL43" s="49" t="str">
        <f>IF(T_iv_strat2!AQ18=".","-",(CONCATENATE("[",ROUND(T_iv_strat2!AQ18,1),"; ",ROUND(T_iv_strat2!AR18,1),"]")))</f>
        <v>[42.5; 243.3]</v>
      </c>
      <c r="AM43" s="49" t="str">
        <f>IF(T_iv_strat2!AU18=".","-",(CONCATENATE("[",ROUND(T_iv_strat2!AU18,1),"; ",ROUND(T_iv_strat2!AV18,1),"]")))</f>
        <v>-</v>
      </c>
      <c r="AN43" s="49" t="str">
        <f>IF(T_iv_strat2!AY18=".","-",(CONCATENATE("[",ROUND(T_iv_strat2!AY18,1),"; ",ROUND(T_iv_strat2!AZ18,1),"]")))</f>
        <v>[142.3; 315.4]</v>
      </c>
      <c r="AO43" s="49" t="str">
        <f>IF(T_iv_strat2!BC18=".","-",(CONCATENATE("[",ROUND(T_iv_strat2!BC18,1),"; ",ROUND(T_iv_strat2!BD18,1),"]")))</f>
        <v>[0; 32.6]</v>
      </c>
      <c r="AR43" s="47"/>
      <c r="AS43" s="48" t="str">
        <f>IF(T_iv_strat3!C18=".","-",(CONCATENATE("[",ROUND(T_iv_strat3!C18,1),"; ",ROUND(T_iv_strat3!D18,1),"]")))</f>
        <v>[0; 75.8]</v>
      </c>
      <c r="AT43" s="49" t="str">
        <f>IF(T_iv_strat3!G18=".","-",(CONCATENATE("[",ROUND(T_iv_strat3!G18,1),"; ",ROUND(T_iv_strat3!H18,1),"]")))</f>
        <v>-</v>
      </c>
      <c r="AU43" s="49" t="str">
        <f>IF(T_iv_strat3!K18=".","-",(CONCATENATE("[",ROUND(T_iv_strat3!K18,1),"; ",ROUND(T_iv_strat3!L18,1),"]")))</f>
        <v>[0; 8.6]</v>
      </c>
      <c r="AV43" s="49" t="str">
        <f>IF(T_iv_strat3!O18=".","-",(CONCATENATE("[",ROUND(T_iv_strat3!O18,1),"; ",ROUND(T_iv_strat3!P18,1),"]")))</f>
        <v>[0; 0]</v>
      </c>
      <c r="AW43" s="49" t="str">
        <f>IF(T_iv_strat3!S18=".","-",(CONCATENATE("[",ROUND(T_iv_strat3!S18,1),"; ",ROUND(T_iv_strat3!T18,1),"]")))</f>
        <v>-</v>
      </c>
      <c r="AX43" s="49" t="str">
        <f>IF(T_iv_strat3!W18=".","-",(CONCATENATE("[",ROUND(T_iv_strat3!W18,1),"; ",ROUND(T_iv_strat3!X18,1),"]")))</f>
        <v>-</v>
      </c>
      <c r="AY43" s="57" t="str">
        <f>IF(T_iv_strat3!AA18=".","-",(CONCATENATE("[",ROUND(T_iv_strat3!AA18,1),"; ",ROUND(T_iv_strat3!AB18,1),"]")))</f>
        <v>-</v>
      </c>
      <c r="AZ43" s="49" t="str">
        <f>IF(T_iv_strat3!AE18=".","-",(CONCATENATE("[",ROUND(T_iv_strat3!AE18,1),"; ",ROUND(T_iv_strat3!AF18,1),"]")))</f>
        <v>[81.4; 764.3]</v>
      </c>
      <c r="BA43" s="49" t="str">
        <f>IF(T_iv_strat3!AI18=".","-",(CONCATENATE("[",ROUND(T_iv_strat3!AI18,1),"; ",ROUND(T_iv_strat3!AJ18,1),"]")))</f>
        <v>-</v>
      </c>
      <c r="BB43" s="49" t="str">
        <f>IF(T_iv_strat3!AM18=".","-",(CONCATENATE("[",ROUND(T_iv_strat3!AM18,1),"; ",ROUND(T_iv_strat3!AN18,1),"]")))</f>
        <v>[31.3; 711]</v>
      </c>
      <c r="BC43" s="49" t="str">
        <f>IF(T_iv_strat3!AQ18=".","-",(CONCATENATE("[",ROUND(T_iv_strat3!AQ18,1),"; ",ROUND(T_iv_strat3!AR18,1),"]")))</f>
        <v>[5; 98.3]</v>
      </c>
      <c r="BD43" s="49" t="str">
        <f>IF(T_iv_strat3!AU18=".","-",(CONCATENATE("[",ROUND(T_iv_strat3!AU18,1),"; ",ROUND(T_iv_strat3!AV18,1),"]")))</f>
        <v>-</v>
      </c>
      <c r="BE43" s="49" t="str">
        <f>IF(T_iv_strat3!AY18=".","-",(CONCATENATE("[",ROUND(T_iv_strat3!AY18,1),"; ",ROUND(T_iv_strat3!AZ18,1),"]")))</f>
        <v>-</v>
      </c>
      <c r="BF43" s="49" t="str">
        <f>IF(T_iv_strat3!BC18=".","-",(CONCATENATE("[",ROUND(T_iv_strat3!BC18,1),"; ",ROUND(T_iv_strat3!BD18,1),"]")))</f>
        <v>-</v>
      </c>
    </row>
    <row r="44" spans="1:58" x14ac:dyDescent="0.25">
      <c r="J44" s="16" t="s">
        <v>39</v>
      </c>
      <c r="K44" s="20">
        <f>ROUND(T_iv_strat1!B19,1)</f>
        <v>313.8</v>
      </c>
      <c r="L44" s="13">
        <f>ROUND(T_iv_strat1!F19,1)</f>
        <v>50.7</v>
      </c>
      <c r="M44" s="13">
        <f>ROUND(T_iv_strat1!J19,1)</f>
        <v>3.9</v>
      </c>
      <c r="N44" s="13">
        <f>ROUND(T_iv_strat1!N19,1)</f>
        <v>33.6</v>
      </c>
      <c r="O44" s="13">
        <f>ROUND(T_iv_strat1!R19,1)</f>
        <v>0</v>
      </c>
      <c r="P44" s="13">
        <f>ROUND(T_iv_strat1!V19,1)</f>
        <v>225.6</v>
      </c>
      <c r="Q44" s="56">
        <f>ROUND(T_iv_strat1!Z19,1)</f>
        <v>0</v>
      </c>
      <c r="R44" s="20">
        <f>ROUND(T_iv_strat1!AD19,1)</f>
        <v>337.5</v>
      </c>
      <c r="S44" s="13">
        <f>ROUND(T_iv_strat1!AH19,1)</f>
        <v>73.8</v>
      </c>
      <c r="T44" s="13">
        <f>ROUND(T_iv_strat1!AL19,1)</f>
        <v>8.5</v>
      </c>
      <c r="U44" s="13">
        <f>ROUND(T_iv_strat1!AP19,1)</f>
        <v>209.1</v>
      </c>
      <c r="V44" s="13">
        <f>ROUND(T_iv_strat1!AT19,1)</f>
        <v>0</v>
      </c>
      <c r="W44" s="13">
        <f>ROUND(T_iv_strat1!AX19,1)</f>
        <v>46.2</v>
      </c>
      <c r="X44" s="13">
        <f>ROUND(T_iv_strat1!BB19,1)</f>
        <v>0</v>
      </c>
      <c r="AA44" s="16" t="s">
        <v>39</v>
      </c>
      <c r="AB44" s="20">
        <f>ROUND(T_iv_strat2!B19,1)</f>
        <v>45346.7</v>
      </c>
      <c r="AC44" s="13">
        <f>ROUND(T_iv_strat2!F19,1)</f>
        <v>148.9</v>
      </c>
      <c r="AD44" s="13">
        <f>ROUND(T_iv_strat2!J19,1)</f>
        <v>136.30000000000001</v>
      </c>
      <c r="AE44" s="13">
        <f>ROUND(T_iv_strat2!N19,1)</f>
        <v>424.7</v>
      </c>
      <c r="AF44" s="13">
        <f>ROUND(T_iv_strat2!R19,1)</f>
        <v>0</v>
      </c>
      <c r="AG44" s="13">
        <f>ROUND(T_iv_strat2!V19,1)</f>
        <v>43387.199999999997</v>
      </c>
      <c r="AH44" s="56">
        <f>ROUND(T_iv_strat2!Z19,1)</f>
        <v>1249.7</v>
      </c>
      <c r="AI44" s="13">
        <f>ROUND(T_iv_strat2!AD19,1)</f>
        <v>12900.4</v>
      </c>
      <c r="AJ44" s="13">
        <f>ROUND(T_iv_strat2!AH19,1)</f>
        <v>426.6</v>
      </c>
      <c r="AK44" s="13">
        <f>ROUND(T_iv_strat2!AL19,1)</f>
        <v>768.6</v>
      </c>
      <c r="AL44" s="13">
        <f>ROUND(T_iv_strat2!AP19,1)</f>
        <v>798.7</v>
      </c>
      <c r="AM44" s="13">
        <f>ROUND(T_iv_strat2!AT19,1)</f>
        <v>0</v>
      </c>
      <c r="AN44" s="13">
        <f>ROUND(T_iv_strat2!AX19,1)</f>
        <v>10664.8</v>
      </c>
      <c r="AO44" s="13">
        <f>ROUND(T_iv_strat2!BB19,1)</f>
        <v>241.7</v>
      </c>
      <c r="AR44" s="16" t="s">
        <v>39</v>
      </c>
      <c r="AS44" s="20">
        <f>ROUND(T_iv_strat3!B19,1)</f>
        <v>601.20000000000005</v>
      </c>
      <c r="AT44" s="13">
        <f>ROUND(T_iv_strat3!F19,1)</f>
        <v>0</v>
      </c>
      <c r="AU44" s="13">
        <f>ROUND(T_iv_strat3!J19,1)</f>
        <v>226.1</v>
      </c>
      <c r="AV44" s="13">
        <f>ROUND(T_iv_strat3!N19,1)</f>
        <v>375.1</v>
      </c>
      <c r="AW44" s="13">
        <f>ROUND(T_iv_strat3!R19,1)</f>
        <v>0</v>
      </c>
      <c r="AX44" s="13">
        <f>ROUND(T_iv_strat3!V19,1)</f>
        <v>0</v>
      </c>
      <c r="AY44" s="56">
        <f>ROUND(T_iv_strat3!Z19,1)</f>
        <v>0</v>
      </c>
      <c r="AZ44" s="13">
        <f>ROUND(T_iv_strat3!AD19,1)</f>
        <v>2836.6</v>
      </c>
      <c r="BA44" s="13">
        <f>ROUND(T_iv_strat3!AH19,1)</f>
        <v>81.7</v>
      </c>
      <c r="BB44" s="13">
        <f>ROUND(T_iv_strat3!AL19,1)</f>
        <v>953</v>
      </c>
      <c r="BC44" s="13">
        <f>ROUND(T_iv_strat3!AP19,1)</f>
        <v>1802</v>
      </c>
      <c r="BD44" s="13">
        <f>ROUND(T_iv_strat3!AT19,1)</f>
        <v>0</v>
      </c>
      <c r="BE44" s="13">
        <f>ROUND(T_iv_strat3!AX19,1)</f>
        <v>0</v>
      </c>
      <c r="BF44" s="13">
        <f>ROUND(T_iv_strat3!BB19,1)</f>
        <v>0</v>
      </c>
    </row>
    <row r="45" spans="1:58" s="50" customFormat="1" ht="9" x14ac:dyDescent="0.15">
      <c r="A45" s="45"/>
      <c r="B45" s="45"/>
      <c r="C45" s="45"/>
      <c r="D45" s="45"/>
      <c r="E45" s="45"/>
      <c r="F45" s="45"/>
      <c r="G45" s="45"/>
      <c r="H45" s="45"/>
      <c r="I45" s="46"/>
      <c r="J45" s="54"/>
      <c r="K45" s="48" t="str">
        <f>IF(T_iv_strat1!C19=".","-",(CONCATENATE("[",ROUND(T_iv_strat1!C19,1),"; ",ROUND(T_iv_strat1!D19,1),"]")))</f>
        <v>[36.7; 590.9]</v>
      </c>
      <c r="L45" s="49" t="str">
        <f>IF(T_iv_strat1!G19=".","-",(CONCATENATE("[",ROUND(T_iv_strat1!G19,1),"; ",ROUND(T_iv_strat1!H19,1),"]")))</f>
        <v>[0; 550.8]</v>
      </c>
      <c r="M45" s="49" t="str">
        <f>IF(T_iv_strat1!K19=".","-",(CONCATENATE("[",ROUND(T_iv_strat1!K19,1),"; ",ROUND(T_iv_strat1!L19,1),"]")))</f>
        <v>[0; 0]</v>
      </c>
      <c r="N45" s="49" t="str">
        <f>IF(T_iv_strat1!O19=".","-",(CONCATENATE("[",ROUND(T_iv_strat1!O19,1),"; ",ROUND(T_iv_strat1!P19,1),"]")))</f>
        <v>[13.1; 54.1]</v>
      </c>
      <c r="O45" s="49" t="str">
        <f>IF(T_iv_strat1!S19=".","-",(CONCATENATE("[",ROUND(T_iv_strat1!S19,1),"; ",ROUND(T_iv_strat1!T19,1),"]")))</f>
        <v>-</v>
      </c>
      <c r="P45" s="49" t="str">
        <f>IF(T_iv_strat1!W19=".","-",(CONCATENATE("[",ROUND(T_iv_strat1!W19,1),"; ",ROUND(T_iv_strat1!X19,1),"]")))</f>
        <v>[0; 536.5]</v>
      </c>
      <c r="Q45" s="57" t="str">
        <f>IF(T_iv_strat1!AA19=".","-",(CONCATENATE("[",ROUND(T_iv_strat1!AA19,1),"; ",ROUND(T_iv_strat1!AB19,1),"]")))</f>
        <v>-</v>
      </c>
      <c r="R45" s="48" t="str">
        <f>IF(T_iv_strat1!AE19=".","-",(CONCATENATE("[",ROUND(T_iv_strat1!AE19,1),"; ",ROUND(T_iv_strat1!AF19,1),"]")))</f>
        <v>[0; 834.5]</v>
      </c>
      <c r="S45" s="49" t="str">
        <f>IF(T_iv_strat1!AI19=".","-",(CONCATENATE("[",ROUND(T_iv_strat1!AI19,1),"; ",ROUND(T_iv_strat1!AJ19,1),"]")))</f>
        <v>[0; 846.6]</v>
      </c>
      <c r="T45" s="49" t="str">
        <f>IF(T_iv_strat1!AM19=".","-",(CONCATENATE("[",ROUND(T_iv_strat1!AM19,1),"; ",ROUND(T_iv_strat1!AN19,1),"]")))</f>
        <v>[0; 77.6]</v>
      </c>
      <c r="U45" s="49" t="str">
        <f>IF(T_iv_strat1!AQ19=".","-",(CONCATENATE("[",ROUND(T_iv_strat1!AQ19,1),"; ",ROUND(T_iv_strat1!AR19,1),"]")))</f>
        <v>[0; 2309.6]</v>
      </c>
      <c r="V45" s="49" t="str">
        <f>IF(T_iv_strat1!AU19=".","-",(CONCATENATE("[",ROUND(T_iv_strat1!AU19,1),"; ",ROUND(T_iv_strat1!AV19,1),"]")))</f>
        <v>-</v>
      </c>
      <c r="W45" s="49" t="str">
        <f>IF(T_iv_strat1!AY19=".","-",(CONCATENATE("[",ROUND(T_iv_strat1!AY19,1),"; ",ROUND(T_iv_strat1!AZ19,1),"]")))</f>
        <v>[0; 136.9]</v>
      </c>
      <c r="X45" s="49" t="str">
        <f>IF(T_iv_strat1!BC19=".","-",(CONCATENATE("[",ROUND(T_iv_strat1!BC19,1),"; ",ROUND(T_iv_strat1!BD19,1),"]")))</f>
        <v>-</v>
      </c>
      <c r="AA45" s="54"/>
      <c r="AB45" s="48" t="str">
        <f>IF(T_iv_strat2!C19=".","-",(CONCATENATE("[",ROUND(T_iv_strat2!C19,1),"; ",ROUND(T_iv_strat2!D19,1),"]")))</f>
        <v>[23839.3; 66854.1]</v>
      </c>
      <c r="AC45" s="49" t="str">
        <f>IF(T_iv_strat2!G19=".","-",(CONCATENATE("[",ROUND(T_iv_strat2!G19,1),"; ",ROUND(T_iv_strat2!H19,1),"]")))</f>
        <v>[0; 1073.6]</v>
      </c>
      <c r="AD45" s="49" t="str">
        <f>IF(T_iv_strat2!K19=".","-",(CONCATENATE("[",ROUND(T_iv_strat2!K19,1),"; ",ROUND(T_iv_strat2!L19,1),"]")))</f>
        <v>[11.1; 261.5]</v>
      </c>
      <c r="AE45" s="49" t="str">
        <f>IF(T_iv_strat2!O19=".","-",(CONCATENATE("[",ROUND(T_iv_strat2!O19,1),"; ",ROUND(T_iv_strat2!P19,1),"]")))</f>
        <v>[157.6; 691.8]</v>
      </c>
      <c r="AF45" s="49" t="str">
        <f>IF(T_iv_strat2!S19=".","-",(CONCATENATE("[",ROUND(T_iv_strat2!S19,1),"; ",ROUND(T_iv_strat2!T19,1),"]")))</f>
        <v>-</v>
      </c>
      <c r="AG45" s="49" t="str">
        <f>IF(T_iv_strat2!W19=".","-",(CONCATENATE("[",ROUND(T_iv_strat2!W19,1),"; ",ROUND(T_iv_strat2!X19,1),"]")))</f>
        <v>[21904.5; 64869.8]</v>
      </c>
      <c r="AH45" s="57" t="str">
        <f>IF(T_iv_strat2!AA19=".","-",(CONCATENATE("[",ROUND(T_iv_strat2!AA19,1),"; ",ROUND(T_iv_strat2!AB19,1),"]")))</f>
        <v>[0; 3022.9]</v>
      </c>
      <c r="AI45" s="49" t="str">
        <f>IF(T_iv_strat2!AE19=".","-",(CONCATENATE("[",ROUND(T_iv_strat2!AE19,1),"; ",ROUND(T_iv_strat2!AF19,1),"]")))</f>
        <v>[10095.2; 15705.5]</v>
      </c>
      <c r="AJ45" s="49" t="str">
        <f>IF(T_iv_strat2!AI19=".","-",(CONCATENATE("[",ROUND(T_iv_strat2!AI19,1),"; ",ROUND(T_iv_strat2!AJ19,1),"]")))</f>
        <v>[0; 1037.5]</v>
      </c>
      <c r="AK45" s="49" t="str">
        <f>IF(T_iv_strat2!AM19=".","-",(CONCATENATE("[",ROUND(T_iv_strat2!AM19,1),"; ",ROUND(T_iv_strat2!AN19,1),"]")))</f>
        <v>[341.3; 1196]</v>
      </c>
      <c r="AL45" s="49" t="str">
        <f>IF(T_iv_strat2!AQ19=".","-",(CONCATENATE("[",ROUND(T_iv_strat2!AQ19,1),"; ",ROUND(T_iv_strat2!AR19,1),"]")))</f>
        <v>[352.3; 1245]</v>
      </c>
      <c r="AM45" s="49" t="str">
        <f>IF(T_iv_strat2!AU19=".","-",(CONCATENATE("[",ROUND(T_iv_strat2!AU19,1),"; ",ROUND(T_iv_strat2!AV19,1),"]")))</f>
        <v>-</v>
      </c>
      <c r="AN45" s="49" t="str">
        <f>IF(T_iv_strat2!AY19=".","-",(CONCATENATE("[",ROUND(T_iv_strat2!AY19,1),"; ",ROUND(T_iv_strat2!AZ19,1),"]")))</f>
        <v>[7795.2; 13534.3]</v>
      </c>
      <c r="AO45" s="49" t="str">
        <f>IF(T_iv_strat2!BC19=".","-",(CONCATENATE("[",ROUND(T_iv_strat2!BC19,1),"; ",ROUND(T_iv_strat2!BD19,1),"]")))</f>
        <v>[0; 526.1]</v>
      </c>
      <c r="AR45" s="54"/>
      <c r="AS45" s="48" t="str">
        <f>IF(T_iv_strat3!C19=".","-",(CONCATENATE("[",ROUND(T_iv_strat3!C19,1),"; ",ROUND(T_iv_strat3!D19,1),"]")))</f>
        <v>[0; 1517.8]</v>
      </c>
      <c r="AT45" s="49" t="str">
        <f>IF(T_iv_strat3!G19=".","-",(CONCATENATE("[",ROUND(T_iv_strat3!G19,1),"; ",ROUND(T_iv_strat3!H19,1),"]")))</f>
        <v>-</v>
      </c>
      <c r="AU45" s="49" t="str">
        <f>IF(T_iv_strat3!K19=".","-",(CONCATENATE("[",ROUND(T_iv_strat3!K19,1),"; ",ROUND(T_iv_strat3!L19,1),"]")))</f>
        <v>[0; 471.4]</v>
      </c>
      <c r="AV45" s="49" t="str">
        <f>IF(T_iv_strat3!O19=".","-",(CONCATENATE("[",ROUND(T_iv_strat3!O19,1),"; ",ROUND(T_iv_strat3!P19,1),"]")))</f>
        <v>[0; 1401.5]</v>
      </c>
      <c r="AW45" s="49" t="str">
        <f>IF(T_iv_strat3!S19=".","-",(CONCATENATE("[",ROUND(T_iv_strat3!S19,1),"; ",ROUND(T_iv_strat3!T19,1),"]")))</f>
        <v>-</v>
      </c>
      <c r="AX45" s="49" t="str">
        <f>IF(T_iv_strat3!W19=".","-",(CONCATENATE("[",ROUND(T_iv_strat3!W19,1),"; ",ROUND(T_iv_strat3!X19,1),"]")))</f>
        <v>-</v>
      </c>
      <c r="AY45" s="57" t="str">
        <f>IF(T_iv_strat3!AA19=".","-",(CONCATENATE("[",ROUND(T_iv_strat3!AA19,1),"; ",ROUND(T_iv_strat3!AB19,1),"]")))</f>
        <v>-</v>
      </c>
      <c r="AZ45" s="49" t="str">
        <f>IF(T_iv_strat3!AE19=".","-",(CONCATENATE("[",ROUND(T_iv_strat3!AE19,1),"; ",ROUND(T_iv_strat3!AF19,1),"]")))</f>
        <v>[794.5; 4878.8]</v>
      </c>
      <c r="BA45" s="49" t="str">
        <f>IF(T_iv_strat3!AI19=".","-",(CONCATENATE("[",ROUND(T_iv_strat3!AI19,1),"; ",ROUND(T_iv_strat3!AJ19,1),"]")))</f>
        <v>[50; 113.3]</v>
      </c>
      <c r="BB45" s="49" t="str">
        <f>IF(T_iv_strat3!AM19=".","-",(CONCATENATE("[",ROUND(T_iv_strat3!AM19,1),"; ",ROUND(T_iv_strat3!AN19,1),"]")))</f>
        <v>[366.1; 1539.9]</v>
      </c>
      <c r="BC45" s="49" t="str">
        <f>IF(T_iv_strat3!AQ19=".","-",(CONCATENATE("[",ROUND(T_iv_strat3!AQ19,1),"; ",ROUND(T_iv_strat3!AR19,1),"]")))</f>
        <v>[0; 3801.4]</v>
      </c>
      <c r="BD45" s="49" t="str">
        <f>IF(T_iv_strat3!AU19=".","-",(CONCATENATE("[",ROUND(T_iv_strat3!AU19,1),"; ",ROUND(T_iv_strat3!AV19,1),"]")))</f>
        <v>-</v>
      </c>
      <c r="BE45" s="49" t="str">
        <f>IF(T_iv_strat3!AY19=".","-",(CONCATENATE("[",ROUND(T_iv_strat3!AY19,1),"; ",ROUND(T_iv_strat3!AZ19,1),"]")))</f>
        <v>-</v>
      </c>
      <c r="BF45" s="49" t="str">
        <f>IF(T_iv_strat3!BC19=".","-",(CONCATENATE("[",ROUND(T_iv_strat3!BC19,1),"; ",ROUND(T_iv_strat3!BD19,1),"]")))</f>
        <v>-</v>
      </c>
    </row>
    <row r="46" spans="1:58" x14ac:dyDescent="0.25">
      <c r="J46" s="12" t="s">
        <v>40</v>
      </c>
      <c r="K46" s="20">
        <f>ROUND(T_iv_strat1!B20,1)</f>
        <v>64</v>
      </c>
      <c r="L46" s="13">
        <f>ROUND(T_iv_strat1!F20,1)</f>
        <v>26.2</v>
      </c>
      <c r="M46" s="13">
        <f>ROUND(T_iv_strat1!J20,1)</f>
        <v>5.6</v>
      </c>
      <c r="N46" s="13">
        <f>ROUND(T_iv_strat1!N20,1)</f>
        <v>0</v>
      </c>
      <c r="O46" s="13">
        <f>ROUND(T_iv_strat1!R20,1)</f>
        <v>0</v>
      </c>
      <c r="P46" s="13">
        <f>ROUND(T_iv_strat1!V20,1)</f>
        <v>32.200000000000003</v>
      </c>
      <c r="Q46" s="56">
        <f>ROUND(T_iv_strat1!Z20,1)</f>
        <v>0</v>
      </c>
      <c r="R46" s="20">
        <f>ROUND(T_iv_strat1!AD20,1)</f>
        <v>111.9</v>
      </c>
      <c r="S46" s="13">
        <f>ROUND(T_iv_strat1!AH20,1)</f>
        <v>2.8</v>
      </c>
      <c r="T46" s="13">
        <f>ROUND(T_iv_strat1!AL20,1)</f>
        <v>3.2</v>
      </c>
      <c r="U46" s="13">
        <f>ROUND(T_iv_strat1!AP20,1)</f>
        <v>67.3</v>
      </c>
      <c r="V46" s="13">
        <f>ROUND(T_iv_strat1!AT20,1)</f>
        <v>0</v>
      </c>
      <c r="W46" s="13">
        <f>ROUND(T_iv_strat1!AX20,1)</f>
        <v>38.700000000000003</v>
      </c>
      <c r="X46" s="13">
        <f>ROUND(T_iv_strat1!BB20,1)</f>
        <v>0</v>
      </c>
      <c r="AA46" s="12" t="s">
        <v>40</v>
      </c>
      <c r="AB46" s="20">
        <f>ROUND(T_iv_strat2!B20,1)</f>
        <v>6670.2</v>
      </c>
      <c r="AC46" s="13">
        <f>ROUND(T_iv_strat2!F20,1)</f>
        <v>13.8</v>
      </c>
      <c r="AD46" s="13">
        <f>ROUND(T_iv_strat2!J20,1)</f>
        <v>476</v>
      </c>
      <c r="AE46" s="13">
        <f>ROUND(T_iv_strat2!N20,1)</f>
        <v>954.2</v>
      </c>
      <c r="AF46" s="13">
        <f>ROUND(T_iv_strat2!R20,1)</f>
        <v>0</v>
      </c>
      <c r="AG46" s="13">
        <f>ROUND(T_iv_strat2!V20,1)</f>
        <v>5039.8</v>
      </c>
      <c r="AH46" s="56">
        <f>ROUND(T_iv_strat2!Z20,1)</f>
        <v>186.4</v>
      </c>
      <c r="AI46" s="13">
        <f>ROUND(T_iv_strat2!AD20,1)</f>
        <v>2444.8000000000002</v>
      </c>
      <c r="AJ46" s="13">
        <f>ROUND(T_iv_strat2!AH20,1)</f>
        <v>119</v>
      </c>
      <c r="AK46" s="13">
        <f>ROUND(T_iv_strat2!AL20,1)</f>
        <v>332.1</v>
      </c>
      <c r="AL46" s="13">
        <f>ROUND(T_iv_strat2!AP20,1)</f>
        <v>385.9</v>
      </c>
      <c r="AM46" s="13">
        <f>ROUND(T_iv_strat2!AT20,1)</f>
        <v>0</v>
      </c>
      <c r="AN46" s="13">
        <f>ROUND(T_iv_strat2!AX20,1)</f>
        <v>1559.6</v>
      </c>
      <c r="AO46" s="13">
        <f>ROUND(T_iv_strat2!BB20,1)</f>
        <v>48.2</v>
      </c>
      <c r="AR46" s="12" t="s">
        <v>40</v>
      </c>
      <c r="AS46" s="20">
        <f>ROUND(T_iv_strat3!B20,1)</f>
        <v>11</v>
      </c>
      <c r="AT46" s="13">
        <f>ROUND(T_iv_strat3!F20,1)</f>
        <v>0</v>
      </c>
      <c r="AU46" s="13">
        <f>ROUND(T_iv_strat3!J20,1)</f>
        <v>0.2</v>
      </c>
      <c r="AV46" s="13">
        <f>ROUND(T_iv_strat3!N20,1)</f>
        <v>10.8</v>
      </c>
      <c r="AW46" s="13">
        <f>ROUND(T_iv_strat3!R20,1)</f>
        <v>0</v>
      </c>
      <c r="AX46" s="13">
        <f>ROUND(T_iv_strat3!V20,1)</f>
        <v>0</v>
      </c>
      <c r="AY46" s="56">
        <f>ROUND(T_iv_strat3!Z20,1)</f>
        <v>0</v>
      </c>
      <c r="AZ46" s="13">
        <f>ROUND(T_iv_strat3!AD20,1)</f>
        <v>140.6</v>
      </c>
      <c r="BA46" s="13">
        <f>ROUND(T_iv_strat3!AH20,1)</f>
        <v>28.2</v>
      </c>
      <c r="BB46" s="13">
        <f>ROUND(T_iv_strat3!AL20,1)</f>
        <v>67</v>
      </c>
      <c r="BC46" s="13">
        <f>ROUND(T_iv_strat3!AP20,1)</f>
        <v>45.4</v>
      </c>
      <c r="BD46" s="13">
        <f>ROUND(T_iv_strat3!AT20,1)</f>
        <v>0</v>
      </c>
      <c r="BE46" s="13">
        <f>ROUND(T_iv_strat3!AX20,1)</f>
        <v>0</v>
      </c>
      <c r="BF46" s="13">
        <f>ROUND(T_iv_strat3!BB20,1)</f>
        <v>0</v>
      </c>
    </row>
    <row r="47" spans="1:58" s="50" customFormat="1" ht="9" x14ac:dyDescent="0.15">
      <c r="A47" s="45"/>
      <c r="B47" s="45"/>
      <c r="C47" s="45"/>
      <c r="D47" s="45"/>
      <c r="E47" s="45"/>
      <c r="F47" s="45"/>
      <c r="G47" s="45"/>
      <c r="H47" s="45"/>
      <c r="I47" s="46"/>
      <c r="J47" s="47"/>
      <c r="K47" s="100" t="str">
        <f>IF(T_iv_strat1!C20=".","-",(CONCATENATE("[",ROUND(T_iv_strat1!C20,1),"; ",ROUND(T_iv_strat1!D20,1),"]")))</f>
        <v>[9.1; 118.9]</v>
      </c>
      <c r="L47" s="101" t="str">
        <f>IF(T_iv_strat1!G20=".","-",(CONCATENATE("[",ROUND(T_iv_strat1!G20,1),"; ",ROUND(T_iv_strat1!H20,1),"]")))</f>
        <v>[0; 137.3]</v>
      </c>
      <c r="M47" s="101" t="str">
        <f>IF(T_iv_strat1!K20=".","-",(CONCATENATE("[",ROUND(T_iv_strat1!K20,1),"; ",ROUND(T_iv_strat1!L20,1),"]")))</f>
        <v>[0; 0]</v>
      </c>
      <c r="N47" s="101" t="str">
        <f>IF(T_iv_strat1!O20=".","-",(CONCATENATE("[",ROUND(T_iv_strat1!O20,1),"; ",ROUND(T_iv_strat1!P20,1),"]")))</f>
        <v>-</v>
      </c>
      <c r="O47" s="101" t="str">
        <f>IF(T_iv_strat1!S20=".","-",(CONCATENATE("[",ROUND(T_iv_strat1!S20,1),"; ",ROUND(T_iv_strat1!T20,1),"]")))</f>
        <v>-</v>
      </c>
      <c r="P47" s="101" t="str">
        <f>IF(T_iv_strat1!W20=".","-",(CONCATENATE("[",ROUND(T_iv_strat1!W20,1),"; ",ROUND(T_iv_strat1!X20,1),"]")))</f>
        <v>[0; 75.8]</v>
      </c>
      <c r="Q47" s="102" t="str">
        <f>IF(T_iv_strat1!AA20=".","-",(CONCATENATE("[",ROUND(T_iv_strat1!AA20,1),"; ",ROUND(T_iv_strat1!AB20,1),"]")))</f>
        <v>-</v>
      </c>
      <c r="R47" s="100" t="str">
        <f>IF(T_iv_strat1!AE20=".","-",(CONCATENATE("[",ROUND(T_iv_strat1!AE20,1),"; ",ROUND(T_iv_strat1!AF20,1),"]")))</f>
        <v>[0; 277.2]</v>
      </c>
      <c r="S47" s="101" t="str">
        <f>IF(T_iv_strat1!AI20=".","-",(CONCATENATE("[",ROUND(T_iv_strat1!AI20,1),"; ",ROUND(T_iv_strat1!AJ20,1),"]")))</f>
        <v>[0; 0]</v>
      </c>
      <c r="T47" s="101" t="str">
        <f>IF(T_iv_strat1!AM20=".","-",(CONCATENATE("[",ROUND(T_iv_strat1!AM20,1),"; ",ROUND(T_iv_strat1!AN20,1),"]")))</f>
        <v>[0; 14.9]</v>
      </c>
      <c r="U47" s="101" t="str">
        <f>IF(T_iv_strat1!AQ20=".","-",(CONCATENATE("[",ROUND(T_iv_strat1!AQ20,1),"; ",ROUND(T_iv_strat1!AR20,1),"]")))</f>
        <v>[0; 662.5]</v>
      </c>
      <c r="V47" s="101" t="str">
        <f>IF(T_iv_strat1!AU20=".","-",(CONCATENATE("[",ROUND(T_iv_strat1!AU20,1),"; ",ROUND(T_iv_strat1!AV20,1),"]")))</f>
        <v>-</v>
      </c>
      <c r="W47" s="101" t="str">
        <f>IF(T_iv_strat1!AY20=".","-",(CONCATENATE("[",ROUND(T_iv_strat1!AY20,1),"; ",ROUND(T_iv_strat1!AZ20,1),"]")))</f>
        <v>[0; 80.7]</v>
      </c>
      <c r="X47" s="101" t="str">
        <f>IF(T_iv_strat1!BC20=".","-",(CONCATENATE("[",ROUND(T_iv_strat1!BC20,1),"; ",ROUND(T_iv_strat1!BD20,1),"]")))</f>
        <v>-</v>
      </c>
      <c r="AA47" s="55"/>
      <c r="AB47" s="48" t="str">
        <f>IF(T_iv_strat2!C20=".","-",(CONCATENATE("[",ROUND(T_iv_strat2!C20,1),"; ",ROUND(T_iv_strat2!D20,1),"]")))</f>
        <v>[891.7; 12448.7]</v>
      </c>
      <c r="AC47" s="49" t="str">
        <f>IF(T_iv_strat2!G20=".","-",(CONCATENATE("[",ROUND(T_iv_strat2!G20,1),"; ",ROUND(T_iv_strat2!H20,1),"]")))</f>
        <v>[0; 0]</v>
      </c>
      <c r="AD47" s="49" t="str">
        <f>IF(T_iv_strat2!K20=".","-",(CONCATENATE("[",ROUND(T_iv_strat2!K20,1),"; ",ROUND(T_iv_strat2!L20,1),"]")))</f>
        <v>[0; 1347.4]</v>
      </c>
      <c r="AE47" s="49" t="str">
        <f>IF(T_iv_strat2!O20=".","-",(CONCATENATE("[",ROUND(T_iv_strat2!O20,1),"; ",ROUND(T_iv_strat2!P20,1),"]")))</f>
        <v>[0; 2699.1]</v>
      </c>
      <c r="AF47" s="49" t="str">
        <f>IF(T_iv_strat2!S20=".","-",(CONCATENATE("[",ROUND(T_iv_strat2!S20,1),"; ",ROUND(T_iv_strat2!T20,1),"]")))</f>
        <v>-</v>
      </c>
      <c r="AG47" s="49" t="str">
        <f>IF(T_iv_strat2!W20=".","-",(CONCATENATE("[",ROUND(T_iv_strat2!W20,1),"; ",ROUND(T_iv_strat2!X20,1),"]")))</f>
        <v>[715.5; 9364.2]</v>
      </c>
      <c r="AH47" s="57" t="str">
        <f>IF(T_iv_strat2!AA20=".","-",(CONCATENATE("[",ROUND(T_iv_strat2!AA20,1),"; ",ROUND(T_iv_strat2!AB20,1),"]")))</f>
        <v>[0; 580.9]</v>
      </c>
      <c r="AI47" s="49" t="str">
        <f>IF(T_iv_strat2!AE20=".","-",(CONCATENATE("[",ROUND(T_iv_strat2!AE20,1),"; ",ROUND(T_iv_strat2!AF20,1),"]")))</f>
        <v>[1891; 2998.6]</v>
      </c>
      <c r="AJ47" s="49" t="str">
        <f>IF(T_iv_strat2!AI20=".","-",(CONCATENATE("[",ROUND(T_iv_strat2!AI20,1),"; ",ROUND(T_iv_strat2!AJ20,1),"]")))</f>
        <v>[0; 303]</v>
      </c>
      <c r="AK47" s="49" t="str">
        <f>IF(T_iv_strat2!AM20=".","-",(CONCATENATE("[",ROUND(T_iv_strat2!AM20,1),"; ",ROUND(T_iv_strat2!AN20,1),"]")))</f>
        <v>[114.8; 549.4]</v>
      </c>
      <c r="AL47" s="49" t="str">
        <f>IF(T_iv_strat2!AQ20=".","-",(CONCATENATE("[",ROUND(T_iv_strat2!AQ20,1),"; ",ROUND(T_iv_strat2!AR20,1),"]")))</f>
        <v>[159.4; 612.5]</v>
      </c>
      <c r="AM47" s="49" t="str">
        <f>IF(T_iv_strat2!AU20=".","-",(CONCATENATE("[",ROUND(T_iv_strat2!AU20,1),"; ",ROUND(T_iv_strat2!AV20,1),"]")))</f>
        <v>-</v>
      </c>
      <c r="AN47" s="49" t="str">
        <f>IF(T_iv_strat2!AY20=".","-",(CONCATENATE("[",ROUND(T_iv_strat2!AY20,1),"; ",ROUND(T_iv_strat2!AZ20,1),"]")))</f>
        <v>[1153.6; 1965.5]</v>
      </c>
      <c r="AO47" s="49" t="str">
        <f>IF(T_iv_strat2!BC20=".","-",(CONCATENATE("[",ROUND(T_iv_strat2!BC20,1),"; ",ROUND(T_iv_strat2!BD20,1),"]")))</f>
        <v>[0; 97]</v>
      </c>
      <c r="AR47" s="55"/>
      <c r="AS47" s="48" t="str">
        <f>IF(T_iv_strat3!C20=".","-",(CONCATENATE("[",ROUND(T_iv_strat3!C20,1),"; ",ROUND(T_iv_strat3!D20,1),"]")))</f>
        <v>[0; 102.6]</v>
      </c>
      <c r="AT47" s="49" t="str">
        <f>IF(T_iv_strat3!G20=".","-",(CONCATENATE("[",ROUND(T_iv_strat3!G20,1),"; ",ROUND(T_iv_strat3!H20,1),"]")))</f>
        <v>-</v>
      </c>
      <c r="AU47" s="49" t="str">
        <f>IF(T_iv_strat3!K20=".","-",(CONCATENATE("[",ROUND(T_iv_strat3!K20,1),"; ",ROUND(T_iv_strat3!L20,1),"]")))</f>
        <v>[0; 0]</v>
      </c>
      <c r="AV47" s="49" t="str">
        <f>IF(T_iv_strat3!O20=".","-",(CONCATENATE("[",ROUND(T_iv_strat3!O20,1),"; ",ROUND(T_iv_strat3!P20,1),"]")))</f>
        <v>[0; 104.7]</v>
      </c>
      <c r="AW47" s="49" t="str">
        <f>IF(T_iv_strat3!S20=".","-",(CONCATENATE("[",ROUND(T_iv_strat3!S20,1),"; ",ROUND(T_iv_strat3!T20,1),"]")))</f>
        <v>-</v>
      </c>
      <c r="AX47" s="49" t="str">
        <f>IF(T_iv_strat3!W20=".","-",(CONCATENATE("[",ROUND(T_iv_strat3!W20,1),"; ",ROUND(T_iv_strat3!X20,1),"]")))</f>
        <v>-</v>
      </c>
      <c r="AY47" s="57" t="str">
        <f>IF(T_iv_strat3!AA20=".","-",(CONCATENATE("[",ROUND(T_iv_strat3!AA20,1),"; ",ROUND(T_iv_strat3!AB20,1),"]")))</f>
        <v>-</v>
      </c>
      <c r="AZ47" s="49" t="str">
        <f>IF(T_iv_strat3!AE20=".","-",(CONCATENATE("[",ROUND(T_iv_strat3!AE20,1),"; ",ROUND(T_iv_strat3!AF20,1),"]")))</f>
        <v>[67.4; 213.8]</v>
      </c>
      <c r="BA47" s="49" t="str">
        <f>IF(T_iv_strat3!AI20=".","-",(CONCATENATE("[",ROUND(T_iv_strat3!AI20,1),"; ",ROUND(T_iv_strat3!AJ20,1),"]")))</f>
        <v>[0; 0]</v>
      </c>
      <c r="BB47" s="49" t="str">
        <f>IF(T_iv_strat3!AM20=".","-",(CONCATENATE("[",ROUND(T_iv_strat3!AM20,1),"; ",ROUND(T_iv_strat3!AN20,1),"]")))</f>
        <v>[21.1; 112.9]</v>
      </c>
      <c r="BC47" s="49" t="str">
        <f>IF(T_iv_strat3!AQ20=".","-",(CONCATENATE("[",ROUND(T_iv_strat3!AQ20,1),"; ",ROUND(T_iv_strat3!AR20,1),"]")))</f>
        <v>[1; 89.8]</v>
      </c>
      <c r="BD47" s="49" t="str">
        <f>IF(T_iv_strat3!AU20=".","-",(CONCATENATE("[",ROUND(T_iv_strat3!AU20,1),"; ",ROUND(T_iv_strat3!AV20,1),"]")))</f>
        <v>-</v>
      </c>
      <c r="BE47" s="49" t="str">
        <f>IF(T_iv_strat3!AY20=".","-",(CONCATENATE("[",ROUND(T_iv_strat3!AY20,1),"; ",ROUND(T_iv_strat3!AZ20,1),"]")))</f>
        <v>-</v>
      </c>
      <c r="BF47" s="49" t="str">
        <f>IF(T_iv_strat3!BC20=".","-",(CONCATENATE("[",ROUND(T_iv_strat3!BC20,1),"; ",ROUND(T_iv_strat3!BD20,1),"]")))</f>
        <v>-</v>
      </c>
    </row>
    <row r="48" spans="1:58" ht="38.25" customHeight="1" thickBot="1" x14ac:dyDescent="0.3">
      <c r="J48" s="157" t="str">
        <f>T_iv_strat1!C1</f>
        <v>Urban strat1 Footnote: Volume data were available for the following total number of antimalarial products=3621;  by outlet type: Private not for profit=25; private not for profit=40; pharmacy=640; PPMV=2902; informal=0; labs = 0; wholesalers= 14;   The number of antimalarial products with volume data, from outlets that met screening criteria for a full interview but did not complete the interview =4</v>
      </c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AA48" s="157" t="str">
        <f>T_iv_strat2!C1</f>
        <v>Urban strat2 Footnote: Volume data were available for the following total number of antimalarial products=7671;  by outlet type: Private not for profit=64; private not for profit=351; pharmacy=1306; PPMV=5704; informal=123; labs = 3; wholesalers= 120;   The number of antimalarial products with volume data, from outlets that met screening criteria for a full interview but did not complete the interview =25</v>
      </c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R48" s="157" t="str">
        <f>T_iv_strat3!C1</f>
        <v>Urban strat3 Footnote: Volume data were available for the following total number of antimalarial products=4408;  by outlet type: Private not for profit=13; private not for profit=200; pharmacy=2129; PPMV=1892; informal=163; labs = 0; wholesalers= 11;   The number of antimalarial products with volume data, from outlets that met screening criteria for a full interview but did not complete the interview =31</v>
      </c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</row>
    <row r="59" spans="1:58" s="11" customFormat="1" x14ac:dyDescent="0.25">
      <c r="A59" s="26"/>
      <c r="B59" s="26"/>
      <c r="C59" s="26"/>
      <c r="D59" s="26"/>
      <c r="E59" s="26"/>
      <c r="F59" s="26"/>
      <c r="G59" s="26"/>
      <c r="H59" s="26"/>
      <c r="I59" s="39"/>
      <c r="J59" s="9"/>
      <c r="K59" s="10"/>
      <c r="L59" s="10"/>
      <c r="O59" s="10"/>
      <c r="Q59" s="10"/>
      <c r="R59" s="10"/>
      <c r="S59" s="10"/>
      <c r="T59" s="10"/>
      <c r="U59" s="10"/>
      <c r="V59" s="10"/>
      <c r="W59" s="10"/>
      <c r="X59" s="10"/>
    </row>
    <row r="60" spans="1:58" s="11" customFormat="1" x14ac:dyDescent="0.25">
      <c r="A60" s="26"/>
      <c r="B60" s="26"/>
      <c r="C60" s="26"/>
      <c r="D60" s="26"/>
      <c r="E60" s="26"/>
      <c r="F60" s="26"/>
      <c r="G60" s="26"/>
      <c r="H60" s="26"/>
      <c r="I60" s="39"/>
      <c r="J60" s="9"/>
      <c r="K60" s="10"/>
      <c r="L60" s="10"/>
      <c r="O60" s="10"/>
      <c r="Q60" s="10"/>
      <c r="R60" s="10"/>
      <c r="S60" s="10"/>
      <c r="T60" s="10"/>
      <c r="U60" s="10"/>
      <c r="V60" s="10"/>
      <c r="W60" s="10"/>
      <c r="X60" s="10"/>
    </row>
    <row r="61" spans="1:58" ht="22.5" customHeight="1" x14ac:dyDescent="0.25">
      <c r="J61" s="6" t="s">
        <v>2</v>
      </c>
      <c r="K61" s="3">
        <f t="shared" ref="K61:AY61" si="11">IFERROR(IF((RIGHT(K66,LEN(K66)-2)*1)&gt;50,0,1), "")</f>
        <v>0</v>
      </c>
      <c r="L61" s="3">
        <f t="shared" si="11"/>
        <v>1</v>
      </c>
      <c r="M61" s="2">
        <f t="shared" si="11"/>
        <v>1</v>
      </c>
      <c r="N61" s="2">
        <f t="shared" si="11"/>
        <v>1</v>
      </c>
      <c r="O61" s="3">
        <f t="shared" si="11"/>
        <v>1</v>
      </c>
      <c r="P61" s="2">
        <f t="shared" si="11"/>
        <v>0</v>
      </c>
      <c r="Q61" s="3">
        <f t="shared" si="11"/>
        <v>1</v>
      </c>
      <c r="R61" s="3">
        <f t="shared" ref="R61:T61" si="12">IFERROR(IF((RIGHT(R66,LEN(R66)-2)*1)&gt;50,0,1), "")</f>
        <v>0</v>
      </c>
      <c r="S61" s="3">
        <f t="shared" si="12"/>
        <v>1</v>
      </c>
      <c r="T61" s="3">
        <f t="shared" si="12"/>
        <v>1</v>
      </c>
      <c r="U61" s="3">
        <f t="shared" ref="U61:X61" si="13">IFERROR(IF((RIGHT(U66,LEN(U66)-2)*1)&gt;50,0,1), "")</f>
        <v>0</v>
      </c>
      <c r="V61" s="3">
        <f t="shared" si="13"/>
        <v>1</v>
      </c>
      <c r="W61" s="3">
        <f t="shared" si="13"/>
        <v>0</v>
      </c>
      <c r="X61" s="3">
        <f t="shared" si="13"/>
        <v>1</v>
      </c>
      <c r="Z61" s="2" t="str">
        <f t="shared" si="11"/>
        <v/>
      </c>
      <c r="AA61" s="2" t="str">
        <f t="shared" si="11"/>
        <v/>
      </c>
      <c r="AB61" s="2">
        <f t="shared" si="11"/>
        <v>0</v>
      </c>
      <c r="AC61" s="2">
        <f t="shared" si="11"/>
        <v>1</v>
      </c>
      <c r="AD61" s="2">
        <f t="shared" si="11"/>
        <v>1</v>
      </c>
      <c r="AE61" s="2">
        <f t="shared" si="11"/>
        <v>0</v>
      </c>
      <c r="AF61" s="2">
        <f t="shared" si="11"/>
        <v>1</v>
      </c>
      <c r="AG61" s="2">
        <f t="shared" si="11"/>
        <v>0</v>
      </c>
      <c r="AH61" s="2">
        <f t="shared" si="11"/>
        <v>0</v>
      </c>
      <c r="AI61" s="2">
        <f t="shared" ref="AI61:AM61" si="14">IFERROR(IF((RIGHT(AI66,LEN(AI66)-2)*1)&gt;50,0,1), "")</f>
        <v>0</v>
      </c>
      <c r="AJ61" s="2">
        <f t="shared" si="14"/>
        <v>0</v>
      </c>
      <c r="AK61" s="2">
        <f t="shared" si="14"/>
        <v>0</v>
      </c>
      <c r="AL61" s="2">
        <f t="shared" si="14"/>
        <v>0</v>
      </c>
      <c r="AM61" s="2">
        <f t="shared" si="14"/>
        <v>1</v>
      </c>
      <c r="AN61" s="2">
        <f t="shared" ref="AN61" si="15">IFERROR(IF((RIGHT(AN66,LEN(AN66)-2)*1)&gt;50,0,1), "")</f>
        <v>0</v>
      </c>
      <c r="AO61" s="2">
        <f t="shared" ref="AO61" si="16">IFERROR(IF((RIGHT(AO66,LEN(AO66)-2)*1)&gt;50,0,1), "")</f>
        <v>0</v>
      </c>
      <c r="AR61" s="2" t="str">
        <f t="shared" si="11"/>
        <v/>
      </c>
      <c r="AS61" s="2">
        <f t="shared" si="11"/>
        <v>0</v>
      </c>
      <c r="AT61" s="2">
        <f t="shared" si="11"/>
        <v>1</v>
      </c>
      <c r="AU61" s="2">
        <f t="shared" si="11"/>
        <v>1</v>
      </c>
      <c r="AV61" s="2">
        <f t="shared" si="11"/>
        <v>0</v>
      </c>
      <c r="AW61" s="2">
        <f t="shared" si="11"/>
        <v>1</v>
      </c>
      <c r="AX61" s="2">
        <f t="shared" si="11"/>
        <v>0</v>
      </c>
      <c r="AY61" s="2">
        <f t="shared" si="11"/>
        <v>1</v>
      </c>
      <c r="AZ61" s="2">
        <f t="shared" ref="AZ61:BF61" si="17">IFERROR(IF((RIGHT(AZ66,LEN(AZ66)-2)*1)&gt;50,0,1), "")</f>
        <v>0</v>
      </c>
      <c r="BA61" s="2">
        <f t="shared" si="17"/>
        <v>1</v>
      </c>
      <c r="BB61" s="2">
        <f t="shared" si="17"/>
        <v>0</v>
      </c>
      <c r="BC61" s="2">
        <f t="shared" si="17"/>
        <v>0</v>
      </c>
      <c r="BD61" s="2">
        <f t="shared" si="17"/>
        <v>1</v>
      </c>
      <c r="BE61" s="2">
        <f t="shared" si="17"/>
        <v>0</v>
      </c>
      <c r="BF61" s="2">
        <f t="shared" si="17"/>
        <v>0</v>
      </c>
    </row>
    <row r="62" spans="1:58" ht="45.75" customHeight="1" x14ac:dyDescent="0.25">
      <c r="J62" s="7" t="str">
        <f>CONCATENATE("Table number: ",T_iv_strat1!A1)</f>
        <v>Table number: T_iv_strat1</v>
      </c>
      <c r="AA62" s="2" t="str">
        <f>CONCATENATE("Table number: ",T_iv_strat2!A1)</f>
        <v>Table number: T_iv_strat2</v>
      </c>
      <c r="AR62" s="2" t="str">
        <f>CONCATENATE("Table number: ",T_iv_strat3!A1)</f>
        <v>Table number: T_iv_strat3</v>
      </c>
    </row>
    <row r="63" spans="1:58" s="4" customFormat="1" ht="58.5" customHeight="1" x14ac:dyDescent="0.25">
      <c r="A63" s="26"/>
      <c r="B63" s="26"/>
      <c r="C63" s="26"/>
      <c r="D63" s="26"/>
      <c r="E63" s="26"/>
      <c r="F63" s="26"/>
      <c r="G63" s="26"/>
      <c r="H63" s="26"/>
      <c r="I63" s="27"/>
      <c r="J63" s="8" t="s">
        <v>4</v>
      </c>
      <c r="K63" s="5"/>
      <c r="L63" s="5"/>
      <c r="O63" s="5"/>
      <c r="Q63" s="5"/>
      <c r="R63" s="5"/>
      <c r="S63" s="5"/>
      <c r="T63" s="5"/>
      <c r="U63" s="5"/>
      <c r="V63" s="5"/>
      <c r="W63" s="5"/>
      <c r="X63" s="5"/>
      <c r="AA63" s="8" t="s">
        <v>4</v>
      </c>
      <c r="AB63" s="5"/>
      <c r="AC63" s="5"/>
      <c r="AF63" s="5"/>
      <c r="AH63" s="5"/>
      <c r="AI63" s="5"/>
      <c r="AJ63" s="5"/>
      <c r="AK63" s="5"/>
      <c r="AL63" s="5"/>
      <c r="AM63" s="5"/>
      <c r="AN63" s="5"/>
      <c r="AO63" s="5"/>
      <c r="AR63" s="8" t="s">
        <v>4</v>
      </c>
      <c r="AS63" s="5"/>
      <c r="AT63" s="5"/>
      <c r="AW63" s="5"/>
      <c r="AY63" s="5"/>
      <c r="AZ63" s="5"/>
      <c r="BA63" s="5"/>
      <c r="BB63" s="5"/>
      <c r="BC63" s="5"/>
      <c r="BD63" s="5"/>
      <c r="BE63" s="5"/>
      <c r="BF63" s="5"/>
    </row>
    <row r="64" spans="1:58" ht="15.75" x14ac:dyDescent="0.25">
      <c r="K64" s="8" t="s">
        <v>41</v>
      </c>
      <c r="R64" s="8" t="s">
        <v>42</v>
      </c>
      <c r="AA64" s="7"/>
      <c r="AB64" s="8" t="s">
        <v>41</v>
      </c>
      <c r="AC64" s="3"/>
      <c r="AF64" s="3"/>
      <c r="AH64" s="3"/>
      <c r="AI64" s="8" t="s">
        <v>42</v>
      </c>
      <c r="AJ64" s="3"/>
      <c r="AK64" s="3"/>
      <c r="AL64" s="3"/>
      <c r="AM64" s="3"/>
      <c r="AN64" s="3"/>
      <c r="AO64" s="3"/>
      <c r="AR64" s="7"/>
      <c r="AS64" s="8" t="s">
        <v>41</v>
      </c>
      <c r="AT64" s="3"/>
      <c r="AW64" s="3"/>
      <c r="AY64" s="3"/>
      <c r="AZ64" s="8" t="s">
        <v>42</v>
      </c>
      <c r="BA64" s="3"/>
      <c r="BB64" s="3"/>
      <c r="BC64" s="3"/>
      <c r="BD64" s="3"/>
      <c r="BE64" s="3"/>
      <c r="BF64" s="3"/>
    </row>
    <row r="65" spans="10:58" ht="23.25" x14ac:dyDescent="0.25">
      <c r="J65" s="175" t="s">
        <v>3</v>
      </c>
      <c r="K65" s="69" t="str">
        <f>IF(T_iv_strat1!B2="","",T_iv_strat1!B2)</f>
        <v>Retail total</v>
      </c>
      <c r="L65" s="69" t="str">
        <f>IF(T_iv_strat1!F2="","",T_iv_strat1!F2)</f>
        <v>Private Not For-Profit Facility</v>
      </c>
      <c r="M65" s="69" t="str">
        <f>IF(T_iv_strat1!J2="","",T_iv_strat1!J2)</f>
        <v>Private For-Profit Facility</v>
      </c>
      <c r="N65" s="69" t="str">
        <f>IF(T_iv_strat1!N2="","",T_iv_strat1!N2)</f>
        <v>Pharmacy</v>
      </c>
      <c r="O65" s="69" t="str">
        <f>IF(T_iv_strat1!R2="","",T_iv_strat1!R2)</f>
        <v>Laboratory</v>
      </c>
      <c r="P65" s="69" t="str">
        <f>IF(T_iv_strat1!V2="","",T_iv_strat1!V2)</f>
        <v>Drug store</v>
      </c>
      <c r="Q65" s="69" t="str">
        <f>IF(T_iv_strat1!Z2="","",T_iv_strat1!Z2)</f>
        <v>Informal</v>
      </c>
      <c r="R65" s="69" t="str">
        <f>IF(T_iv_strat1!AD2="","",T_iv_strat1!AD2)</f>
        <v>Retail total</v>
      </c>
      <c r="S65" s="69" t="str">
        <f>IF(T_iv_strat1!AH2="","",T_iv_strat1!AH2)</f>
        <v>Private Not For-Profit Facility</v>
      </c>
      <c r="T65" s="69" t="str">
        <f>IF(T_iv_strat1!AL2="","",T_iv_strat1!AL2)</f>
        <v>Private For-Profit Facility</v>
      </c>
      <c r="U65" s="69" t="str">
        <f>IF(T_iv_strat1!AP2="","",T_iv_strat1!AP2)</f>
        <v>Pharmacy</v>
      </c>
      <c r="V65" s="69" t="str">
        <f>IF(T_iv_strat1!AT2="","",T_iv_strat1!AT2)</f>
        <v>Laboratory</v>
      </c>
      <c r="W65" s="69" t="str">
        <f>IF(T_iv_strat1!AX2="","",T_iv_strat1!AX2)</f>
        <v>Drug store</v>
      </c>
      <c r="X65" s="69" t="str">
        <f>IF(T_iv_strat1!BB2="","",T_iv_strat1!BB2)</f>
        <v>Informal</v>
      </c>
      <c r="AA65" s="162" t="str">
        <f>J65</f>
        <v>Total volumes of antimalarials sold in the previous week, by stratum</v>
      </c>
      <c r="AB65" s="72" t="str">
        <f>IF(T_iv_strat2!B2="","",T_iv_strat2!B2)</f>
        <v>Retail total</v>
      </c>
      <c r="AC65" s="72" t="str">
        <f>IF(T_iv_strat2!F2="","",T_iv_strat2!F2)</f>
        <v>Private Not For-Profit Facility</v>
      </c>
      <c r="AD65" s="72" t="str">
        <f>IF(T_iv_strat2!J2="","",T_iv_strat2!J2)</f>
        <v>Private For-Profit Facility</v>
      </c>
      <c r="AE65" s="72" t="str">
        <f>IF(T_iv_strat2!N2="","",T_iv_strat2!N2)</f>
        <v>Pharmacy</v>
      </c>
      <c r="AF65" s="72" t="str">
        <f>IF(T_iv_strat2!R2="","",T_iv_strat2!R2)</f>
        <v>Laboratory</v>
      </c>
      <c r="AG65" s="72" t="str">
        <f>IF(T_iv_strat2!V2="","",T_iv_strat2!V2)</f>
        <v>Drug store</v>
      </c>
      <c r="AH65" s="72" t="str">
        <f>IF(T_iv_strat2!Z2="","",T_iv_strat2!Z2)</f>
        <v>Informal</v>
      </c>
      <c r="AI65" s="72" t="str">
        <f>IF(T_iv_strat2!AD2="","",T_iv_strat2!AD2)</f>
        <v>Retail total</v>
      </c>
      <c r="AJ65" s="72" t="str">
        <f>IF(T_iv_strat2!AH2="","",T_iv_strat2!AH2)</f>
        <v>Private Not For-Profit Facility</v>
      </c>
      <c r="AK65" s="72" t="str">
        <f>IF(T_iv_strat2!AL2="","",T_iv_strat2!AL2)</f>
        <v>Private For-Profit Facility</v>
      </c>
      <c r="AL65" s="72" t="str">
        <f>IF(T_iv_strat2!AP2="","",T_iv_strat2!AP2)</f>
        <v>Pharmacy</v>
      </c>
      <c r="AM65" s="72" t="str">
        <f>IF(T_iv_strat2!AT2="","",T_iv_strat2!AT2)</f>
        <v>Laboratory</v>
      </c>
      <c r="AN65" s="72" t="str">
        <f>IF(T_iv_strat2!AX2="","",T_iv_strat2!AX2)</f>
        <v>Drug store</v>
      </c>
      <c r="AO65" s="72" t="str">
        <f>IF(T_iv_strat2!BB2="","",T_iv_strat2!BB2)</f>
        <v>Informal</v>
      </c>
      <c r="AR65" s="164" t="s">
        <v>1</v>
      </c>
      <c r="AS65" s="74" t="str">
        <f>IF(T_iv_strat3!B2="","",T_iv_strat3!B2)</f>
        <v>Retail total</v>
      </c>
      <c r="AT65" s="74" t="str">
        <f>IF(T_iv_strat3!F2="","",T_iv_strat3!F2)</f>
        <v>Private Not For-Profit Facility</v>
      </c>
      <c r="AU65" s="74" t="str">
        <f>IF(T_iv_strat3!J2="","",T_iv_strat3!J2)</f>
        <v>Private For-Profit Facility</v>
      </c>
      <c r="AV65" s="74" t="str">
        <f>IF(T_iv_strat3!N2="","",T_iv_strat3!N2)</f>
        <v>Pharmacy</v>
      </c>
      <c r="AW65" s="74" t="str">
        <f>IF(T_iv_strat3!R2="","",T_iv_strat3!R2)</f>
        <v>Laboratory</v>
      </c>
      <c r="AX65" s="74" t="str">
        <f>IF(T_iv_strat3!V2="","",T_iv_strat3!V2)</f>
        <v>Drug store</v>
      </c>
      <c r="AY65" s="74" t="str">
        <f>IF(T_iv_strat3!Z2="","",T_iv_strat3!Z2)</f>
        <v>Informal</v>
      </c>
      <c r="AZ65" s="74" t="str">
        <f>IF(T_iv_strat3!AD2="","",T_iv_strat3!AD2)</f>
        <v>Retail total</v>
      </c>
      <c r="BA65" s="74" t="str">
        <f>IF(T_iv_strat3!AH2="","",T_iv_strat3!AH2)</f>
        <v>Private Not For-Profit Facility</v>
      </c>
      <c r="BB65" s="74" t="str">
        <f>IF(T_iv_strat3!AL2="","",T_iv_strat3!AL2)</f>
        <v>Private For-Profit Facility</v>
      </c>
      <c r="BC65" s="74" t="str">
        <f>IF(T_iv_strat3!AP2="","",T_iv_strat3!AP2)</f>
        <v>Pharmacy</v>
      </c>
      <c r="BD65" s="74" t="str">
        <f>IF(T_iv_strat3!AT2="","",T_iv_strat3!AT2)</f>
        <v>Laboratory</v>
      </c>
      <c r="BE65" s="74" t="str">
        <f>IF(T_iv_strat3!AX2="","",T_iv_strat3!AX2)</f>
        <v>Drug store</v>
      </c>
      <c r="BF65" s="74" t="str">
        <f>IF(T_iv_strat3!BB2="","",T_iv_strat3!BB2)</f>
        <v>Informal</v>
      </c>
    </row>
    <row r="66" spans="10:58" x14ac:dyDescent="0.25">
      <c r="J66" s="176"/>
      <c r="K66" s="71" t="str">
        <f>CONCATENATE("N=",T_iv_strat1!E4)</f>
        <v>N=1857</v>
      </c>
      <c r="L66" s="71" t="str">
        <f>CONCATENATE("N=",T_iv_strat1!I4)</f>
        <v>N=10</v>
      </c>
      <c r="M66" s="71" t="str">
        <f>CONCATENATE("N=",T_iv_strat1!M4)</f>
        <v>N=7</v>
      </c>
      <c r="N66" s="71" t="str">
        <f>CONCATENATE("N=",T_iv_strat1!Q4)</f>
        <v>N=42</v>
      </c>
      <c r="O66" s="71" t="str">
        <f>CONCATENATE("N=",T_iv_strat1!U4)</f>
        <v>N=0</v>
      </c>
      <c r="P66" s="71" t="str">
        <f>CONCATENATE("N=",T_iv_strat1!Y4)</f>
        <v>N=1766</v>
      </c>
      <c r="Q66" s="71" t="str">
        <f>CONCATENATE("N=",T_iv_strat1!AC4)</f>
        <v>N=32</v>
      </c>
      <c r="R66" s="71" t="str">
        <f>CONCATENATE("N=",T_iv_strat1!AG4)</f>
        <v>N=3607</v>
      </c>
      <c r="S66" s="71" t="str">
        <f>CONCATENATE("N=",T_iv_strat1!AK4)</f>
        <v>N=25</v>
      </c>
      <c r="T66" s="71" t="str">
        <f>CONCATENATE("N=",T_iv_strat1!AO4)</f>
        <v>N=40</v>
      </c>
      <c r="U66" s="71" t="str">
        <f>CONCATENATE("N=",T_iv_strat1!AS4)</f>
        <v>N=640</v>
      </c>
      <c r="V66" s="71" t="str">
        <f>CONCATENATE("N=",T_iv_strat1!AW4)</f>
        <v>N=0</v>
      </c>
      <c r="W66" s="71" t="str">
        <f>CONCATENATE("N=",T_iv_strat1!BA4)</f>
        <v>N=2902</v>
      </c>
      <c r="X66" s="71" t="str">
        <f>CONCATENATE("N=",T_iv_strat1!BE4)</f>
        <v>N=0</v>
      </c>
      <c r="AA66" s="163"/>
      <c r="AB66" s="73" t="str">
        <f>CONCATENATE("N=",T_iv_strat2!E4)</f>
        <v>N=1756</v>
      </c>
      <c r="AC66" s="73" t="str">
        <f>CONCATENATE("N=",T_iv_strat2!I4)</f>
        <v>N=7</v>
      </c>
      <c r="AD66" s="73" t="str">
        <f>CONCATENATE("N=",T_iv_strat2!M4)</f>
        <v>N=33</v>
      </c>
      <c r="AE66" s="73" t="str">
        <f>CONCATENATE("N=",T_iv_strat2!Q4)</f>
        <v>N=170</v>
      </c>
      <c r="AF66" s="73" t="str">
        <f>CONCATENATE("N=",T_iv_strat2!U4)</f>
        <v>N=0</v>
      </c>
      <c r="AG66" s="73" t="str">
        <f>CONCATENATE("N=",T_iv_strat2!Y4)</f>
        <v>N=1487</v>
      </c>
      <c r="AH66" s="73" t="str">
        <f>CONCATENATE("N=",T_iv_strat2!AC4)</f>
        <v>N=59</v>
      </c>
      <c r="AI66" s="73" t="str">
        <f>CONCATENATE("N=",T_iv_strat2!AG4)</f>
        <v>N=7551</v>
      </c>
      <c r="AJ66" s="73" t="str">
        <f>CONCATENATE("N=",T_iv_strat2!AK4)</f>
        <v>N=64</v>
      </c>
      <c r="AK66" s="73" t="str">
        <f>CONCATENATE("N=",T_iv_strat2!AO4)</f>
        <v>N=351</v>
      </c>
      <c r="AL66" s="73" t="str">
        <f>CONCATENATE("N=",T_iv_strat2!AS4)</f>
        <v>N=1306</v>
      </c>
      <c r="AM66" s="73" t="str">
        <f>CONCATENATE("N=",T_iv_strat2!AW4)</f>
        <v>N=3</v>
      </c>
      <c r="AN66" s="73" t="str">
        <f>CONCATENATE("N=",T_iv_strat2!BA4)</f>
        <v>N=5704</v>
      </c>
      <c r="AO66" s="73" t="str">
        <f>CONCATENATE("N=",T_iv_strat2!BE4)</f>
        <v>N=123</v>
      </c>
      <c r="AR66" s="165"/>
      <c r="AS66" s="75" t="str">
        <f>CONCATENATE("N=",T_iv_strat3!E4)</f>
        <v>N=865</v>
      </c>
      <c r="AT66" s="75" t="str">
        <f>CONCATENATE("N=",T_iv_strat3!I4)</f>
        <v>N=0</v>
      </c>
      <c r="AU66" s="75" t="str">
        <f>CONCATENATE("N=",T_iv_strat3!M4)</f>
        <v>N=28</v>
      </c>
      <c r="AV66" s="75" t="str">
        <f>CONCATENATE("N=",T_iv_strat3!Q4)</f>
        <v>N=432</v>
      </c>
      <c r="AW66" s="75" t="str">
        <f>CONCATENATE("N=",T_iv_strat3!U4)</f>
        <v>N=0</v>
      </c>
      <c r="AX66" s="75" t="str">
        <f>CONCATENATE("N=",T_iv_strat3!Y4)</f>
        <v>N=393</v>
      </c>
      <c r="AY66" s="75" t="str">
        <f>CONCATENATE("N=",T_iv_strat3!AC4)</f>
        <v>N=12</v>
      </c>
      <c r="AZ66" s="75" t="str">
        <f>CONCATENATE("N=",T_iv_strat3!AG4)</f>
        <v>N=4397</v>
      </c>
      <c r="BA66" s="75" t="str">
        <f>CONCATENATE("N=",T_iv_strat3!AK4)</f>
        <v>N=13</v>
      </c>
      <c r="BB66" s="75" t="str">
        <f>CONCATENATE("N=",T_iv_strat3!AO4)</f>
        <v>N=200</v>
      </c>
      <c r="BC66" s="75" t="str">
        <f>CONCATENATE("N=",T_iv_strat3!AS4)</f>
        <v>N=2129</v>
      </c>
      <c r="BD66" s="75" t="str">
        <f>CONCATENATE("N=",T_iv_strat3!AW4)</f>
        <v>N=0</v>
      </c>
      <c r="BE66" s="75" t="str">
        <f>CONCATENATE("N=",T_iv_strat3!BA4)</f>
        <v>N=1892</v>
      </c>
      <c r="BF66" s="75" t="str">
        <f>CONCATENATE("N=",T_iv_strat3!BE4)</f>
        <v>N=163</v>
      </c>
    </row>
    <row r="67" spans="10:58" x14ac:dyDescent="0.25">
      <c r="J67" s="177"/>
      <c r="K67" s="71" t="s">
        <v>43</v>
      </c>
      <c r="L67" s="71" t="s">
        <v>43</v>
      </c>
      <c r="M67" s="71" t="s">
        <v>43</v>
      </c>
      <c r="N67" s="71" t="s">
        <v>43</v>
      </c>
      <c r="O67" s="71" t="s">
        <v>43</v>
      </c>
      <c r="P67" s="71" t="s">
        <v>43</v>
      </c>
      <c r="Q67" s="71" t="s">
        <v>43</v>
      </c>
      <c r="R67" s="71" t="s">
        <v>43</v>
      </c>
      <c r="S67" s="71" t="s">
        <v>43</v>
      </c>
      <c r="T67" s="71" t="s">
        <v>43</v>
      </c>
      <c r="U67" s="71" t="s">
        <v>43</v>
      </c>
      <c r="V67" s="71" t="s">
        <v>43</v>
      </c>
      <c r="W67" s="71" t="s">
        <v>43</v>
      </c>
      <c r="X67" s="71" t="s">
        <v>43</v>
      </c>
      <c r="AA67" s="163"/>
      <c r="AB67" s="73" t="s">
        <v>43</v>
      </c>
      <c r="AC67" s="73" t="s">
        <v>43</v>
      </c>
      <c r="AD67" s="73" t="s">
        <v>43</v>
      </c>
      <c r="AE67" s="73" t="s">
        <v>43</v>
      </c>
      <c r="AF67" s="73" t="s">
        <v>43</v>
      </c>
      <c r="AG67" s="73" t="s">
        <v>43</v>
      </c>
      <c r="AH67" s="73" t="s">
        <v>43</v>
      </c>
      <c r="AI67" s="73" t="s">
        <v>43</v>
      </c>
      <c r="AJ67" s="73" t="s">
        <v>43</v>
      </c>
      <c r="AK67" s="73" t="s">
        <v>43</v>
      </c>
      <c r="AL67" s="73" t="s">
        <v>43</v>
      </c>
      <c r="AM67" s="73" t="s">
        <v>43</v>
      </c>
      <c r="AN67" s="73" t="s">
        <v>43</v>
      </c>
      <c r="AO67" s="73" t="s">
        <v>43</v>
      </c>
      <c r="AR67" s="165"/>
      <c r="AS67" s="75" t="s">
        <v>43</v>
      </c>
      <c r="AT67" s="75" t="s">
        <v>43</v>
      </c>
      <c r="AU67" s="75" t="s">
        <v>43</v>
      </c>
      <c r="AV67" s="75" t="s">
        <v>43</v>
      </c>
      <c r="AW67" s="75" t="s">
        <v>43</v>
      </c>
      <c r="AX67" s="75" t="s">
        <v>43</v>
      </c>
      <c r="AY67" s="75" t="s">
        <v>43</v>
      </c>
      <c r="AZ67" s="75" t="s">
        <v>43</v>
      </c>
      <c r="BA67" s="75" t="s">
        <v>43</v>
      </c>
      <c r="BB67" s="75" t="s">
        <v>43</v>
      </c>
      <c r="BC67" s="75" t="s">
        <v>43</v>
      </c>
      <c r="BD67" s="75" t="s">
        <v>43</v>
      </c>
      <c r="BE67" s="75" t="s">
        <v>43</v>
      </c>
      <c r="BF67" s="75" t="s">
        <v>43</v>
      </c>
    </row>
    <row r="68" spans="10:58" x14ac:dyDescent="0.25">
      <c r="J68" s="23" t="s">
        <v>10</v>
      </c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AA68" s="23" t="str">
        <f t="shared" ref="AA68:AA85" si="18">J68</f>
        <v>Antimalarial type</v>
      </c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R68" s="23" t="str">
        <f t="shared" ref="AR68:AR85" si="19">J68</f>
        <v>Antimalarial type</v>
      </c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</row>
    <row r="69" spans="10:58" x14ac:dyDescent="0.25">
      <c r="J69" s="12" t="s">
        <v>55</v>
      </c>
      <c r="K69" s="24">
        <f t="shared" ref="K69:Q69" si="20">IF(K14=0,0,(K14/($K$14)))</f>
        <v>1</v>
      </c>
      <c r="L69" s="25">
        <f t="shared" si="20"/>
        <v>5.1929140949438218E-3</v>
      </c>
      <c r="M69" s="25">
        <f t="shared" si="20"/>
        <v>3.6860303761374565E-3</v>
      </c>
      <c r="N69" s="25">
        <f t="shared" si="20"/>
        <v>2.952629562826143E-2</v>
      </c>
      <c r="O69" s="25">
        <f t="shared" si="20"/>
        <v>0</v>
      </c>
      <c r="P69" s="25">
        <f t="shared" si="20"/>
        <v>0.95130025799675799</v>
      </c>
      <c r="Q69" s="25">
        <f t="shared" si="20"/>
        <v>1.029450190389938E-2</v>
      </c>
      <c r="R69" s="24">
        <f t="shared" ref="R69:X69" si="21">IF(R14=0,0,(R14/($R$14)))</f>
        <v>1</v>
      </c>
      <c r="S69" s="25">
        <f t="shared" si="21"/>
        <v>5.2282374823128244E-3</v>
      </c>
      <c r="T69" s="25">
        <f t="shared" si="21"/>
        <v>6.4332153910511645E-3</v>
      </c>
      <c r="U69" s="25">
        <f t="shared" si="21"/>
        <v>0.31893415287386401</v>
      </c>
      <c r="V69" s="25">
        <f t="shared" si="21"/>
        <v>0</v>
      </c>
      <c r="W69" s="25">
        <f t="shared" si="21"/>
        <v>0.66940439425277209</v>
      </c>
      <c r="X69" s="25">
        <f t="shared" si="21"/>
        <v>0</v>
      </c>
      <c r="AA69" s="12" t="str">
        <f t="shared" si="18"/>
        <v>Any antimalarial</v>
      </c>
      <c r="AB69" s="40">
        <f t="shared" ref="AB69:AH69" si="22">IF(AB14=0,0,(AB14/($AB$14)))</f>
        <v>1</v>
      </c>
      <c r="AC69" s="41">
        <f t="shared" si="22"/>
        <v>3.0788185018411811E-3</v>
      </c>
      <c r="AD69" s="41">
        <f t="shared" si="22"/>
        <v>2.3463780965361523E-2</v>
      </c>
      <c r="AE69" s="41">
        <f t="shared" si="22"/>
        <v>0.11700757297074187</v>
      </c>
      <c r="AF69" s="41">
        <f t="shared" si="22"/>
        <v>0</v>
      </c>
      <c r="AG69" s="41">
        <f t="shared" si="22"/>
        <v>0.83330984835353672</v>
      </c>
      <c r="AH69" s="41">
        <f t="shared" si="22"/>
        <v>2.3139979208518773E-2</v>
      </c>
      <c r="AI69" s="24">
        <f t="shared" ref="AI69:AO69" si="23">IF(AI14=0,0,(AI14/($AI$14)))</f>
        <v>1</v>
      </c>
      <c r="AJ69" s="25">
        <f t="shared" si="23"/>
        <v>4.1755567641439707E-2</v>
      </c>
      <c r="AK69" s="25">
        <f t="shared" si="23"/>
        <v>5.9541573117274912E-2</v>
      </c>
      <c r="AL69" s="25">
        <f t="shared" si="23"/>
        <v>0.13229743360898444</v>
      </c>
      <c r="AM69" s="25">
        <f t="shared" si="23"/>
        <v>2.730944976688189E-4</v>
      </c>
      <c r="AN69" s="25">
        <f t="shared" si="23"/>
        <v>0.73989666569049906</v>
      </c>
      <c r="AO69" s="25">
        <f t="shared" si="23"/>
        <v>2.62345033398876E-2</v>
      </c>
      <c r="AR69" s="12" t="str">
        <f t="shared" si="19"/>
        <v>Any antimalarial</v>
      </c>
      <c r="AS69" s="40">
        <f t="shared" ref="AS69:AY69" si="24">IF(AS14=0,0,(AS14/($AS$14)))</f>
        <v>1</v>
      </c>
      <c r="AT69" s="41">
        <f t="shared" si="24"/>
        <v>0</v>
      </c>
      <c r="AU69" s="41">
        <f t="shared" si="24"/>
        <v>3.1862609369808399E-2</v>
      </c>
      <c r="AV69" s="41">
        <f t="shared" si="24"/>
        <v>0.49525487318639938</v>
      </c>
      <c r="AW69" s="41">
        <f t="shared" si="24"/>
        <v>0</v>
      </c>
      <c r="AX69" s="41">
        <f t="shared" si="24"/>
        <v>0.4387667515782479</v>
      </c>
      <c r="AY69" s="41">
        <f t="shared" si="24"/>
        <v>3.4112304795658438E-2</v>
      </c>
      <c r="AZ69" s="24">
        <f t="shared" ref="AZ69:BF69" si="25">IF(AZ14=0,0,(AZ14/($AZ$14)))</f>
        <v>1</v>
      </c>
      <c r="BA69" s="25">
        <f t="shared" si="25"/>
        <v>3.0425032069228055E-3</v>
      </c>
      <c r="BB69" s="25">
        <f t="shared" si="25"/>
        <v>4.4139361798026709E-2</v>
      </c>
      <c r="BC69" s="25">
        <f t="shared" si="25"/>
        <v>0.69031981199031511</v>
      </c>
      <c r="BD69" s="25">
        <f t="shared" si="25"/>
        <v>0</v>
      </c>
      <c r="BE69" s="25">
        <f t="shared" si="25"/>
        <v>0.22241041247946872</v>
      </c>
      <c r="BF69" s="25">
        <f t="shared" si="25"/>
        <v>4.0087910525266661E-2</v>
      </c>
    </row>
    <row r="70" spans="10:58" x14ac:dyDescent="0.25">
      <c r="J70" s="12" t="s">
        <v>23</v>
      </c>
      <c r="K70" s="24">
        <f t="shared" ref="K70:Q70" si="26">IF(K16=0,0,(K16/($K$14)))</f>
        <v>0.83769796875118929</v>
      </c>
      <c r="L70" s="25">
        <f t="shared" si="26"/>
        <v>3.2014936921441637E-3</v>
      </c>
      <c r="M70" s="25">
        <f t="shared" si="26"/>
        <v>3.4247357245599215E-3</v>
      </c>
      <c r="N70" s="25">
        <f t="shared" si="26"/>
        <v>1.8681299167155007E-2</v>
      </c>
      <c r="O70" s="25">
        <f t="shared" si="26"/>
        <v>0</v>
      </c>
      <c r="P70" s="25">
        <f t="shared" si="26"/>
        <v>0.80515790568531498</v>
      </c>
      <c r="Q70" s="25">
        <f t="shared" si="26"/>
        <v>7.2299976407376124E-3</v>
      </c>
      <c r="R70" s="24">
        <f t="shared" ref="R70:X70" si="27">IF(R16=0,0,(R16/($R$14)))</f>
        <v>0.79764037659309583</v>
      </c>
      <c r="S70" s="25">
        <f t="shared" si="27"/>
        <v>3.7665976123771065E-3</v>
      </c>
      <c r="T70" s="25">
        <f t="shared" si="27"/>
        <v>3.0899433510385645E-3</v>
      </c>
      <c r="U70" s="25">
        <f t="shared" si="27"/>
        <v>0.24429385461266542</v>
      </c>
      <c r="V70" s="25">
        <f t="shared" si="27"/>
        <v>0</v>
      </c>
      <c r="W70" s="25">
        <f t="shared" si="27"/>
        <v>0.54648831438090306</v>
      </c>
      <c r="X70" s="25">
        <f t="shared" si="27"/>
        <v>0</v>
      </c>
      <c r="AA70" s="12" t="str">
        <f t="shared" si="18"/>
        <v>Artemether lumefantrine</v>
      </c>
      <c r="AB70" s="40">
        <f t="shared" ref="AB70:AH70" si="28">IF(AB16=0,0,(AB16/($AB$14)))</f>
        <v>0.57266855460964439</v>
      </c>
      <c r="AC70" s="41">
        <f t="shared" si="28"/>
        <v>2.362214870522942E-3</v>
      </c>
      <c r="AD70" s="41">
        <f t="shared" si="28"/>
        <v>1.2307376403539291E-2</v>
      </c>
      <c r="AE70" s="41">
        <f t="shared" si="28"/>
        <v>8.8175084057522821E-2</v>
      </c>
      <c r="AF70" s="41">
        <f t="shared" si="28"/>
        <v>0</v>
      </c>
      <c r="AG70" s="41">
        <f t="shared" si="28"/>
        <v>0.45676456785766695</v>
      </c>
      <c r="AH70" s="41">
        <f t="shared" si="28"/>
        <v>1.3059311420392362E-2</v>
      </c>
      <c r="AI70" s="24">
        <f t="shared" ref="AI70:AO70" si="29">IF(AI16=0,0,(AI16/($AI$14)))</f>
        <v>0.63062167928711876</v>
      </c>
      <c r="AJ70" s="25">
        <f t="shared" si="29"/>
        <v>3.2961924816503736E-2</v>
      </c>
      <c r="AK70" s="25">
        <f t="shared" si="29"/>
        <v>3.5167598674271473E-2</v>
      </c>
      <c r="AL70" s="25">
        <f t="shared" si="29"/>
        <v>8.411078107350542E-2</v>
      </c>
      <c r="AM70" s="25">
        <f t="shared" si="29"/>
        <v>1.7199142831908593E-4</v>
      </c>
      <c r="AN70" s="25">
        <f t="shared" si="29"/>
        <v>0.4620340543028072</v>
      </c>
      <c r="AO70" s="25">
        <f t="shared" si="29"/>
        <v>1.6174166887466472E-2</v>
      </c>
      <c r="AR70" s="12" t="str">
        <f t="shared" si="19"/>
        <v>Artemether lumefantrine</v>
      </c>
      <c r="AS70" s="40">
        <f t="shared" ref="AS70:AY70" si="30">IF(AS16=0,0,(AS16/($AS$14)))</f>
        <v>0.79482431609259063</v>
      </c>
      <c r="AT70" s="41">
        <f t="shared" si="30"/>
        <v>0</v>
      </c>
      <c r="AU70" s="41">
        <f t="shared" si="30"/>
        <v>2.0126121386643041E-2</v>
      </c>
      <c r="AV70" s="41">
        <f t="shared" si="30"/>
        <v>0.40045616901096465</v>
      </c>
      <c r="AW70" s="41">
        <f t="shared" si="30"/>
        <v>0</v>
      </c>
      <c r="AX70" s="41">
        <f t="shared" si="30"/>
        <v>0.34900736515671721</v>
      </c>
      <c r="AY70" s="41">
        <f t="shared" si="30"/>
        <v>2.5231199468379668E-2</v>
      </c>
      <c r="AZ70" s="24">
        <f t="shared" ref="AZ70:BF70" si="31">IF(AZ16=0,0,(AZ16/($AZ$14)))</f>
        <v>0.77999684280512949</v>
      </c>
      <c r="BA70" s="25">
        <f t="shared" si="31"/>
        <v>2.0081621528513999E-3</v>
      </c>
      <c r="BB70" s="25">
        <f t="shared" si="31"/>
        <v>3.1833919699753306E-2</v>
      </c>
      <c r="BC70" s="25">
        <f t="shared" si="31"/>
        <v>0.53730758992186156</v>
      </c>
      <c r="BD70" s="25">
        <f t="shared" si="31"/>
        <v>0</v>
      </c>
      <c r="BE70" s="25">
        <f t="shared" si="31"/>
        <v>0.17321149777578584</v>
      </c>
      <c r="BF70" s="25">
        <f t="shared" si="31"/>
        <v>3.5636096471348029E-2</v>
      </c>
    </row>
    <row r="71" spans="10:58" x14ac:dyDescent="0.25">
      <c r="J71" s="12" t="s">
        <v>24</v>
      </c>
      <c r="K71" s="24">
        <f t="shared" ref="K71:Q71" si="32">IF(K18=0,0,(K18/($K$14)))</f>
        <v>2.621825460246429E-2</v>
      </c>
      <c r="L71" s="25">
        <f t="shared" si="32"/>
        <v>0</v>
      </c>
      <c r="M71" s="25">
        <f t="shared" si="32"/>
        <v>0</v>
      </c>
      <c r="N71" s="25">
        <f t="shared" si="32"/>
        <v>2.240030847989934E-3</v>
      </c>
      <c r="O71" s="25">
        <f t="shared" si="32"/>
        <v>0</v>
      </c>
      <c r="P71" s="25">
        <f t="shared" si="32"/>
        <v>2.3600234404134036E-2</v>
      </c>
      <c r="Q71" s="25">
        <f t="shared" si="32"/>
        <v>3.8052619161776908E-4</v>
      </c>
      <c r="R71" s="24">
        <f t="shared" ref="R71:X71" si="33">IF(R18=0,0,(R18/($R$14)))</f>
        <v>3.3022727916654865E-2</v>
      </c>
      <c r="S71" s="25">
        <f t="shared" si="33"/>
        <v>0</v>
      </c>
      <c r="T71" s="25">
        <f t="shared" si="33"/>
        <v>9.8331530588605879E-5</v>
      </c>
      <c r="U71" s="25">
        <f t="shared" si="33"/>
        <v>1.2173110159647072E-2</v>
      </c>
      <c r="V71" s="25">
        <f t="shared" si="33"/>
        <v>0</v>
      </c>
      <c r="W71" s="25">
        <f t="shared" si="33"/>
        <v>2.0752952862530854E-2</v>
      </c>
      <c r="X71" s="25">
        <f t="shared" si="33"/>
        <v>0</v>
      </c>
      <c r="AA71" s="12" t="str">
        <f t="shared" si="18"/>
        <v>Artesunate amodiaquine</v>
      </c>
      <c r="AB71" s="40">
        <f t="shared" ref="AB71:AH71" si="34">IF(AB18=0,0,(AB18/($AB$14)))</f>
        <v>9.1217324183751475E-3</v>
      </c>
      <c r="AC71" s="41">
        <f t="shared" si="34"/>
        <v>0</v>
      </c>
      <c r="AD71" s="41">
        <f t="shared" si="34"/>
        <v>0</v>
      </c>
      <c r="AE71" s="41">
        <f t="shared" si="34"/>
        <v>4.5656463378187569E-3</v>
      </c>
      <c r="AF71" s="41">
        <f t="shared" si="34"/>
        <v>0</v>
      </c>
      <c r="AG71" s="41">
        <f t="shared" si="34"/>
        <v>4.371531549056798E-3</v>
      </c>
      <c r="AH71" s="41">
        <f t="shared" si="34"/>
        <v>1.8413886814035954E-4</v>
      </c>
      <c r="AI71" s="24">
        <f t="shared" ref="AI71:AO71" si="35">IF(AI18=0,0,(AI18/($AI$14)))</f>
        <v>2.8726054842023549E-2</v>
      </c>
      <c r="AJ71" s="25">
        <f t="shared" si="35"/>
        <v>2.8122922738661347E-4</v>
      </c>
      <c r="AK71" s="25">
        <f t="shared" si="35"/>
        <v>3.5072306126148738E-3</v>
      </c>
      <c r="AL71" s="25">
        <f t="shared" si="35"/>
        <v>1.3445546119269082E-2</v>
      </c>
      <c r="AM71" s="25">
        <f t="shared" si="35"/>
        <v>0</v>
      </c>
      <c r="AN71" s="25">
        <f t="shared" si="35"/>
        <v>1.1472293110581191E-2</v>
      </c>
      <c r="AO71" s="25">
        <f t="shared" si="35"/>
        <v>1.9755772171786896E-5</v>
      </c>
      <c r="AR71" s="12" t="str">
        <f t="shared" si="19"/>
        <v>Artesunate amodiaquine</v>
      </c>
      <c r="AS71" s="40">
        <f t="shared" ref="AS71:AY71" si="36">IF(AS18=0,0,(AS18/($AS$14)))</f>
        <v>3.006631409901429E-2</v>
      </c>
      <c r="AT71" s="41">
        <f t="shared" si="36"/>
        <v>0</v>
      </c>
      <c r="AU71" s="41">
        <f t="shared" si="36"/>
        <v>0</v>
      </c>
      <c r="AV71" s="41">
        <f t="shared" si="36"/>
        <v>2.7827001882822017E-2</v>
      </c>
      <c r="AW71" s="41">
        <f t="shared" si="36"/>
        <v>0</v>
      </c>
      <c r="AX71" s="41">
        <f t="shared" si="36"/>
        <v>2.2393122161922696E-3</v>
      </c>
      <c r="AY71" s="41">
        <f t="shared" si="36"/>
        <v>0</v>
      </c>
      <c r="AZ71" s="24">
        <f t="shared" ref="AZ71:BF71" si="37">IF(AZ18=0,0,(AZ18/($AZ$14)))</f>
        <v>7.0108770865101019E-2</v>
      </c>
      <c r="BA71" s="25">
        <f t="shared" si="37"/>
        <v>5.6922615291572873E-4</v>
      </c>
      <c r="BB71" s="25">
        <f t="shared" si="37"/>
        <v>1.8960097881505313E-3</v>
      </c>
      <c r="BC71" s="25">
        <f t="shared" si="37"/>
        <v>6.2845529797190436E-2</v>
      </c>
      <c r="BD71" s="25">
        <f t="shared" si="37"/>
        <v>0</v>
      </c>
      <c r="BE71" s="25">
        <f t="shared" si="37"/>
        <v>4.7438334186114522E-3</v>
      </c>
      <c r="BF71" s="25">
        <f t="shared" si="37"/>
        <v>5.4594924703441639E-5</v>
      </c>
    </row>
    <row r="72" spans="10:58" x14ac:dyDescent="0.25">
      <c r="J72" s="12" t="s">
        <v>56</v>
      </c>
      <c r="K72" s="24">
        <f t="shared" ref="K72:Q72" si="38">IF(K20=0,0,(K20/($K$14)))</f>
        <v>2.3592623880301683E-3</v>
      </c>
      <c r="L72" s="25">
        <f t="shared" si="38"/>
        <v>0</v>
      </c>
      <c r="M72" s="25">
        <f t="shared" si="38"/>
        <v>0</v>
      </c>
      <c r="N72" s="25">
        <f t="shared" si="38"/>
        <v>0</v>
      </c>
      <c r="O72" s="25">
        <f t="shared" si="38"/>
        <v>0</v>
      </c>
      <c r="P72" s="25">
        <f t="shared" si="38"/>
        <v>2.1233361492271514E-3</v>
      </c>
      <c r="Q72" s="25">
        <f t="shared" si="38"/>
        <v>2.3592623880301685E-4</v>
      </c>
      <c r="R72" s="24">
        <f t="shared" ref="R72:X72" si="39">IF(R20=0,0,(R20/($R$14)))</f>
        <v>4.7182468321414111E-3</v>
      </c>
      <c r="S72" s="25">
        <f t="shared" si="39"/>
        <v>0</v>
      </c>
      <c r="T72" s="25">
        <f t="shared" si="39"/>
        <v>0</v>
      </c>
      <c r="U72" s="25">
        <f t="shared" si="39"/>
        <v>3.8482627818489995E-3</v>
      </c>
      <c r="V72" s="25">
        <f t="shared" si="39"/>
        <v>0</v>
      </c>
      <c r="W72" s="25">
        <f t="shared" si="39"/>
        <v>8.6831741418074001E-4</v>
      </c>
      <c r="X72" s="25">
        <f t="shared" si="39"/>
        <v>0</v>
      </c>
      <c r="AA72" s="12" t="str">
        <f t="shared" si="18"/>
        <v>Artemisinin piperaquine</v>
      </c>
      <c r="AB72" s="40">
        <f t="shared" ref="AB72:AH72" si="40">IF(AB20=0,0,(AB20/($AB$14)))</f>
        <v>2.6402936578500315E-3</v>
      </c>
      <c r="AC72" s="41">
        <f t="shared" si="40"/>
        <v>0</v>
      </c>
      <c r="AD72" s="41">
        <f t="shared" si="40"/>
        <v>0</v>
      </c>
      <c r="AE72" s="41">
        <f t="shared" si="40"/>
        <v>5.8650099987821061E-4</v>
      </c>
      <c r="AF72" s="41">
        <f t="shared" si="40"/>
        <v>0</v>
      </c>
      <c r="AG72" s="41">
        <f t="shared" si="40"/>
        <v>1.9320032937164588E-3</v>
      </c>
      <c r="AH72" s="41">
        <f t="shared" si="40"/>
        <v>1.2178936425536197E-4</v>
      </c>
      <c r="AI72" s="24">
        <f t="shared" ref="AI72:AO72" si="41">IF(AI20=0,0,(AI20/($AI$14)))</f>
        <v>1.454954515239835E-3</v>
      </c>
      <c r="AJ72" s="25">
        <f t="shared" si="41"/>
        <v>1.475872391657021E-4</v>
      </c>
      <c r="AK72" s="25">
        <f t="shared" si="41"/>
        <v>2.0917876417186128E-5</v>
      </c>
      <c r="AL72" s="25">
        <f t="shared" si="41"/>
        <v>7.542056552640999E-4</v>
      </c>
      <c r="AM72" s="25">
        <f t="shared" si="41"/>
        <v>0</v>
      </c>
      <c r="AN72" s="25">
        <f t="shared" si="41"/>
        <v>5.3224374439284701E-4</v>
      </c>
      <c r="AO72" s="25">
        <f t="shared" si="41"/>
        <v>0</v>
      </c>
      <c r="AR72" s="12" t="str">
        <f t="shared" si="19"/>
        <v>Artemisinin piperaquine</v>
      </c>
      <c r="AS72" s="40">
        <f t="shared" ref="AS72:AY72" si="42">IF(AS20=0,0,(AS20/($AS$14)))</f>
        <v>4.4993908517000775E-3</v>
      </c>
      <c r="AT72" s="41">
        <f t="shared" si="42"/>
        <v>0</v>
      </c>
      <c r="AU72" s="41">
        <f t="shared" si="42"/>
        <v>0</v>
      </c>
      <c r="AV72" s="41">
        <f t="shared" si="42"/>
        <v>4.4993908517000775E-3</v>
      </c>
      <c r="AW72" s="41">
        <f t="shared" si="42"/>
        <v>0</v>
      </c>
      <c r="AX72" s="41">
        <f t="shared" si="42"/>
        <v>0</v>
      </c>
      <c r="AY72" s="41">
        <f t="shared" si="42"/>
        <v>0</v>
      </c>
      <c r="AZ72" s="24">
        <f t="shared" ref="AZ72:BF72" si="43">IF(AZ20=0,0,(AZ20/($AZ$14)))</f>
        <v>5.7764816068005811E-3</v>
      </c>
      <c r="BA72" s="25">
        <f t="shared" si="43"/>
        <v>0</v>
      </c>
      <c r="BB72" s="25">
        <f t="shared" si="43"/>
        <v>4.7400244703763275E-5</v>
      </c>
      <c r="BC72" s="25">
        <f t="shared" si="43"/>
        <v>5.6524791809237709E-3</v>
      </c>
      <c r="BD72" s="25">
        <f t="shared" si="43"/>
        <v>0</v>
      </c>
      <c r="BE72" s="25">
        <f t="shared" si="43"/>
        <v>7.6602181173046017E-5</v>
      </c>
      <c r="BF72" s="25">
        <f t="shared" si="43"/>
        <v>0</v>
      </c>
    </row>
    <row r="73" spans="10:58" x14ac:dyDescent="0.25">
      <c r="J73" s="12" t="s">
        <v>45</v>
      </c>
      <c r="K73" s="24">
        <f t="shared" ref="K73:Q73" si="44">IF(K22=0,0,(K22/($K$14)))</f>
        <v>7.0156345527929362E-2</v>
      </c>
      <c r="L73" s="25">
        <f t="shared" si="44"/>
        <v>0</v>
      </c>
      <c r="M73" s="25">
        <f t="shared" si="44"/>
        <v>0</v>
      </c>
      <c r="N73" s="25">
        <f t="shared" si="44"/>
        <v>6.3801558127912616E-3</v>
      </c>
      <c r="O73" s="25">
        <f t="shared" si="44"/>
        <v>0</v>
      </c>
      <c r="P73" s="25">
        <f t="shared" si="44"/>
        <v>6.2987232077850591E-2</v>
      </c>
      <c r="Q73" s="25">
        <f t="shared" si="44"/>
        <v>7.9149447856495959E-4</v>
      </c>
      <c r="R73" s="24">
        <f t="shared" ref="R73:X73" si="45">IF(R22=0,0,(R22/($R$14)))</f>
        <v>8.4141790733836555E-2</v>
      </c>
      <c r="S73" s="25">
        <f t="shared" si="45"/>
        <v>0</v>
      </c>
      <c r="T73" s="25">
        <f t="shared" si="45"/>
        <v>6.4665481132845893E-4</v>
      </c>
      <c r="U73" s="25">
        <f t="shared" si="45"/>
        <v>3.3717715175221784E-2</v>
      </c>
      <c r="V73" s="25">
        <f t="shared" si="45"/>
        <v>0</v>
      </c>
      <c r="W73" s="25">
        <f t="shared" si="45"/>
        <v>4.9777420747286298E-2</v>
      </c>
      <c r="X73" s="25">
        <f t="shared" si="45"/>
        <v>0</v>
      </c>
      <c r="AA73" s="12" t="str">
        <f t="shared" si="18"/>
        <v>Dihydroartemisinin piperaquine</v>
      </c>
      <c r="AB73" s="40">
        <f t="shared" ref="AB73:AH73" si="46">IF(AB22=0,0,(AB22/($AB$14)))</f>
        <v>1.9539087527480545E-2</v>
      </c>
      <c r="AC73" s="41">
        <f t="shared" si="46"/>
        <v>0</v>
      </c>
      <c r="AD73" s="41">
        <f t="shared" si="46"/>
        <v>0</v>
      </c>
      <c r="AE73" s="41">
        <f t="shared" si="46"/>
        <v>4.6920079990256849E-3</v>
      </c>
      <c r="AF73" s="41">
        <f t="shared" si="46"/>
        <v>0</v>
      </c>
      <c r="AG73" s="41">
        <f t="shared" si="46"/>
        <v>1.37796560219437E-2</v>
      </c>
      <c r="AH73" s="41">
        <f t="shared" si="46"/>
        <v>1.0674235065111588E-3</v>
      </c>
      <c r="AI73" s="24">
        <f t="shared" ref="AI73:AO73" si="47">IF(AI22=0,0,(AI22/($AI$14)))</f>
        <v>4.0470280346028162E-2</v>
      </c>
      <c r="AJ73" s="25">
        <f t="shared" si="47"/>
        <v>5.1132586797566088E-5</v>
      </c>
      <c r="AK73" s="25">
        <f t="shared" si="47"/>
        <v>2.2788864252278884E-3</v>
      </c>
      <c r="AL73" s="25">
        <f t="shared" si="47"/>
        <v>1.0813380003439827E-2</v>
      </c>
      <c r="AM73" s="25">
        <f t="shared" si="47"/>
        <v>0</v>
      </c>
      <c r="AN73" s="25">
        <f t="shared" si="47"/>
        <v>2.6060187703077716E-2</v>
      </c>
      <c r="AO73" s="25">
        <f t="shared" si="47"/>
        <v>1.2666936274851599E-3</v>
      </c>
      <c r="AR73" s="12" t="str">
        <f t="shared" si="19"/>
        <v>Dihydroartemisinin piperaquine</v>
      </c>
      <c r="AS73" s="40">
        <f t="shared" ref="AS73:AY73" si="48">IF(AS22=0,0,(AS22/($AS$14)))</f>
        <v>3.5299451766530071E-2</v>
      </c>
      <c r="AT73" s="41">
        <f t="shared" si="48"/>
        <v>0</v>
      </c>
      <c r="AU73" s="41">
        <f t="shared" si="48"/>
        <v>1.4051943736847936E-3</v>
      </c>
      <c r="AV73" s="41">
        <f t="shared" si="48"/>
        <v>1.7990641267028464E-2</v>
      </c>
      <c r="AW73" s="41">
        <f t="shared" si="48"/>
        <v>0</v>
      </c>
      <c r="AX73" s="41">
        <f t="shared" si="48"/>
        <v>1.5903616125816814E-2</v>
      </c>
      <c r="AY73" s="41">
        <f t="shared" si="48"/>
        <v>0</v>
      </c>
      <c r="AZ73" s="24">
        <f t="shared" ref="AZ73:BF73" si="49">IF(AZ22=0,0,(AZ22/($AZ$14)))</f>
        <v>5.6749942971580591E-2</v>
      </c>
      <c r="BA73" s="25">
        <f t="shared" si="49"/>
        <v>0</v>
      </c>
      <c r="BB73" s="25">
        <f t="shared" si="49"/>
        <v>1.3195889552351243E-3</v>
      </c>
      <c r="BC73" s="25">
        <f t="shared" si="49"/>
        <v>4.6793352284966887E-2</v>
      </c>
      <c r="BD73" s="25">
        <f t="shared" si="49"/>
        <v>0</v>
      </c>
      <c r="BE73" s="25">
        <f t="shared" si="49"/>
        <v>8.3741843031550356E-3</v>
      </c>
      <c r="BF73" s="25">
        <f t="shared" si="49"/>
        <v>2.6281742822354461E-4</v>
      </c>
    </row>
    <row r="74" spans="10:58" x14ac:dyDescent="0.25">
      <c r="J74" s="12" t="s">
        <v>57</v>
      </c>
      <c r="K74" s="24">
        <f t="shared" ref="K74:Q74" si="50">IF(K24=0,0,(K24/($K$14)))</f>
        <v>5.5049455720703919E-4</v>
      </c>
      <c r="L74" s="25">
        <f t="shared" si="50"/>
        <v>0</v>
      </c>
      <c r="M74" s="25">
        <f t="shared" si="50"/>
        <v>0</v>
      </c>
      <c r="N74" s="25">
        <f t="shared" si="50"/>
        <v>5.5049455720703919E-4</v>
      </c>
      <c r="O74" s="25">
        <f t="shared" si="50"/>
        <v>0</v>
      </c>
      <c r="P74" s="25">
        <f t="shared" si="50"/>
        <v>0</v>
      </c>
      <c r="Q74" s="25">
        <f t="shared" si="50"/>
        <v>0</v>
      </c>
      <c r="R74" s="24">
        <f t="shared" ref="R74:X74" si="51">IF(R24=0,0,(R24/($R$14)))</f>
        <v>2.481621170278545E-3</v>
      </c>
      <c r="S74" s="25">
        <f t="shared" si="51"/>
        <v>0</v>
      </c>
      <c r="T74" s="25">
        <f t="shared" si="51"/>
        <v>0</v>
      </c>
      <c r="U74" s="25">
        <f t="shared" si="51"/>
        <v>2.3566234619031984E-3</v>
      </c>
      <c r="V74" s="25">
        <f t="shared" si="51"/>
        <v>0</v>
      </c>
      <c r="W74" s="25">
        <f t="shared" si="51"/>
        <v>1.2499770837534645E-4</v>
      </c>
      <c r="X74" s="25">
        <f t="shared" si="51"/>
        <v>0</v>
      </c>
      <c r="AA74" s="12" t="str">
        <f t="shared" si="18"/>
        <v>Arterolane piperaquine</v>
      </c>
      <c r="AB74" s="40">
        <f t="shared" ref="AB74:AH74" si="52">IF(AB24=0,0,(AB24/($AB$14)))</f>
        <v>0</v>
      </c>
      <c r="AC74" s="41">
        <f t="shared" si="52"/>
        <v>0</v>
      </c>
      <c r="AD74" s="41">
        <f t="shared" si="52"/>
        <v>0</v>
      </c>
      <c r="AE74" s="41">
        <f t="shared" si="52"/>
        <v>0</v>
      </c>
      <c r="AF74" s="41">
        <f t="shared" si="52"/>
        <v>0</v>
      </c>
      <c r="AG74" s="41">
        <f t="shared" si="52"/>
        <v>0</v>
      </c>
      <c r="AH74" s="41">
        <f t="shared" si="52"/>
        <v>0</v>
      </c>
      <c r="AI74" s="24">
        <f t="shared" ref="AI74:AO74" si="53">IF(AI24=0,0,(AI24/($AI$14)))</f>
        <v>5.659447675094247E-4</v>
      </c>
      <c r="AJ74" s="25">
        <f t="shared" si="53"/>
        <v>0</v>
      </c>
      <c r="AK74" s="25">
        <f t="shared" si="53"/>
        <v>0</v>
      </c>
      <c r="AL74" s="25">
        <f t="shared" si="53"/>
        <v>4.7646274061368402E-4</v>
      </c>
      <c r="AM74" s="25">
        <f t="shared" si="53"/>
        <v>0</v>
      </c>
      <c r="AN74" s="25">
        <f t="shared" si="53"/>
        <v>8.9482026895740661E-5</v>
      </c>
      <c r="AO74" s="25">
        <f t="shared" si="53"/>
        <v>0</v>
      </c>
      <c r="AR74" s="12" t="str">
        <f t="shared" si="19"/>
        <v>Arterolane piperaquine</v>
      </c>
      <c r="AS74" s="40">
        <f t="shared" ref="AS74:AY74" si="54">IF(AS24=0,0,(AS24/($AS$14)))</f>
        <v>3.2395614132240558E-3</v>
      </c>
      <c r="AT74" s="41">
        <f t="shared" si="54"/>
        <v>0</v>
      </c>
      <c r="AU74" s="41">
        <f t="shared" si="54"/>
        <v>0</v>
      </c>
      <c r="AV74" s="41">
        <f t="shared" si="54"/>
        <v>3.2395614132240558E-3</v>
      </c>
      <c r="AW74" s="41">
        <f t="shared" si="54"/>
        <v>0</v>
      </c>
      <c r="AX74" s="41">
        <f t="shared" si="54"/>
        <v>0</v>
      </c>
      <c r="AY74" s="41">
        <f t="shared" si="54"/>
        <v>0</v>
      </c>
      <c r="AZ74" s="24">
        <f t="shared" ref="AZ74:BF74" si="55">IF(AZ24=0,0,(AZ24/($AZ$14)))</f>
        <v>3.1821646422106795E-3</v>
      </c>
      <c r="BA74" s="25">
        <f t="shared" si="55"/>
        <v>0</v>
      </c>
      <c r="BB74" s="25">
        <f t="shared" si="55"/>
        <v>0</v>
      </c>
      <c r="BC74" s="25">
        <f t="shared" si="55"/>
        <v>3.1821646422106795E-3</v>
      </c>
      <c r="BD74" s="25">
        <f t="shared" si="55"/>
        <v>0</v>
      </c>
      <c r="BE74" s="25">
        <f t="shared" si="55"/>
        <v>0</v>
      </c>
      <c r="BF74" s="25">
        <f t="shared" si="55"/>
        <v>0</v>
      </c>
    </row>
    <row r="75" spans="10:58" x14ac:dyDescent="0.25">
      <c r="J75" s="12" t="s">
        <v>46</v>
      </c>
      <c r="K75" s="24">
        <f t="shared" ref="K75:Q75" si="56">IF(K26=0,0,(K26/($K$14)))</f>
        <v>0</v>
      </c>
      <c r="L75" s="25">
        <f t="shared" si="56"/>
        <v>0</v>
      </c>
      <c r="M75" s="25">
        <f t="shared" si="56"/>
        <v>0</v>
      </c>
      <c r="N75" s="25">
        <f t="shared" si="56"/>
        <v>0</v>
      </c>
      <c r="O75" s="25">
        <f t="shared" si="56"/>
        <v>0</v>
      </c>
      <c r="P75" s="25">
        <f t="shared" si="56"/>
        <v>0</v>
      </c>
      <c r="Q75" s="25">
        <f t="shared" si="56"/>
        <v>0</v>
      </c>
      <c r="R75" s="24">
        <f t="shared" ref="R75:X75" si="57">IF(R26=0,0,(R26/($R$14)))</f>
        <v>6.0065565464633144E-3</v>
      </c>
      <c r="S75" s="25">
        <f t="shared" si="57"/>
        <v>0</v>
      </c>
      <c r="T75" s="25">
        <f t="shared" si="57"/>
        <v>0</v>
      </c>
      <c r="U75" s="25">
        <f t="shared" si="57"/>
        <v>2.2532920229795784E-3</v>
      </c>
      <c r="V75" s="25">
        <f t="shared" si="57"/>
        <v>0</v>
      </c>
      <c r="W75" s="25">
        <f t="shared" si="57"/>
        <v>3.7549311595954076E-3</v>
      </c>
      <c r="X75" s="25">
        <f t="shared" si="57"/>
        <v>0</v>
      </c>
      <c r="AA75" s="12" t="str">
        <f t="shared" si="18"/>
        <v>Any other ACT</v>
      </c>
      <c r="AB75" s="40">
        <f t="shared" ref="AB75:AH75" si="58">IF(AB26=0,0,(AB26/($AB$14)))</f>
        <v>0</v>
      </c>
      <c r="AC75" s="41">
        <f t="shared" si="58"/>
        <v>0</v>
      </c>
      <c r="AD75" s="41">
        <f t="shared" si="58"/>
        <v>0</v>
      </c>
      <c r="AE75" s="41">
        <f t="shared" si="58"/>
        <v>0</v>
      </c>
      <c r="AF75" s="41">
        <f t="shared" si="58"/>
        <v>0</v>
      </c>
      <c r="AG75" s="41">
        <f t="shared" si="58"/>
        <v>0</v>
      </c>
      <c r="AH75" s="41">
        <f t="shared" si="58"/>
        <v>0</v>
      </c>
      <c r="AI75" s="24">
        <f t="shared" ref="AI75:AO75" si="59">IF(AI26=0,0,(AI26/($AI$14)))</f>
        <v>1.8709878350927592E-4</v>
      </c>
      <c r="AJ75" s="25">
        <f t="shared" si="59"/>
        <v>5.3456795288364539E-5</v>
      </c>
      <c r="AK75" s="25">
        <f t="shared" si="59"/>
        <v>0</v>
      </c>
      <c r="AL75" s="25">
        <f t="shared" si="59"/>
        <v>0</v>
      </c>
      <c r="AM75" s="25">
        <f t="shared" si="59"/>
        <v>0</v>
      </c>
      <c r="AN75" s="25">
        <f t="shared" si="59"/>
        <v>1.3364198822091137E-4</v>
      </c>
      <c r="AO75" s="25">
        <f t="shared" si="59"/>
        <v>0</v>
      </c>
      <c r="AR75" s="12" t="str">
        <f t="shared" si="19"/>
        <v>Any other ACT</v>
      </c>
      <c r="AS75" s="40">
        <f t="shared" ref="AS75:AY75" si="60">IF(AS26=0,0,(AS26/($AS$14)))</f>
        <v>0</v>
      </c>
      <c r="AT75" s="41">
        <f t="shared" si="60"/>
        <v>0</v>
      </c>
      <c r="AU75" s="41">
        <f t="shared" si="60"/>
        <v>0</v>
      </c>
      <c r="AV75" s="41">
        <f t="shared" si="60"/>
        <v>0</v>
      </c>
      <c r="AW75" s="41">
        <f t="shared" si="60"/>
        <v>0</v>
      </c>
      <c r="AX75" s="41">
        <f t="shared" si="60"/>
        <v>0</v>
      </c>
      <c r="AY75" s="41">
        <f t="shared" si="60"/>
        <v>0</v>
      </c>
      <c r="AZ75" s="24">
        <f t="shared" ref="AZ75:BF75" si="61">IF(AZ26=0,0,(AZ26/($AZ$14)))</f>
        <v>1.1972793952405921E-3</v>
      </c>
      <c r="BA75" s="25">
        <f t="shared" si="61"/>
        <v>0</v>
      </c>
      <c r="BB75" s="25">
        <f t="shared" si="61"/>
        <v>0</v>
      </c>
      <c r="BC75" s="25">
        <f t="shared" si="61"/>
        <v>1.1972793952405921E-3</v>
      </c>
      <c r="BD75" s="25">
        <f t="shared" si="61"/>
        <v>0</v>
      </c>
      <c r="BE75" s="25">
        <f t="shared" si="61"/>
        <v>0</v>
      </c>
      <c r="BF75" s="25">
        <f t="shared" si="61"/>
        <v>0</v>
      </c>
    </row>
    <row r="76" spans="10:58" x14ac:dyDescent="0.25">
      <c r="J76" s="12" t="s">
        <v>31</v>
      </c>
      <c r="K76" s="24">
        <f t="shared" ref="K76:Q76" si="62">IF(K28=0,0,(K28/($K$14)))</f>
        <v>2.4861044519027583E-4</v>
      </c>
      <c r="L76" s="25">
        <f t="shared" si="62"/>
        <v>3.8052619161776904E-5</v>
      </c>
      <c r="M76" s="25">
        <f t="shared" si="62"/>
        <v>0</v>
      </c>
      <c r="N76" s="25">
        <f t="shared" si="62"/>
        <v>3.2978936606873318E-5</v>
      </c>
      <c r="O76" s="25">
        <f t="shared" si="62"/>
        <v>0</v>
      </c>
      <c r="P76" s="25">
        <f t="shared" si="62"/>
        <v>1.7757888942162556E-4</v>
      </c>
      <c r="Q76" s="25">
        <f t="shared" si="62"/>
        <v>0</v>
      </c>
      <c r="R76" s="24">
        <f t="shared" ref="R76:X76" si="63">IF(R28=0,0,(R28/($R$14)))</f>
        <v>5.0549073266990107E-3</v>
      </c>
      <c r="S76" s="25">
        <f t="shared" si="63"/>
        <v>0</v>
      </c>
      <c r="T76" s="25">
        <f t="shared" si="63"/>
        <v>3.4999358345097012E-5</v>
      </c>
      <c r="U76" s="25">
        <f t="shared" si="63"/>
        <v>4.0932582902646784E-3</v>
      </c>
      <c r="V76" s="25">
        <f t="shared" si="63"/>
        <v>0</v>
      </c>
      <c r="W76" s="25">
        <f t="shared" si="63"/>
        <v>9.2664967808923503E-4</v>
      </c>
      <c r="X76" s="25">
        <f t="shared" si="63"/>
        <v>0</v>
      </c>
      <c r="AA76" s="12" t="str">
        <f t="shared" si="18"/>
        <v>Quinine</v>
      </c>
      <c r="AB76" s="40">
        <f t="shared" ref="AB76:AH76" si="64">IF(AB28=0,0,(AB28/($AB$14)))</f>
        <v>9.8969445833452848E-4</v>
      </c>
      <c r="AC76" s="41">
        <f t="shared" si="64"/>
        <v>0</v>
      </c>
      <c r="AD76" s="41">
        <f t="shared" si="64"/>
        <v>0</v>
      </c>
      <c r="AE76" s="41">
        <f t="shared" si="64"/>
        <v>4.0319345845631776E-4</v>
      </c>
      <c r="AF76" s="41">
        <f t="shared" si="64"/>
        <v>0</v>
      </c>
      <c r="AG76" s="41">
        <f t="shared" si="64"/>
        <v>4.5722969515664901E-4</v>
      </c>
      <c r="AH76" s="41">
        <f t="shared" si="64"/>
        <v>1.2927130472156168E-4</v>
      </c>
      <c r="AI76" s="24">
        <f t="shared" ref="AI76:AO76" si="65">IF(AI28=0,0,(AI28/($AI$14)))</f>
        <v>2.1103813096450003E-3</v>
      </c>
      <c r="AJ76" s="25">
        <f t="shared" si="65"/>
        <v>4.7994905334988166E-4</v>
      </c>
      <c r="AK76" s="25">
        <f t="shared" si="65"/>
        <v>2.7890501889581502E-5</v>
      </c>
      <c r="AL76" s="25">
        <f t="shared" si="65"/>
        <v>9.5757389820896497E-4</v>
      </c>
      <c r="AM76" s="25">
        <f t="shared" si="65"/>
        <v>0</v>
      </c>
      <c r="AN76" s="25">
        <f t="shared" si="65"/>
        <v>6.4496785619657228E-4</v>
      </c>
      <c r="AO76" s="25">
        <f t="shared" si="65"/>
        <v>0</v>
      </c>
      <c r="AR76" s="12" t="str">
        <f t="shared" si="19"/>
        <v>Quinine</v>
      </c>
      <c r="AS76" s="40">
        <f t="shared" ref="AS76:AY76" si="66">IF(AS28=0,0,(AS28/($AS$14)))</f>
        <v>6.6452541809724217E-4</v>
      </c>
      <c r="AT76" s="41">
        <f t="shared" si="66"/>
        <v>0</v>
      </c>
      <c r="AU76" s="41">
        <f t="shared" si="66"/>
        <v>6.6452541809724217E-4</v>
      </c>
      <c r="AV76" s="41">
        <f t="shared" si="66"/>
        <v>0</v>
      </c>
      <c r="AW76" s="41">
        <f t="shared" si="66"/>
        <v>0</v>
      </c>
      <c r="AX76" s="41">
        <f t="shared" si="66"/>
        <v>0</v>
      </c>
      <c r="AY76" s="41">
        <f t="shared" si="66"/>
        <v>0</v>
      </c>
      <c r="AZ76" s="24">
        <f t="shared" ref="AZ76:BF76" si="67">IF(AZ28=0,0,(AZ28/($AZ$14)))</f>
        <v>3.521161035136701E-4</v>
      </c>
      <c r="BA76" s="25">
        <f t="shared" si="67"/>
        <v>0</v>
      </c>
      <c r="BB76" s="25">
        <f t="shared" si="67"/>
        <v>2.1837969881376656E-4</v>
      </c>
      <c r="BC76" s="25">
        <f t="shared" si="67"/>
        <v>1.2654172470022518E-4</v>
      </c>
      <c r="BD76" s="25">
        <f t="shared" si="67"/>
        <v>0</v>
      </c>
      <c r="BE76" s="25">
        <f t="shared" si="67"/>
        <v>7.1946799996783547E-6</v>
      </c>
      <c r="BF76" s="25">
        <f t="shared" si="67"/>
        <v>0</v>
      </c>
    </row>
    <row r="77" spans="10:58" x14ac:dyDescent="0.25">
      <c r="J77" s="12" t="s">
        <v>48</v>
      </c>
      <c r="K77" s="24">
        <f t="shared" ref="K77:Q77" si="68">IF(K30=0,0,(K30/($K$14)))</f>
        <v>2.2045150701056088E-2</v>
      </c>
      <c r="L77" s="25">
        <f t="shared" si="68"/>
        <v>0</v>
      </c>
      <c r="M77" s="25">
        <f t="shared" si="68"/>
        <v>0</v>
      </c>
      <c r="N77" s="25">
        <f t="shared" si="68"/>
        <v>3.1456831840402243E-4</v>
      </c>
      <c r="O77" s="25">
        <f t="shared" si="68"/>
        <v>0</v>
      </c>
      <c r="P77" s="25">
        <f t="shared" si="68"/>
        <v>2.1154719412670508E-2</v>
      </c>
      <c r="Q77" s="25">
        <f t="shared" si="68"/>
        <v>5.7839981125900903E-4</v>
      </c>
      <c r="R77" s="24">
        <f t="shared" ref="R77:X77" si="69">IF(R30=0,0,(R30/($R$14)))</f>
        <v>2.1766267618426996E-2</v>
      </c>
      <c r="S77" s="25">
        <f t="shared" si="69"/>
        <v>1.3999743338038805E-4</v>
      </c>
      <c r="T77" s="25">
        <f t="shared" si="69"/>
        <v>1.9649639756604462E-3</v>
      </c>
      <c r="U77" s="25">
        <f t="shared" si="69"/>
        <v>1.654969658889587E-3</v>
      </c>
      <c r="V77" s="25">
        <f t="shared" si="69"/>
        <v>0</v>
      </c>
      <c r="W77" s="25">
        <f t="shared" si="69"/>
        <v>1.8004669914384902E-2</v>
      </c>
      <c r="X77" s="25">
        <f t="shared" si="69"/>
        <v>0</v>
      </c>
      <c r="AA77" s="12" t="str">
        <f t="shared" si="18"/>
        <v>Chloroquine</v>
      </c>
      <c r="AB77" s="40">
        <f t="shared" ref="AB77:AH77" si="70">IF(AB30=0,0,(AB30/($AB$14)))</f>
        <v>5.7204838487766821E-2</v>
      </c>
      <c r="AC77" s="41">
        <f t="shared" si="70"/>
        <v>0</v>
      </c>
      <c r="AD77" s="41">
        <f t="shared" si="70"/>
        <v>0</v>
      </c>
      <c r="AE77" s="41">
        <f t="shared" si="70"/>
        <v>8.2218212456350163E-4</v>
      </c>
      <c r="AF77" s="41">
        <f t="shared" si="70"/>
        <v>0</v>
      </c>
      <c r="AG77" s="41">
        <f t="shared" si="70"/>
        <v>5.4249887666977172E-2</v>
      </c>
      <c r="AH77" s="41">
        <f t="shared" si="70"/>
        <v>2.1327686962261511E-3</v>
      </c>
      <c r="AI77" s="24">
        <f t="shared" ref="AI77:AO77" si="71">IF(AI30=0,0,(AI30/($AI$14)))</f>
        <v>2.641811581066068E-2</v>
      </c>
      <c r="AJ77" s="25">
        <f t="shared" si="71"/>
        <v>4.6484169815969176E-6</v>
      </c>
      <c r="AK77" s="25">
        <f t="shared" si="71"/>
        <v>3.7187335852775338E-4</v>
      </c>
      <c r="AL77" s="25">
        <f t="shared" si="71"/>
        <v>7.1353200667512672E-4</v>
      </c>
      <c r="AM77" s="25">
        <f t="shared" si="71"/>
        <v>0</v>
      </c>
      <c r="AN77" s="25">
        <f t="shared" si="71"/>
        <v>2.4819060368991338E-2</v>
      </c>
      <c r="AO77" s="25">
        <f t="shared" si="71"/>
        <v>5.0783955523946319E-4</v>
      </c>
      <c r="AR77" s="12" t="str">
        <f t="shared" si="19"/>
        <v>Chloroquine</v>
      </c>
      <c r="AS77" s="40">
        <f t="shared" ref="AS77:AY77" si="72">IF(AS30=0,0,(AS30/($AS$14)))</f>
        <v>3.3963478790563738E-2</v>
      </c>
      <c r="AT77" s="41">
        <f t="shared" si="72"/>
        <v>0</v>
      </c>
      <c r="AU77" s="41">
        <f t="shared" si="72"/>
        <v>1.6993853139882602E-3</v>
      </c>
      <c r="AV77" s="41">
        <f t="shared" si="72"/>
        <v>1.5564431276996344E-2</v>
      </c>
      <c r="AW77" s="41">
        <f t="shared" si="72"/>
        <v>0</v>
      </c>
      <c r="AX77" s="41">
        <f t="shared" si="72"/>
        <v>1.2342175213201906E-2</v>
      </c>
      <c r="AY77" s="41">
        <f t="shared" si="72"/>
        <v>4.3574869863772289E-3</v>
      </c>
      <c r="AZ77" s="24">
        <f t="shared" ref="AZ77:BF77" si="73">IF(AZ30=0,0,(AZ30/($AZ$14)))</f>
        <v>1.7144922439233521E-2</v>
      </c>
      <c r="BA77" s="25">
        <f t="shared" si="73"/>
        <v>0</v>
      </c>
      <c r="BB77" s="25">
        <f t="shared" si="73"/>
        <v>3.0598550822161474E-4</v>
      </c>
      <c r="BC77" s="25">
        <f t="shared" si="73"/>
        <v>8.7931686090186572E-3</v>
      </c>
      <c r="BD77" s="25">
        <f t="shared" si="73"/>
        <v>0</v>
      </c>
      <c r="BE77" s="25">
        <f t="shared" si="73"/>
        <v>7.8464333643550998E-3</v>
      </c>
      <c r="BF77" s="25">
        <f t="shared" si="73"/>
        <v>1.997581741087167E-4</v>
      </c>
    </row>
    <row r="78" spans="10:58" x14ac:dyDescent="0.25">
      <c r="J78" s="12" t="s">
        <v>49</v>
      </c>
      <c r="K78" s="24">
        <f t="shared" ref="K78:Q78" si="74">IF(K32=0,0,(K32/($K$14)))</f>
        <v>2.9422285135885903E-2</v>
      </c>
      <c r="L78" s="25">
        <f t="shared" si="74"/>
        <v>0</v>
      </c>
      <c r="M78" s="25">
        <f t="shared" si="74"/>
        <v>2.0294730219614352E-5</v>
      </c>
      <c r="N78" s="25">
        <f t="shared" si="74"/>
        <v>4.743893188834854E-4</v>
      </c>
      <c r="O78" s="25">
        <f t="shared" si="74"/>
        <v>0</v>
      </c>
      <c r="P78" s="25">
        <f t="shared" si="74"/>
        <v>2.7849443543865791E-2</v>
      </c>
      <c r="Q78" s="25">
        <f t="shared" si="74"/>
        <v>1.0781575429170123E-3</v>
      </c>
      <c r="R78" s="24">
        <f t="shared" ref="R78:X78" si="75">IF(R32=0,0,(R32/($R$14)))</f>
        <v>3.217941004414919E-2</v>
      </c>
      <c r="S78" s="25">
        <f t="shared" si="75"/>
        <v>6.6665444466851447E-6</v>
      </c>
      <c r="T78" s="25">
        <f t="shared" si="75"/>
        <v>2.2166260285228105E-4</v>
      </c>
      <c r="U78" s="25">
        <f t="shared" si="75"/>
        <v>8.7665059473909651E-3</v>
      </c>
      <c r="V78" s="25">
        <f t="shared" si="75"/>
        <v>0</v>
      </c>
      <c r="W78" s="25">
        <f t="shared" si="75"/>
        <v>2.318290831334759E-2</v>
      </c>
      <c r="X78" s="25">
        <f t="shared" si="75"/>
        <v>0</v>
      </c>
      <c r="AA78" s="12" t="str">
        <f t="shared" si="18"/>
        <v>Sulfadoxine pyrimethamine</v>
      </c>
      <c r="AB78" s="40">
        <f t="shared" ref="AB78:AH78" si="76">IF(AB32=0,0,(AB32/($AB$14)))</f>
        <v>0.10815311209235376</v>
      </c>
      <c r="AC78" s="41">
        <f t="shared" si="76"/>
        <v>0</v>
      </c>
      <c r="AD78" s="41">
        <f t="shared" si="76"/>
        <v>7.9678509331434586E-3</v>
      </c>
      <c r="AE78" s="41">
        <f t="shared" si="76"/>
        <v>2.5791911440427337E-3</v>
      </c>
      <c r="AF78" s="41">
        <f t="shared" si="76"/>
        <v>0</v>
      </c>
      <c r="AG78" s="41">
        <f t="shared" si="76"/>
        <v>9.7289750198791006E-2</v>
      </c>
      <c r="AH78" s="41">
        <f t="shared" si="76"/>
        <v>3.1631981637655443E-4</v>
      </c>
      <c r="AI78" s="24">
        <f t="shared" ref="AI78:AO78" si="77">IF(AI32=0,0,(AI32/($AI$14)))</f>
        <v>7.9999256253282941E-2</v>
      </c>
      <c r="AJ78" s="25">
        <f t="shared" si="77"/>
        <v>7.0655938120273132E-4</v>
      </c>
      <c r="AK78" s="25">
        <f t="shared" si="77"/>
        <v>2.4032315794856062E-3</v>
      </c>
      <c r="AL78" s="25">
        <f t="shared" si="77"/>
        <v>5.5048878104561492E-3</v>
      </c>
      <c r="AM78" s="25">
        <f t="shared" si="77"/>
        <v>1.0110306934973293E-4</v>
      </c>
      <c r="AN78" s="25">
        <f t="shared" si="77"/>
        <v>6.6500253338725487E-2</v>
      </c>
      <c r="AO78" s="25">
        <f t="shared" si="77"/>
        <v>4.7832210740632276E-3</v>
      </c>
      <c r="AR78" s="12" t="str">
        <f t="shared" si="19"/>
        <v>Sulfadoxine pyrimethamine</v>
      </c>
      <c r="AS78" s="40">
        <f t="shared" ref="AS78:AY78" si="78">IF(AS32=0,0,(AS32/($AS$14)))</f>
        <v>7.3042418872521872E-2</v>
      </c>
      <c r="AT78" s="41">
        <f t="shared" si="78"/>
        <v>0</v>
      </c>
      <c r="AU78" s="41">
        <f t="shared" si="78"/>
        <v>3.4610698859231369E-6</v>
      </c>
      <c r="AV78" s="41">
        <f t="shared" si="78"/>
        <v>1.178494296156828E-2</v>
      </c>
      <c r="AW78" s="41">
        <f t="shared" si="78"/>
        <v>0</v>
      </c>
      <c r="AX78" s="41">
        <f t="shared" si="78"/>
        <v>5.6730396500166126E-2</v>
      </c>
      <c r="AY78" s="41">
        <f t="shared" si="78"/>
        <v>4.5236183409015389E-3</v>
      </c>
      <c r="AZ78" s="24">
        <f t="shared" ref="AZ78:BF78" si="79">IF(AZ32=0,0,(AZ32/($AZ$14)))</f>
        <v>4.978126056718625E-2</v>
      </c>
      <c r="BA78" s="25">
        <f t="shared" si="79"/>
        <v>0</v>
      </c>
      <c r="BB78" s="25">
        <f t="shared" si="79"/>
        <v>2.6302903645882927E-3</v>
      </c>
      <c r="BC78" s="25">
        <f t="shared" si="79"/>
        <v>1.6381016709855905E-2</v>
      </c>
      <c r="BD78" s="25">
        <f t="shared" si="79"/>
        <v>0</v>
      </c>
      <c r="BE78" s="25">
        <f t="shared" si="79"/>
        <v>2.7446011332890648E-2</v>
      </c>
      <c r="BF78" s="25">
        <f t="shared" si="79"/>
        <v>3.3243653763219694E-3</v>
      </c>
    </row>
    <row r="79" spans="10:58" x14ac:dyDescent="0.25">
      <c r="J79" s="16" t="s">
        <v>58</v>
      </c>
      <c r="K79" s="24">
        <f t="shared" ref="K79:Q79" si="80">IF(K34=0,0,(K34/($K$14)))</f>
        <v>1.4561468932573296E-3</v>
      </c>
      <c r="L79" s="25">
        <f t="shared" si="80"/>
        <v>0</v>
      </c>
      <c r="M79" s="25">
        <f t="shared" si="80"/>
        <v>0</v>
      </c>
      <c r="N79" s="25">
        <f t="shared" si="80"/>
        <v>0</v>
      </c>
      <c r="O79" s="25">
        <f t="shared" si="80"/>
        <v>0</v>
      </c>
      <c r="P79" s="25">
        <f t="shared" si="80"/>
        <v>1.4561468932573296E-3</v>
      </c>
      <c r="Q79" s="25">
        <f t="shared" si="80"/>
        <v>0</v>
      </c>
      <c r="R79" s="24">
        <f t="shared" ref="R79:X79" si="81">IF(R34=0,0,(R34/($R$14)))</f>
        <v>3.3116059538908452E-3</v>
      </c>
      <c r="S79" s="25">
        <f t="shared" si="81"/>
        <v>0</v>
      </c>
      <c r="T79" s="25">
        <f t="shared" si="81"/>
        <v>4.9999083350138579E-5</v>
      </c>
      <c r="U79" s="25">
        <f t="shared" si="81"/>
        <v>0</v>
      </c>
      <c r="V79" s="25">
        <f t="shared" si="81"/>
        <v>0</v>
      </c>
      <c r="W79" s="25">
        <f t="shared" si="81"/>
        <v>3.2616068705407066E-3</v>
      </c>
      <c r="X79" s="25">
        <f t="shared" si="81"/>
        <v>0</v>
      </c>
      <c r="AA79" s="16" t="str">
        <f t="shared" si="18"/>
        <v>Sulfadoxine pyrimethamine amodiaquine</v>
      </c>
      <c r="AB79" s="40">
        <f t="shared" ref="AB79:AH79" si="82">IF(AB34=0,0,(AB34/($AB$14)))</f>
        <v>0</v>
      </c>
      <c r="AC79" s="41">
        <f t="shared" si="82"/>
        <v>0</v>
      </c>
      <c r="AD79" s="41">
        <f t="shared" si="82"/>
        <v>0</v>
      </c>
      <c r="AE79" s="41">
        <f t="shared" si="82"/>
        <v>0</v>
      </c>
      <c r="AF79" s="41">
        <f t="shared" si="82"/>
        <v>0</v>
      </c>
      <c r="AG79" s="41">
        <f t="shared" si="82"/>
        <v>0</v>
      </c>
      <c r="AH79" s="41">
        <f t="shared" si="82"/>
        <v>0</v>
      </c>
      <c r="AI79" s="24">
        <f t="shared" ref="AI79:AO79" si="83">IF(AI34=0,0,(AI34/($AI$14)))</f>
        <v>2.986607910676019E-3</v>
      </c>
      <c r="AJ79" s="25">
        <f t="shared" si="83"/>
        <v>0</v>
      </c>
      <c r="AK79" s="25">
        <f t="shared" si="83"/>
        <v>0</v>
      </c>
      <c r="AL79" s="25">
        <f t="shared" si="83"/>
        <v>9.4130443877337564E-5</v>
      </c>
      <c r="AM79" s="25">
        <f t="shared" si="83"/>
        <v>0</v>
      </c>
      <c r="AN79" s="25">
        <f t="shared" si="83"/>
        <v>2.8924774667986818E-3</v>
      </c>
      <c r="AO79" s="25">
        <f t="shared" si="83"/>
        <v>0</v>
      </c>
      <c r="AR79" s="16" t="str">
        <f t="shared" si="19"/>
        <v>Sulfadoxine pyrimethamine amodiaquine</v>
      </c>
      <c r="AS79" s="40">
        <f t="shared" ref="AS79:AY79" si="84">IF(AS34=0,0,(AS34/($AS$14)))</f>
        <v>2.5404252962675823E-3</v>
      </c>
      <c r="AT79" s="41">
        <f t="shared" si="84"/>
        <v>0</v>
      </c>
      <c r="AU79" s="41">
        <f t="shared" si="84"/>
        <v>0</v>
      </c>
      <c r="AV79" s="41">
        <f t="shared" si="84"/>
        <v>0</v>
      </c>
      <c r="AW79" s="41">
        <f t="shared" si="84"/>
        <v>0</v>
      </c>
      <c r="AX79" s="41">
        <f t="shared" si="84"/>
        <v>2.5404252962675823E-3</v>
      </c>
      <c r="AY79" s="41">
        <f t="shared" si="84"/>
        <v>0</v>
      </c>
      <c r="AZ79" s="24">
        <f t="shared" ref="AZ79:BF79" si="85">IF(AZ34=0,0,(AZ34/($AZ$14)))</f>
        <v>1.3200121717056935E-3</v>
      </c>
      <c r="BA79" s="25">
        <f t="shared" si="85"/>
        <v>0</v>
      </c>
      <c r="BB79" s="25">
        <f t="shared" si="85"/>
        <v>0</v>
      </c>
      <c r="BC79" s="25">
        <f t="shared" si="85"/>
        <v>4.23216470569315E-6</v>
      </c>
      <c r="BD79" s="25">
        <f t="shared" si="85"/>
        <v>0</v>
      </c>
      <c r="BE79" s="25">
        <f t="shared" si="85"/>
        <v>7.0507863996847875E-4</v>
      </c>
      <c r="BF79" s="25">
        <f t="shared" si="85"/>
        <v>6.1070136703152156E-4</v>
      </c>
    </row>
    <row r="80" spans="10:58" x14ac:dyDescent="0.25">
      <c r="J80" s="16" t="s">
        <v>50</v>
      </c>
      <c r="K80" s="24">
        <f t="shared" ref="K80:Q80" si="86">IF(K36=0,0,(K36/($K$14)))</f>
        <v>9.6399968543168163E-5</v>
      </c>
      <c r="L80" s="25">
        <f t="shared" si="86"/>
        <v>0</v>
      </c>
      <c r="M80" s="25">
        <f t="shared" si="86"/>
        <v>0</v>
      </c>
      <c r="N80" s="25">
        <f t="shared" si="86"/>
        <v>0</v>
      </c>
      <c r="O80" s="25">
        <f t="shared" si="86"/>
        <v>0</v>
      </c>
      <c r="P80" s="25">
        <f t="shared" si="86"/>
        <v>9.6399968543168163E-5</v>
      </c>
      <c r="Q80" s="25">
        <f t="shared" si="86"/>
        <v>0</v>
      </c>
      <c r="R80" s="24">
        <f t="shared" ref="R80:X80" si="87">IF(R36=0,0,(R36/($R$14)))</f>
        <v>9.2164976975422116E-4</v>
      </c>
      <c r="S80" s="25">
        <f t="shared" si="87"/>
        <v>3.6665994456768298E-5</v>
      </c>
      <c r="T80" s="25">
        <f t="shared" si="87"/>
        <v>9.4998258365263307E-5</v>
      </c>
      <c r="U80" s="25">
        <f t="shared" si="87"/>
        <v>3.1666086121754433E-5</v>
      </c>
      <c r="V80" s="25">
        <f t="shared" si="87"/>
        <v>0</v>
      </c>
      <c r="W80" s="25">
        <f t="shared" si="87"/>
        <v>7.5831943081043521E-4</v>
      </c>
      <c r="X80" s="25">
        <f t="shared" si="87"/>
        <v>0</v>
      </c>
      <c r="AA80" s="16" t="str">
        <f t="shared" si="18"/>
        <v>Other non-artemisinins</v>
      </c>
      <c r="AB80" s="40">
        <f t="shared" ref="AB80:AH80" si="88">IF(AB36=0,0,(AB36/($AB$14)))</f>
        <v>0</v>
      </c>
      <c r="AC80" s="41">
        <f t="shared" si="88"/>
        <v>0</v>
      </c>
      <c r="AD80" s="41">
        <f t="shared" si="88"/>
        <v>0</v>
      </c>
      <c r="AE80" s="41">
        <f t="shared" si="88"/>
        <v>0</v>
      </c>
      <c r="AF80" s="41">
        <f t="shared" si="88"/>
        <v>0</v>
      </c>
      <c r="AG80" s="41">
        <f t="shared" si="88"/>
        <v>0</v>
      </c>
      <c r="AH80" s="41">
        <f t="shared" si="88"/>
        <v>0</v>
      </c>
      <c r="AI80" s="24">
        <f t="shared" ref="AI80:AO80" si="89">IF(AI36=0,0,(AI36/($AI$14)))</f>
        <v>0</v>
      </c>
      <c r="AJ80" s="25">
        <f t="shared" si="89"/>
        <v>0</v>
      </c>
      <c r="AK80" s="25">
        <f t="shared" si="89"/>
        <v>0</v>
      </c>
      <c r="AL80" s="25">
        <f t="shared" si="89"/>
        <v>0</v>
      </c>
      <c r="AM80" s="25">
        <f t="shared" si="89"/>
        <v>0</v>
      </c>
      <c r="AN80" s="25">
        <f t="shared" si="89"/>
        <v>0</v>
      </c>
      <c r="AO80" s="25">
        <f t="shared" si="89"/>
        <v>0</v>
      </c>
      <c r="AR80" s="16" t="str">
        <f t="shared" si="19"/>
        <v>Other non-artemisinins</v>
      </c>
      <c r="AS80" s="40">
        <f t="shared" ref="AS80:AY80" si="90">IF(AS36=0,0,(AS36/($AS$14)))</f>
        <v>0</v>
      </c>
      <c r="AT80" s="41">
        <f t="shared" si="90"/>
        <v>0</v>
      </c>
      <c r="AU80" s="41">
        <f t="shared" si="90"/>
        <v>0</v>
      </c>
      <c r="AV80" s="41">
        <f t="shared" si="90"/>
        <v>0</v>
      </c>
      <c r="AW80" s="41">
        <f t="shared" si="90"/>
        <v>0</v>
      </c>
      <c r="AX80" s="41">
        <f t="shared" si="90"/>
        <v>0</v>
      </c>
      <c r="AY80" s="41">
        <f t="shared" si="90"/>
        <v>0</v>
      </c>
      <c r="AZ80" s="24">
        <f t="shared" ref="AZ80:BF80" si="91">IF(AZ36=0,0,(AZ36/($AZ$14)))</f>
        <v>0</v>
      </c>
      <c r="BA80" s="25">
        <f t="shared" si="91"/>
        <v>0</v>
      </c>
      <c r="BB80" s="25">
        <f t="shared" si="91"/>
        <v>0</v>
      </c>
      <c r="BC80" s="25">
        <f t="shared" si="91"/>
        <v>0</v>
      </c>
      <c r="BD80" s="25">
        <f t="shared" si="91"/>
        <v>0</v>
      </c>
      <c r="BE80" s="25">
        <f t="shared" si="91"/>
        <v>0</v>
      </c>
      <c r="BF80" s="25">
        <f t="shared" si="91"/>
        <v>0</v>
      </c>
    </row>
    <row r="81" spans="10:58" x14ac:dyDescent="0.25">
      <c r="J81" s="16" t="s">
        <v>36</v>
      </c>
      <c r="K81" s="24">
        <f t="shared" ref="K81:Q81" si="92">IF(K38=0,0,(K38/($K$14)))</f>
        <v>0</v>
      </c>
      <c r="L81" s="25">
        <f t="shared" si="92"/>
        <v>0</v>
      </c>
      <c r="M81" s="25">
        <f t="shared" si="92"/>
        <v>0</v>
      </c>
      <c r="N81" s="25">
        <f t="shared" si="92"/>
        <v>0</v>
      </c>
      <c r="O81" s="25">
        <f t="shared" si="92"/>
        <v>0</v>
      </c>
      <c r="P81" s="25">
        <f t="shared" si="92"/>
        <v>0</v>
      </c>
      <c r="Q81" s="25">
        <f t="shared" si="92"/>
        <v>0</v>
      </c>
      <c r="R81" s="24">
        <f t="shared" ref="R81:X81" si="93">IF(R38=0,0,(R38/($R$14)))</f>
        <v>0</v>
      </c>
      <c r="S81" s="25">
        <f t="shared" si="93"/>
        <v>0</v>
      </c>
      <c r="T81" s="25">
        <f t="shared" si="93"/>
        <v>0</v>
      </c>
      <c r="U81" s="25">
        <f t="shared" si="93"/>
        <v>0</v>
      </c>
      <c r="V81" s="25">
        <f t="shared" si="93"/>
        <v>0</v>
      </c>
      <c r="W81" s="25">
        <f t="shared" si="93"/>
        <v>0</v>
      </c>
      <c r="X81" s="25">
        <f t="shared" si="93"/>
        <v>0</v>
      </c>
      <c r="AA81" s="16" t="str">
        <f t="shared" si="18"/>
        <v>Oral artemisinin monotherapy</v>
      </c>
      <c r="AB81" s="40">
        <f t="shared" ref="AB81:AH81" si="94">IF(AB38=0,0,(AB38/($AB$14)))</f>
        <v>0</v>
      </c>
      <c r="AC81" s="41">
        <f t="shared" si="94"/>
        <v>0</v>
      </c>
      <c r="AD81" s="41">
        <f t="shared" si="94"/>
        <v>0</v>
      </c>
      <c r="AE81" s="41">
        <f t="shared" si="94"/>
        <v>0</v>
      </c>
      <c r="AF81" s="41">
        <f t="shared" si="94"/>
        <v>0</v>
      </c>
      <c r="AG81" s="41">
        <f t="shared" si="94"/>
        <v>0</v>
      </c>
      <c r="AH81" s="41">
        <f t="shared" si="94"/>
        <v>0</v>
      </c>
      <c r="AI81" s="24">
        <f t="shared" ref="AI81:AO81" si="95">IF(AI38=0,0,(AI38/($AI$14)))</f>
        <v>0</v>
      </c>
      <c r="AJ81" s="25">
        <f t="shared" si="95"/>
        <v>0</v>
      </c>
      <c r="AK81" s="25">
        <f t="shared" si="95"/>
        <v>0</v>
      </c>
      <c r="AL81" s="25">
        <f t="shared" si="95"/>
        <v>0</v>
      </c>
      <c r="AM81" s="25">
        <f t="shared" si="95"/>
        <v>0</v>
      </c>
      <c r="AN81" s="25">
        <f t="shared" si="95"/>
        <v>0</v>
      </c>
      <c r="AO81" s="25">
        <f t="shared" si="95"/>
        <v>0</v>
      </c>
      <c r="AR81" s="16" t="str">
        <f t="shared" si="19"/>
        <v>Oral artemisinin monotherapy</v>
      </c>
      <c r="AS81" s="40">
        <f t="shared" ref="AS81:AY81" si="96">IF(AS38=0,0,(AS38/($AS$14)))</f>
        <v>0</v>
      </c>
      <c r="AT81" s="41">
        <f t="shared" si="96"/>
        <v>0</v>
      </c>
      <c r="AU81" s="41">
        <f t="shared" si="96"/>
        <v>0</v>
      </c>
      <c r="AV81" s="41">
        <f t="shared" si="96"/>
        <v>0</v>
      </c>
      <c r="AW81" s="41">
        <f t="shared" si="96"/>
        <v>0</v>
      </c>
      <c r="AX81" s="41">
        <f t="shared" si="96"/>
        <v>0</v>
      </c>
      <c r="AY81" s="41">
        <f t="shared" si="96"/>
        <v>0</v>
      </c>
      <c r="AZ81" s="24">
        <f t="shared" ref="AZ81:BF81" si="97">IF(AZ38=0,0,(AZ38/($AZ$14)))</f>
        <v>0</v>
      </c>
      <c r="BA81" s="25">
        <f t="shared" si="97"/>
        <v>0</v>
      </c>
      <c r="BB81" s="25">
        <f t="shared" si="97"/>
        <v>0</v>
      </c>
      <c r="BC81" s="25">
        <f t="shared" si="97"/>
        <v>0</v>
      </c>
      <c r="BD81" s="25">
        <f t="shared" si="97"/>
        <v>0</v>
      </c>
      <c r="BE81" s="25">
        <f t="shared" si="97"/>
        <v>0</v>
      </c>
      <c r="BF81" s="25">
        <f t="shared" si="97"/>
        <v>0</v>
      </c>
    </row>
    <row r="82" spans="10:58" x14ac:dyDescent="0.25">
      <c r="J82" s="16" t="s">
        <v>37</v>
      </c>
      <c r="K82" s="24">
        <f t="shared" ref="K82:Q82" si="98">IF(K40=0,0,(K40/($K$14)))</f>
        <v>0</v>
      </c>
      <c r="L82" s="25">
        <f t="shared" si="98"/>
        <v>0</v>
      </c>
      <c r="M82" s="25">
        <f t="shared" si="98"/>
        <v>0</v>
      </c>
      <c r="N82" s="25">
        <f t="shared" si="98"/>
        <v>0</v>
      </c>
      <c r="O82" s="25">
        <f t="shared" si="98"/>
        <v>0</v>
      </c>
      <c r="P82" s="25">
        <f t="shared" si="98"/>
        <v>0</v>
      </c>
      <c r="Q82" s="25">
        <f t="shared" si="98"/>
        <v>0</v>
      </c>
      <c r="R82" s="24">
        <f t="shared" ref="R82:X82" si="99">IF(R40=0,0,(R40/($R$14)))</f>
        <v>0</v>
      </c>
      <c r="S82" s="25">
        <f t="shared" si="99"/>
        <v>0</v>
      </c>
      <c r="T82" s="25">
        <f t="shared" si="99"/>
        <v>0</v>
      </c>
      <c r="U82" s="25">
        <f t="shared" si="99"/>
        <v>0</v>
      </c>
      <c r="V82" s="25">
        <f t="shared" si="99"/>
        <v>0</v>
      </c>
      <c r="W82" s="25">
        <f t="shared" si="99"/>
        <v>0</v>
      </c>
      <c r="X82" s="25">
        <f t="shared" si="99"/>
        <v>0</v>
      </c>
      <c r="AA82" s="16" t="str">
        <f t="shared" si="18"/>
        <v>Rectal artesunate</v>
      </c>
      <c r="AB82" s="40">
        <f t="shared" ref="AB82:AH82" si="100">IF(AB40=0,0,(AB40/($AB$14)))</f>
        <v>0</v>
      </c>
      <c r="AC82" s="41">
        <f t="shared" si="100"/>
        <v>0</v>
      </c>
      <c r="AD82" s="41">
        <f t="shared" si="100"/>
        <v>0</v>
      </c>
      <c r="AE82" s="41">
        <f t="shared" si="100"/>
        <v>0</v>
      </c>
      <c r="AF82" s="41">
        <f t="shared" si="100"/>
        <v>0</v>
      </c>
      <c r="AG82" s="41">
        <f t="shared" si="100"/>
        <v>0</v>
      </c>
      <c r="AH82" s="41">
        <f t="shared" si="100"/>
        <v>0</v>
      </c>
      <c r="AI82" s="24">
        <f t="shared" ref="AI82:AO82" si="101">IF(AI40=0,0,(AI40/($AI$14)))</f>
        <v>0</v>
      </c>
      <c r="AJ82" s="25">
        <f t="shared" si="101"/>
        <v>0</v>
      </c>
      <c r="AK82" s="25">
        <f t="shared" si="101"/>
        <v>0</v>
      </c>
      <c r="AL82" s="25">
        <f t="shared" si="101"/>
        <v>0</v>
      </c>
      <c r="AM82" s="25">
        <f t="shared" si="101"/>
        <v>0</v>
      </c>
      <c r="AN82" s="25">
        <f t="shared" si="101"/>
        <v>0</v>
      </c>
      <c r="AO82" s="25">
        <f t="shared" si="101"/>
        <v>0</v>
      </c>
      <c r="AR82" s="16" t="str">
        <f t="shared" si="19"/>
        <v>Rectal artesunate</v>
      </c>
      <c r="AS82" s="40">
        <f t="shared" ref="AS82:AY82" si="102">IF(AS40=0,0,(AS40/($AS$14)))</f>
        <v>0</v>
      </c>
      <c r="AT82" s="41">
        <f t="shared" si="102"/>
        <v>0</v>
      </c>
      <c r="AU82" s="41">
        <f t="shared" si="102"/>
        <v>0</v>
      </c>
      <c r="AV82" s="41">
        <f t="shared" si="102"/>
        <v>0</v>
      </c>
      <c r="AW82" s="41">
        <f t="shared" si="102"/>
        <v>0</v>
      </c>
      <c r="AX82" s="41">
        <f t="shared" si="102"/>
        <v>0</v>
      </c>
      <c r="AY82" s="41">
        <f t="shared" si="102"/>
        <v>0</v>
      </c>
      <c r="AZ82" s="24">
        <f t="shared" ref="AZ82:BF82" si="103">IF(AZ40=0,0,(AZ40/($AZ$14)))</f>
        <v>0</v>
      </c>
      <c r="BA82" s="25">
        <f t="shared" si="103"/>
        <v>0</v>
      </c>
      <c r="BB82" s="25">
        <f t="shared" si="103"/>
        <v>0</v>
      </c>
      <c r="BC82" s="25">
        <f t="shared" si="103"/>
        <v>0</v>
      </c>
      <c r="BD82" s="25">
        <f t="shared" si="103"/>
        <v>0</v>
      </c>
      <c r="BE82" s="25">
        <f t="shared" si="103"/>
        <v>0</v>
      </c>
      <c r="BF82" s="25">
        <f t="shared" si="103"/>
        <v>0</v>
      </c>
    </row>
    <row r="83" spans="10:58" x14ac:dyDescent="0.25">
      <c r="J83" s="12" t="s">
        <v>38</v>
      </c>
      <c r="K83" s="24">
        <f t="shared" ref="K83:Q83" si="104">IF(K42=0,0,(K42/($K$14)))</f>
        <v>1.648946830343666E-4</v>
      </c>
      <c r="L83" s="25">
        <f t="shared" si="104"/>
        <v>0</v>
      </c>
      <c r="M83" s="25">
        <f t="shared" si="104"/>
        <v>0</v>
      </c>
      <c r="N83" s="25">
        <f t="shared" si="104"/>
        <v>0</v>
      </c>
      <c r="O83" s="25">
        <f t="shared" si="104"/>
        <v>0</v>
      </c>
      <c r="P83" s="25">
        <f t="shared" si="104"/>
        <v>1.648946830343666E-4</v>
      </c>
      <c r="Q83" s="25">
        <f t="shared" si="104"/>
        <v>0</v>
      </c>
      <c r="R83" s="24">
        <f t="shared" ref="R83:X83" si="105">IF(R42=0,0,(R42/($R$14)))</f>
        <v>1.2633101726468349E-3</v>
      </c>
      <c r="S83" s="25">
        <f t="shared" si="105"/>
        <v>0</v>
      </c>
      <c r="T83" s="25">
        <f t="shared" si="105"/>
        <v>3.8332630568439577E-5</v>
      </c>
      <c r="U83" s="25">
        <f t="shared" si="105"/>
        <v>1.1383124642714883E-3</v>
      </c>
      <c r="V83" s="25">
        <f t="shared" si="105"/>
        <v>0</v>
      </c>
      <c r="W83" s="25">
        <f t="shared" si="105"/>
        <v>8.8331713918578163E-5</v>
      </c>
      <c r="X83" s="25">
        <f t="shared" si="105"/>
        <v>0</v>
      </c>
      <c r="AA83" s="12" t="str">
        <f t="shared" si="18"/>
        <v>Injectable artesunate</v>
      </c>
      <c r="AB83" s="40">
        <f t="shared" ref="AB83:AH83" si="106">IF(AB42=0,0,(AB42/($AB$14)))</f>
        <v>1.3468324165877945E-2</v>
      </c>
      <c r="AC83" s="41">
        <f t="shared" si="106"/>
        <v>4.0319345845631774E-5</v>
      </c>
      <c r="AD83" s="41">
        <f t="shared" si="106"/>
        <v>6.4386254345240844E-4</v>
      </c>
      <c r="AE83" s="41">
        <f t="shared" si="106"/>
        <v>9.452600452324867E-3</v>
      </c>
      <c r="AF83" s="41">
        <f t="shared" si="106"/>
        <v>0</v>
      </c>
      <c r="AG83" s="41">
        <f t="shared" si="106"/>
        <v>3.1723427576686777E-3</v>
      </c>
      <c r="AH83" s="41">
        <f t="shared" si="106"/>
        <v>1.5919906658636051E-4</v>
      </c>
      <c r="AI83" s="24">
        <f t="shared" ref="AI83:AO83" si="107">IF(AI42=0,0,(AI42/($AI$14)))</f>
        <v>8.1335676135492058E-3</v>
      </c>
      <c r="AJ83" s="25">
        <f t="shared" si="107"/>
        <v>7.2747725761991751E-4</v>
      </c>
      <c r="AK83" s="25">
        <f t="shared" si="107"/>
        <v>2.9738247639766275E-3</v>
      </c>
      <c r="AL83" s="25">
        <f t="shared" si="107"/>
        <v>1.6606469666754988E-3</v>
      </c>
      <c r="AM83" s="25">
        <f t="shared" si="107"/>
        <v>0</v>
      </c>
      <c r="AN83" s="25">
        <f t="shared" si="107"/>
        <v>2.6600566177188358E-3</v>
      </c>
      <c r="AO83" s="25">
        <f t="shared" si="107"/>
        <v>1.1272411180372523E-4</v>
      </c>
      <c r="AR83" s="12" t="str">
        <f t="shared" si="19"/>
        <v>Injectable artesunate</v>
      </c>
      <c r="AS83" s="40">
        <f t="shared" ref="AS83:AY83" si="108">IF(AS42=0,0,(AS42/($AS$14)))</f>
        <v>6.6452541809724217E-4</v>
      </c>
      <c r="AT83" s="41">
        <f t="shared" si="108"/>
        <v>0</v>
      </c>
      <c r="AU83" s="41">
        <f t="shared" si="108"/>
        <v>1.2805958577915606E-4</v>
      </c>
      <c r="AV83" s="41">
        <f t="shared" si="108"/>
        <v>5.3646583231808616E-4</v>
      </c>
      <c r="AW83" s="41">
        <f t="shared" si="108"/>
        <v>0</v>
      </c>
      <c r="AX83" s="41">
        <f t="shared" si="108"/>
        <v>0</v>
      </c>
      <c r="AY83" s="41">
        <f t="shared" si="108"/>
        <v>0</v>
      </c>
      <c r="AZ83" s="24">
        <f t="shared" ref="AZ83:BF83" si="109">IF(AZ42=0,0,(AZ42/($AZ$14)))</f>
        <v>1.7893592375670638E-3</v>
      </c>
      <c r="BA83" s="25">
        <f t="shared" si="109"/>
        <v>0</v>
      </c>
      <c r="BB83" s="25">
        <f t="shared" si="109"/>
        <v>1.5709795387532973E-3</v>
      </c>
      <c r="BC83" s="25">
        <f t="shared" si="109"/>
        <v>2.1880291528433588E-4</v>
      </c>
      <c r="BD83" s="25">
        <f t="shared" si="109"/>
        <v>0</v>
      </c>
      <c r="BE83" s="25">
        <f t="shared" si="109"/>
        <v>0</v>
      </c>
      <c r="BF83" s="25">
        <f t="shared" si="109"/>
        <v>0</v>
      </c>
    </row>
    <row r="84" spans="10:58" x14ac:dyDescent="0.25">
      <c r="J84" s="16" t="s">
        <v>39</v>
      </c>
      <c r="K84" s="24">
        <f t="shared" ref="K84:Q84" si="110">IF(K44=0,0,(K44/($K$14)))</f>
        <v>7.9606079286437294E-3</v>
      </c>
      <c r="L84" s="25">
        <f t="shared" si="110"/>
        <v>1.2861785276680594E-3</v>
      </c>
      <c r="M84" s="25">
        <f t="shared" si="110"/>
        <v>9.8936809820619948E-5</v>
      </c>
      <c r="N84" s="25">
        <f t="shared" si="110"/>
        <v>8.5237866922380277E-4</v>
      </c>
      <c r="O84" s="25">
        <f t="shared" si="110"/>
        <v>0</v>
      </c>
      <c r="P84" s="25">
        <f t="shared" si="110"/>
        <v>5.7231139219312468E-3</v>
      </c>
      <c r="Q84" s="25">
        <f t="shared" si="110"/>
        <v>0</v>
      </c>
      <c r="R84" s="24">
        <f t="shared" ref="R84:X84" si="111">IF(R44=0,0,(R44/($R$14)))</f>
        <v>5.6248968768905904E-3</v>
      </c>
      <c r="S84" s="25">
        <f t="shared" si="111"/>
        <v>1.229977450413409E-3</v>
      </c>
      <c r="T84" s="25">
        <f t="shared" si="111"/>
        <v>1.4166406949205933E-4</v>
      </c>
      <c r="U84" s="25">
        <f t="shared" si="111"/>
        <v>3.4849361095046589E-3</v>
      </c>
      <c r="V84" s="25">
        <f t="shared" si="111"/>
        <v>0</v>
      </c>
      <c r="W84" s="25">
        <f t="shared" si="111"/>
        <v>7.6998588359213419E-4</v>
      </c>
      <c r="X84" s="25">
        <f t="shared" si="111"/>
        <v>0</v>
      </c>
      <c r="AA84" s="16" t="str">
        <f t="shared" si="18"/>
        <v>Injectable artemether</v>
      </c>
      <c r="AB84" s="40">
        <f t="shared" ref="AB84:AH84" si="112">IF(AB44=0,0,(AB44/($AB$14)))</f>
        <v>0.18848961652145466</v>
      </c>
      <c r="AC84" s="41">
        <f t="shared" si="112"/>
        <v>6.189227418984094E-4</v>
      </c>
      <c r="AD84" s="41">
        <f t="shared" si="112"/>
        <v>5.6654915863501144E-4</v>
      </c>
      <c r="AE84" s="41">
        <f t="shared" si="112"/>
        <v>1.7653222866638983E-3</v>
      </c>
      <c r="AF84" s="41">
        <f t="shared" si="112"/>
        <v>0</v>
      </c>
      <c r="AG84" s="41">
        <f t="shared" si="112"/>
        <v>0.18034469299727782</v>
      </c>
      <c r="AH84" s="41">
        <f t="shared" si="112"/>
        <v>5.1945450003387664E-3</v>
      </c>
      <c r="AI84" s="24">
        <f t="shared" ref="AI84:AO84" si="113">IF(AI44=0,0,(AI44/($AI$14)))</f>
        <v>0.14991609607348216</v>
      </c>
      <c r="AJ84" s="25">
        <f t="shared" si="113"/>
        <v>4.9575367108731123E-3</v>
      </c>
      <c r="AK84" s="25">
        <f t="shared" si="113"/>
        <v>8.9319332301384755E-3</v>
      </c>
      <c r="AL84" s="25">
        <f t="shared" si="113"/>
        <v>9.2817266080036445E-3</v>
      </c>
      <c r="AM84" s="25">
        <f t="shared" si="113"/>
        <v>0</v>
      </c>
      <c r="AN84" s="25">
        <f t="shared" si="113"/>
        <v>0.123936093563337</v>
      </c>
      <c r="AO84" s="25">
        <f t="shared" si="113"/>
        <v>2.8088059611299371E-3</v>
      </c>
      <c r="AR84" s="16" t="str">
        <f t="shared" si="19"/>
        <v>Injectable artemether</v>
      </c>
      <c r="AS84" s="40">
        <f t="shared" ref="AS84:AY84" si="114">IF(AS44=0,0,(AS44/($AS$14)))</f>
        <v>2.08079521541699E-2</v>
      </c>
      <c r="AT84" s="41">
        <f t="shared" si="114"/>
        <v>0</v>
      </c>
      <c r="AU84" s="41">
        <f t="shared" si="114"/>
        <v>7.8254790120722111E-3</v>
      </c>
      <c r="AV84" s="41">
        <f t="shared" si="114"/>
        <v>1.2982473142097686E-2</v>
      </c>
      <c r="AW84" s="41">
        <f t="shared" si="114"/>
        <v>0</v>
      </c>
      <c r="AX84" s="41">
        <f t="shared" si="114"/>
        <v>0</v>
      </c>
      <c r="AY84" s="41">
        <f t="shared" si="114"/>
        <v>0</v>
      </c>
      <c r="AZ84" s="24">
        <f t="shared" ref="AZ84:BF84" si="115">IF(AZ44=0,0,(AZ44/($AZ$14)))</f>
        <v>1.2004958404169189E-2</v>
      </c>
      <c r="BA84" s="25">
        <f t="shared" si="115"/>
        <v>3.4576785645513037E-4</v>
      </c>
      <c r="BB84" s="25">
        <f t="shared" si="115"/>
        <v>4.0332529645255724E-3</v>
      </c>
      <c r="BC84" s="25">
        <f t="shared" si="115"/>
        <v>7.6263607996590564E-3</v>
      </c>
      <c r="BD84" s="25">
        <f t="shared" si="115"/>
        <v>0</v>
      </c>
      <c r="BE84" s="25">
        <f t="shared" si="115"/>
        <v>0</v>
      </c>
      <c r="BF84" s="25">
        <f t="shared" si="115"/>
        <v>0</v>
      </c>
    </row>
    <row r="85" spans="10:58" x14ac:dyDescent="0.25">
      <c r="J85" s="12" t="s">
        <v>40</v>
      </c>
      <c r="K85" s="24">
        <f t="shared" ref="K85:Q85" si="116">IF(K46=0,0,(K46/($K$14)))</f>
        <v>1.623578417569148E-3</v>
      </c>
      <c r="L85" s="25">
        <f t="shared" si="116"/>
        <v>6.6465241469236991E-4</v>
      </c>
      <c r="M85" s="25">
        <f t="shared" si="116"/>
        <v>1.4206311153730044E-4</v>
      </c>
      <c r="N85" s="25">
        <f t="shared" si="116"/>
        <v>0</v>
      </c>
      <c r="O85" s="25">
        <f t="shared" si="116"/>
        <v>0</v>
      </c>
      <c r="P85" s="25">
        <f t="shared" si="116"/>
        <v>8.1686289133947772E-4</v>
      </c>
      <c r="Q85" s="25">
        <f t="shared" si="116"/>
        <v>0</v>
      </c>
      <c r="R85" s="24">
        <f t="shared" ref="R85:X85" si="117">IF(R46=0,0,(R46/($R$14)))</f>
        <v>1.8649658089601691E-3</v>
      </c>
      <c r="S85" s="25">
        <f t="shared" si="117"/>
        <v>4.6665811126796007E-5</v>
      </c>
      <c r="T85" s="25">
        <f t="shared" si="117"/>
        <v>5.3332355573481158E-5</v>
      </c>
      <c r="U85" s="25">
        <f t="shared" si="117"/>
        <v>1.1216461031547755E-3</v>
      </c>
      <c r="V85" s="25">
        <f t="shared" si="117"/>
        <v>0</v>
      </c>
      <c r="W85" s="25">
        <f t="shared" si="117"/>
        <v>6.4498817521678779E-4</v>
      </c>
      <c r="X85" s="25">
        <f t="shared" si="117"/>
        <v>0</v>
      </c>
      <c r="AA85" s="12" t="str">
        <f t="shared" si="18"/>
        <v>Injectable arteether/artemotil</v>
      </c>
      <c r="AB85" s="40">
        <f t="shared" ref="AB85:AH85" si="118">IF(AB46=0,0,(AB46/($AB$14)))</f>
        <v>2.7725577387580729E-2</v>
      </c>
      <c r="AC85" s="41">
        <f t="shared" si="118"/>
        <v>5.7361543574197788E-5</v>
      </c>
      <c r="AD85" s="41">
        <f t="shared" si="118"/>
        <v>1.9785575899505903E-3</v>
      </c>
      <c r="AE85" s="41">
        <f t="shared" si="118"/>
        <v>3.9662597738043138E-3</v>
      </c>
      <c r="AF85" s="41">
        <f t="shared" si="118"/>
        <v>0</v>
      </c>
      <c r="AG85" s="41">
        <f t="shared" si="118"/>
        <v>2.0948601978640725E-2</v>
      </c>
      <c r="AH85" s="41">
        <f t="shared" si="118"/>
        <v>7.7479650161090343E-4</v>
      </c>
      <c r="AI85" s="24">
        <f t="shared" ref="AI85:AO85" si="119">IF(AI46=0,0,(AI46/($AI$14)))</f>
        <v>2.841112459152036E-2</v>
      </c>
      <c r="AJ85" s="25">
        <f t="shared" si="119"/>
        <v>1.3829040520250827E-3</v>
      </c>
      <c r="AK85" s="25">
        <f t="shared" si="119"/>
        <v>3.8593481989708405E-3</v>
      </c>
      <c r="AL85" s="25">
        <f t="shared" si="119"/>
        <v>4.4845602829956255E-3</v>
      </c>
      <c r="AM85" s="25">
        <f t="shared" si="119"/>
        <v>0</v>
      </c>
      <c r="AN85" s="25">
        <f t="shared" si="119"/>
        <v>1.8124177811246377E-2</v>
      </c>
      <c r="AO85" s="25">
        <f t="shared" si="119"/>
        <v>5.6013424628242848E-4</v>
      </c>
      <c r="AR85" s="12" t="str">
        <f t="shared" si="19"/>
        <v>Injectable arteether/artemotil</v>
      </c>
      <c r="AS85" s="40">
        <f t="shared" ref="AS85:AY85" si="120">IF(AS46=0,0,(AS46/($AS$14)))</f>
        <v>3.8071768745154505E-4</v>
      </c>
      <c r="AT85" s="41">
        <f t="shared" si="120"/>
        <v>0</v>
      </c>
      <c r="AU85" s="41">
        <f t="shared" si="120"/>
        <v>6.9221397718462737E-6</v>
      </c>
      <c r="AV85" s="41">
        <f t="shared" si="120"/>
        <v>3.737955476796988E-4</v>
      </c>
      <c r="AW85" s="41">
        <f t="shared" si="120"/>
        <v>0</v>
      </c>
      <c r="AX85" s="41">
        <f t="shared" si="120"/>
        <v>0</v>
      </c>
      <c r="AY85" s="41">
        <f t="shared" si="120"/>
        <v>0</v>
      </c>
      <c r="AZ85" s="24">
        <f t="shared" ref="AZ85:BF85" si="121">IF(AZ46=0,0,(AZ46/($AZ$14)))</f>
        <v>5.9504235762045685E-4</v>
      </c>
      <c r="BA85" s="25">
        <f t="shared" si="121"/>
        <v>1.1934704470054683E-4</v>
      </c>
      <c r="BB85" s="25">
        <f t="shared" si="121"/>
        <v>2.8355503528144108E-4</v>
      </c>
      <c r="BC85" s="25">
        <f t="shared" si="121"/>
        <v>1.9214027763846901E-4</v>
      </c>
      <c r="BD85" s="25">
        <f t="shared" si="121"/>
        <v>0</v>
      </c>
      <c r="BE85" s="25">
        <f t="shared" si="121"/>
        <v>0</v>
      </c>
      <c r="BF85" s="25">
        <f t="shared" si="121"/>
        <v>0</v>
      </c>
    </row>
    <row r="86" spans="10:58" ht="38.25" customHeight="1" x14ac:dyDescent="0.25">
      <c r="J86" s="174">
        <f>T_iv_strat1!A2</f>
        <v>0</v>
      </c>
      <c r="K86" s="174"/>
      <c r="L86" s="174"/>
      <c r="M86" s="174"/>
      <c r="N86" s="174"/>
      <c r="O86" s="174"/>
      <c r="P86" s="174"/>
      <c r="Q86" s="174"/>
      <c r="R86" s="2"/>
      <c r="S86" s="2"/>
      <c r="T86" s="2"/>
      <c r="U86" s="2"/>
      <c r="V86" s="2"/>
      <c r="W86" s="2"/>
      <c r="X86" s="2"/>
      <c r="AA86" s="174">
        <f>T_iv_strat2!A2</f>
        <v>0</v>
      </c>
      <c r="AB86" s="174"/>
      <c r="AC86" s="174"/>
      <c r="AD86" s="174"/>
      <c r="AE86" s="174"/>
      <c r="AF86" s="174"/>
      <c r="AG86" s="174"/>
      <c r="AH86" s="174"/>
      <c r="AR86" s="174">
        <f>T_iv_strat3!A2</f>
        <v>0</v>
      </c>
      <c r="AS86" s="174"/>
      <c r="AT86" s="174"/>
      <c r="AU86" s="174"/>
      <c r="AV86" s="174"/>
      <c r="AW86" s="174"/>
      <c r="AX86" s="174"/>
      <c r="AY86" s="174"/>
    </row>
    <row r="101" spans="1:58" s="11" customFormat="1" x14ac:dyDescent="0.25">
      <c r="A101" s="26"/>
      <c r="B101" s="26"/>
      <c r="C101" s="26"/>
      <c r="D101" s="26"/>
      <c r="E101" s="26"/>
      <c r="F101" s="26"/>
      <c r="G101" s="26"/>
      <c r="H101" s="26"/>
      <c r="I101" s="39"/>
      <c r="J101" s="9"/>
      <c r="K101" s="10"/>
      <c r="L101" s="10"/>
      <c r="O101" s="10"/>
      <c r="Q101" s="10"/>
      <c r="R101" s="10"/>
      <c r="S101" s="10"/>
      <c r="T101" s="10"/>
      <c r="U101" s="10"/>
      <c r="V101" s="10"/>
      <c r="W101" s="10"/>
      <c r="X101" s="10"/>
    </row>
    <row r="102" spans="1:58" s="11" customFormat="1" x14ac:dyDescent="0.25">
      <c r="A102" s="26"/>
      <c r="B102" s="26"/>
      <c r="C102" s="26"/>
      <c r="D102" s="26"/>
      <c r="E102" s="26"/>
      <c r="F102" s="26"/>
      <c r="G102" s="26"/>
      <c r="H102" s="26"/>
      <c r="I102" s="39"/>
      <c r="J102" s="9"/>
      <c r="K102" s="10"/>
      <c r="L102" s="10"/>
      <c r="O102" s="10"/>
      <c r="Q102" s="10"/>
      <c r="R102" s="10"/>
      <c r="S102" s="10"/>
      <c r="T102" s="10"/>
      <c r="U102" s="10"/>
      <c r="V102" s="10"/>
      <c r="W102" s="10"/>
      <c r="X102" s="10"/>
    </row>
    <row r="103" spans="1:58" ht="22.5" customHeight="1" x14ac:dyDescent="0.25">
      <c r="J103" s="6" t="s">
        <v>2</v>
      </c>
      <c r="K103" s="3">
        <f t="shared" ref="K103:AY103" si="122">IFERROR(IF((RIGHT(K108,LEN(K108)-2)*1)&gt;50,0,1), "")</f>
        <v>0</v>
      </c>
      <c r="L103" s="3">
        <f t="shared" si="122"/>
        <v>1</v>
      </c>
      <c r="M103" s="2">
        <f t="shared" si="122"/>
        <v>1</v>
      </c>
      <c r="N103" s="2">
        <f t="shared" si="122"/>
        <v>1</v>
      </c>
      <c r="O103" s="3">
        <f t="shared" si="122"/>
        <v>1</v>
      </c>
      <c r="P103" s="2">
        <f t="shared" si="122"/>
        <v>0</v>
      </c>
      <c r="Q103" s="3">
        <f t="shared" si="122"/>
        <v>1</v>
      </c>
      <c r="R103" s="3">
        <f t="shared" ref="R103:T103" si="123">IFERROR(IF((RIGHT(R108,LEN(R108)-2)*1)&gt;50,0,1), "")</f>
        <v>0</v>
      </c>
      <c r="S103" s="3">
        <f t="shared" si="123"/>
        <v>1</v>
      </c>
      <c r="T103" s="3">
        <f t="shared" si="123"/>
        <v>1</v>
      </c>
      <c r="U103" s="3">
        <f t="shared" ref="U103:X103" si="124">IFERROR(IF((RIGHT(U108,LEN(U108)-2)*1)&gt;50,0,1), "")</f>
        <v>0</v>
      </c>
      <c r="V103" s="3">
        <f t="shared" si="124"/>
        <v>1</v>
      </c>
      <c r="W103" s="3">
        <f t="shared" si="124"/>
        <v>0</v>
      </c>
      <c r="X103" s="3">
        <f t="shared" si="124"/>
        <v>1</v>
      </c>
      <c r="Z103" s="2" t="str">
        <f t="shared" si="122"/>
        <v/>
      </c>
      <c r="AA103" s="2" t="str">
        <f t="shared" si="122"/>
        <v/>
      </c>
      <c r="AB103" s="2">
        <f t="shared" si="122"/>
        <v>0</v>
      </c>
      <c r="AC103" s="2">
        <f t="shared" si="122"/>
        <v>1</v>
      </c>
      <c r="AD103" s="2">
        <f t="shared" si="122"/>
        <v>1</v>
      </c>
      <c r="AE103" s="2">
        <f t="shared" si="122"/>
        <v>0</v>
      </c>
      <c r="AF103" s="2">
        <f t="shared" si="122"/>
        <v>1</v>
      </c>
      <c r="AG103" s="2">
        <f t="shared" si="122"/>
        <v>0</v>
      </c>
      <c r="AH103" s="2">
        <f t="shared" si="122"/>
        <v>0</v>
      </c>
      <c r="AI103" s="2">
        <f t="shared" ref="AI103:AM103" si="125">IFERROR(IF((RIGHT(AI108,LEN(AI108)-2)*1)&gt;50,0,1), "")</f>
        <v>0</v>
      </c>
      <c r="AJ103" s="2">
        <f t="shared" si="125"/>
        <v>0</v>
      </c>
      <c r="AK103" s="2">
        <f t="shared" si="125"/>
        <v>0</v>
      </c>
      <c r="AL103" s="2">
        <f t="shared" si="125"/>
        <v>0</v>
      </c>
      <c r="AM103" s="2">
        <f t="shared" si="125"/>
        <v>1</v>
      </c>
      <c r="AN103" s="2">
        <f t="shared" ref="AN103" si="126">IFERROR(IF((RIGHT(AN108,LEN(AN108)-2)*1)&gt;50,0,1), "")</f>
        <v>0</v>
      </c>
      <c r="AO103" s="2">
        <f t="shared" ref="AO103" si="127">IFERROR(IF((RIGHT(AO108,LEN(AO108)-2)*1)&gt;50,0,1), "")</f>
        <v>0</v>
      </c>
      <c r="AR103" s="2" t="str">
        <f t="shared" si="122"/>
        <v/>
      </c>
      <c r="AS103" s="2">
        <f t="shared" si="122"/>
        <v>0</v>
      </c>
      <c r="AT103" s="2">
        <f t="shared" si="122"/>
        <v>1</v>
      </c>
      <c r="AU103" s="2">
        <f t="shared" si="122"/>
        <v>1</v>
      </c>
      <c r="AV103" s="2">
        <f t="shared" si="122"/>
        <v>0</v>
      </c>
      <c r="AW103" s="2">
        <f t="shared" si="122"/>
        <v>1</v>
      </c>
      <c r="AX103" s="2">
        <f t="shared" si="122"/>
        <v>0</v>
      </c>
      <c r="AY103" s="2">
        <f t="shared" si="122"/>
        <v>1</v>
      </c>
      <c r="AZ103" s="2">
        <f t="shared" ref="AZ103:BF103" si="128">IFERROR(IF((RIGHT(AZ108,LEN(AZ108)-2)*1)&gt;50,0,1), "")</f>
        <v>0</v>
      </c>
      <c r="BA103" s="2">
        <f t="shared" si="128"/>
        <v>1</v>
      </c>
      <c r="BB103" s="2">
        <f t="shared" si="128"/>
        <v>0</v>
      </c>
      <c r="BC103" s="2">
        <f t="shared" si="128"/>
        <v>0</v>
      </c>
      <c r="BD103" s="2">
        <f t="shared" si="128"/>
        <v>1</v>
      </c>
      <c r="BE103" s="2">
        <f t="shared" si="128"/>
        <v>0</v>
      </c>
      <c r="BF103" s="2">
        <f t="shared" si="128"/>
        <v>0</v>
      </c>
    </row>
    <row r="104" spans="1:58" ht="45.75" customHeight="1" x14ac:dyDescent="0.25">
      <c r="J104" s="7" t="str">
        <f>CONCATENATE("Table number: ",T_iv_strat1!A1)</f>
        <v>Table number: T_iv_strat1</v>
      </c>
      <c r="AA104" s="2" t="str">
        <f>CONCATENATE("Table number: ",T_iv_strat2!A1)</f>
        <v>Table number: T_iv_strat2</v>
      </c>
      <c r="AR104" s="2" t="str">
        <f>CONCATENATE("Table number: ",T_iv_strat3!A1)</f>
        <v>Table number: T_iv_strat3</v>
      </c>
    </row>
    <row r="105" spans="1:58" s="4" customFormat="1" ht="15.75" x14ac:dyDescent="0.25">
      <c r="A105" s="26"/>
      <c r="B105" s="26"/>
      <c r="C105" s="26"/>
      <c r="D105" s="26"/>
      <c r="E105" s="26"/>
      <c r="F105" s="26"/>
      <c r="G105" s="26"/>
      <c r="H105" s="26"/>
      <c r="I105" s="27"/>
      <c r="J105" s="8" t="s">
        <v>5</v>
      </c>
      <c r="K105" s="5"/>
      <c r="L105" s="5"/>
      <c r="O105" s="5"/>
      <c r="Q105" s="5"/>
      <c r="R105" s="5"/>
      <c r="S105" s="5"/>
      <c r="T105" s="5"/>
      <c r="U105" s="5"/>
      <c r="V105" s="5"/>
      <c r="W105" s="5"/>
      <c r="X105" s="5"/>
      <c r="AA105" s="8" t="s">
        <v>5</v>
      </c>
      <c r="AB105" s="5"/>
      <c r="AC105" s="5"/>
      <c r="AF105" s="5"/>
      <c r="AH105" s="5"/>
      <c r="AI105" s="5"/>
      <c r="AJ105" s="5"/>
      <c r="AK105" s="5"/>
      <c r="AL105" s="5"/>
      <c r="AM105" s="5"/>
      <c r="AN105" s="5"/>
      <c r="AO105" s="5"/>
      <c r="AR105" s="8" t="s">
        <v>5</v>
      </c>
      <c r="AS105" s="5"/>
      <c r="AT105" s="5"/>
      <c r="AW105" s="5"/>
      <c r="AY105" s="5"/>
      <c r="AZ105" s="5"/>
      <c r="BA105" s="5"/>
      <c r="BB105" s="5"/>
      <c r="BC105" s="5"/>
      <c r="BD105" s="5"/>
      <c r="BE105" s="5"/>
      <c r="BF105" s="5"/>
    </row>
    <row r="106" spans="1:58" ht="15.75" x14ac:dyDescent="0.25">
      <c r="K106" s="8" t="s">
        <v>41</v>
      </c>
      <c r="R106" s="8" t="s">
        <v>42</v>
      </c>
      <c r="AA106" s="7"/>
      <c r="AB106" s="8" t="s">
        <v>41</v>
      </c>
      <c r="AC106" s="3"/>
      <c r="AF106" s="3"/>
      <c r="AH106" s="3"/>
      <c r="AI106" s="8" t="s">
        <v>42</v>
      </c>
      <c r="AJ106" s="3"/>
      <c r="AK106" s="3"/>
      <c r="AL106" s="3"/>
      <c r="AM106" s="3"/>
      <c r="AN106" s="3"/>
      <c r="AO106" s="3"/>
      <c r="AR106" s="7"/>
      <c r="AS106" s="8" t="s">
        <v>41</v>
      </c>
      <c r="AT106" s="3"/>
      <c r="AW106" s="3"/>
      <c r="AY106" s="3"/>
      <c r="AZ106" s="8" t="s">
        <v>42</v>
      </c>
      <c r="BA106" s="3"/>
      <c r="BB106" s="3"/>
      <c r="BC106" s="3"/>
      <c r="BD106" s="3"/>
      <c r="BE106" s="3"/>
      <c r="BF106" s="3"/>
    </row>
    <row r="107" spans="1:58" ht="69.75" customHeight="1" x14ac:dyDescent="0.25">
      <c r="J107" s="166" t="s">
        <v>3</v>
      </c>
      <c r="K107" s="69" t="str">
        <f>IF(T_iv_strat1!B2="","",T_iv_strat1!B2)</f>
        <v>Retail total</v>
      </c>
      <c r="L107" s="69" t="str">
        <f>IF(T_iv_strat1!F2="","",T_iv_strat1!F2)</f>
        <v>Private Not For-Profit Facility</v>
      </c>
      <c r="M107" s="69" t="str">
        <f>IF(T_iv_strat1!J2="","",T_iv_strat1!J2)</f>
        <v>Private For-Profit Facility</v>
      </c>
      <c r="N107" s="69" t="str">
        <f>IF(T_iv_strat1!N2="","",T_iv_strat1!N2)</f>
        <v>Pharmacy</v>
      </c>
      <c r="O107" s="69" t="str">
        <f>IF(T_iv_strat1!R2="","",T_iv_strat1!R2)</f>
        <v>Laboratory</v>
      </c>
      <c r="P107" s="69" t="str">
        <f>IF(T_iv_strat1!V2="","",T_iv_strat1!V2)</f>
        <v>Drug store</v>
      </c>
      <c r="Q107" s="69" t="str">
        <f>IF(T_iv_strat1!Z2="","",T_iv_strat1!Z2)</f>
        <v>Informal</v>
      </c>
      <c r="R107" s="69" t="str">
        <f>IF(T_iv_strat1!AD2="","",T_iv_strat1!AD2)</f>
        <v>Retail total</v>
      </c>
      <c r="S107" s="69" t="str">
        <f>IF(T_iv_strat1!AH2="","",T_iv_strat1!AH2)</f>
        <v>Private Not For-Profit Facility</v>
      </c>
      <c r="T107" s="69" t="str">
        <f>IF(T_iv_strat1!AL2="","",T_iv_strat1!AL2)</f>
        <v>Private For-Profit Facility</v>
      </c>
      <c r="U107" s="69" t="str">
        <f>IF(T_iv_strat1!AP2="","",T_iv_strat1!AP2)</f>
        <v>Pharmacy</v>
      </c>
      <c r="V107" s="69" t="str">
        <f>IF(T_iv_strat1!AT2="","",T_iv_strat1!AT2)</f>
        <v>Laboratory</v>
      </c>
      <c r="W107" s="69" t="str">
        <f>IF(T_iv_strat1!AX2="","",T_iv_strat1!AX2)</f>
        <v>Drug store</v>
      </c>
      <c r="X107" s="69" t="str">
        <f>IF(T_iv_strat1!BB2="","",T_iv_strat1!BB2)</f>
        <v>Informal</v>
      </c>
      <c r="AA107" s="162" t="s">
        <v>1</v>
      </c>
      <c r="AB107" s="72" t="str">
        <f>IF(T_iv_strat2!B2="","",T_iv_strat2!B2)</f>
        <v>Retail total</v>
      </c>
      <c r="AC107" s="72" t="str">
        <f>IF(T_iv_strat2!F2="","",T_iv_strat2!F2)</f>
        <v>Private Not For-Profit Facility</v>
      </c>
      <c r="AD107" s="72" t="str">
        <f>IF(T_iv_strat2!J2="","",T_iv_strat2!J2)</f>
        <v>Private For-Profit Facility</v>
      </c>
      <c r="AE107" s="72" t="str">
        <f>IF(T_iv_strat2!N2="","",T_iv_strat2!N2)</f>
        <v>Pharmacy</v>
      </c>
      <c r="AF107" s="72" t="str">
        <f>IF(T_iv_strat2!R2="","",T_iv_strat2!R2)</f>
        <v>Laboratory</v>
      </c>
      <c r="AG107" s="72" t="str">
        <f>IF(T_iv_strat2!V2="","",T_iv_strat2!V2)</f>
        <v>Drug store</v>
      </c>
      <c r="AH107" s="72" t="str">
        <f>IF(T_iv_strat2!Z2="","",T_iv_strat2!Z2)</f>
        <v>Informal</v>
      </c>
      <c r="AI107" s="72" t="str">
        <f>IF(T_iv_strat2!AD2="","",T_iv_strat2!AD2)</f>
        <v>Retail total</v>
      </c>
      <c r="AJ107" s="72" t="str">
        <f>IF(T_iv_strat2!AH2="","",T_iv_strat2!AH2)</f>
        <v>Private Not For-Profit Facility</v>
      </c>
      <c r="AK107" s="72" t="str">
        <f>IF(T_iv_strat2!AL2="","",T_iv_strat2!AL2)</f>
        <v>Private For-Profit Facility</v>
      </c>
      <c r="AL107" s="72" t="str">
        <f>IF(T_iv_strat2!AP2="","",T_iv_strat2!AP2)</f>
        <v>Pharmacy</v>
      </c>
      <c r="AM107" s="72" t="str">
        <f>IF(T_iv_strat2!AT2="","",T_iv_strat2!AT2)</f>
        <v>Laboratory</v>
      </c>
      <c r="AN107" s="72" t="str">
        <f>IF(T_iv_strat2!AX2="","",T_iv_strat2!AX2)</f>
        <v>Drug store</v>
      </c>
      <c r="AO107" s="72" t="str">
        <f>IF(T_iv_strat2!BB2="","",T_iv_strat2!BB2)</f>
        <v>Informal</v>
      </c>
      <c r="AR107" s="164" t="s">
        <v>1</v>
      </c>
      <c r="AS107" s="74" t="str">
        <f>IF(T_iv_strat3!B2="","",T_iv_strat3!B2)</f>
        <v>Retail total</v>
      </c>
      <c r="AT107" s="74" t="str">
        <f>IF(T_iv_strat3!F2="","",T_iv_strat3!F2)</f>
        <v>Private Not For-Profit Facility</v>
      </c>
      <c r="AU107" s="74" t="str">
        <f>IF(T_iv_strat3!J2="","",T_iv_strat3!J2)</f>
        <v>Private For-Profit Facility</v>
      </c>
      <c r="AV107" s="74" t="str">
        <f>IF(T_iv_strat3!N2="","",T_iv_strat3!N2)</f>
        <v>Pharmacy</v>
      </c>
      <c r="AW107" s="74" t="str">
        <f>IF(T_iv_strat3!R2="","",T_iv_strat3!R2)</f>
        <v>Laboratory</v>
      </c>
      <c r="AX107" s="74" t="str">
        <f>IF(T_iv_strat3!V2="","",T_iv_strat3!V2)</f>
        <v>Drug store</v>
      </c>
      <c r="AY107" s="74" t="str">
        <f>IF(T_iv_strat3!Z2="","",T_iv_strat3!Z2)</f>
        <v>Informal</v>
      </c>
      <c r="AZ107" s="74" t="str">
        <f>IF(T_iv_strat3!AD2="","",T_iv_strat3!AD2)</f>
        <v>Retail total</v>
      </c>
      <c r="BA107" s="74" t="str">
        <f>IF(T_iv_strat3!AH2="","",T_iv_strat3!AH2)</f>
        <v>Private Not For-Profit Facility</v>
      </c>
      <c r="BB107" s="74" t="str">
        <f>IF(T_iv_strat3!AL2="","",T_iv_strat3!AL2)</f>
        <v>Private For-Profit Facility</v>
      </c>
      <c r="BC107" s="74" t="str">
        <f>IF(T_iv_strat3!AP2="","",T_iv_strat3!AP2)</f>
        <v>Pharmacy</v>
      </c>
      <c r="BD107" s="74" t="str">
        <f>IF(T_iv_strat3!AT2="","",T_iv_strat3!AT2)</f>
        <v>Laboratory</v>
      </c>
      <c r="BE107" s="74" t="str">
        <f>IF(T_iv_strat3!AX2="","",T_iv_strat3!AX2)</f>
        <v>Drug store</v>
      </c>
      <c r="BF107" s="74" t="str">
        <f>IF(T_iv_strat3!BB2="","",T_iv_strat3!BB2)</f>
        <v>Informal</v>
      </c>
    </row>
    <row r="108" spans="1:58" x14ac:dyDescent="0.25">
      <c r="J108" s="167"/>
      <c r="K108" s="71" t="str">
        <f>CONCATENATE("N=",T_iv_strat1!E4)</f>
        <v>N=1857</v>
      </c>
      <c r="L108" s="71" t="str">
        <f>CONCATENATE("N=",T_iv_strat1!I4)</f>
        <v>N=10</v>
      </c>
      <c r="M108" s="71" t="str">
        <f>CONCATENATE("N=",T_iv_strat1!M4)</f>
        <v>N=7</v>
      </c>
      <c r="N108" s="71" t="str">
        <f>CONCATENATE("N=",T_iv_strat1!Q4)</f>
        <v>N=42</v>
      </c>
      <c r="O108" s="71" t="str">
        <f>CONCATENATE("N=",T_iv_strat1!U4)</f>
        <v>N=0</v>
      </c>
      <c r="P108" s="71" t="str">
        <f>CONCATENATE("N=",T_iv_strat1!Y4)</f>
        <v>N=1766</v>
      </c>
      <c r="Q108" s="71" t="str">
        <f>CONCATENATE("N=",T_iv_strat1!AC4)</f>
        <v>N=32</v>
      </c>
      <c r="R108" s="71" t="str">
        <f>CONCATENATE("N=",T_iv_strat1!AG4)</f>
        <v>N=3607</v>
      </c>
      <c r="S108" s="71" t="str">
        <f>CONCATENATE("N=",T_iv_strat1!AK4)</f>
        <v>N=25</v>
      </c>
      <c r="T108" s="71" t="str">
        <f>CONCATENATE("N=",T_iv_strat1!AO4)</f>
        <v>N=40</v>
      </c>
      <c r="U108" s="71" t="str">
        <f>CONCATENATE("N=",T_iv_strat1!AS4)</f>
        <v>N=640</v>
      </c>
      <c r="V108" s="71" t="str">
        <f>CONCATENATE("N=",T_iv_strat1!AW4)</f>
        <v>N=0</v>
      </c>
      <c r="W108" s="71" t="str">
        <f>CONCATENATE("N=",T_iv_strat1!BA4)</f>
        <v>N=2902</v>
      </c>
      <c r="X108" s="71" t="str">
        <f>CONCATENATE("N=",T_iv_strat1!BE4)</f>
        <v>N=0</v>
      </c>
      <c r="AA108" s="163"/>
      <c r="AB108" s="73" t="str">
        <f>CONCATENATE("N=",T_iv_strat2!E4)</f>
        <v>N=1756</v>
      </c>
      <c r="AC108" s="73" t="str">
        <f>CONCATENATE("N=",T_iv_strat2!I4)</f>
        <v>N=7</v>
      </c>
      <c r="AD108" s="73" t="str">
        <f>CONCATENATE("N=",T_iv_strat2!M4)</f>
        <v>N=33</v>
      </c>
      <c r="AE108" s="73" t="str">
        <f>CONCATENATE("N=",T_iv_strat2!Q4)</f>
        <v>N=170</v>
      </c>
      <c r="AF108" s="73" t="str">
        <f>CONCATENATE("N=",T_iv_strat2!U4)</f>
        <v>N=0</v>
      </c>
      <c r="AG108" s="73" t="str">
        <f>CONCATENATE("N=",T_iv_strat2!Y4)</f>
        <v>N=1487</v>
      </c>
      <c r="AH108" s="73" t="str">
        <f>CONCATENATE("N=",T_iv_strat2!AC4)</f>
        <v>N=59</v>
      </c>
      <c r="AI108" s="73" t="str">
        <f>CONCATENATE("N=",T_iv_strat2!AG4)</f>
        <v>N=7551</v>
      </c>
      <c r="AJ108" s="73" t="str">
        <f>CONCATENATE("N=",T_iv_strat2!AK4)</f>
        <v>N=64</v>
      </c>
      <c r="AK108" s="73" t="str">
        <f>CONCATENATE("N=",T_iv_strat2!AO4)</f>
        <v>N=351</v>
      </c>
      <c r="AL108" s="73" t="str">
        <f>CONCATENATE("N=",T_iv_strat2!AS4)</f>
        <v>N=1306</v>
      </c>
      <c r="AM108" s="73" t="str">
        <f>CONCATENATE("N=",T_iv_strat2!AW4)</f>
        <v>N=3</v>
      </c>
      <c r="AN108" s="73" t="str">
        <f>CONCATENATE("N=",T_iv_strat2!BA4)</f>
        <v>N=5704</v>
      </c>
      <c r="AO108" s="73" t="str">
        <f>CONCATENATE("N=",T_iv_strat2!BE4)</f>
        <v>N=123</v>
      </c>
      <c r="AR108" s="165"/>
      <c r="AS108" s="75" t="str">
        <f>CONCATENATE("N=",T_iv_strat3!E4)</f>
        <v>N=865</v>
      </c>
      <c r="AT108" s="75" t="str">
        <f>CONCATENATE("N=",T_iv_strat3!I4)</f>
        <v>N=0</v>
      </c>
      <c r="AU108" s="75" t="str">
        <f>CONCATENATE("N=",T_iv_strat3!M4)</f>
        <v>N=28</v>
      </c>
      <c r="AV108" s="75" t="str">
        <f>CONCATENATE("N=",T_iv_strat3!Q4)</f>
        <v>N=432</v>
      </c>
      <c r="AW108" s="75" t="str">
        <f>CONCATENATE("N=",T_iv_strat3!U4)</f>
        <v>N=0</v>
      </c>
      <c r="AX108" s="75" t="str">
        <f>CONCATENATE("N=",T_iv_strat3!Y4)</f>
        <v>N=393</v>
      </c>
      <c r="AY108" s="75" t="str">
        <f>CONCATENATE("N=",T_iv_strat3!AC4)</f>
        <v>N=12</v>
      </c>
      <c r="AZ108" s="75" t="str">
        <f>CONCATENATE("N=",T_iv_strat3!AG4)</f>
        <v>N=4397</v>
      </c>
      <c r="BA108" s="75" t="str">
        <f>CONCATENATE("N=",T_iv_strat3!AK4)</f>
        <v>N=13</v>
      </c>
      <c r="BB108" s="75" t="str">
        <f>CONCATENATE("N=",T_iv_strat3!AO4)</f>
        <v>N=200</v>
      </c>
      <c r="BC108" s="75" t="str">
        <f>CONCATENATE("N=",T_iv_strat3!AS4)</f>
        <v>N=2129</v>
      </c>
      <c r="BD108" s="75" t="str">
        <f>CONCATENATE("N=",T_iv_strat3!AW4)</f>
        <v>N=0</v>
      </c>
      <c r="BE108" s="75" t="str">
        <f>CONCATENATE("N=",T_iv_strat3!BA4)</f>
        <v>N=1892</v>
      </c>
      <c r="BF108" s="75" t="str">
        <f>CONCATENATE("N=",T_iv_strat3!BE4)</f>
        <v>N=163</v>
      </c>
    </row>
    <row r="109" spans="1:58" x14ac:dyDescent="0.25">
      <c r="J109" s="167"/>
      <c r="K109" s="71" t="s">
        <v>43</v>
      </c>
      <c r="L109" s="71" t="s">
        <v>43</v>
      </c>
      <c r="M109" s="71" t="s">
        <v>43</v>
      </c>
      <c r="N109" s="71" t="s">
        <v>43</v>
      </c>
      <c r="O109" s="71" t="s">
        <v>43</v>
      </c>
      <c r="P109" s="71" t="s">
        <v>43</v>
      </c>
      <c r="Q109" s="71" t="s">
        <v>43</v>
      </c>
      <c r="R109" s="71" t="s">
        <v>43</v>
      </c>
      <c r="S109" s="71" t="s">
        <v>43</v>
      </c>
      <c r="T109" s="71" t="s">
        <v>43</v>
      </c>
      <c r="U109" s="71" t="s">
        <v>43</v>
      </c>
      <c r="V109" s="71" t="s">
        <v>43</v>
      </c>
      <c r="W109" s="71" t="s">
        <v>43</v>
      </c>
      <c r="X109" s="71" t="s">
        <v>43</v>
      </c>
      <c r="AA109" s="163"/>
      <c r="AB109" s="73" t="s">
        <v>43</v>
      </c>
      <c r="AC109" s="73" t="s">
        <v>43</v>
      </c>
      <c r="AD109" s="73" t="s">
        <v>43</v>
      </c>
      <c r="AE109" s="73" t="s">
        <v>43</v>
      </c>
      <c r="AF109" s="73" t="s">
        <v>43</v>
      </c>
      <c r="AG109" s="73" t="s">
        <v>43</v>
      </c>
      <c r="AH109" s="73" t="s">
        <v>43</v>
      </c>
      <c r="AI109" s="73" t="s">
        <v>43</v>
      </c>
      <c r="AJ109" s="73" t="s">
        <v>43</v>
      </c>
      <c r="AK109" s="73" t="s">
        <v>43</v>
      </c>
      <c r="AL109" s="73" t="s">
        <v>43</v>
      </c>
      <c r="AM109" s="73" t="s">
        <v>43</v>
      </c>
      <c r="AN109" s="73" t="s">
        <v>43</v>
      </c>
      <c r="AO109" s="73" t="s">
        <v>43</v>
      </c>
      <c r="AR109" s="165"/>
      <c r="AS109" s="75" t="str">
        <f t="shared" ref="AS109:BF109" si="129">"%"</f>
        <v>%</v>
      </c>
      <c r="AT109" s="75" t="str">
        <f t="shared" si="129"/>
        <v>%</v>
      </c>
      <c r="AU109" s="75" t="str">
        <f t="shared" si="129"/>
        <v>%</v>
      </c>
      <c r="AV109" s="75" t="str">
        <f t="shared" si="129"/>
        <v>%</v>
      </c>
      <c r="AW109" s="75" t="str">
        <f t="shared" si="129"/>
        <v>%</v>
      </c>
      <c r="AX109" s="75" t="str">
        <f t="shared" si="129"/>
        <v>%</v>
      </c>
      <c r="AY109" s="75" t="str">
        <f t="shared" si="129"/>
        <v>%</v>
      </c>
      <c r="AZ109" s="75" t="str">
        <f t="shared" si="129"/>
        <v>%</v>
      </c>
      <c r="BA109" s="75" t="str">
        <f t="shared" si="129"/>
        <v>%</v>
      </c>
      <c r="BB109" s="75" t="str">
        <f t="shared" si="129"/>
        <v>%</v>
      </c>
      <c r="BC109" s="75" t="str">
        <f t="shared" si="129"/>
        <v>%</v>
      </c>
      <c r="BD109" s="75" t="str">
        <f t="shared" si="129"/>
        <v>%</v>
      </c>
      <c r="BE109" s="75" t="str">
        <f t="shared" si="129"/>
        <v>%</v>
      </c>
      <c r="BF109" s="75" t="str">
        <f t="shared" si="129"/>
        <v>%</v>
      </c>
    </row>
    <row r="110" spans="1:58" x14ac:dyDescent="0.25">
      <c r="J110" s="12" t="s">
        <v>55</v>
      </c>
      <c r="K110" s="40">
        <f t="shared" ref="K110:X110" si="130">IF(K14=0,0,(K14/(K$14)))</f>
        <v>1</v>
      </c>
      <c r="L110" s="41">
        <f t="shared" si="130"/>
        <v>1</v>
      </c>
      <c r="M110" s="41">
        <f t="shared" si="130"/>
        <v>1</v>
      </c>
      <c r="N110" s="41">
        <f t="shared" si="130"/>
        <v>1</v>
      </c>
      <c r="O110" s="41">
        <f t="shared" si="130"/>
        <v>0</v>
      </c>
      <c r="P110" s="41">
        <f t="shared" si="130"/>
        <v>1</v>
      </c>
      <c r="Q110" s="41">
        <f t="shared" si="130"/>
        <v>1</v>
      </c>
      <c r="R110" s="40">
        <f t="shared" si="130"/>
        <v>1</v>
      </c>
      <c r="S110" s="41">
        <f t="shared" si="130"/>
        <v>1</v>
      </c>
      <c r="T110" s="41">
        <f t="shared" si="130"/>
        <v>1</v>
      </c>
      <c r="U110" s="41">
        <f t="shared" si="130"/>
        <v>1</v>
      </c>
      <c r="V110" s="41">
        <f t="shared" si="130"/>
        <v>0</v>
      </c>
      <c r="W110" s="41">
        <f t="shared" si="130"/>
        <v>1</v>
      </c>
      <c r="X110" s="41">
        <f t="shared" si="130"/>
        <v>0</v>
      </c>
      <c r="AA110" s="12" t="str">
        <f t="shared" ref="AA110:AA126" si="131">J110</f>
        <v>Any antimalarial</v>
      </c>
      <c r="AB110" s="40">
        <f t="shared" ref="AB110:AO110" si="132">IF(AB14=0,0,(AB14/(AB$14)))</f>
        <v>1</v>
      </c>
      <c r="AC110" s="41">
        <f t="shared" si="132"/>
        <v>1</v>
      </c>
      <c r="AD110" s="41">
        <f t="shared" si="132"/>
        <v>1</v>
      </c>
      <c r="AE110" s="41">
        <f t="shared" si="132"/>
        <v>1</v>
      </c>
      <c r="AF110" s="41">
        <f t="shared" si="132"/>
        <v>0</v>
      </c>
      <c r="AG110" s="41">
        <f t="shared" si="132"/>
        <v>1</v>
      </c>
      <c r="AH110" s="41">
        <f t="shared" si="132"/>
        <v>1</v>
      </c>
      <c r="AI110" s="41">
        <f t="shared" si="132"/>
        <v>1</v>
      </c>
      <c r="AJ110" s="41">
        <f t="shared" si="132"/>
        <v>1</v>
      </c>
      <c r="AK110" s="41">
        <f t="shared" si="132"/>
        <v>1</v>
      </c>
      <c r="AL110" s="41">
        <f t="shared" si="132"/>
        <v>1</v>
      </c>
      <c r="AM110" s="41">
        <f t="shared" si="132"/>
        <v>1</v>
      </c>
      <c r="AN110" s="41">
        <f t="shared" si="132"/>
        <v>1</v>
      </c>
      <c r="AO110" s="41">
        <f t="shared" si="132"/>
        <v>1</v>
      </c>
      <c r="AR110" s="12" t="str">
        <f t="shared" ref="AR110:AR126" si="133">J110</f>
        <v>Any antimalarial</v>
      </c>
      <c r="AS110" s="40">
        <f t="shared" ref="AS110:AY110" si="134">IF(AS14=0,0,(AS14/(AS$14)))</f>
        <v>1</v>
      </c>
      <c r="AT110" s="41">
        <f t="shared" si="134"/>
        <v>0</v>
      </c>
      <c r="AU110" s="41">
        <f t="shared" si="134"/>
        <v>1</v>
      </c>
      <c r="AV110" s="41">
        <f t="shared" si="134"/>
        <v>1</v>
      </c>
      <c r="AW110" s="41">
        <f t="shared" si="134"/>
        <v>0</v>
      </c>
      <c r="AX110" s="41">
        <f t="shared" si="134"/>
        <v>1</v>
      </c>
      <c r="AY110" s="41">
        <f t="shared" si="134"/>
        <v>1</v>
      </c>
      <c r="AZ110" s="41">
        <f t="shared" ref="AZ110:BF110" si="135">IF(AZ14=0,0,(AZ14/(AZ$14)))</f>
        <v>1</v>
      </c>
      <c r="BA110" s="41">
        <f t="shared" si="135"/>
        <v>1</v>
      </c>
      <c r="BB110" s="41">
        <f t="shared" si="135"/>
        <v>1</v>
      </c>
      <c r="BC110" s="41">
        <f t="shared" si="135"/>
        <v>1</v>
      </c>
      <c r="BD110" s="41">
        <f t="shared" si="135"/>
        <v>0</v>
      </c>
      <c r="BE110" s="41">
        <f t="shared" si="135"/>
        <v>1</v>
      </c>
      <c r="BF110" s="41">
        <f t="shared" si="135"/>
        <v>1</v>
      </c>
    </row>
    <row r="111" spans="1:58" x14ac:dyDescent="0.25">
      <c r="J111" s="12" t="s">
        <v>23</v>
      </c>
      <c r="K111" s="40">
        <f>IF(K16=0,0,(K16/($K$14)))</f>
        <v>0.83769796875118929</v>
      </c>
      <c r="L111" s="41">
        <f t="shared" ref="L111:Q111" si="136">IF(L16=0,0,(L16/(L$14)))</f>
        <v>0.6165119687347338</v>
      </c>
      <c r="M111" s="41">
        <f t="shared" si="136"/>
        <v>0.92911218169304877</v>
      </c>
      <c r="N111" s="41">
        <f t="shared" si="136"/>
        <v>0.63270040381476067</v>
      </c>
      <c r="O111" s="41">
        <f t="shared" si="136"/>
        <v>0</v>
      </c>
      <c r="P111" s="41">
        <f t="shared" si="136"/>
        <v>0.8463762086860056</v>
      </c>
      <c r="Q111" s="41">
        <f t="shared" si="136"/>
        <v>0.70231641202562833</v>
      </c>
      <c r="R111" s="40">
        <f t="shared" ref="R111:T111" si="137">IF(R16=0,0,(R16/(R$14)))</f>
        <v>0.79764037659309583</v>
      </c>
      <c r="S111" s="41">
        <f t="shared" si="137"/>
        <v>0.72043353522473708</v>
      </c>
      <c r="T111" s="41">
        <f t="shared" si="137"/>
        <v>0.48031088082901557</v>
      </c>
      <c r="U111" s="41">
        <f t="shared" ref="U111:X111" si="138">IF(U16=0,0,(U16/(U$14)))</f>
        <v>0.76596956585355647</v>
      </c>
      <c r="V111" s="41">
        <f t="shared" si="138"/>
        <v>0</v>
      </c>
      <c r="W111" s="41">
        <f t="shared" si="138"/>
        <v>0.8163799327772937</v>
      </c>
      <c r="X111" s="41">
        <f t="shared" si="138"/>
        <v>0</v>
      </c>
      <c r="AA111" s="12" t="str">
        <f t="shared" si="131"/>
        <v>Artemether lumefantrine</v>
      </c>
      <c r="AB111" s="40">
        <f t="shared" ref="AB111:AH111" si="139">IF(AB16=0,0,(AB16/(AB$14)))</f>
        <v>0.57266855460964439</v>
      </c>
      <c r="AC111" s="41">
        <f t="shared" si="139"/>
        <v>0.76724719859592272</v>
      </c>
      <c r="AD111" s="41">
        <f t="shared" si="139"/>
        <v>0.52452656380095308</v>
      </c>
      <c r="AE111" s="41">
        <f t="shared" si="139"/>
        <v>0.7535844203825276</v>
      </c>
      <c r="AF111" s="41">
        <f t="shared" si="139"/>
        <v>0</v>
      </c>
      <c r="AG111" s="41">
        <f t="shared" si="139"/>
        <v>0.5481329288981136</v>
      </c>
      <c r="AH111" s="41">
        <f t="shared" si="139"/>
        <v>0.56436141548410279</v>
      </c>
      <c r="AI111" s="41">
        <f t="shared" ref="AI111:AM111" si="140">IF(AI16=0,0,(AI16/(AI$14)))</f>
        <v>0.63062167928711876</v>
      </c>
      <c r="AJ111" s="41">
        <f t="shared" si="140"/>
        <v>0.78940190921488418</v>
      </c>
      <c r="AK111" s="41">
        <f t="shared" si="140"/>
        <v>0.59063939417596989</v>
      </c>
      <c r="AL111" s="41">
        <f t="shared" si="140"/>
        <v>0.63577031525873362</v>
      </c>
      <c r="AM111" s="41">
        <f t="shared" si="140"/>
        <v>0.62978723404255321</v>
      </c>
      <c r="AN111" s="41">
        <f t="shared" ref="AN111" si="141">IF(AN16=0,0,(AN16/(AN$14)))</f>
        <v>0.62445754350253746</v>
      </c>
      <c r="AO111" s="41">
        <f t="shared" ref="AO111" si="142">IF(AO16=0,0,(AO16/(AO$14)))</f>
        <v>0.61652270210409743</v>
      </c>
      <c r="AR111" s="12" t="str">
        <f t="shared" si="133"/>
        <v>Artemether lumefantrine</v>
      </c>
      <c r="AS111" s="40">
        <f t="shared" ref="AS111:AY111" si="143">IF(AS16=0,0,(AS16/(AS$14)))</f>
        <v>0.79482431609259063</v>
      </c>
      <c r="AT111" s="41">
        <f t="shared" si="143"/>
        <v>0</v>
      </c>
      <c r="AU111" s="41">
        <f t="shared" si="143"/>
        <v>0.63165326960677814</v>
      </c>
      <c r="AV111" s="41">
        <f t="shared" si="143"/>
        <v>0.80858602447359407</v>
      </c>
      <c r="AW111" s="41">
        <f t="shared" si="143"/>
        <v>0</v>
      </c>
      <c r="AX111" s="41">
        <f t="shared" si="143"/>
        <v>0.7954280124948726</v>
      </c>
      <c r="AY111" s="41">
        <f t="shared" si="143"/>
        <v>0.73965097402597402</v>
      </c>
      <c r="AZ111" s="41">
        <f t="shared" ref="AZ111:BF111" si="144">IF(AZ16=0,0,(AZ16/(AZ$14)))</f>
        <v>0.77999684280512949</v>
      </c>
      <c r="BA111" s="41">
        <f t="shared" si="144"/>
        <v>0.66003616636528029</v>
      </c>
      <c r="BB111" s="41">
        <f t="shared" si="144"/>
        <v>0.72121386451891267</v>
      </c>
      <c r="BC111" s="41">
        <f t="shared" si="144"/>
        <v>0.77834589213470196</v>
      </c>
      <c r="BD111" s="41">
        <f t="shared" si="144"/>
        <v>0</v>
      </c>
      <c r="BE111" s="41">
        <f t="shared" si="144"/>
        <v>0.77879221500825846</v>
      </c>
      <c r="BF111" s="41">
        <f t="shared" si="144"/>
        <v>0.88894871307615952</v>
      </c>
    </row>
    <row r="112" spans="1:58" x14ac:dyDescent="0.25">
      <c r="J112" s="12" t="s">
        <v>24</v>
      </c>
      <c r="K112" s="40">
        <f>IF(K18=0,0,(K18/($K$14)))</f>
        <v>2.621825460246429E-2</v>
      </c>
      <c r="L112" s="41">
        <f t="shared" ref="L112:Q112" si="145">IF(L18=0,0,(L18/(L$14)))</f>
        <v>0</v>
      </c>
      <c r="M112" s="41">
        <f t="shared" si="145"/>
        <v>0</v>
      </c>
      <c r="N112" s="41">
        <f t="shared" si="145"/>
        <v>7.5865624194518422E-2</v>
      </c>
      <c r="O112" s="41">
        <f t="shared" si="145"/>
        <v>0</v>
      </c>
      <c r="P112" s="41">
        <f t="shared" si="145"/>
        <v>2.4808396934350947E-2</v>
      </c>
      <c r="Q112" s="41">
        <f t="shared" si="145"/>
        <v>3.6964021685559387E-2</v>
      </c>
      <c r="R112" s="40">
        <f t="shared" ref="R112:T112" si="146">IF(R18=0,0,(R18/(R$14)))</f>
        <v>3.3022727916654865E-2</v>
      </c>
      <c r="S112" s="41">
        <f t="shared" si="146"/>
        <v>0</v>
      </c>
      <c r="T112" s="41">
        <f t="shared" si="146"/>
        <v>1.528497409326425E-2</v>
      </c>
      <c r="U112" s="41">
        <f t="shared" ref="U112:X112" si="147">IF(U18=0,0,(U18/(U$14)))</f>
        <v>3.8168098492924477E-2</v>
      </c>
      <c r="V112" s="41">
        <f t="shared" si="147"/>
        <v>0</v>
      </c>
      <c r="W112" s="41">
        <f t="shared" si="147"/>
        <v>3.1002116270384666E-2</v>
      </c>
      <c r="X112" s="41">
        <f t="shared" si="147"/>
        <v>0</v>
      </c>
      <c r="AA112" s="12" t="str">
        <f t="shared" si="131"/>
        <v>Artesunate amodiaquine</v>
      </c>
      <c r="AB112" s="40">
        <f t="shared" ref="AB112:AH112" si="148">IF(AB18=0,0,(AB18/(AB$14)))</f>
        <v>9.1217324183751475E-3</v>
      </c>
      <c r="AC112" s="41">
        <f t="shared" si="148"/>
        <v>0</v>
      </c>
      <c r="AD112" s="41">
        <f t="shared" si="148"/>
        <v>0</v>
      </c>
      <c r="AE112" s="41">
        <f t="shared" si="148"/>
        <v>3.9020092647852903E-2</v>
      </c>
      <c r="AF112" s="41">
        <f t="shared" si="148"/>
        <v>0</v>
      </c>
      <c r="AG112" s="41">
        <f t="shared" si="148"/>
        <v>5.2459857011100024E-3</v>
      </c>
      <c r="AH112" s="41">
        <f t="shared" si="148"/>
        <v>7.957607328902461E-3</v>
      </c>
      <c r="AI112" s="41">
        <f t="shared" ref="AI112:AM112" si="149">IF(AI18=0,0,(AI18/(AI$14)))</f>
        <v>2.8726054842023549E-2</v>
      </c>
      <c r="AJ112" s="41">
        <f t="shared" si="149"/>
        <v>6.7351312237343801E-3</v>
      </c>
      <c r="AK112" s="41">
        <f t="shared" si="149"/>
        <v>5.8903895698337108E-2</v>
      </c>
      <c r="AL112" s="41">
        <f t="shared" si="149"/>
        <v>0.10163119383712657</v>
      </c>
      <c r="AM112" s="41">
        <f t="shared" si="149"/>
        <v>0</v>
      </c>
      <c r="AN112" s="41">
        <f t="shared" ref="AN112" si="150">IF(AN18=0,0,(AN18/(AN$14)))</f>
        <v>1.55052639680094E-2</v>
      </c>
      <c r="AO112" s="41">
        <f t="shared" ref="AO112" si="151">IF(AO18=0,0,(AO18/(AO$14)))</f>
        <v>7.5304540420819484E-4</v>
      </c>
      <c r="AR112" s="12" t="str">
        <f t="shared" si="133"/>
        <v>Artesunate amodiaquine</v>
      </c>
      <c r="AS112" s="40">
        <f t="shared" ref="AS112:AY112" si="152">IF(AS18=0,0,(AS18/(AS$14)))</f>
        <v>3.006631409901429E-2</v>
      </c>
      <c r="AT112" s="41">
        <f t="shared" si="152"/>
        <v>0</v>
      </c>
      <c r="AU112" s="41">
        <f t="shared" si="152"/>
        <v>0</v>
      </c>
      <c r="AV112" s="41">
        <f t="shared" si="152"/>
        <v>5.6187234875221016E-2</v>
      </c>
      <c r="AW112" s="41">
        <f t="shared" si="152"/>
        <v>0</v>
      </c>
      <c r="AX112" s="41">
        <f t="shared" si="152"/>
        <v>5.1036506484081661E-3</v>
      </c>
      <c r="AY112" s="41">
        <f t="shared" si="152"/>
        <v>0</v>
      </c>
      <c r="AZ112" s="41">
        <f t="shared" ref="AZ112:BF112" si="153">IF(AZ18=0,0,(AZ18/(AZ$14)))</f>
        <v>7.0108770865101019E-2</v>
      </c>
      <c r="BA112" s="41">
        <f t="shared" si="153"/>
        <v>0.1870913896230352</v>
      </c>
      <c r="BB112" s="41">
        <f t="shared" si="153"/>
        <v>4.2955079342250346E-2</v>
      </c>
      <c r="BC112" s="41">
        <f t="shared" si="153"/>
        <v>9.1038282120276343E-2</v>
      </c>
      <c r="BD112" s="41">
        <f t="shared" si="153"/>
        <v>0</v>
      </c>
      <c r="BE112" s="41">
        <f t="shared" si="153"/>
        <v>2.1329187629870378E-2</v>
      </c>
      <c r="BF112" s="41">
        <f t="shared" si="153"/>
        <v>1.3618800278710332E-3</v>
      </c>
    </row>
    <row r="113" spans="10:58" x14ac:dyDescent="0.25">
      <c r="J113" s="12" t="s">
        <v>56</v>
      </c>
      <c r="K113" s="40">
        <f>IF(K20=0,0,(K20/($K$14)))</f>
        <v>2.3592623880301683E-3</v>
      </c>
      <c r="L113" s="41">
        <f t="shared" ref="L113:Q113" si="154">IF(L20=0,0,(L20/(L$14)))</f>
        <v>0</v>
      </c>
      <c r="M113" s="41">
        <f t="shared" si="154"/>
        <v>0</v>
      </c>
      <c r="N113" s="41">
        <f t="shared" si="154"/>
        <v>0</v>
      </c>
      <c r="O113" s="41">
        <f t="shared" si="154"/>
        <v>0</v>
      </c>
      <c r="P113" s="41">
        <f t="shared" si="154"/>
        <v>2.232035712571401E-3</v>
      </c>
      <c r="Q113" s="41">
        <f t="shared" si="154"/>
        <v>2.2917693445046822E-2</v>
      </c>
      <c r="R113" s="40">
        <f t="shared" ref="R113:T113" si="155">IF(R20=0,0,(R20/(R$14)))</f>
        <v>4.7182468321414111E-3</v>
      </c>
      <c r="S113" s="41">
        <f t="shared" si="155"/>
        <v>0</v>
      </c>
      <c r="T113" s="41">
        <f t="shared" si="155"/>
        <v>0</v>
      </c>
      <c r="U113" s="41">
        <f t="shared" ref="U113:X113" si="156">IF(U20=0,0,(U20/(U$14)))</f>
        <v>1.2066010325871113E-2</v>
      </c>
      <c r="V113" s="41">
        <f t="shared" si="156"/>
        <v>0</v>
      </c>
      <c r="W113" s="41">
        <f t="shared" si="156"/>
        <v>1.2971492593053654E-3</v>
      </c>
      <c r="X113" s="41">
        <f t="shared" si="156"/>
        <v>0</v>
      </c>
      <c r="AA113" s="12" t="str">
        <f t="shared" si="131"/>
        <v>Artemisinin piperaquine</v>
      </c>
      <c r="AB113" s="40">
        <f t="shared" ref="AB113:AH113" si="157">IF(AB20=0,0,(AB20/(AB$14)))</f>
        <v>2.6402936578500315E-3</v>
      </c>
      <c r="AC113" s="41">
        <f t="shared" si="157"/>
        <v>0</v>
      </c>
      <c r="AD113" s="41">
        <f t="shared" si="157"/>
        <v>0</v>
      </c>
      <c r="AE113" s="41">
        <f t="shared" si="157"/>
        <v>5.0125046181828514E-3</v>
      </c>
      <c r="AF113" s="41">
        <f t="shared" si="157"/>
        <v>0</v>
      </c>
      <c r="AG113" s="41">
        <f t="shared" si="157"/>
        <v>2.3184692915051144E-3</v>
      </c>
      <c r="AH113" s="41">
        <f t="shared" si="157"/>
        <v>5.263157894736842E-3</v>
      </c>
      <c r="AI113" s="41">
        <f t="shared" ref="AI113:AM113" si="158">IF(AI20=0,0,(AI20/(AI$14)))</f>
        <v>1.454954515239835E-3</v>
      </c>
      <c r="AJ113" s="41">
        <f t="shared" si="158"/>
        <v>3.5345523364225875E-3</v>
      </c>
      <c r="AK113" s="41">
        <f t="shared" si="158"/>
        <v>3.5131548130220934E-4</v>
      </c>
      <c r="AL113" s="41">
        <f t="shared" si="158"/>
        <v>5.7008336041741705E-3</v>
      </c>
      <c r="AM113" s="41">
        <f t="shared" si="158"/>
        <v>0</v>
      </c>
      <c r="AN113" s="41">
        <f t="shared" ref="AN113" si="159">IF(AN20=0,0,(AN20/(AN$14)))</f>
        <v>7.1934875378325616E-4</v>
      </c>
      <c r="AO113" s="41">
        <f t="shared" ref="AO113" si="160">IF(AO20=0,0,(AO20/(AO$14)))</f>
        <v>0</v>
      </c>
      <c r="AR113" s="12" t="str">
        <f t="shared" si="133"/>
        <v>Artemisinin piperaquine</v>
      </c>
      <c r="AS113" s="40">
        <f t="shared" ref="AS113:AY113" si="161">IF(AS20=0,0,(AS20/(AS$14)))</f>
        <v>4.4993908517000775E-3</v>
      </c>
      <c r="AT113" s="41">
        <f t="shared" si="161"/>
        <v>0</v>
      </c>
      <c r="AU113" s="41">
        <f t="shared" si="161"/>
        <v>0</v>
      </c>
      <c r="AV113" s="41">
        <f t="shared" si="161"/>
        <v>9.0850006639038947E-3</v>
      </c>
      <c r="AW113" s="41">
        <f t="shared" si="161"/>
        <v>0</v>
      </c>
      <c r="AX113" s="41">
        <f t="shared" si="161"/>
        <v>0</v>
      </c>
      <c r="AY113" s="41">
        <f t="shared" si="161"/>
        <v>0</v>
      </c>
      <c r="AZ113" s="41">
        <f t="shared" ref="AZ113:BF113" si="162">IF(AZ20=0,0,(AZ20/(AZ$14)))</f>
        <v>5.7764816068005811E-3</v>
      </c>
      <c r="BA113" s="41">
        <f t="shared" si="162"/>
        <v>0</v>
      </c>
      <c r="BB113" s="41">
        <f t="shared" si="162"/>
        <v>1.0738769835562587E-3</v>
      </c>
      <c r="BC113" s="41">
        <f t="shared" si="162"/>
        <v>8.1882036162726733E-3</v>
      </c>
      <c r="BD113" s="41">
        <f t="shared" si="162"/>
        <v>0</v>
      </c>
      <c r="BE113" s="41">
        <f t="shared" si="162"/>
        <v>3.444181426538084E-4</v>
      </c>
      <c r="BF113" s="41">
        <f t="shared" si="162"/>
        <v>0</v>
      </c>
    </row>
    <row r="114" spans="10:58" x14ac:dyDescent="0.25">
      <c r="J114" s="12" t="s">
        <v>45</v>
      </c>
      <c r="K114" s="40">
        <f>IF(K22=0,0,(K22/($K$14)))</f>
        <v>7.0156345527929362E-2</v>
      </c>
      <c r="L114" s="41">
        <f t="shared" ref="L114:Q114" si="163">IF(L22=0,0,(L22/(L$14)))</f>
        <v>0</v>
      </c>
      <c r="M114" s="41">
        <f t="shared" si="163"/>
        <v>0</v>
      </c>
      <c r="N114" s="41">
        <f t="shared" si="163"/>
        <v>0.21608385600137467</v>
      </c>
      <c r="O114" s="41">
        <f t="shared" si="163"/>
        <v>0</v>
      </c>
      <c r="P114" s="41">
        <f t="shared" si="163"/>
        <v>6.6211726054283535E-2</v>
      </c>
      <c r="Q114" s="41">
        <f t="shared" si="163"/>
        <v>7.6885165105963521E-2</v>
      </c>
      <c r="R114" s="40">
        <f t="shared" ref="R114:T114" si="164">IF(R22=0,0,(R22/(R$14)))</f>
        <v>8.4141790733836555E-2</v>
      </c>
      <c r="S114" s="41">
        <f t="shared" si="164"/>
        <v>0</v>
      </c>
      <c r="T114" s="41">
        <f t="shared" si="164"/>
        <v>0.10051813471502589</v>
      </c>
      <c r="U114" s="41">
        <f t="shared" ref="U114:X114" si="165">IF(U22=0,0,(U22/(U$14)))</f>
        <v>0.10571998913066197</v>
      </c>
      <c r="V114" s="41">
        <f t="shared" si="165"/>
        <v>0</v>
      </c>
      <c r="W114" s="41">
        <f t="shared" si="165"/>
        <v>7.4360761857338475E-2</v>
      </c>
      <c r="X114" s="41">
        <f t="shared" si="165"/>
        <v>0</v>
      </c>
      <c r="AA114" s="12" t="str">
        <f t="shared" si="131"/>
        <v>Dihydroartemisinin piperaquine</v>
      </c>
      <c r="AB114" s="40">
        <f t="shared" ref="AB114:AH114" si="166">IF(AB22=0,0,(AB22/(AB$14)))</f>
        <v>1.9539087527480545E-2</v>
      </c>
      <c r="AC114" s="41">
        <f t="shared" si="166"/>
        <v>0</v>
      </c>
      <c r="AD114" s="41">
        <f t="shared" si="166"/>
        <v>0</v>
      </c>
      <c r="AE114" s="41">
        <f t="shared" si="166"/>
        <v>4.0100036945462811E-2</v>
      </c>
      <c r="AF114" s="41">
        <f t="shared" si="166"/>
        <v>0</v>
      </c>
      <c r="AG114" s="41">
        <f t="shared" si="166"/>
        <v>1.6536053244984091E-2</v>
      </c>
      <c r="AH114" s="41">
        <f t="shared" si="166"/>
        <v>4.6128974312915398E-2</v>
      </c>
      <c r="AI114" s="41">
        <f t="shared" ref="AI114:AM114" si="167">IF(AI22=0,0,(AI22/(AI$14)))</f>
        <v>4.0470280346028162E-2</v>
      </c>
      <c r="AJ114" s="41">
        <f t="shared" si="167"/>
        <v>1.224569313406251E-3</v>
      </c>
      <c r="AK114" s="41">
        <f t="shared" si="167"/>
        <v>3.8273869935201807E-2</v>
      </c>
      <c r="AL114" s="41">
        <f t="shared" si="167"/>
        <v>8.173537239882997E-2</v>
      </c>
      <c r="AM114" s="41">
        <f t="shared" si="167"/>
        <v>0</v>
      </c>
      <c r="AN114" s="41">
        <f t="shared" ref="AN114" si="168">IF(AN22=0,0,(AN22/(AN$14)))</f>
        <v>3.5221388217444367E-2</v>
      </c>
      <c r="AO114" s="41">
        <f t="shared" ref="AO114" si="169">IF(AO22=0,0,(AO22/(AO$14)))</f>
        <v>4.8283499446290144E-2</v>
      </c>
      <c r="AR114" s="12" t="str">
        <f t="shared" si="133"/>
        <v>Dihydroartemisinin piperaquine</v>
      </c>
      <c r="AS114" s="40">
        <f t="shared" ref="AS114:AY114" si="170">IF(AS22=0,0,(AS22/(AS$14)))</f>
        <v>3.5299451766530071E-2</v>
      </c>
      <c r="AT114" s="41">
        <f t="shared" si="170"/>
        <v>0</v>
      </c>
      <c r="AU114" s="41">
        <f t="shared" si="170"/>
        <v>4.4101672822072564E-2</v>
      </c>
      <c r="AV114" s="41">
        <f t="shared" si="170"/>
        <v>3.6326025731517261E-2</v>
      </c>
      <c r="AW114" s="41">
        <f t="shared" si="170"/>
        <v>0</v>
      </c>
      <c r="AX114" s="41">
        <f t="shared" si="170"/>
        <v>3.6246174234057994E-2</v>
      </c>
      <c r="AY114" s="41">
        <f t="shared" si="170"/>
        <v>0</v>
      </c>
      <c r="AZ114" s="41">
        <f t="shared" ref="AZ114:BF114" si="171">IF(AZ22=0,0,(AZ22/(AZ$14)))</f>
        <v>5.6749942971580591E-2</v>
      </c>
      <c r="BA114" s="41">
        <f t="shared" si="171"/>
        <v>0</v>
      </c>
      <c r="BB114" s="41">
        <f t="shared" si="171"/>
        <v>2.9895968167217988E-2</v>
      </c>
      <c r="BC114" s="41">
        <f t="shared" si="171"/>
        <v>6.7785034519077914E-2</v>
      </c>
      <c r="BD114" s="41">
        <f t="shared" si="171"/>
        <v>0</v>
      </c>
      <c r="BE114" s="41">
        <f t="shared" si="171"/>
        <v>3.7651943583927663E-2</v>
      </c>
      <c r="BF114" s="41">
        <f t="shared" si="171"/>
        <v>6.5560271109140426E-3</v>
      </c>
    </row>
    <row r="115" spans="10:58" x14ac:dyDescent="0.25">
      <c r="J115" s="12" t="s">
        <v>57</v>
      </c>
      <c r="K115" s="40">
        <f>IF(K24=0,0,(K24/($K$14)))</f>
        <v>5.5049455720703919E-4</v>
      </c>
      <c r="L115" s="41">
        <f t="shared" ref="L115:Q115" si="172">IF(L24=0,0,(L24/(L$14)))</f>
        <v>0</v>
      </c>
      <c r="M115" s="41">
        <f t="shared" si="172"/>
        <v>0</v>
      </c>
      <c r="N115" s="41">
        <f t="shared" si="172"/>
        <v>1.8644213420396939E-2</v>
      </c>
      <c r="O115" s="41">
        <f t="shared" si="172"/>
        <v>0</v>
      </c>
      <c r="P115" s="41">
        <f t="shared" si="172"/>
        <v>0</v>
      </c>
      <c r="Q115" s="41">
        <f t="shared" si="172"/>
        <v>0</v>
      </c>
      <c r="R115" s="40">
        <f t="shared" ref="R115:T115" si="173">IF(R24=0,0,(R24/(R$14)))</f>
        <v>2.481621170278545E-3</v>
      </c>
      <c r="S115" s="41">
        <f t="shared" si="173"/>
        <v>0</v>
      </c>
      <c r="T115" s="41">
        <f t="shared" si="173"/>
        <v>0</v>
      </c>
      <c r="U115" s="41">
        <f t="shared" ref="U115:X115" si="174">IF(U24=0,0,(U24/(U$14)))</f>
        <v>7.3890595932359273E-3</v>
      </c>
      <c r="V115" s="41">
        <f t="shared" si="174"/>
        <v>0</v>
      </c>
      <c r="W115" s="41">
        <f t="shared" si="174"/>
        <v>1.8672973982322919E-4</v>
      </c>
      <c r="X115" s="41">
        <f t="shared" si="174"/>
        <v>0</v>
      </c>
      <c r="AA115" s="12" t="str">
        <f t="shared" si="131"/>
        <v>Arterolane piperaquine</v>
      </c>
      <c r="AB115" s="40">
        <f t="shared" ref="AB115:AH115" si="175">IF(AB24=0,0,(AB24/(AB$14)))</f>
        <v>0</v>
      </c>
      <c r="AC115" s="41">
        <f t="shared" si="175"/>
        <v>0</v>
      </c>
      <c r="AD115" s="41">
        <f t="shared" si="175"/>
        <v>0</v>
      </c>
      <c r="AE115" s="41">
        <f t="shared" si="175"/>
        <v>0</v>
      </c>
      <c r="AF115" s="41">
        <f t="shared" si="175"/>
        <v>0</v>
      </c>
      <c r="AG115" s="41">
        <f t="shared" si="175"/>
        <v>0</v>
      </c>
      <c r="AH115" s="41">
        <f t="shared" si="175"/>
        <v>0</v>
      </c>
      <c r="AI115" s="41">
        <f t="shared" ref="AI115:AM115" si="176">IF(AI24=0,0,(AI24/(AI$14)))</f>
        <v>5.659447675094247E-4</v>
      </c>
      <c r="AJ115" s="41">
        <f t="shared" si="176"/>
        <v>0</v>
      </c>
      <c r="AK115" s="41">
        <f t="shared" si="176"/>
        <v>0</v>
      </c>
      <c r="AL115" s="41">
        <f t="shared" si="176"/>
        <v>3.6014511212810628E-3</v>
      </c>
      <c r="AM115" s="41">
        <f t="shared" si="176"/>
        <v>0</v>
      </c>
      <c r="AN115" s="41">
        <f t="shared" ref="AN115" si="177">IF(AN24=0,0,(AN24/(AN$14)))</f>
        <v>1.2093854594172648E-4</v>
      </c>
      <c r="AO115" s="41">
        <f t="shared" ref="AO115" si="178">IF(AO24=0,0,(AO24/(AO$14)))</f>
        <v>0</v>
      </c>
      <c r="AR115" s="12" t="str">
        <f t="shared" si="133"/>
        <v>Arterolane piperaquine</v>
      </c>
      <c r="AS115" s="40">
        <f t="shared" ref="AS115:AY115" si="179">IF(AS24=0,0,(AS24/(AS$14)))</f>
        <v>3.2395614132240558E-3</v>
      </c>
      <c r="AT115" s="41">
        <f t="shared" si="179"/>
        <v>0</v>
      </c>
      <c r="AU115" s="41">
        <f t="shared" si="179"/>
        <v>0</v>
      </c>
      <c r="AV115" s="41">
        <f t="shared" si="179"/>
        <v>6.5412004780108042E-3</v>
      </c>
      <c r="AW115" s="41">
        <f t="shared" si="179"/>
        <v>0</v>
      </c>
      <c r="AX115" s="41">
        <f t="shared" si="179"/>
        <v>0</v>
      </c>
      <c r="AY115" s="41">
        <f t="shared" si="179"/>
        <v>0</v>
      </c>
      <c r="AZ115" s="41">
        <f t="shared" ref="AZ115:BF115" si="180">IF(AZ24=0,0,(AZ24/(AZ$14)))</f>
        <v>3.1821646422106795E-3</v>
      </c>
      <c r="BA115" s="41">
        <f t="shared" si="180"/>
        <v>0</v>
      </c>
      <c r="BB115" s="41">
        <f t="shared" si="180"/>
        <v>0</v>
      </c>
      <c r="BC115" s="41">
        <f t="shared" si="180"/>
        <v>4.6096962406973821E-3</v>
      </c>
      <c r="BD115" s="41">
        <f t="shared" si="180"/>
        <v>0</v>
      </c>
      <c r="BE115" s="41">
        <f t="shared" si="180"/>
        <v>0</v>
      </c>
      <c r="BF115" s="41">
        <f t="shared" si="180"/>
        <v>0</v>
      </c>
    </row>
    <row r="116" spans="10:58" x14ac:dyDescent="0.25">
      <c r="J116" s="12" t="s">
        <v>46</v>
      </c>
      <c r="K116" s="40">
        <f>IF(K26=0,0,(K26/($K$14)))</f>
        <v>0</v>
      </c>
      <c r="L116" s="41">
        <f t="shared" ref="L116:Q116" si="181">IF(L26=0,0,(L26/(L$14)))</f>
        <v>0</v>
      </c>
      <c r="M116" s="41">
        <f t="shared" si="181"/>
        <v>0</v>
      </c>
      <c r="N116" s="41">
        <f t="shared" si="181"/>
        <v>0</v>
      </c>
      <c r="O116" s="41">
        <f t="shared" si="181"/>
        <v>0</v>
      </c>
      <c r="P116" s="41">
        <f t="shared" si="181"/>
        <v>0</v>
      </c>
      <c r="Q116" s="41">
        <f t="shared" si="181"/>
        <v>0</v>
      </c>
      <c r="R116" s="40">
        <f t="shared" ref="R116:T116" si="182">IF(R26=0,0,(R26/(R$14)))</f>
        <v>6.0065565464633144E-3</v>
      </c>
      <c r="S116" s="41">
        <f t="shared" si="182"/>
        <v>0</v>
      </c>
      <c r="T116" s="41">
        <f t="shared" si="182"/>
        <v>0</v>
      </c>
      <c r="U116" s="41">
        <f t="shared" ref="U116:X116" si="183">IF(U26=0,0,(U26/(U$14)))</f>
        <v>7.0650697100813099E-3</v>
      </c>
      <c r="V116" s="41">
        <f t="shared" si="183"/>
        <v>0</v>
      </c>
      <c r="W116" s="41">
        <f t="shared" si="183"/>
        <v>5.609361384289805E-3</v>
      </c>
      <c r="X116" s="41">
        <f t="shared" si="183"/>
        <v>0</v>
      </c>
      <c r="AA116" s="12" t="str">
        <f t="shared" si="131"/>
        <v>Any other ACT</v>
      </c>
      <c r="AB116" s="40">
        <f t="shared" ref="AB116:AH116" si="184">IF(AB26=0,0,(AB26/(AB$14)))</f>
        <v>0</v>
      </c>
      <c r="AC116" s="41">
        <f t="shared" si="184"/>
        <v>0</v>
      </c>
      <c r="AD116" s="41">
        <f t="shared" si="184"/>
        <v>0</v>
      </c>
      <c r="AE116" s="41">
        <f t="shared" si="184"/>
        <v>0</v>
      </c>
      <c r="AF116" s="41">
        <f t="shared" si="184"/>
        <v>0</v>
      </c>
      <c r="AG116" s="41">
        <f t="shared" si="184"/>
        <v>0</v>
      </c>
      <c r="AH116" s="41">
        <f t="shared" si="184"/>
        <v>0</v>
      </c>
      <c r="AI116" s="41">
        <f t="shared" ref="AI116:AM116" si="185">IF(AI26=0,0,(AI26/(AI$14)))</f>
        <v>1.8709878350927592E-4</v>
      </c>
      <c r="AJ116" s="41">
        <f t="shared" si="185"/>
        <v>1.2802315549247168E-3</v>
      </c>
      <c r="AK116" s="41">
        <f t="shared" si="185"/>
        <v>0</v>
      </c>
      <c r="AL116" s="41">
        <f t="shared" si="185"/>
        <v>0</v>
      </c>
      <c r="AM116" s="41">
        <f t="shared" si="185"/>
        <v>0</v>
      </c>
      <c r="AN116" s="41">
        <f t="shared" ref="AN116" si="186">IF(AN26=0,0,(AN26/(AN$14)))</f>
        <v>1.8062250367920188E-4</v>
      </c>
      <c r="AO116" s="41">
        <f t="shared" ref="AO116" si="187">IF(AO26=0,0,(AO26/(AO$14)))</f>
        <v>0</v>
      </c>
      <c r="AR116" s="12" t="str">
        <f t="shared" si="133"/>
        <v>Any other ACT</v>
      </c>
      <c r="AS116" s="40">
        <f t="shared" ref="AS116:AY116" si="188">IF(AS26=0,0,(AS26/(AS$14)))</f>
        <v>0</v>
      </c>
      <c r="AT116" s="41">
        <f t="shared" si="188"/>
        <v>0</v>
      </c>
      <c r="AU116" s="41">
        <f t="shared" si="188"/>
        <v>0</v>
      </c>
      <c r="AV116" s="41">
        <f t="shared" si="188"/>
        <v>0</v>
      </c>
      <c r="AW116" s="41">
        <f t="shared" si="188"/>
        <v>0</v>
      </c>
      <c r="AX116" s="41">
        <f t="shared" si="188"/>
        <v>0</v>
      </c>
      <c r="AY116" s="41">
        <f t="shared" si="188"/>
        <v>0</v>
      </c>
      <c r="AZ116" s="41">
        <f t="shared" ref="AZ116:BF116" si="189">IF(AZ26=0,0,(AZ26/(AZ$14)))</f>
        <v>1.1972793952405921E-3</v>
      </c>
      <c r="BA116" s="41">
        <f t="shared" si="189"/>
        <v>0</v>
      </c>
      <c r="BB116" s="41">
        <f t="shared" si="189"/>
        <v>0</v>
      </c>
      <c r="BC116" s="41">
        <f t="shared" si="189"/>
        <v>1.7343836500775228E-3</v>
      </c>
      <c r="BD116" s="41">
        <f t="shared" si="189"/>
        <v>0</v>
      </c>
      <c r="BE116" s="41">
        <f t="shared" si="189"/>
        <v>0</v>
      </c>
      <c r="BF116" s="41">
        <f t="shared" si="189"/>
        <v>0</v>
      </c>
    </row>
    <row r="117" spans="10:58" x14ac:dyDescent="0.25">
      <c r="J117" s="12" t="s">
        <v>31</v>
      </c>
      <c r="K117" s="40">
        <f>IF(K28=0,0,(K28/($K$14)))</f>
        <v>2.4861044519027583E-4</v>
      </c>
      <c r="L117" s="41">
        <f t="shared" ref="L117:Q117" si="190">IF(L28=0,0,(L28/(L$14)))</f>
        <v>7.3277967757694193E-3</v>
      </c>
      <c r="M117" s="41">
        <f t="shared" si="190"/>
        <v>0</v>
      </c>
      <c r="N117" s="41">
        <f t="shared" si="190"/>
        <v>1.1169344445399088E-3</v>
      </c>
      <c r="O117" s="41">
        <f t="shared" si="190"/>
        <v>0</v>
      </c>
      <c r="P117" s="41">
        <f t="shared" si="190"/>
        <v>1.8666965338112076E-4</v>
      </c>
      <c r="Q117" s="41">
        <f t="shared" si="190"/>
        <v>0</v>
      </c>
      <c r="R117" s="40">
        <f t="shared" ref="R117:T117" si="191">IF(R28=0,0,(R28/(R$14)))</f>
        <v>5.0549073266990107E-3</v>
      </c>
      <c r="S117" s="41">
        <f t="shared" si="191"/>
        <v>0</v>
      </c>
      <c r="T117" s="41">
        <f t="shared" si="191"/>
        <v>5.4404145077720208E-3</v>
      </c>
      <c r="U117" s="41">
        <f t="shared" ref="U117:X117" si="192">IF(U28=0,0,(U28/(U$14)))</f>
        <v>1.2834179887544156E-2</v>
      </c>
      <c r="V117" s="41">
        <f t="shared" si="192"/>
        <v>0</v>
      </c>
      <c r="W117" s="41">
        <f t="shared" si="192"/>
        <v>1.3842898045562056E-3</v>
      </c>
      <c r="X117" s="41">
        <f t="shared" si="192"/>
        <v>0</v>
      </c>
      <c r="AA117" s="12" t="str">
        <f t="shared" si="131"/>
        <v>Quinine</v>
      </c>
      <c r="AB117" s="40">
        <f t="shared" ref="AB117:AH117" si="193">IF(AB28=0,0,(AB28/(AB$14)))</f>
        <v>9.8969445833452848E-4</v>
      </c>
      <c r="AC117" s="41">
        <f t="shared" si="193"/>
        <v>0</v>
      </c>
      <c r="AD117" s="41">
        <f t="shared" si="193"/>
        <v>0</v>
      </c>
      <c r="AE117" s="41">
        <f t="shared" si="193"/>
        <v>3.4458748969789983E-3</v>
      </c>
      <c r="AF117" s="41">
        <f t="shared" si="193"/>
        <v>0</v>
      </c>
      <c r="AG117" s="41">
        <f t="shared" si="193"/>
        <v>5.4869109738718287E-4</v>
      </c>
      <c r="AH117" s="41">
        <f t="shared" si="193"/>
        <v>5.586491826836717E-3</v>
      </c>
      <c r="AI117" s="41">
        <f t="shared" ref="AI117:AM117" si="194">IF(AI28=0,0,(AI28/(AI$14)))</f>
        <v>2.1103813096450003E-3</v>
      </c>
      <c r="AJ117" s="41">
        <f t="shared" si="194"/>
        <v>1.1494252873563218E-2</v>
      </c>
      <c r="AK117" s="41">
        <f t="shared" si="194"/>
        <v>4.6842064173627912E-4</v>
      </c>
      <c r="AL117" s="41">
        <f t="shared" si="194"/>
        <v>7.2380383510624287E-3</v>
      </c>
      <c r="AM117" s="41">
        <f t="shared" si="194"/>
        <v>0</v>
      </c>
      <c r="AN117" s="41">
        <f t="shared" ref="AN117" si="195">IF(AN28=0,0,(AN28/(AN$14)))</f>
        <v>8.7169990906049602E-4</v>
      </c>
      <c r="AO117" s="41">
        <f t="shared" ref="AO117" si="196">IF(AO28=0,0,(AO28/(AO$14)))</f>
        <v>0</v>
      </c>
      <c r="AR117" s="12" t="str">
        <f t="shared" si="133"/>
        <v>Quinine</v>
      </c>
      <c r="AS117" s="40">
        <f t="shared" ref="AS117:AY117" si="197">IF(AS28=0,0,(AS28/(AS$14)))</f>
        <v>6.6452541809724217E-4</v>
      </c>
      <c r="AT117" s="41">
        <f t="shared" si="197"/>
        <v>0</v>
      </c>
      <c r="AU117" s="41">
        <f t="shared" si="197"/>
        <v>2.0855963502063871E-2</v>
      </c>
      <c r="AV117" s="41">
        <f t="shared" si="197"/>
        <v>0</v>
      </c>
      <c r="AW117" s="41">
        <f t="shared" si="197"/>
        <v>0</v>
      </c>
      <c r="AX117" s="41">
        <f t="shared" si="197"/>
        <v>0</v>
      </c>
      <c r="AY117" s="41">
        <f t="shared" si="197"/>
        <v>0</v>
      </c>
      <c r="AZ117" s="41">
        <f t="shared" ref="AZ117:BF117" si="198">IF(AZ28=0,0,(AZ28/(AZ$14)))</f>
        <v>3.521161035136701E-4</v>
      </c>
      <c r="BA117" s="41">
        <f t="shared" si="198"/>
        <v>0</v>
      </c>
      <c r="BB117" s="41">
        <f t="shared" si="198"/>
        <v>4.9475046742413348E-3</v>
      </c>
      <c r="BC117" s="41">
        <f t="shared" si="198"/>
        <v>1.8330884106510404E-4</v>
      </c>
      <c r="BD117" s="41">
        <f t="shared" si="198"/>
        <v>0</v>
      </c>
      <c r="BE117" s="41">
        <f t="shared" si="198"/>
        <v>3.2348665332125645E-5</v>
      </c>
      <c r="BF117" s="41">
        <f t="shared" si="198"/>
        <v>0</v>
      </c>
    </row>
    <row r="118" spans="10:58" x14ac:dyDescent="0.25">
      <c r="J118" s="12" t="s">
        <v>48</v>
      </c>
      <c r="K118" s="40">
        <f>IF(K30=0,0,(K30/($K$14)))</f>
        <v>2.2045150701056088E-2</v>
      </c>
      <c r="L118" s="41">
        <f t="shared" ref="L118:Q118" si="199">IF(L30=0,0,(L30/(L$14)))</f>
        <v>0</v>
      </c>
      <c r="M118" s="41">
        <f t="shared" si="199"/>
        <v>0</v>
      </c>
      <c r="N118" s="41">
        <f t="shared" si="199"/>
        <v>1.0653836240226823E-2</v>
      </c>
      <c r="O118" s="41">
        <f t="shared" si="199"/>
        <v>0</v>
      </c>
      <c r="P118" s="41">
        <f t="shared" si="199"/>
        <v>2.2237689136359512E-2</v>
      </c>
      <c r="Q118" s="41">
        <f t="shared" si="199"/>
        <v>5.6185312962050274E-2</v>
      </c>
      <c r="R118" s="40">
        <f t="shared" ref="R118:T118" si="200">IF(R30=0,0,(R30/(R$14)))</f>
        <v>2.1766267618426996E-2</v>
      </c>
      <c r="S118" s="41">
        <f t="shared" si="200"/>
        <v>2.6777175645521199E-2</v>
      </c>
      <c r="T118" s="41">
        <f t="shared" si="200"/>
        <v>0.30544041450777204</v>
      </c>
      <c r="U118" s="41">
        <f t="shared" ref="U118:X118" si="201">IF(U30=0,0,(U30/(U$14)))</f>
        <v>5.1890637737505478E-3</v>
      </c>
      <c r="V118" s="41">
        <f t="shared" si="201"/>
        <v>0</v>
      </c>
      <c r="W118" s="41">
        <f t="shared" si="201"/>
        <v>2.6896551724137931E-2</v>
      </c>
      <c r="X118" s="41">
        <f t="shared" si="201"/>
        <v>0</v>
      </c>
      <c r="AA118" s="12" t="str">
        <f t="shared" si="131"/>
        <v>Chloroquine</v>
      </c>
      <c r="AB118" s="40">
        <f t="shared" ref="AB118:AH118" si="202">IF(AB30=0,0,(AB30/(AB$14)))</f>
        <v>5.7204838487766821E-2</v>
      </c>
      <c r="AC118" s="41">
        <f t="shared" si="202"/>
        <v>0</v>
      </c>
      <c r="AD118" s="41">
        <f t="shared" si="202"/>
        <v>0</v>
      </c>
      <c r="AE118" s="41">
        <f t="shared" si="202"/>
        <v>7.0267428311592359E-3</v>
      </c>
      <c r="AF118" s="41">
        <f t="shared" si="202"/>
        <v>0</v>
      </c>
      <c r="AG118" s="41">
        <f t="shared" si="202"/>
        <v>6.5101699894900708E-2</v>
      </c>
      <c r="AH118" s="41">
        <f t="shared" si="202"/>
        <v>9.2168133644691938E-2</v>
      </c>
      <c r="AI118" s="41">
        <f t="shared" ref="AI118:AM118" si="203">IF(AI30=0,0,(AI30/(AI$14)))</f>
        <v>2.641811581066068E-2</v>
      </c>
      <c r="AJ118" s="41">
        <f t="shared" si="203"/>
        <v>1.1132448303693191E-4</v>
      </c>
      <c r="AK118" s="41">
        <f t="shared" si="203"/>
        <v>6.2456085564837217E-3</v>
      </c>
      <c r="AL118" s="41">
        <f t="shared" si="203"/>
        <v>5.3933926547965185E-3</v>
      </c>
      <c r="AM118" s="41">
        <f t="shared" si="203"/>
        <v>0</v>
      </c>
      <c r="AN118" s="41">
        <f t="shared" ref="AN118" si="204">IF(AN30=0,0,(AN30/(AN$14)))</f>
        <v>3.3543954878927952E-2</v>
      </c>
      <c r="AO118" s="41">
        <f t="shared" ref="AO118" si="205">IF(AO30=0,0,(AO30/(AO$14)))</f>
        <v>1.9357696566998893E-2</v>
      </c>
      <c r="AR118" s="12" t="str">
        <f t="shared" si="133"/>
        <v>Chloroquine</v>
      </c>
      <c r="AS118" s="40">
        <f t="shared" ref="AS118:AY118" si="206">IF(AS30=0,0,(AS30/(AS$14)))</f>
        <v>3.3963478790563738E-2</v>
      </c>
      <c r="AT118" s="41">
        <f t="shared" si="206"/>
        <v>0</v>
      </c>
      <c r="AU118" s="41">
        <f t="shared" si="206"/>
        <v>5.3334781664132087E-2</v>
      </c>
      <c r="AV118" s="41">
        <f t="shared" si="206"/>
        <v>3.1427113835058321E-2</v>
      </c>
      <c r="AW118" s="41">
        <f t="shared" si="206"/>
        <v>0</v>
      </c>
      <c r="AX118" s="41">
        <f t="shared" si="206"/>
        <v>2.8129239895245007E-2</v>
      </c>
      <c r="AY118" s="41">
        <f t="shared" si="206"/>
        <v>0.12773944805194806</v>
      </c>
      <c r="AZ118" s="41">
        <f t="shared" ref="AZ118:BF118" si="207">IF(AZ30=0,0,(AZ30/(AZ$14)))</f>
        <v>1.7144922439233521E-2</v>
      </c>
      <c r="BA118" s="41">
        <f t="shared" si="207"/>
        <v>0</v>
      </c>
      <c r="BB118" s="41">
        <f t="shared" si="207"/>
        <v>6.9322594563497771E-3</v>
      </c>
      <c r="BC118" s="41">
        <f t="shared" si="207"/>
        <v>1.2737818698360088E-2</v>
      </c>
      <c r="BD118" s="41">
        <f t="shared" si="207"/>
        <v>0</v>
      </c>
      <c r="BE118" s="41">
        <f t="shared" si="207"/>
        <v>3.5279073838682916E-2</v>
      </c>
      <c r="BF118" s="41">
        <f t="shared" si="207"/>
        <v>4.9830028926754078E-3</v>
      </c>
    </row>
    <row r="119" spans="10:58" x14ac:dyDescent="0.25">
      <c r="J119" s="12" t="s">
        <v>49</v>
      </c>
      <c r="K119" s="40">
        <f>IF(K32=0,0,(K32/($K$14)))</f>
        <v>2.9422285135885903E-2</v>
      </c>
      <c r="L119" s="41">
        <f t="shared" ref="L119:Q119" si="208">IF(L32=0,0,(L32/(L$14)))</f>
        <v>0</v>
      </c>
      <c r="M119" s="41">
        <f t="shared" si="208"/>
        <v>5.5058499655884375E-3</v>
      </c>
      <c r="N119" s="41">
        <f t="shared" si="208"/>
        <v>1.606667239453561E-2</v>
      </c>
      <c r="O119" s="41">
        <f t="shared" si="208"/>
        <v>0</v>
      </c>
      <c r="P119" s="41">
        <f t="shared" si="208"/>
        <v>2.9275135068827767E-2</v>
      </c>
      <c r="Q119" s="41">
        <f t="shared" si="208"/>
        <v>0.10473139477575159</v>
      </c>
      <c r="R119" s="40">
        <f t="shared" ref="R119:T119" si="209">IF(R32=0,0,(R32/(R$14)))</f>
        <v>3.217941004414919E-2</v>
      </c>
      <c r="S119" s="41">
        <f t="shared" si="209"/>
        <v>1.2751036021676763E-3</v>
      </c>
      <c r="T119" s="41">
        <f t="shared" si="209"/>
        <v>3.4455958549222801E-2</v>
      </c>
      <c r="U119" s="41">
        <f t="shared" ref="U119:X119" si="210">IF(U32=0,0,(U32/(U$14)))</f>
        <v>2.7486883635375513E-2</v>
      </c>
      <c r="V119" s="41">
        <f t="shared" si="210"/>
        <v>0</v>
      </c>
      <c r="W119" s="41">
        <f t="shared" si="210"/>
        <v>3.4632142412548236E-2</v>
      </c>
      <c r="X119" s="41">
        <f t="shared" si="210"/>
        <v>0</v>
      </c>
      <c r="AA119" s="12" t="str">
        <f t="shared" si="131"/>
        <v>Sulfadoxine pyrimethamine</v>
      </c>
      <c r="AB119" s="40">
        <f t="shared" ref="AB119:AH119" si="211">IF(AB32=0,0,(AB32/(AB$14)))</f>
        <v>0.10815311209235376</v>
      </c>
      <c r="AC119" s="41">
        <f t="shared" si="211"/>
        <v>0</v>
      </c>
      <c r="AD119" s="41">
        <f t="shared" si="211"/>
        <v>0.3395808605998335</v>
      </c>
      <c r="AE119" s="41">
        <f t="shared" si="211"/>
        <v>2.2042941995623386E-2</v>
      </c>
      <c r="AF119" s="41">
        <f t="shared" si="211"/>
        <v>0</v>
      </c>
      <c r="AG119" s="41">
        <f t="shared" si="211"/>
        <v>0.11675099051213331</v>
      </c>
      <c r="AH119" s="41">
        <f t="shared" si="211"/>
        <v>1.3669840129333572E-2</v>
      </c>
      <c r="AI119" s="41">
        <f t="shared" ref="AI119:AM119" si="212">IF(AI32=0,0,(AI32/(AI$14)))</f>
        <v>7.9999256253282941E-2</v>
      </c>
      <c r="AJ119" s="41">
        <f t="shared" si="212"/>
        <v>1.6921321421613646E-2</v>
      </c>
      <c r="AK119" s="41">
        <f t="shared" si="212"/>
        <v>4.0362245296276057E-2</v>
      </c>
      <c r="AL119" s="41">
        <f t="shared" si="212"/>
        <v>4.1609936491483888E-2</v>
      </c>
      <c r="AM119" s="41">
        <f t="shared" si="212"/>
        <v>0.37021276595744679</v>
      </c>
      <c r="AN119" s="41">
        <f t="shared" ref="AN119" si="213">IF(AN32=0,0,(AN32/(AN$14)))</f>
        <v>8.9877757830770844E-2</v>
      </c>
      <c r="AO119" s="41">
        <f t="shared" ref="AO119" si="214">IF(AO32=0,0,(AO32/(AO$14)))</f>
        <v>0.18232558139534885</v>
      </c>
      <c r="AR119" s="12" t="str">
        <f t="shared" si="133"/>
        <v>Sulfadoxine pyrimethamine</v>
      </c>
      <c r="AS119" s="40">
        <f t="shared" ref="AS119:AY119" si="215">IF(AS32=0,0,(AS32/(AS$14)))</f>
        <v>7.3042418872521872E-2</v>
      </c>
      <c r="AT119" s="41">
        <f t="shared" si="215"/>
        <v>0</v>
      </c>
      <c r="AU119" s="41">
        <f t="shared" si="215"/>
        <v>1.0862480990658267E-4</v>
      </c>
      <c r="AV119" s="41">
        <f t="shared" si="215"/>
        <v>2.379571327737905E-2</v>
      </c>
      <c r="AW119" s="41">
        <f t="shared" si="215"/>
        <v>0</v>
      </c>
      <c r="AX119" s="41">
        <f t="shared" si="215"/>
        <v>0.12929511248540687</v>
      </c>
      <c r="AY119" s="41">
        <f t="shared" si="215"/>
        <v>0.13260957792207792</v>
      </c>
      <c r="AZ119" s="41">
        <f t="shared" ref="AZ119:BF119" si="216">IF(AZ32=0,0,(AZ32/(AZ$14)))</f>
        <v>4.978126056718625E-2</v>
      </c>
      <c r="BA119" s="41">
        <f t="shared" si="216"/>
        <v>0</v>
      </c>
      <c r="BB119" s="41">
        <f t="shared" si="216"/>
        <v>5.959058440001918E-2</v>
      </c>
      <c r="BC119" s="41">
        <f t="shared" si="216"/>
        <v>2.3729605358748886E-2</v>
      </c>
      <c r="BD119" s="41">
        <f t="shared" si="216"/>
        <v>0</v>
      </c>
      <c r="BE119" s="41">
        <f t="shared" si="216"/>
        <v>0.12340254679139298</v>
      </c>
      <c r="BF119" s="41">
        <f t="shared" si="216"/>
        <v>8.2926880766875696E-2</v>
      </c>
    </row>
    <row r="120" spans="10:58" x14ac:dyDescent="0.25">
      <c r="J120" s="16" t="s">
        <v>58</v>
      </c>
      <c r="K120" s="40">
        <f>IF(K34=0,0,(K34/($K$14)))</f>
        <v>1.4561468932573296E-3</v>
      </c>
      <c r="L120" s="41">
        <f t="shared" ref="L120:Q120" si="217">IF(L34=0,0,(L34/(L$14)))</f>
        <v>0</v>
      </c>
      <c r="M120" s="41">
        <f t="shared" si="217"/>
        <v>0</v>
      </c>
      <c r="N120" s="41">
        <f t="shared" si="217"/>
        <v>0</v>
      </c>
      <c r="O120" s="41">
        <f t="shared" si="217"/>
        <v>0</v>
      </c>
      <c r="P120" s="41">
        <f t="shared" si="217"/>
        <v>1.5306911577251902E-3</v>
      </c>
      <c r="Q120" s="41">
        <f t="shared" si="217"/>
        <v>0</v>
      </c>
      <c r="R120" s="40">
        <f t="shared" ref="R120:T120" si="218">IF(R34=0,0,(R34/(R$14)))</f>
        <v>3.3116059538908452E-3</v>
      </c>
      <c r="S120" s="41">
        <f t="shared" si="218"/>
        <v>0</v>
      </c>
      <c r="T120" s="41">
        <f t="shared" si="218"/>
        <v>7.7720207253886009E-3</v>
      </c>
      <c r="U120" s="41">
        <f t="shared" ref="U120:X120" si="219">IF(U34=0,0,(U34/(U$14)))</f>
        <v>0</v>
      </c>
      <c r="V120" s="41">
        <f t="shared" si="219"/>
        <v>0</v>
      </c>
      <c r="W120" s="41">
        <f t="shared" si="219"/>
        <v>4.8724013444541268E-3</v>
      </c>
      <c r="X120" s="41">
        <f t="shared" si="219"/>
        <v>0</v>
      </c>
      <c r="AA120" s="16" t="str">
        <f t="shared" si="131"/>
        <v>Sulfadoxine pyrimethamine amodiaquine</v>
      </c>
      <c r="AB120" s="40">
        <f t="shared" ref="AB120:AH120" si="220">IF(AB34=0,0,(AB34/(AB$14)))</f>
        <v>0</v>
      </c>
      <c r="AC120" s="41">
        <f t="shared" si="220"/>
        <v>0</v>
      </c>
      <c r="AD120" s="41">
        <f t="shared" si="220"/>
        <v>0</v>
      </c>
      <c r="AE120" s="41">
        <f t="shared" si="220"/>
        <v>0</v>
      </c>
      <c r="AF120" s="41">
        <f t="shared" si="220"/>
        <v>0</v>
      </c>
      <c r="AG120" s="41">
        <f t="shared" si="220"/>
        <v>0</v>
      </c>
      <c r="AH120" s="41">
        <f t="shared" si="220"/>
        <v>0</v>
      </c>
      <c r="AI120" s="41">
        <f t="shared" ref="AI120:AM120" si="221">IF(AI34=0,0,(AI34/(AI$14)))</f>
        <v>2.986607910676019E-3</v>
      </c>
      <c r="AJ120" s="41">
        <f t="shared" si="221"/>
        <v>0</v>
      </c>
      <c r="AK120" s="41">
        <f t="shared" si="221"/>
        <v>0</v>
      </c>
      <c r="AL120" s="41">
        <f t="shared" si="221"/>
        <v>7.1150619713113671E-4</v>
      </c>
      <c r="AM120" s="41">
        <f t="shared" si="221"/>
        <v>0</v>
      </c>
      <c r="AN120" s="41">
        <f t="shared" ref="AN120" si="222">IF(AN34=0,0,(AN34/(AN$14)))</f>
        <v>3.9092992318046386E-3</v>
      </c>
      <c r="AO120" s="41">
        <f t="shared" ref="AO120" si="223">IF(AO34=0,0,(AO34/(AO$14)))</f>
        <v>0</v>
      </c>
      <c r="AR120" s="16" t="str">
        <f t="shared" si="133"/>
        <v>Sulfadoxine pyrimethamine amodiaquine</v>
      </c>
      <c r="AS120" s="40">
        <f t="shared" ref="AS120:AY120" si="224">IF(AS34=0,0,(AS34/(AS$14)))</f>
        <v>2.5404252962675823E-3</v>
      </c>
      <c r="AT120" s="41">
        <f t="shared" si="224"/>
        <v>0</v>
      </c>
      <c r="AU120" s="41">
        <f t="shared" si="224"/>
        <v>0</v>
      </c>
      <c r="AV120" s="41">
        <f t="shared" si="224"/>
        <v>0</v>
      </c>
      <c r="AW120" s="41">
        <f t="shared" si="224"/>
        <v>0</v>
      </c>
      <c r="AX120" s="41">
        <f t="shared" si="224"/>
        <v>5.7899220648092642E-3</v>
      </c>
      <c r="AY120" s="41">
        <f t="shared" si="224"/>
        <v>0</v>
      </c>
      <c r="AZ120" s="41">
        <f t="shared" ref="AZ120:BF120" si="225">IF(AZ34=0,0,(AZ34/(AZ$14)))</f>
        <v>1.3200121717056935E-3</v>
      </c>
      <c r="BA120" s="41">
        <f t="shared" si="225"/>
        <v>0</v>
      </c>
      <c r="BB120" s="41">
        <f t="shared" si="225"/>
        <v>0</v>
      </c>
      <c r="BC120" s="41">
        <f t="shared" si="225"/>
        <v>6.1307304704048176E-6</v>
      </c>
      <c r="BD120" s="41">
        <f t="shared" si="225"/>
        <v>0</v>
      </c>
      <c r="BE120" s="41">
        <f t="shared" si="225"/>
        <v>3.1701692025483137E-3</v>
      </c>
      <c r="BF120" s="41">
        <f t="shared" si="225"/>
        <v>1.5234053335022486E-2</v>
      </c>
    </row>
    <row r="121" spans="10:58" x14ac:dyDescent="0.25">
      <c r="J121" s="16" t="s">
        <v>50</v>
      </c>
      <c r="K121" s="40">
        <f>IF(K36=0,0,(K36/($K$14)))</f>
        <v>9.6399968543168163E-5</v>
      </c>
      <c r="L121" s="41">
        <f t="shared" ref="L121:Q121" si="226">IF(L36=0,0,(L36/(L$14)))</f>
        <v>0</v>
      </c>
      <c r="M121" s="41">
        <f t="shared" si="226"/>
        <v>0</v>
      </c>
      <c r="N121" s="41">
        <f t="shared" si="226"/>
        <v>0</v>
      </c>
      <c r="O121" s="41">
        <f t="shared" si="226"/>
        <v>0</v>
      </c>
      <c r="P121" s="41">
        <f t="shared" si="226"/>
        <v>1.013349546926084E-4</v>
      </c>
      <c r="Q121" s="41">
        <f t="shared" si="226"/>
        <v>0</v>
      </c>
      <c r="R121" s="40">
        <f t="shared" ref="R121:T121" si="227">IF(R36=0,0,(R36/(R$14)))</f>
        <v>9.2164976975422116E-4</v>
      </c>
      <c r="S121" s="41">
        <f t="shared" si="227"/>
        <v>7.0130698119222198E-3</v>
      </c>
      <c r="T121" s="41">
        <f t="shared" si="227"/>
        <v>1.4766839378238342E-2</v>
      </c>
      <c r="U121" s="41">
        <f t="shared" ref="U121:X121" si="228">IF(U36=0,0,(U36/(U$14)))</f>
        <v>9.9287222257059829E-5</v>
      </c>
      <c r="V121" s="41">
        <f t="shared" si="228"/>
        <v>0</v>
      </c>
      <c r="W121" s="41">
        <f t="shared" si="228"/>
        <v>1.1328270882609236E-3</v>
      </c>
      <c r="X121" s="41">
        <f t="shared" si="228"/>
        <v>0</v>
      </c>
      <c r="AA121" s="16" t="str">
        <f t="shared" si="131"/>
        <v>Other non-artemisinins</v>
      </c>
      <c r="AB121" s="40">
        <f t="shared" ref="AB121:AH121" si="229">IF(AB36=0,0,(AB36/(AB$14)))</f>
        <v>0</v>
      </c>
      <c r="AC121" s="41">
        <f t="shared" si="229"/>
        <v>0</v>
      </c>
      <c r="AD121" s="41">
        <f t="shared" si="229"/>
        <v>0</v>
      </c>
      <c r="AE121" s="41">
        <f t="shared" si="229"/>
        <v>0</v>
      </c>
      <c r="AF121" s="41">
        <f t="shared" si="229"/>
        <v>0</v>
      </c>
      <c r="AG121" s="41">
        <f t="shared" si="229"/>
        <v>0</v>
      </c>
      <c r="AH121" s="41">
        <f t="shared" si="229"/>
        <v>0</v>
      </c>
      <c r="AI121" s="41">
        <f t="shared" ref="AI121:AM121" si="230">IF(AI36=0,0,(AI36/(AI$14)))</f>
        <v>0</v>
      </c>
      <c r="AJ121" s="41">
        <f t="shared" si="230"/>
        <v>0</v>
      </c>
      <c r="AK121" s="41">
        <f t="shared" si="230"/>
        <v>0</v>
      </c>
      <c r="AL121" s="41">
        <f t="shared" si="230"/>
        <v>0</v>
      </c>
      <c r="AM121" s="41">
        <f t="shared" si="230"/>
        <v>0</v>
      </c>
      <c r="AN121" s="41">
        <f t="shared" ref="AN121" si="231">IF(AN36=0,0,(AN36/(AN$14)))</f>
        <v>0</v>
      </c>
      <c r="AO121" s="41">
        <f t="shared" ref="AO121" si="232">IF(AO36=0,0,(AO36/(AO$14)))</f>
        <v>0</v>
      </c>
      <c r="AR121" s="16" t="str">
        <f t="shared" si="133"/>
        <v>Other non-artemisinins</v>
      </c>
      <c r="AS121" s="40">
        <f t="shared" ref="AS121:AY121" si="233">IF(AS36=0,0,(AS36/(AS$14)))</f>
        <v>0</v>
      </c>
      <c r="AT121" s="41">
        <f t="shared" si="233"/>
        <v>0</v>
      </c>
      <c r="AU121" s="41">
        <f t="shared" si="233"/>
        <v>0</v>
      </c>
      <c r="AV121" s="41">
        <f t="shared" si="233"/>
        <v>0</v>
      </c>
      <c r="AW121" s="41">
        <f t="shared" si="233"/>
        <v>0</v>
      </c>
      <c r="AX121" s="41">
        <f t="shared" si="233"/>
        <v>0</v>
      </c>
      <c r="AY121" s="41">
        <f t="shared" si="233"/>
        <v>0</v>
      </c>
      <c r="AZ121" s="41">
        <f t="shared" ref="AZ121:BF121" si="234">IF(AZ36=0,0,(AZ36/(AZ$14)))</f>
        <v>0</v>
      </c>
      <c r="BA121" s="41">
        <f t="shared" si="234"/>
        <v>0</v>
      </c>
      <c r="BB121" s="41">
        <f t="shared" si="234"/>
        <v>0</v>
      </c>
      <c r="BC121" s="41">
        <f t="shared" si="234"/>
        <v>0</v>
      </c>
      <c r="BD121" s="41">
        <f t="shared" si="234"/>
        <v>0</v>
      </c>
      <c r="BE121" s="41">
        <f t="shared" si="234"/>
        <v>0</v>
      </c>
      <c r="BF121" s="41">
        <f t="shared" si="234"/>
        <v>0</v>
      </c>
    </row>
    <row r="122" spans="10:58" x14ac:dyDescent="0.25">
      <c r="J122" s="16" t="s">
        <v>36</v>
      </c>
      <c r="K122" s="40">
        <f>IF(K38=0,0,(K38/($K$14)))</f>
        <v>0</v>
      </c>
      <c r="L122" s="41">
        <f t="shared" ref="L122:Q122" si="235">IF(L38=0,0,(L38/(L$14)))</f>
        <v>0</v>
      </c>
      <c r="M122" s="41">
        <f t="shared" si="235"/>
        <v>0</v>
      </c>
      <c r="N122" s="41">
        <f t="shared" si="235"/>
        <v>0</v>
      </c>
      <c r="O122" s="41">
        <f t="shared" si="235"/>
        <v>0</v>
      </c>
      <c r="P122" s="41">
        <f t="shared" si="235"/>
        <v>0</v>
      </c>
      <c r="Q122" s="41">
        <f t="shared" si="235"/>
        <v>0</v>
      </c>
      <c r="R122" s="40">
        <f t="shared" ref="R122:T122" si="236">IF(R38=0,0,(R38/(R$14)))</f>
        <v>0</v>
      </c>
      <c r="S122" s="41">
        <f t="shared" si="236"/>
        <v>0</v>
      </c>
      <c r="T122" s="41">
        <f t="shared" si="236"/>
        <v>0</v>
      </c>
      <c r="U122" s="41">
        <f t="shared" ref="U122:X122" si="237">IF(U38=0,0,(U38/(U$14)))</f>
        <v>0</v>
      </c>
      <c r="V122" s="41">
        <f t="shared" si="237"/>
        <v>0</v>
      </c>
      <c r="W122" s="41">
        <f t="shared" si="237"/>
        <v>0</v>
      </c>
      <c r="X122" s="41">
        <f t="shared" si="237"/>
        <v>0</v>
      </c>
      <c r="AA122" s="16" t="str">
        <f t="shared" si="131"/>
        <v>Oral artemisinin monotherapy</v>
      </c>
      <c r="AB122" s="40">
        <f t="shared" ref="AB122:AH122" si="238">IF(AB38=0,0,(AB38/(AB$14)))</f>
        <v>0</v>
      </c>
      <c r="AC122" s="41">
        <f t="shared" si="238"/>
        <v>0</v>
      </c>
      <c r="AD122" s="41">
        <f t="shared" si="238"/>
        <v>0</v>
      </c>
      <c r="AE122" s="41">
        <f t="shared" si="238"/>
        <v>0</v>
      </c>
      <c r="AF122" s="41">
        <f t="shared" si="238"/>
        <v>0</v>
      </c>
      <c r="AG122" s="41">
        <f t="shared" si="238"/>
        <v>0</v>
      </c>
      <c r="AH122" s="41">
        <f t="shared" si="238"/>
        <v>0</v>
      </c>
      <c r="AI122" s="41">
        <f t="shared" ref="AI122:AM122" si="239">IF(AI38=0,0,(AI38/(AI$14)))</f>
        <v>0</v>
      </c>
      <c r="AJ122" s="41">
        <f t="shared" si="239"/>
        <v>0</v>
      </c>
      <c r="AK122" s="41">
        <f t="shared" si="239"/>
        <v>0</v>
      </c>
      <c r="AL122" s="41">
        <f t="shared" si="239"/>
        <v>0</v>
      </c>
      <c r="AM122" s="41">
        <f t="shared" si="239"/>
        <v>0</v>
      </c>
      <c r="AN122" s="41">
        <f t="shared" ref="AN122" si="240">IF(AN38=0,0,(AN38/(AN$14)))</f>
        <v>0</v>
      </c>
      <c r="AO122" s="41">
        <f t="shared" ref="AO122" si="241">IF(AO38=0,0,(AO38/(AO$14)))</f>
        <v>0</v>
      </c>
      <c r="AR122" s="16" t="str">
        <f t="shared" si="133"/>
        <v>Oral artemisinin monotherapy</v>
      </c>
      <c r="AS122" s="40">
        <f t="shared" ref="AS122:AY122" si="242">IF(AS38=0,0,(AS38/(AS$14)))</f>
        <v>0</v>
      </c>
      <c r="AT122" s="41">
        <f t="shared" si="242"/>
        <v>0</v>
      </c>
      <c r="AU122" s="41">
        <f t="shared" si="242"/>
        <v>0</v>
      </c>
      <c r="AV122" s="41">
        <f t="shared" si="242"/>
        <v>0</v>
      </c>
      <c r="AW122" s="41">
        <f t="shared" si="242"/>
        <v>0</v>
      </c>
      <c r="AX122" s="41">
        <f t="shared" si="242"/>
        <v>0</v>
      </c>
      <c r="AY122" s="41">
        <f t="shared" si="242"/>
        <v>0</v>
      </c>
      <c r="AZ122" s="41">
        <f t="shared" ref="AZ122:BF122" si="243">IF(AZ38=0,0,(AZ38/(AZ$14)))</f>
        <v>0</v>
      </c>
      <c r="BA122" s="41">
        <f t="shared" si="243"/>
        <v>0</v>
      </c>
      <c r="BB122" s="41">
        <f t="shared" si="243"/>
        <v>0</v>
      </c>
      <c r="BC122" s="41">
        <f t="shared" si="243"/>
        <v>0</v>
      </c>
      <c r="BD122" s="41">
        <f t="shared" si="243"/>
        <v>0</v>
      </c>
      <c r="BE122" s="41">
        <f t="shared" si="243"/>
        <v>0</v>
      </c>
      <c r="BF122" s="41">
        <f t="shared" si="243"/>
        <v>0</v>
      </c>
    </row>
    <row r="123" spans="10:58" x14ac:dyDescent="0.25">
      <c r="J123" s="16" t="s">
        <v>37</v>
      </c>
      <c r="K123" s="40">
        <f>IF(K40=0,0,(K40/($K$14)))</f>
        <v>0</v>
      </c>
      <c r="L123" s="41">
        <f t="shared" ref="L123:Q123" si="244">IF(L40=0,0,(L40/(L$14)))</f>
        <v>0</v>
      </c>
      <c r="M123" s="41">
        <f t="shared" si="244"/>
        <v>0</v>
      </c>
      <c r="N123" s="41">
        <f t="shared" si="244"/>
        <v>0</v>
      </c>
      <c r="O123" s="41">
        <f t="shared" si="244"/>
        <v>0</v>
      </c>
      <c r="P123" s="41">
        <f t="shared" si="244"/>
        <v>0</v>
      </c>
      <c r="Q123" s="41">
        <f t="shared" si="244"/>
        <v>0</v>
      </c>
      <c r="R123" s="40">
        <f t="shared" ref="R123:T123" si="245">IF(R40=0,0,(R40/(R$14)))</f>
        <v>0</v>
      </c>
      <c r="S123" s="41">
        <f t="shared" si="245"/>
        <v>0</v>
      </c>
      <c r="T123" s="41">
        <f t="shared" si="245"/>
        <v>0</v>
      </c>
      <c r="U123" s="41">
        <f t="shared" ref="U123:X123" si="246">IF(U40=0,0,(U40/(U$14)))</f>
        <v>0</v>
      </c>
      <c r="V123" s="41">
        <f t="shared" si="246"/>
        <v>0</v>
      </c>
      <c r="W123" s="41">
        <f t="shared" si="246"/>
        <v>0</v>
      </c>
      <c r="X123" s="41">
        <f t="shared" si="246"/>
        <v>0</v>
      </c>
      <c r="AA123" s="16" t="str">
        <f t="shared" si="131"/>
        <v>Rectal artesunate</v>
      </c>
      <c r="AB123" s="40">
        <f t="shared" ref="AB123:AH123" si="247">IF(AB40=0,0,(AB40/(AB$14)))</f>
        <v>0</v>
      </c>
      <c r="AC123" s="41">
        <f t="shared" si="247"/>
        <v>0</v>
      </c>
      <c r="AD123" s="41">
        <f t="shared" si="247"/>
        <v>0</v>
      </c>
      <c r="AE123" s="41">
        <f t="shared" si="247"/>
        <v>0</v>
      </c>
      <c r="AF123" s="41">
        <f t="shared" si="247"/>
        <v>0</v>
      </c>
      <c r="AG123" s="41">
        <f t="shared" si="247"/>
        <v>0</v>
      </c>
      <c r="AH123" s="41">
        <f t="shared" si="247"/>
        <v>0</v>
      </c>
      <c r="AI123" s="41">
        <f t="shared" ref="AI123:AM123" si="248">IF(AI40=0,0,(AI40/(AI$14)))</f>
        <v>0</v>
      </c>
      <c r="AJ123" s="41">
        <f t="shared" si="248"/>
        <v>0</v>
      </c>
      <c r="AK123" s="41">
        <f t="shared" si="248"/>
        <v>0</v>
      </c>
      <c r="AL123" s="41">
        <f t="shared" si="248"/>
        <v>0</v>
      </c>
      <c r="AM123" s="41">
        <f t="shared" si="248"/>
        <v>0</v>
      </c>
      <c r="AN123" s="41">
        <f t="shared" ref="AN123" si="249">IF(AN40=0,0,(AN40/(AN$14)))</f>
        <v>0</v>
      </c>
      <c r="AO123" s="41">
        <f t="shared" ref="AO123" si="250">IF(AO40=0,0,(AO40/(AO$14)))</f>
        <v>0</v>
      </c>
      <c r="AR123" s="16" t="str">
        <f t="shared" si="133"/>
        <v>Rectal artesunate</v>
      </c>
      <c r="AS123" s="40">
        <f t="shared" ref="AS123:AY123" si="251">IF(AS40=0,0,(AS40/(AS$14)))</f>
        <v>0</v>
      </c>
      <c r="AT123" s="41">
        <f t="shared" si="251"/>
        <v>0</v>
      </c>
      <c r="AU123" s="41">
        <f t="shared" si="251"/>
        <v>0</v>
      </c>
      <c r="AV123" s="41">
        <f t="shared" si="251"/>
        <v>0</v>
      </c>
      <c r="AW123" s="41">
        <f t="shared" si="251"/>
        <v>0</v>
      </c>
      <c r="AX123" s="41">
        <f t="shared" si="251"/>
        <v>0</v>
      </c>
      <c r="AY123" s="41">
        <f t="shared" si="251"/>
        <v>0</v>
      </c>
      <c r="AZ123" s="41">
        <f t="shared" ref="AZ123:BF123" si="252">IF(AZ40=0,0,(AZ40/(AZ$14)))</f>
        <v>0</v>
      </c>
      <c r="BA123" s="41">
        <f t="shared" si="252"/>
        <v>0</v>
      </c>
      <c r="BB123" s="41">
        <f t="shared" si="252"/>
        <v>0</v>
      </c>
      <c r="BC123" s="41">
        <f t="shared" si="252"/>
        <v>0</v>
      </c>
      <c r="BD123" s="41">
        <f t="shared" si="252"/>
        <v>0</v>
      </c>
      <c r="BE123" s="41">
        <f t="shared" si="252"/>
        <v>0</v>
      </c>
      <c r="BF123" s="41">
        <f t="shared" si="252"/>
        <v>0</v>
      </c>
    </row>
    <row r="124" spans="10:58" x14ac:dyDescent="0.25">
      <c r="J124" s="12" t="s">
        <v>38</v>
      </c>
      <c r="K124" s="40">
        <f>IF(K42=0,0,(K42/($K$14)))</f>
        <v>1.648946830343666E-4</v>
      </c>
      <c r="L124" s="41">
        <f t="shared" ref="L124:Q124" si="253">IF(L42=0,0,(L42/(L$14)))</f>
        <v>0</v>
      </c>
      <c r="M124" s="41">
        <f t="shared" si="253"/>
        <v>0</v>
      </c>
      <c r="N124" s="41">
        <f t="shared" si="253"/>
        <v>0</v>
      </c>
      <c r="O124" s="41">
        <f t="shared" si="253"/>
        <v>0</v>
      </c>
      <c r="P124" s="41">
        <f t="shared" si="253"/>
        <v>1.733361067110407E-4</v>
      </c>
      <c r="Q124" s="41">
        <f t="shared" si="253"/>
        <v>0</v>
      </c>
      <c r="R124" s="40">
        <f t="shared" ref="R124:T124" si="254">IF(R42=0,0,(R42/(R$14)))</f>
        <v>1.2633101726468349E-3</v>
      </c>
      <c r="S124" s="41">
        <f t="shared" si="254"/>
        <v>0</v>
      </c>
      <c r="T124" s="41">
        <f t="shared" si="254"/>
        <v>5.9585492227979273E-3</v>
      </c>
      <c r="U124" s="41">
        <f t="shared" ref="U124:X124" si="255">IF(U42=0,0,(U42/(U$14)))</f>
        <v>3.5691143579774666E-3</v>
      </c>
      <c r="V124" s="41">
        <f t="shared" si="255"/>
        <v>0</v>
      </c>
      <c r="W124" s="41">
        <f t="shared" si="255"/>
        <v>1.3195568280841528E-4</v>
      </c>
      <c r="X124" s="41">
        <f t="shared" si="255"/>
        <v>0</v>
      </c>
      <c r="AA124" s="12" t="str">
        <f t="shared" si="131"/>
        <v>Injectable artesunate</v>
      </c>
      <c r="AB124" s="40">
        <f t="shared" ref="AB124:AH124" si="256">IF(AB42=0,0,(AB42/(AB$14)))</f>
        <v>1.3468324165877945E-2</v>
      </c>
      <c r="AC124" s="41">
        <f t="shared" si="256"/>
        <v>1.3095720264614552E-2</v>
      </c>
      <c r="AD124" s="41">
        <f t="shared" si="256"/>
        <v>2.7440698683767653E-2</v>
      </c>
      <c r="AE124" s="41">
        <f t="shared" si="256"/>
        <v>8.0786227868246796E-2</v>
      </c>
      <c r="AF124" s="41">
        <f t="shared" si="256"/>
        <v>0</v>
      </c>
      <c r="AG124" s="41">
        <f t="shared" si="256"/>
        <v>3.8069185956899816E-3</v>
      </c>
      <c r="AH124" s="41">
        <f t="shared" si="256"/>
        <v>6.8798275552362127E-3</v>
      </c>
      <c r="AI124" s="41">
        <f t="shared" ref="AI124:AM124" si="257">IF(AI42=0,0,(AI42/(AI$14)))</f>
        <v>8.1335676135492058E-3</v>
      </c>
      <c r="AJ124" s="41">
        <f t="shared" si="257"/>
        <v>1.7422281595279844E-2</v>
      </c>
      <c r="AK124" s="41">
        <f t="shared" si="257"/>
        <v>4.9945350925130763E-2</v>
      </c>
      <c r="AL124" s="41">
        <f t="shared" si="257"/>
        <v>1.2552374761733265E-2</v>
      </c>
      <c r="AM124" s="41">
        <f t="shared" si="257"/>
        <v>0</v>
      </c>
      <c r="AN124" s="41">
        <f t="shared" ref="AN124" si="258">IF(AN42=0,0,(AN42/(AN$14)))</f>
        <v>3.5951731384495055E-3</v>
      </c>
      <c r="AO124" s="41">
        <f t="shared" ref="AO124" si="259">IF(AO42=0,0,(AO42/(AO$14)))</f>
        <v>4.2967884828349944E-3</v>
      </c>
      <c r="AR124" s="12" t="str">
        <f t="shared" si="133"/>
        <v>Injectable artesunate</v>
      </c>
      <c r="AS124" s="40">
        <f t="shared" ref="AS124:AY124" si="260">IF(AS42=0,0,(AS42/(AS$14)))</f>
        <v>6.6452541809724217E-4</v>
      </c>
      <c r="AT124" s="41">
        <f t="shared" si="260"/>
        <v>0</v>
      </c>
      <c r="AU124" s="41">
        <f t="shared" si="260"/>
        <v>4.0191179665435587E-3</v>
      </c>
      <c r="AV124" s="41">
        <f t="shared" si="260"/>
        <v>1.0832116176193107E-3</v>
      </c>
      <c r="AW124" s="41">
        <f t="shared" si="260"/>
        <v>0</v>
      </c>
      <c r="AX124" s="41">
        <f t="shared" si="260"/>
        <v>0</v>
      </c>
      <c r="AY124" s="41">
        <f t="shared" si="260"/>
        <v>0</v>
      </c>
      <c r="AZ124" s="41">
        <f t="shared" ref="AZ124:BF124" si="261">IF(AZ42=0,0,(AZ42/(AZ$14)))</f>
        <v>1.7893592375670638E-3</v>
      </c>
      <c r="BA124" s="41">
        <f t="shared" si="261"/>
        <v>0</v>
      </c>
      <c r="BB124" s="41">
        <f t="shared" si="261"/>
        <v>3.5591351455007428E-2</v>
      </c>
      <c r="BC124" s="41">
        <f t="shared" si="261"/>
        <v>3.1695876531992912E-4</v>
      </c>
      <c r="BD124" s="41">
        <f t="shared" si="261"/>
        <v>0</v>
      </c>
      <c r="BE124" s="41">
        <f t="shared" si="261"/>
        <v>0</v>
      </c>
      <c r="BF124" s="41">
        <f t="shared" si="261"/>
        <v>0</v>
      </c>
    </row>
    <row r="125" spans="10:58" x14ac:dyDescent="0.25">
      <c r="J125" s="16" t="s">
        <v>39</v>
      </c>
      <c r="K125" s="40">
        <f>IF(K44=0,0,(K44/($K$14)))</f>
        <v>7.9606079286437294E-3</v>
      </c>
      <c r="L125" s="41">
        <f t="shared" ref="L125:Q125" si="262">IF(L44=0,0,(L44/(L$14)))</f>
        <v>0.24767953102100637</v>
      </c>
      <c r="M125" s="41">
        <f t="shared" si="262"/>
        <v>2.684101858224363E-2</v>
      </c>
      <c r="N125" s="41">
        <f t="shared" si="262"/>
        <v>2.8868459489646874E-2</v>
      </c>
      <c r="O125" s="41">
        <f t="shared" si="262"/>
        <v>0</v>
      </c>
      <c r="P125" s="41">
        <f t="shared" si="262"/>
        <v>6.0160962575401206E-3</v>
      </c>
      <c r="Q125" s="41">
        <f t="shared" si="262"/>
        <v>0</v>
      </c>
      <c r="R125" s="40">
        <f t="shared" ref="R125:T125" si="263">IF(R44=0,0,(R44/(R$14)))</f>
        <v>5.6248968768905904E-3</v>
      </c>
      <c r="S125" s="41">
        <f t="shared" si="263"/>
        <v>0.23525661459993624</v>
      </c>
      <c r="T125" s="41">
        <f t="shared" si="263"/>
        <v>2.2020725388601035E-2</v>
      </c>
      <c r="U125" s="41">
        <f t="shared" ref="U125:X125" si="264">IF(U44=0,0,(U44/(U$14)))</f>
        <v>1.0926820091553269E-2</v>
      </c>
      <c r="V125" s="41">
        <f t="shared" si="264"/>
        <v>0</v>
      </c>
      <c r="W125" s="41">
        <f t="shared" si="264"/>
        <v>1.1502551973110917E-3</v>
      </c>
      <c r="X125" s="41">
        <f t="shared" si="264"/>
        <v>0</v>
      </c>
      <c r="AA125" s="16" t="str">
        <f t="shared" si="131"/>
        <v>Injectable artemether</v>
      </c>
      <c r="AB125" s="40">
        <f t="shared" ref="AB125:AH125" si="265">IF(AB44=0,0,(AB44/(AB$14)))</f>
        <v>0.18848961652145466</v>
      </c>
      <c r="AC125" s="41">
        <f t="shared" si="265"/>
        <v>0.20102605643310381</v>
      </c>
      <c r="AD125" s="41">
        <f t="shared" si="265"/>
        <v>2.4145689029035061E-2</v>
      </c>
      <c r="AE125" s="41">
        <f t="shared" si="265"/>
        <v>1.508724813141217E-2</v>
      </c>
      <c r="AF125" s="41">
        <f t="shared" si="265"/>
        <v>0</v>
      </c>
      <c r="AG125" s="41">
        <f t="shared" si="265"/>
        <v>0.216419730732338</v>
      </c>
      <c r="AH125" s="41">
        <f t="shared" si="265"/>
        <v>0.22448356385845158</v>
      </c>
      <c r="AI125" s="41">
        <f t="shared" ref="AI125:AM125" si="266">IF(AI44=0,0,(AI44/(AI$14)))</f>
        <v>0.14991609607348216</v>
      </c>
      <c r="AJ125" s="41">
        <f t="shared" si="266"/>
        <v>0.11872756115888788</v>
      </c>
      <c r="AK125" s="41">
        <f t="shared" si="266"/>
        <v>0.1500117105160434</v>
      </c>
      <c r="AL125" s="41">
        <f t="shared" si="266"/>
        <v>7.0158024647980127E-2</v>
      </c>
      <c r="AM125" s="41">
        <f t="shared" si="266"/>
        <v>0</v>
      </c>
      <c r="AN125" s="41">
        <f t="shared" ref="AN125" si="267">IF(AN44=0,0,(AN44/(AN$14)))</f>
        <v>0.16750459802069148</v>
      </c>
      <c r="AO125" s="41">
        <f t="shared" ref="AO125" si="268">IF(AO44=0,0,(AO44/(AO$14)))</f>
        <v>0.10706533776301218</v>
      </c>
      <c r="AR125" s="16" t="str">
        <f t="shared" si="133"/>
        <v>Injectable artemether</v>
      </c>
      <c r="AS125" s="40">
        <f t="shared" ref="AS125:AY125" si="269">IF(AS44=0,0,(AS44/(AS$14)))</f>
        <v>2.08079521541699E-2</v>
      </c>
      <c r="AT125" s="41">
        <f t="shared" si="269"/>
        <v>0</v>
      </c>
      <c r="AU125" s="41">
        <f t="shared" si="269"/>
        <v>0.24560069519878339</v>
      </c>
      <c r="AV125" s="41">
        <f t="shared" si="269"/>
        <v>2.6213721146387318E-2</v>
      </c>
      <c r="AW125" s="41">
        <f t="shared" si="269"/>
        <v>0</v>
      </c>
      <c r="AX125" s="41">
        <f t="shared" si="269"/>
        <v>0</v>
      </c>
      <c r="AY125" s="41">
        <f t="shared" si="269"/>
        <v>0</v>
      </c>
      <c r="AZ125" s="41">
        <f t="shared" ref="AZ125:BF125" si="270">IF(AZ44=0,0,(AZ44/(AZ$14)))</f>
        <v>1.2004958404169189E-2</v>
      </c>
      <c r="BA125" s="41">
        <f t="shared" si="270"/>
        <v>0.11364584782306301</v>
      </c>
      <c r="BB125" s="41">
        <f t="shared" si="270"/>
        <v>9.1375425475813801E-2</v>
      </c>
      <c r="BC125" s="41">
        <f t="shared" si="270"/>
        <v>1.1047576307669482E-2</v>
      </c>
      <c r="BD125" s="41">
        <f t="shared" si="270"/>
        <v>0</v>
      </c>
      <c r="BE125" s="41">
        <f t="shared" si="270"/>
        <v>0</v>
      </c>
      <c r="BF125" s="41">
        <f t="shared" si="270"/>
        <v>0</v>
      </c>
    </row>
    <row r="126" spans="10:58" x14ac:dyDescent="0.25">
      <c r="J126" s="12" t="s">
        <v>40</v>
      </c>
      <c r="K126" s="40">
        <f>IF(K46=0,0,(K46/($K$14)))</f>
        <v>1.623578417569148E-3</v>
      </c>
      <c r="L126" s="41">
        <f t="shared" ref="L126:Q126" si="271">IF(L46=0,0,(L46/(L$14)))</f>
        <v>0.12799218368343918</v>
      </c>
      <c r="M126" s="41">
        <f t="shared" si="271"/>
        <v>3.8540949759119057E-2</v>
      </c>
      <c r="N126" s="41">
        <f t="shared" si="271"/>
        <v>0</v>
      </c>
      <c r="O126" s="41">
        <f t="shared" si="271"/>
        <v>0</v>
      </c>
      <c r="P126" s="41">
        <f t="shared" si="271"/>
        <v>8.5868040555315552E-4</v>
      </c>
      <c r="Q126" s="41">
        <f t="shared" si="271"/>
        <v>0</v>
      </c>
      <c r="R126" s="40">
        <f t="shared" ref="R126:T126" si="272">IF(R46=0,0,(R46/(R$14)))</f>
        <v>1.8649658089601691E-3</v>
      </c>
      <c r="S126" s="41">
        <f t="shared" si="272"/>
        <v>8.9257252151737319E-3</v>
      </c>
      <c r="T126" s="41">
        <f t="shared" si="272"/>
        <v>8.2901554404145074E-3</v>
      </c>
      <c r="U126" s="41">
        <f t="shared" ref="U126:X126" si="273">IF(U46=0,0,(U46/(U$14)))</f>
        <v>3.516857925210593E-3</v>
      </c>
      <c r="V126" s="41">
        <f t="shared" si="273"/>
        <v>0</v>
      </c>
      <c r="W126" s="41">
        <f t="shared" si="273"/>
        <v>9.635254574878626E-4</v>
      </c>
      <c r="X126" s="41">
        <f t="shared" si="273"/>
        <v>0</v>
      </c>
      <c r="AA126" s="12" t="str">
        <f t="shared" si="131"/>
        <v>Injectable arteether/artemotil</v>
      </c>
      <c r="AB126" s="40">
        <f t="shared" ref="AB126:AH126" si="274">IF(AB46=0,0,(AB46/(AB$14)))</f>
        <v>2.7725577387580729E-2</v>
      </c>
      <c r="AC126" s="41">
        <f t="shared" si="274"/>
        <v>1.8631024706358849E-2</v>
      </c>
      <c r="AD126" s="41">
        <f t="shared" si="274"/>
        <v>8.4323902992081354E-2</v>
      </c>
      <c r="AE126" s="41">
        <f t="shared" si="274"/>
        <v>3.389746213090062E-2</v>
      </c>
      <c r="AF126" s="41">
        <f t="shared" si="274"/>
        <v>0</v>
      </c>
      <c r="AG126" s="41">
        <f t="shared" si="274"/>
        <v>2.5139030841926584E-2</v>
      </c>
      <c r="AH126" s="41">
        <f t="shared" si="274"/>
        <v>3.3483024968564756E-2</v>
      </c>
      <c r="AI126" s="41">
        <f t="shared" ref="AI126:AM126" si="275">IF(AI46=0,0,(AI46/(AI$14)))</f>
        <v>2.841112459152036E-2</v>
      </c>
      <c r="AJ126" s="41">
        <f t="shared" si="275"/>
        <v>3.311903370348724E-2</v>
      </c>
      <c r="AK126" s="41">
        <f t="shared" si="275"/>
        <v>6.4817706300257627E-2</v>
      </c>
      <c r="AL126" s="41">
        <f t="shared" si="275"/>
        <v>3.3897560675667369E-2</v>
      </c>
      <c r="AM126" s="41">
        <f t="shared" si="275"/>
        <v>0</v>
      </c>
      <c r="AN126" s="41">
        <f t="shared" ref="AN126" si="276">IF(AN46=0,0,(AN46/(AN$14)))</f>
        <v>2.4495552759833325E-2</v>
      </c>
      <c r="AO126" s="41">
        <f t="shared" ref="AO126" si="277">IF(AO46=0,0,(AO46/(AO$14)))</f>
        <v>2.135105204872647E-2</v>
      </c>
      <c r="AR126" s="12" t="str">
        <f t="shared" si="133"/>
        <v>Injectable arteether/artemotil</v>
      </c>
      <c r="AS126" s="40">
        <f t="shared" ref="AS126:AY126" si="278">IF(AS46=0,0,(AS46/(AS$14)))</f>
        <v>3.8071768745154505E-4</v>
      </c>
      <c r="AT126" s="41">
        <f t="shared" si="278"/>
        <v>0</v>
      </c>
      <c r="AU126" s="41">
        <f t="shared" si="278"/>
        <v>2.1724961981316534E-4</v>
      </c>
      <c r="AV126" s="41">
        <f t="shared" si="278"/>
        <v>7.5475390130893898E-4</v>
      </c>
      <c r="AW126" s="41">
        <f t="shared" si="278"/>
        <v>0</v>
      </c>
      <c r="AX126" s="41">
        <f t="shared" si="278"/>
        <v>0</v>
      </c>
      <c r="AY126" s="41">
        <f t="shared" si="278"/>
        <v>0</v>
      </c>
      <c r="AZ126" s="41">
        <f t="shared" ref="AZ126:BF126" si="279">IF(AZ46=0,0,(AZ46/(AZ$14)))</f>
        <v>5.9504235762045685E-4</v>
      </c>
      <c r="BA126" s="41">
        <f t="shared" si="279"/>
        <v>3.9226596188621503E-2</v>
      </c>
      <c r="BB126" s="41">
        <f t="shared" si="279"/>
        <v>6.4240855266311904E-3</v>
      </c>
      <c r="BC126" s="41">
        <f t="shared" si="279"/>
        <v>2.7833516335637871E-4</v>
      </c>
      <c r="BD126" s="41">
        <f t="shared" si="279"/>
        <v>0</v>
      </c>
      <c r="BE126" s="41">
        <f t="shared" si="279"/>
        <v>0</v>
      </c>
      <c r="BF126" s="41">
        <f t="shared" si="279"/>
        <v>0</v>
      </c>
    </row>
    <row r="127" spans="10:58" ht="38.25" customHeight="1" x14ac:dyDescent="0.25">
      <c r="J127" s="174">
        <f>T_iv_strat1!A2</f>
        <v>0</v>
      </c>
      <c r="K127" s="174"/>
      <c r="L127" s="174"/>
      <c r="M127" s="174"/>
      <c r="N127" s="174"/>
      <c r="O127" s="174"/>
      <c r="P127" s="174"/>
      <c r="Q127" s="174"/>
      <c r="R127" s="2"/>
      <c r="S127" s="2"/>
      <c r="T127" s="2"/>
      <c r="U127" s="2"/>
      <c r="V127" s="2"/>
      <c r="W127" s="2"/>
      <c r="X127" s="2"/>
      <c r="AA127" s="174">
        <f>T_iv_strat2!A2</f>
        <v>0</v>
      </c>
      <c r="AB127" s="174"/>
      <c r="AC127" s="174"/>
      <c r="AD127" s="174"/>
      <c r="AE127" s="174"/>
      <c r="AF127" s="174"/>
      <c r="AG127" s="174"/>
      <c r="AH127" s="174"/>
      <c r="AR127" s="174">
        <f>T_iv_strat3!A2</f>
        <v>0</v>
      </c>
      <c r="AS127" s="174"/>
      <c r="AT127" s="174"/>
      <c r="AU127" s="174"/>
      <c r="AV127" s="174"/>
      <c r="AW127" s="174"/>
      <c r="AX127" s="174"/>
      <c r="AY127" s="174"/>
    </row>
    <row r="162" ht="148.5" customHeight="1" x14ac:dyDescent="0.25"/>
  </sheetData>
  <mergeCells count="39">
    <mergeCell ref="J8:X8"/>
    <mergeCell ref="AA8:AO8"/>
    <mergeCell ref="AR8:BF8"/>
    <mergeCell ref="AZ9:BF9"/>
    <mergeCell ref="K9:Q9"/>
    <mergeCell ref="R9:X9"/>
    <mergeCell ref="AB9:AH9"/>
    <mergeCell ref="AI9:AO9"/>
    <mergeCell ref="AS9:AY9"/>
    <mergeCell ref="J107:J109"/>
    <mergeCell ref="J127:Q127"/>
    <mergeCell ref="AA127:AH127"/>
    <mergeCell ref="AR127:AY127"/>
    <mergeCell ref="AA107:AA109"/>
    <mergeCell ref="AR107:AR109"/>
    <mergeCell ref="J86:Q86"/>
    <mergeCell ref="AA86:AH86"/>
    <mergeCell ref="AR86:AY86"/>
    <mergeCell ref="AR65:AR67"/>
    <mergeCell ref="J40:J41"/>
    <mergeCell ref="AA40:AA41"/>
    <mergeCell ref="AR40:AR41"/>
    <mergeCell ref="AA65:AA67"/>
    <mergeCell ref="J65:J67"/>
    <mergeCell ref="J48:X48"/>
    <mergeCell ref="AA48:AO48"/>
    <mergeCell ref="AR48:BF48"/>
    <mergeCell ref="J36:J37"/>
    <mergeCell ref="AA36:AA37"/>
    <mergeCell ref="AR36:AR37"/>
    <mergeCell ref="J38:J39"/>
    <mergeCell ref="AA38:AA39"/>
    <mergeCell ref="AR38:AR39"/>
    <mergeCell ref="J10:J13"/>
    <mergeCell ref="AA10:AA13"/>
    <mergeCell ref="AR10:AR13"/>
    <mergeCell ref="J34:J35"/>
    <mergeCell ref="AA34:AA35"/>
    <mergeCell ref="AR34:AR35"/>
  </mergeCells>
  <conditionalFormatting sqref="J1:XFD7 J61:XFD62 J103:X103 Y103:XFD104">
    <cfRule type="cellIs" dxfId="13" priority="11" operator="equal">
      <formula>1</formula>
    </cfRule>
  </conditionalFormatting>
  <conditionalFormatting sqref="K14 K110:X126 AB110:AO126 AS110:BF126">
    <cfRule type="expression" dxfId="12" priority="14">
      <formula>"(RIGHT(B4, LEN(B4)-2)*1)&lt;50"</formula>
    </cfRule>
  </conditionalFormatting>
  <conditionalFormatting sqref="K69">
    <cfRule type="expression" dxfId="11" priority="10">
      <formula>"(RIGHT(B4, LEN(B4)-2)*1)&lt;50"</formula>
    </cfRule>
  </conditionalFormatting>
  <conditionalFormatting sqref="R14">
    <cfRule type="expression" dxfId="10" priority="4">
      <formula>"(RIGHT(B4, LEN(B4)-2)*1)&lt;50"</formula>
    </cfRule>
  </conditionalFormatting>
  <conditionalFormatting sqref="R69">
    <cfRule type="expression" dxfId="9" priority="3">
      <formula>"(RIGHT(B4, LEN(B4)-2)*1)&lt;50"</formula>
    </cfRule>
  </conditionalFormatting>
  <conditionalFormatting sqref="AB14">
    <cfRule type="expression" dxfId="8" priority="13">
      <formula>"(RIGHT(B4, LEN(B4)-2)*1)&lt;50"</formula>
    </cfRule>
  </conditionalFormatting>
  <conditionalFormatting sqref="AB69">
    <cfRule type="expression" dxfId="7" priority="9">
      <formula>"(RIGHT(B4, LEN(B4)-2)*1)&lt;50"</formula>
    </cfRule>
  </conditionalFormatting>
  <conditionalFormatting sqref="AI69">
    <cfRule type="expression" dxfId="6" priority="2">
      <formula>"(RIGHT(B4, LEN(B4)-2)*1)&lt;50"</formula>
    </cfRule>
  </conditionalFormatting>
  <conditionalFormatting sqref="AS14">
    <cfRule type="expression" dxfId="5" priority="12">
      <formula>"(RIGHT(B4, LEN(B4)-2)*1)&lt;50"</formula>
    </cfRule>
  </conditionalFormatting>
  <conditionalFormatting sqref="AS69">
    <cfRule type="expression" dxfId="4" priority="8">
      <formula>"(RIGHT(B4, LEN(B4)-2)*1)&lt;50"</formula>
    </cfRule>
  </conditionalFormatting>
  <conditionalFormatting sqref="AZ69">
    <cfRule type="expression" dxfId="3" priority="1">
      <formula>"(RIGHT(B4, LEN(B4)-2)*1)&lt;50"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E2B4-094E-4A69-8330-F66E6DEA1A5F}">
  <dimension ref="A1:AC20"/>
  <sheetViews>
    <sheetView workbookViewId="0">
      <selection activeCell="G31" sqref="G31"/>
    </sheetView>
  </sheetViews>
  <sheetFormatPr defaultRowHeight="15" x14ac:dyDescent="0.25"/>
  <sheetData>
    <row r="1" spans="1:29" x14ac:dyDescent="0.25">
      <c r="A1" t="s">
        <v>65</v>
      </c>
      <c r="B1" t="s">
        <v>60</v>
      </c>
      <c r="C1" t="s">
        <v>78</v>
      </c>
    </row>
    <row r="2" spans="1:29" x14ac:dyDescent="0.25">
      <c r="B2" t="s">
        <v>79</v>
      </c>
      <c r="F2" t="s">
        <v>17</v>
      </c>
      <c r="J2" t="s">
        <v>18</v>
      </c>
      <c r="N2" t="s">
        <v>20</v>
      </c>
      <c r="R2" t="s">
        <v>21</v>
      </c>
      <c r="V2" t="s">
        <v>59</v>
      </c>
      <c r="Z2" t="s">
        <v>80</v>
      </c>
    </row>
    <row r="3" spans="1:29" x14ac:dyDescent="0.25">
      <c r="A3" t="s">
        <v>14</v>
      </c>
      <c r="B3" t="s">
        <v>11</v>
      </c>
      <c r="C3" t="s">
        <v>12</v>
      </c>
      <c r="D3" t="s">
        <v>13</v>
      </c>
      <c r="E3" t="s">
        <v>0</v>
      </c>
    </row>
    <row r="4" spans="1:29" x14ac:dyDescent="0.25">
      <c r="A4" t="s">
        <v>15</v>
      </c>
      <c r="B4">
        <v>444463.16177967511</v>
      </c>
      <c r="C4">
        <v>340761.68906946853</v>
      </c>
      <c r="D4">
        <v>548164.63448988169</v>
      </c>
      <c r="E4">
        <v>14392</v>
      </c>
      <c r="F4">
        <v>5029.5275180029221</v>
      </c>
      <c r="G4">
        <v>554.0987287267626</v>
      </c>
      <c r="H4">
        <v>9504.9563072790806</v>
      </c>
      <c r="I4">
        <v>80</v>
      </c>
      <c r="J4">
        <v>9659.8125810592501</v>
      </c>
      <c r="K4">
        <v>6852.7680381050495</v>
      </c>
      <c r="L4">
        <v>12466.857124013452</v>
      </c>
      <c r="M4">
        <v>427</v>
      </c>
      <c r="N4">
        <v>88949.093497112859</v>
      </c>
      <c r="O4">
        <v>60462.757367100683</v>
      </c>
      <c r="P4">
        <v>117435.42962712504</v>
      </c>
      <c r="Q4">
        <v>2526</v>
      </c>
      <c r="R4">
        <v>102.13525128364563</v>
      </c>
      <c r="U4">
        <v>11</v>
      </c>
      <c r="V4">
        <v>326817.91975498555</v>
      </c>
      <c r="W4">
        <v>245553.48249040084</v>
      </c>
      <c r="X4">
        <v>408082.35701957025</v>
      </c>
      <c r="Y4">
        <v>11059</v>
      </c>
      <c r="Z4">
        <v>13904.673177231074</v>
      </c>
      <c r="AA4">
        <v>2200.2711379482625</v>
      </c>
      <c r="AB4">
        <v>25609.075216513884</v>
      </c>
      <c r="AC4">
        <v>289</v>
      </c>
    </row>
    <row r="5" spans="1:29" x14ac:dyDescent="0.25">
      <c r="A5" t="s">
        <v>23</v>
      </c>
      <c r="B5">
        <v>292604.90546644427</v>
      </c>
      <c r="C5">
        <v>225784.62579170457</v>
      </c>
      <c r="D5">
        <v>359425.18514118396</v>
      </c>
      <c r="E5">
        <v>8970</v>
      </c>
      <c r="F5">
        <v>4056.0633930563927</v>
      </c>
      <c r="G5" t="s">
        <v>19</v>
      </c>
      <c r="H5">
        <v>8200.4010256797628</v>
      </c>
      <c r="I5">
        <v>33</v>
      </c>
      <c r="J5">
        <v>5808.7255089581013</v>
      </c>
      <c r="K5">
        <v>3658.7608416767448</v>
      </c>
      <c r="L5">
        <v>7958.6901762394573</v>
      </c>
      <c r="M5">
        <v>190</v>
      </c>
      <c r="N5">
        <v>65878.482148908428</v>
      </c>
      <c r="O5">
        <v>42687.620074181352</v>
      </c>
      <c r="P5">
        <v>89069.344223635504</v>
      </c>
      <c r="Q5">
        <v>1462</v>
      </c>
      <c r="R5">
        <v>93.436676979064941</v>
      </c>
      <c r="U5">
        <v>10</v>
      </c>
      <c r="V5">
        <v>205744.25462667859</v>
      </c>
      <c r="W5">
        <v>159076.93715127505</v>
      </c>
      <c r="X5">
        <v>252411.57210208214</v>
      </c>
      <c r="Y5">
        <v>7090</v>
      </c>
      <c r="Z5">
        <v>11023.943111863653</v>
      </c>
      <c r="AA5">
        <v>216.5477451447241</v>
      </c>
      <c r="AB5">
        <v>21831.338478582584</v>
      </c>
      <c r="AC5">
        <v>185</v>
      </c>
    </row>
    <row r="6" spans="1:29" x14ac:dyDescent="0.25">
      <c r="A6" t="s">
        <v>24</v>
      </c>
      <c r="B6">
        <v>10408.098631481742</v>
      </c>
      <c r="C6">
        <v>7566.4458119236242</v>
      </c>
      <c r="D6">
        <v>13249.75145103986</v>
      </c>
      <c r="E6">
        <v>407</v>
      </c>
      <c r="F6">
        <v>24.214967370033264</v>
      </c>
      <c r="G6">
        <v>14.514086449677263</v>
      </c>
      <c r="H6">
        <v>33.915848290389263</v>
      </c>
      <c r="I6">
        <v>6</v>
      </c>
      <c r="J6">
        <v>217.8845586180687</v>
      </c>
      <c r="K6">
        <v>148.71791102377455</v>
      </c>
      <c r="L6">
        <v>287.05120621236284</v>
      </c>
      <c r="M6">
        <v>19</v>
      </c>
      <c r="N6">
        <v>6179.1432374934338</v>
      </c>
      <c r="O6">
        <v>3879.7856029310096</v>
      </c>
      <c r="P6">
        <v>8478.5008720558581</v>
      </c>
      <c r="Q6">
        <v>202</v>
      </c>
      <c r="R6" t="s">
        <v>25</v>
      </c>
      <c r="S6" t="s">
        <v>26</v>
      </c>
      <c r="T6" t="s">
        <v>26</v>
      </c>
      <c r="U6" t="s">
        <v>25</v>
      </c>
      <c r="V6">
        <v>3957.2706741277534</v>
      </c>
      <c r="W6">
        <v>2636.0539688575527</v>
      </c>
      <c r="X6">
        <v>5278.4873793979541</v>
      </c>
      <c r="Y6">
        <v>176</v>
      </c>
      <c r="Z6">
        <v>29.585193872451782</v>
      </c>
      <c r="AA6">
        <v>29.585193872451782</v>
      </c>
      <c r="AB6">
        <v>29.585193872451782</v>
      </c>
      <c r="AC6">
        <v>4</v>
      </c>
    </row>
    <row r="7" spans="1:29" x14ac:dyDescent="0.25">
      <c r="A7" t="s">
        <v>27</v>
      </c>
      <c r="B7">
        <v>1446.3636015602742</v>
      </c>
      <c r="C7">
        <v>524.12151899778178</v>
      </c>
      <c r="D7">
        <v>2368.6056841227664</v>
      </c>
      <c r="E7">
        <v>90</v>
      </c>
      <c r="F7">
        <v>12.660061190960846</v>
      </c>
      <c r="I7">
        <v>1</v>
      </c>
      <c r="J7">
        <v>1.7563638322367154</v>
      </c>
      <c r="M7">
        <v>1</v>
      </c>
      <c r="N7">
        <v>819.32312108127337</v>
      </c>
      <c r="O7">
        <v>493.5170971920532</v>
      </c>
      <c r="P7">
        <v>1145.1291449704936</v>
      </c>
      <c r="Q7">
        <v>51</v>
      </c>
      <c r="R7" t="s">
        <v>25</v>
      </c>
      <c r="S7" t="s">
        <v>26</v>
      </c>
      <c r="T7" t="s">
        <v>26</v>
      </c>
      <c r="U7" t="s">
        <v>25</v>
      </c>
      <c r="V7">
        <v>583.29862407519192</v>
      </c>
      <c r="W7">
        <v>583.29862407519192</v>
      </c>
      <c r="X7">
        <v>583.29862407519192</v>
      </c>
      <c r="Y7">
        <v>36</v>
      </c>
      <c r="Z7">
        <v>29.325431380611462</v>
      </c>
      <c r="AC7">
        <v>1</v>
      </c>
    </row>
    <row r="8" spans="1:29" x14ac:dyDescent="0.25">
      <c r="A8" t="s">
        <v>28</v>
      </c>
      <c r="B8">
        <v>18177.352901184084</v>
      </c>
      <c r="C8">
        <v>14344.305391094797</v>
      </c>
      <c r="D8">
        <v>22010.400411273371</v>
      </c>
      <c r="E8">
        <v>970</v>
      </c>
      <c r="F8">
        <v>4.4258761405944824</v>
      </c>
      <c r="G8" t="s">
        <v>19</v>
      </c>
      <c r="H8">
        <v>46.829597759928788</v>
      </c>
      <c r="I8">
        <v>2</v>
      </c>
      <c r="J8">
        <v>191.64670882173272</v>
      </c>
      <c r="K8">
        <v>134.48312139929698</v>
      </c>
      <c r="L8">
        <v>248.81029624416846</v>
      </c>
      <c r="M8">
        <v>24</v>
      </c>
      <c r="N8">
        <v>7670.7212530019115</v>
      </c>
      <c r="O8">
        <v>5253.7177274640362</v>
      </c>
      <c r="P8">
        <v>10087.724778539787</v>
      </c>
      <c r="Q8">
        <v>296</v>
      </c>
      <c r="R8" t="s">
        <v>25</v>
      </c>
      <c r="S8" t="s">
        <v>26</v>
      </c>
      <c r="T8" t="s">
        <v>26</v>
      </c>
      <c r="U8" t="s">
        <v>25</v>
      </c>
      <c r="V8">
        <v>9956.1206930357694</v>
      </c>
      <c r="W8">
        <v>7657.4402299474023</v>
      </c>
      <c r="X8">
        <v>12254.801156124136</v>
      </c>
      <c r="Y8">
        <v>630</v>
      </c>
      <c r="Z8">
        <v>354.43837018407601</v>
      </c>
      <c r="AA8">
        <v>354.43837018407601</v>
      </c>
      <c r="AB8">
        <v>354.43837018407601</v>
      </c>
      <c r="AC8">
        <v>18</v>
      </c>
    </row>
    <row r="9" spans="1:29" x14ac:dyDescent="0.25">
      <c r="A9" t="s">
        <v>29</v>
      </c>
      <c r="B9">
        <v>829.12097769975662</v>
      </c>
      <c r="C9">
        <v>342.82770146866494</v>
      </c>
      <c r="D9">
        <v>1315.4142539308482</v>
      </c>
      <c r="E9">
        <v>27</v>
      </c>
      <c r="F9" t="s">
        <v>25</v>
      </c>
      <c r="G9" t="s">
        <v>26</v>
      </c>
      <c r="H9" t="s">
        <v>26</v>
      </c>
      <c r="I9" t="s">
        <v>25</v>
      </c>
      <c r="J9" t="s">
        <v>25</v>
      </c>
      <c r="K9" t="s">
        <v>26</v>
      </c>
      <c r="L9" t="s">
        <v>26</v>
      </c>
      <c r="M9" t="s">
        <v>25</v>
      </c>
      <c r="N9">
        <v>649.16604626178741</v>
      </c>
      <c r="O9">
        <v>270.95920138022444</v>
      </c>
      <c r="P9">
        <v>1027.3728911433504</v>
      </c>
      <c r="Q9">
        <v>20</v>
      </c>
      <c r="R9" t="s">
        <v>25</v>
      </c>
      <c r="S9" t="s">
        <v>26</v>
      </c>
      <c r="T9" t="s">
        <v>26</v>
      </c>
      <c r="U9" t="s">
        <v>25</v>
      </c>
      <c r="V9">
        <v>179.95493143796921</v>
      </c>
      <c r="W9" t="s">
        <v>19</v>
      </c>
      <c r="X9">
        <v>495.22159947171247</v>
      </c>
      <c r="Y9">
        <v>7</v>
      </c>
      <c r="Z9" t="s">
        <v>25</v>
      </c>
      <c r="AA9" t="s">
        <v>26</v>
      </c>
      <c r="AB9" t="s">
        <v>26</v>
      </c>
      <c r="AC9" t="s">
        <v>25</v>
      </c>
    </row>
    <row r="10" spans="1:29" x14ac:dyDescent="0.25">
      <c r="A10" t="s">
        <v>30</v>
      </c>
      <c r="B10">
        <v>45.840949058532715</v>
      </c>
      <c r="E10">
        <v>1</v>
      </c>
      <c r="F10" t="s">
        <v>25</v>
      </c>
      <c r="G10" t="s">
        <v>26</v>
      </c>
      <c r="H10" t="s">
        <v>26</v>
      </c>
      <c r="I10" t="s">
        <v>25</v>
      </c>
      <c r="J10" t="s">
        <v>25</v>
      </c>
      <c r="K10" t="s">
        <v>26</v>
      </c>
      <c r="L10" t="s">
        <v>26</v>
      </c>
      <c r="M10" t="s">
        <v>25</v>
      </c>
      <c r="N10">
        <v>45.840949058532715</v>
      </c>
      <c r="Q10">
        <v>1</v>
      </c>
      <c r="R10" t="s">
        <v>25</v>
      </c>
      <c r="S10" t="s">
        <v>26</v>
      </c>
      <c r="T10" t="s">
        <v>26</v>
      </c>
      <c r="U10" t="s">
        <v>25</v>
      </c>
      <c r="V10" t="s">
        <v>25</v>
      </c>
      <c r="W10" t="s">
        <v>26</v>
      </c>
      <c r="X10" t="s">
        <v>26</v>
      </c>
      <c r="Y10" t="s">
        <v>25</v>
      </c>
      <c r="Z10" t="s">
        <v>25</v>
      </c>
      <c r="AA10" t="s">
        <v>26</v>
      </c>
      <c r="AB10" t="s">
        <v>26</v>
      </c>
      <c r="AC10" t="s">
        <v>25</v>
      </c>
    </row>
    <row r="11" spans="1:29" x14ac:dyDescent="0.25">
      <c r="A11" t="s">
        <v>31</v>
      </c>
      <c r="B11">
        <v>383.57531103162717</v>
      </c>
      <c r="C11">
        <v>176.59795404582667</v>
      </c>
      <c r="D11">
        <v>590.55266801742766</v>
      </c>
      <c r="E11">
        <v>89</v>
      </c>
      <c r="F11">
        <v>19.435119438212354</v>
      </c>
      <c r="G11">
        <v>19.435119438212354</v>
      </c>
      <c r="H11">
        <v>19.435119438212354</v>
      </c>
      <c r="I11">
        <v>3</v>
      </c>
      <c r="J11">
        <v>25.128650141771885</v>
      </c>
      <c r="K11">
        <v>25.128650141771885</v>
      </c>
      <c r="L11">
        <v>25.128650141771885</v>
      </c>
      <c r="M11">
        <v>10</v>
      </c>
      <c r="N11">
        <v>150.32031134093396</v>
      </c>
      <c r="O11">
        <v>5.967881214694188</v>
      </c>
      <c r="P11">
        <v>294.67274146717375</v>
      </c>
      <c r="Q11">
        <v>21</v>
      </c>
      <c r="R11" t="s">
        <v>25</v>
      </c>
      <c r="S11" t="s">
        <v>26</v>
      </c>
      <c r="T11" t="s">
        <v>26</v>
      </c>
      <c r="U11" t="s">
        <v>25</v>
      </c>
      <c r="V11">
        <v>188.69123011070903</v>
      </c>
      <c r="W11">
        <v>188.69123011070903</v>
      </c>
      <c r="X11">
        <v>188.69123011070903</v>
      </c>
      <c r="Y11">
        <v>55</v>
      </c>
      <c r="Z11" t="s">
        <v>25</v>
      </c>
      <c r="AA11" t="s">
        <v>26</v>
      </c>
      <c r="AB11" t="s">
        <v>26</v>
      </c>
      <c r="AC11" t="s">
        <v>25</v>
      </c>
    </row>
    <row r="12" spans="1:29" x14ac:dyDescent="0.25">
      <c r="A12" t="s">
        <v>32</v>
      </c>
      <c r="B12">
        <v>14222.987179077725</v>
      </c>
      <c r="C12">
        <v>10375.632050541913</v>
      </c>
      <c r="D12">
        <v>18070.342307613537</v>
      </c>
      <c r="E12">
        <v>803</v>
      </c>
      <c r="F12">
        <v>9.4437040015235318</v>
      </c>
      <c r="G12">
        <v>9.4437040015235318</v>
      </c>
      <c r="H12">
        <v>9.4437040015235318</v>
      </c>
      <c r="I12">
        <v>4</v>
      </c>
      <c r="J12">
        <v>20.498683979915366</v>
      </c>
      <c r="K12">
        <v>20.498683979915366</v>
      </c>
      <c r="L12">
        <v>20.498683979915366</v>
      </c>
      <c r="M12">
        <v>7</v>
      </c>
      <c r="N12">
        <v>1338.2978036770808</v>
      </c>
      <c r="O12">
        <v>644.27334635755528</v>
      </c>
      <c r="P12">
        <v>2032.3222609966062</v>
      </c>
      <c r="Q12">
        <v>57</v>
      </c>
      <c r="R12" t="s">
        <v>25</v>
      </c>
      <c r="S12" t="s">
        <v>26</v>
      </c>
      <c r="T12" t="s">
        <v>26</v>
      </c>
      <c r="U12" t="s">
        <v>25</v>
      </c>
      <c r="V12">
        <v>12398.35678140878</v>
      </c>
      <c r="W12">
        <v>8662.1583686901704</v>
      </c>
      <c r="X12">
        <v>16134.55519412739</v>
      </c>
      <c r="Y12">
        <v>719</v>
      </c>
      <c r="Z12">
        <v>456.39020601044001</v>
      </c>
      <c r="AA12">
        <v>456.39020601044001</v>
      </c>
      <c r="AB12">
        <v>456.39020601044001</v>
      </c>
      <c r="AC12">
        <v>16</v>
      </c>
    </row>
    <row r="13" spans="1:29" x14ac:dyDescent="0.25">
      <c r="A13" t="s">
        <v>49</v>
      </c>
      <c r="B13">
        <v>40778.511764718351</v>
      </c>
      <c r="C13">
        <v>28538.026657787112</v>
      </c>
      <c r="D13">
        <v>53018.996871649593</v>
      </c>
      <c r="E13">
        <v>895</v>
      </c>
      <c r="F13">
        <v>89.283003204655301</v>
      </c>
      <c r="G13" t="s">
        <v>19</v>
      </c>
      <c r="H13">
        <v>201.51146901843535</v>
      </c>
      <c r="I13">
        <v>7</v>
      </c>
      <c r="J13">
        <v>236.00406682102005</v>
      </c>
      <c r="K13">
        <v>236.00406682102005</v>
      </c>
      <c r="L13">
        <v>236.00406682102005</v>
      </c>
      <c r="M13">
        <v>21</v>
      </c>
      <c r="N13">
        <v>2530.2058309264826</v>
      </c>
      <c r="O13">
        <v>1164.3645815307145</v>
      </c>
      <c r="P13">
        <v>3896.0470803222506</v>
      </c>
      <c r="Q13">
        <v>118</v>
      </c>
      <c r="R13">
        <v>8.6985743045806885</v>
      </c>
      <c r="U13">
        <v>1</v>
      </c>
      <c r="V13">
        <v>36678.126330960877</v>
      </c>
      <c r="W13">
        <v>24846.224764783445</v>
      </c>
      <c r="X13">
        <v>48510.027897138309</v>
      </c>
      <c r="Y13">
        <v>722</v>
      </c>
      <c r="Z13">
        <v>1236.1939585007294</v>
      </c>
      <c r="AA13">
        <v>443.4935477393874</v>
      </c>
      <c r="AB13">
        <v>2028.8943692620715</v>
      </c>
      <c r="AC13">
        <v>26</v>
      </c>
    </row>
    <row r="14" spans="1:29" x14ac:dyDescent="0.25">
      <c r="A14" t="s">
        <v>34</v>
      </c>
      <c r="B14">
        <v>867.65383821903686</v>
      </c>
      <c r="C14">
        <v>388.42608152850516</v>
      </c>
      <c r="D14">
        <v>1346.8815949095685</v>
      </c>
      <c r="E14">
        <v>44</v>
      </c>
      <c r="F14" t="s">
        <v>25</v>
      </c>
      <c r="G14" t="s">
        <v>26</v>
      </c>
      <c r="H14" t="s">
        <v>26</v>
      </c>
      <c r="I14" t="s">
        <v>25</v>
      </c>
      <c r="J14">
        <v>240.94080445419422</v>
      </c>
      <c r="K14">
        <v>240.94080445419422</v>
      </c>
      <c r="L14">
        <v>240.94080445419422</v>
      </c>
      <c r="M14">
        <v>3</v>
      </c>
      <c r="N14">
        <v>9.1526273354430572</v>
      </c>
      <c r="Q14">
        <v>2</v>
      </c>
      <c r="R14" t="s">
        <v>25</v>
      </c>
      <c r="S14" t="s">
        <v>26</v>
      </c>
      <c r="T14" t="s">
        <v>26</v>
      </c>
      <c r="U14" t="s">
        <v>25</v>
      </c>
      <c r="V14">
        <v>473.29049227916147</v>
      </c>
      <c r="W14">
        <v>316.67856229582071</v>
      </c>
      <c r="X14">
        <v>629.90242226250223</v>
      </c>
      <c r="Y14">
        <v>36</v>
      </c>
      <c r="Z14">
        <v>144.26991415023804</v>
      </c>
      <c r="AA14" t="s">
        <v>19</v>
      </c>
      <c r="AB14">
        <v>698.7580162666485</v>
      </c>
      <c r="AC14">
        <v>3</v>
      </c>
    </row>
    <row r="15" spans="1:29" x14ac:dyDescent="0.25">
      <c r="A15" t="s">
        <v>35</v>
      </c>
      <c r="B15">
        <v>164.73746324239161</v>
      </c>
      <c r="C15" t="s">
        <v>19</v>
      </c>
      <c r="D15">
        <v>338.04851130963721</v>
      </c>
      <c r="E15">
        <v>12</v>
      </c>
      <c r="F15">
        <v>2.2429355774124815</v>
      </c>
      <c r="I15">
        <v>1</v>
      </c>
      <c r="J15">
        <v>107.07760065793991</v>
      </c>
      <c r="M15">
        <v>1</v>
      </c>
      <c r="N15">
        <v>26.104721268390477</v>
      </c>
      <c r="O15" t="s">
        <v>19</v>
      </c>
      <c r="P15">
        <v>79.34621857837729</v>
      </c>
      <c r="Q15">
        <v>3</v>
      </c>
      <c r="R15" t="s">
        <v>25</v>
      </c>
      <c r="S15" t="s">
        <v>26</v>
      </c>
      <c r="T15" t="s">
        <v>26</v>
      </c>
      <c r="U15" t="s">
        <v>25</v>
      </c>
      <c r="V15">
        <v>29.312205738648743</v>
      </c>
      <c r="W15" t="s">
        <v>19</v>
      </c>
      <c r="X15">
        <v>64.006968644280505</v>
      </c>
      <c r="Y15">
        <v>7</v>
      </c>
      <c r="Z15" t="s">
        <v>25</v>
      </c>
      <c r="AA15" t="s">
        <v>26</v>
      </c>
      <c r="AB15" t="s">
        <v>26</v>
      </c>
      <c r="AC15" t="s">
        <v>25</v>
      </c>
    </row>
    <row r="16" spans="1:29" x14ac:dyDescent="0.25">
      <c r="A16" t="s">
        <v>36</v>
      </c>
      <c r="B16" t="s">
        <v>25</v>
      </c>
      <c r="C16" t="s">
        <v>26</v>
      </c>
      <c r="D16" t="s">
        <v>26</v>
      </c>
      <c r="E16" t="s">
        <v>25</v>
      </c>
      <c r="F16" t="s">
        <v>25</v>
      </c>
      <c r="G16" t="s">
        <v>26</v>
      </c>
      <c r="H16" t="s">
        <v>26</v>
      </c>
      <c r="I16" t="s">
        <v>25</v>
      </c>
      <c r="J16" t="s">
        <v>25</v>
      </c>
      <c r="K16" t="s">
        <v>26</v>
      </c>
      <c r="L16" t="s">
        <v>26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26</v>
      </c>
      <c r="T16" t="s">
        <v>26</v>
      </c>
      <c r="U16" t="s">
        <v>25</v>
      </c>
      <c r="V16" t="s">
        <v>25</v>
      </c>
      <c r="W16" t="s">
        <v>26</v>
      </c>
      <c r="X16" t="s">
        <v>26</v>
      </c>
      <c r="Y16" t="s">
        <v>25</v>
      </c>
      <c r="Z16" t="s">
        <v>25</v>
      </c>
      <c r="AA16" t="s">
        <v>26</v>
      </c>
      <c r="AB16" t="s">
        <v>26</v>
      </c>
      <c r="AC16" t="s">
        <v>25</v>
      </c>
    </row>
    <row r="17" spans="1:29" x14ac:dyDescent="0.25">
      <c r="A17" t="s">
        <v>37</v>
      </c>
      <c r="B17" t="s">
        <v>25</v>
      </c>
      <c r="C17" t="s">
        <v>26</v>
      </c>
      <c r="D17" t="s">
        <v>26</v>
      </c>
      <c r="E17" t="s">
        <v>25</v>
      </c>
      <c r="F17" t="s">
        <v>25</v>
      </c>
      <c r="G17" t="s">
        <v>26</v>
      </c>
      <c r="H17" t="s">
        <v>26</v>
      </c>
      <c r="I17" t="s">
        <v>25</v>
      </c>
      <c r="J17" t="s">
        <v>25</v>
      </c>
      <c r="K17" t="s">
        <v>26</v>
      </c>
      <c r="L17" t="s">
        <v>26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26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25</v>
      </c>
      <c r="Z17" t="s">
        <v>25</v>
      </c>
      <c r="AA17" t="s">
        <v>26</v>
      </c>
      <c r="AB17" t="s">
        <v>26</v>
      </c>
      <c r="AC17" t="s">
        <v>25</v>
      </c>
    </row>
    <row r="18" spans="1:29" x14ac:dyDescent="0.25">
      <c r="A18" t="s">
        <v>38</v>
      </c>
      <c r="B18">
        <v>1841.134966199847</v>
      </c>
      <c r="C18">
        <v>741.53212585069355</v>
      </c>
      <c r="D18">
        <v>2940.7378065490002</v>
      </c>
      <c r="E18">
        <v>339</v>
      </c>
      <c r="F18">
        <v>63.915001367897389</v>
      </c>
      <c r="G18">
        <v>63.915001367897389</v>
      </c>
      <c r="H18">
        <v>63.915001367897389</v>
      </c>
      <c r="I18">
        <v>4</v>
      </c>
      <c r="J18">
        <v>358.28505973034419</v>
      </c>
      <c r="K18">
        <v>358.28505973034419</v>
      </c>
      <c r="L18">
        <v>358.28505973034419</v>
      </c>
      <c r="M18">
        <v>44</v>
      </c>
      <c r="N18">
        <v>598.19859976095245</v>
      </c>
      <c r="O18">
        <v>598.19859976095245</v>
      </c>
      <c r="P18">
        <v>598.19859976095245</v>
      </c>
      <c r="Q18">
        <v>80</v>
      </c>
      <c r="R18" t="s">
        <v>25</v>
      </c>
      <c r="S18" t="s">
        <v>26</v>
      </c>
      <c r="T18" t="s">
        <v>26</v>
      </c>
      <c r="U18" t="s">
        <v>25</v>
      </c>
      <c r="V18">
        <v>802.34839579249069</v>
      </c>
      <c r="W18">
        <v>444.34501181527884</v>
      </c>
      <c r="X18">
        <v>1160.3517797697025</v>
      </c>
      <c r="Y18">
        <v>205</v>
      </c>
      <c r="Z18">
        <v>18.38790954816352</v>
      </c>
      <c r="AA18">
        <v>18.38790954816352</v>
      </c>
      <c r="AB18">
        <v>18.38790954816352</v>
      </c>
      <c r="AC18">
        <v>6</v>
      </c>
    </row>
    <row r="19" spans="1:29" x14ac:dyDescent="0.25">
      <c r="A19" t="s">
        <v>39</v>
      </c>
      <c r="B19">
        <v>54986.960479757814</v>
      </c>
      <c r="C19">
        <v>36832.449789367543</v>
      </c>
      <c r="D19">
        <v>73141.471170148085</v>
      </c>
      <c r="E19">
        <v>1088</v>
      </c>
      <c r="F19">
        <v>609.25694773355565</v>
      </c>
      <c r="G19">
        <v>168.19515734694539</v>
      </c>
      <c r="H19">
        <v>1050.318738120166</v>
      </c>
      <c r="I19">
        <v>8</v>
      </c>
      <c r="J19">
        <v>2078.1096417583799</v>
      </c>
      <c r="K19">
        <v>2078.1096417583799</v>
      </c>
      <c r="L19">
        <v>2078.1096417583799</v>
      </c>
      <c r="M19">
        <v>68</v>
      </c>
      <c r="N19">
        <v>1713.7850917743915</v>
      </c>
      <c r="O19">
        <v>973.12216323343068</v>
      </c>
      <c r="P19">
        <v>2454.4480203153526</v>
      </c>
      <c r="Q19">
        <v>88</v>
      </c>
      <c r="R19" t="s">
        <v>25</v>
      </c>
      <c r="S19" t="s">
        <v>26</v>
      </c>
      <c r="T19" t="s">
        <v>26</v>
      </c>
      <c r="U19" t="s">
        <v>25</v>
      </c>
      <c r="V19">
        <v>50114.146647809241</v>
      </c>
      <c r="W19">
        <v>31814.851025798194</v>
      </c>
      <c r="X19">
        <v>68413.442269820283</v>
      </c>
      <c r="Y19">
        <v>909</v>
      </c>
      <c r="Z19">
        <v>471.66215068223465</v>
      </c>
      <c r="AA19">
        <v>203.32717046614994</v>
      </c>
      <c r="AB19">
        <v>739.99713089831937</v>
      </c>
      <c r="AC19">
        <v>15</v>
      </c>
    </row>
    <row r="20" spans="1:29" x14ac:dyDescent="0.25">
      <c r="A20" t="s">
        <v>40</v>
      </c>
      <c r="B20">
        <v>7705.9182499999115</v>
      </c>
      <c r="C20">
        <v>3164.8608280074031</v>
      </c>
      <c r="D20">
        <v>12246.975671992419</v>
      </c>
      <c r="E20">
        <v>657</v>
      </c>
      <c r="F20">
        <v>138.58650892168458</v>
      </c>
      <c r="G20">
        <v>138.58650892168458</v>
      </c>
      <c r="H20">
        <v>138.58650892168458</v>
      </c>
      <c r="I20">
        <v>11</v>
      </c>
      <c r="J20">
        <v>373.75493328555194</v>
      </c>
      <c r="K20">
        <v>212.42499582311737</v>
      </c>
      <c r="L20">
        <v>535.08487074798654</v>
      </c>
      <c r="M20">
        <v>39</v>
      </c>
      <c r="N20">
        <v>1340.3517552238443</v>
      </c>
      <c r="O20">
        <v>151.18503739791504</v>
      </c>
      <c r="P20">
        <v>2529.5184730497735</v>
      </c>
      <c r="Q20">
        <v>125</v>
      </c>
      <c r="R20" t="s">
        <v>25</v>
      </c>
      <c r="S20" t="s">
        <v>26</v>
      </c>
      <c r="T20" t="s">
        <v>26</v>
      </c>
      <c r="U20" t="s">
        <v>25</v>
      </c>
      <c r="V20">
        <v>5712.7481215303624</v>
      </c>
      <c r="W20">
        <v>2273.1100796018</v>
      </c>
      <c r="X20">
        <v>9152.3861634589248</v>
      </c>
      <c r="Y20">
        <v>467</v>
      </c>
      <c r="Z20">
        <v>140.47693103847408</v>
      </c>
      <c r="AA20">
        <v>34.31325945691782</v>
      </c>
      <c r="AB20">
        <v>246.64060262003034</v>
      </c>
      <c r="AC20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E971-1669-4EEE-9F6E-E7300123F1E0}">
  <dimension ref="A1:BE20"/>
  <sheetViews>
    <sheetView workbookViewId="0">
      <selection activeCell="Q27" sqref="Q27"/>
    </sheetView>
  </sheetViews>
  <sheetFormatPr defaultRowHeight="15" x14ac:dyDescent="0.25"/>
  <sheetData>
    <row r="1" spans="1:57" x14ac:dyDescent="0.25">
      <c r="A1" t="s">
        <v>64</v>
      </c>
      <c r="B1" t="s">
        <v>41</v>
      </c>
      <c r="C1" t="s">
        <v>81</v>
      </c>
      <c r="F1" t="s">
        <v>41</v>
      </c>
      <c r="J1" t="s">
        <v>41</v>
      </c>
      <c r="N1" t="s">
        <v>41</v>
      </c>
      <c r="R1" t="s">
        <v>41</v>
      </c>
      <c r="V1" t="s">
        <v>41</v>
      </c>
      <c r="Z1" t="s">
        <v>41</v>
      </c>
      <c r="AD1" t="s">
        <v>42</v>
      </c>
      <c r="AH1" t="s">
        <v>42</v>
      </c>
      <c r="AL1" t="s">
        <v>42</v>
      </c>
      <c r="AP1" t="s">
        <v>42</v>
      </c>
      <c r="AT1" t="s">
        <v>42</v>
      </c>
      <c r="AX1" t="s">
        <v>42</v>
      </c>
      <c r="BB1" t="s">
        <v>42</v>
      </c>
    </row>
    <row r="2" spans="1:57" x14ac:dyDescent="0.25">
      <c r="B2" t="s">
        <v>79</v>
      </c>
      <c r="F2" t="s">
        <v>17</v>
      </c>
      <c r="J2" t="s">
        <v>18</v>
      </c>
      <c r="N2" t="s">
        <v>20</v>
      </c>
      <c r="R2" t="s">
        <v>21</v>
      </c>
      <c r="V2" t="s">
        <v>59</v>
      </c>
      <c r="Z2" t="s">
        <v>80</v>
      </c>
      <c r="AD2" t="s">
        <v>79</v>
      </c>
      <c r="AH2" t="s">
        <v>17</v>
      </c>
      <c r="AL2" t="s">
        <v>18</v>
      </c>
      <c r="AP2" t="s">
        <v>20</v>
      </c>
      <c r="AT2" t="s">
        <v>21</v>
      </c>
      <c r="AX2" t="s">
        <v>59</v>
      </c>
      <c r="BB2" t="s">
        <v>80</v>
      </c>
    </row>
    <row r="3" spans="1:57" x14ac:dyDescent="0.25">
      <c r="A3" t="s">
        <v>14</v>
      </c>
      <c r="B3" t="s">
        <v>11</v>
      </c>
      <c r="C3" t="s">
        <v>12</v>
      </c>
      <c r="D3" t="s">
        <v>13</v>
      </c>
      <c r="E3" t="s">
        <v>0</v>
      </c>
    </row>
    <row r="4" spans="1:57" x14ac:dyDescent="0.25">
      <c r="A4" t="s">
        <v>15</v>
      </c>
      <c r="B4">
        <v>229601.24412419787</v>
      </c>
      <c r="C4">
        <v>137161.03062125901</v>
      </c>
      <c r="D4">
        <v>322041.45762713673</v>
      </c>
      <c r="E4">
        <v>2799</v>
      </c>
      <c r="F4">
        <v>744.00861036382173</v>
      </c>
      <c r="G4">
        <v>744.00861036382173</v>
      </c>
      <c r="H4">
        <v>744.00861036382173</v>
      </c>
      <c r="I4">
        <v>8</v>
      </c>
      <c r="J4">
        <v>1663.3441918072774</v>
      </c>
      <c r="K4">
        <v>807.69863458601992</v>
      </c>
      <c r="L4">
        <v>2518.9897490285348</v>
      </c>
      <c r="M4">
        <v>39</v>
      </c>
      <c r="N4">
        <v>22775.055478633345</v>
      </c>
      <c r="O4">
        <v>2674.4298438530896</v>
      </c>
      <c r="P4">
        <v>42875.681113413601</v>
      </c>
      <c r="Q4">
        <v>325</v>
      </c>
      <c r="R4" t="s">
        <v>25</v>
      </c>
      <c r="S4" t="s">
        <v>26</v>
      </c>
      <c r="T4" t="s">
        <v>26</v>
      </c>
      <c r="U4" t="s">
        <v>25</v>
      </c>
      <c r="V4">
        <v>200824.82536254858</v>
      </c>
      <c r="W4">
        <v>126757.57883651742</v>
      </c>
      <c r="X4">
        <v>274892.07188857975</v>
      </c>
      <c r="Y4">
        <v>2373</v>
      </c>
      <c r="Z4">
        <v>3594.0104808448382</v>
      </c>
      <c r="AA4">
        <v>1638.3222957982052</v>
      </c>
      <c r="AB4">
        <v>5549.6986658914711</v>
      </c>
      <c r="AC4">
        <v>54</v>
      </c>
      <c r="AD4">
        <v>214861.91765547753</v>
      </c>
      <c r="AE4">
        <v>175287.49789819054</v>
      </c>
      <c r="AF4">
        <v>254436.33741276452</v>
      </c>
      <c r="AG4">
        <v>11593</v>
      </c>
      <c r="AH4">
        <v>4285.5189076391016</v>
      </c>
      <c r="AI4" t="s">
        <v>19</v>
      </c>
      <c r="AJ4">
        <v>8905.259963888413</v>
      </c>
      <c r="AK4">
        <v>72</v>
      </c>
      <c r="AL4">
        <v>7996.4683892519752</v>
      </c>
      <c r="AM4">
        <v>5235.5231152091637</v>
      </c>
      <c r="AN4">
        <v>10757.413663294787</v>
      </c>
      <c r="AO4">
        <v>388</v>
      </c>
      <c r="AP4">
        <v>66174.038018479536</v>
      </c>
      <c r="AQ4">
        <v>45368.506149756271</v>
      </c>
      <c r="AR4">
        <v>86979.569887202801</v>
      </c>
      <c r="AS4">
        <v>2201</v>
      </c>
      <c r="AT4">
        <v>102.13525128364563</v>
      </c>
      <c r="AW4">
        <v>11</v>
      </c>
      <c r="AX4">
        <v>125993.09439243675</v>
      </c>
      <c r="AY4">
        <v>104534.6403565939</v>
      </c>
      <c r="AZ4">
        <v>147451.54842827958</v>
      </c>
      <c r="BA4">
        <v>8686</v>
      </c>
      <c r="BB4">
        <v>10310.662696386235</v>
      </c>
      <c r="BC4">
        <v>10310.662696386235</v>
      </c>
      <c r="BD4">
        <v>10310.662696386235</v>
      </c>
      <c r="BE4">
        <v>235</v>
      </c>
    </row>
    <row r="5" spans="1:57" x14ac:dyDescent="0.25">
      <c r="A5" t="s">
        <v>23</v>
      </c>
      <c r="B5">
        <v>139443.84537845408</v>
      </c>
      <c r="C5">
        <v>81334.74059795629</v>
      </c>
      <c r="D5">
        <v>197552.95015895186</v>
      </c>
      <c r="E5">
        <v>1766</v>
      </c>
      <c r="F5">
        <v>607.56466031074524</v>
      </c>
      <c r="I5">
        <v>4</v>
      </c>
      <c r="J5">
        <v>1335.0771068036556</v>
      </c>
      <c r="K5">
        <v>1335.0771068036556</v>
      </c>
      <c r="L5">
        <v>1335.0771068036556</v>
      </c>
      <c r="M5">
        <v>18</v>
      </c>
      <c r="N5">
        <v>17999.225877657533</v>
      </c>
      <c r="O5">
        <v>527.56915029235824</v>
      </c>
      <c r="P5">
        <v>35470.882605022707</v>
      </c>
      <c r="Q5">
        <v>201</v>
      </c>
      <c r="R5" t="s">
        <v>25</v>
      </c>
      <c r="S5" t="s">
        <v>26</v>
      </c>
      <c r="T5" t="s">
        <v>26</v>
      </c>
      <c r="U5" t="s">
        <v>25</v>
      </c>
      <c r="V5">
        <v>117088.3404392705</v>
      </c>
      <c r="W5">
        <v>74859.941431191939</v>
      </c>
      <c r="X5">
        <v>159316.73944734904</v>
      </c>
      <c r="Y5">
        <v>1513</v>
      </c>
      <c r="Z5">
        <v>2413.6372944116592</v>
      </c>
      <c r="AA5">
        <v>1024.1424045659471</v>
      </c>
      <c r="AB5">
        <v>3803.1321842573716</v>
      </c>
      <c r="AC5">
        <v>30</v>
      </c>
      <c r="AD5">
        <v>153161.06008799016</v>
      </c>
      <c r="AE5">
        <v>123125.42604111088</v>
      </c>
      <c r="AF5">
        <v>183196.69413486944</v>
      </c>
      <c r="AG5">
        <v>7204</v>
      </c>
      <c r="AH5">
        <v>3448.4987327456474</v>
      </c>
      <c r="AI5" t="s">
        <v>19</v>
      </c>
      <c r="AJ5">
        <v>7823.4671999194779</v>
      </c>
      <c r="AK5">
        <v>29</v>
      </c>
      <c r="AL5">
        <v>4473.6484021544456</v>
      </c>
      <c r="AM5">
        <v>2373.7504136501948</v>
      </c>
      <c r="AN5">
        <v>6573.5463906586965</v>
      </c>
      <c r="AO5">
        <v>172</v>
      </c>
      <c r="AP5">
        <v>47879.256271250895</v>
      </c>
      <c r="AQ5">
        <v>31724.674931624595</v>
      </c>
      <c r="AR5">
        <v>64033.837610877192</v>
      </c>
      <c r="AS5">
        <v>1261</v>
      </c>
      <c r="AT5">
        <v>93.436676979064941</v>
      </c>
      <c r="AW5">
        <v>10</v>
      </c>
      <c r="AX5">
        <v>88655.914187408111</v>
      </c>
      <c r="AY5">
        <v>74097.82893131001</v>
      </c>
      <c r="AZ5">
        <v>103213.99944350621</v>
      </c>
      <c r="BA5">
        <v>5577</v>
      </c>
      <c r="BB5">
        <v>8610.3058174519938</v>
      </c>
      <c r="BC5">
        <v>8610.3058174519938</v>
      </c>
      <c r="BD5">
        <v>8610.3058174519938</v>
      </c>
      <c r="BE5">
        <v>155</v>
      </c>
    </row>
    <row r="6" spans="1:57" x14ac:dyDescent="0.25">
      <c r="A6" t="s">
        <v>24</v>
      </c>
      <c r="B6">
        <v>1881.5759057998657</v>
      </c>
      <c r="C6">
        <v>970.84921232712406</v>
      </c>
      <c r="D6">
        <v>2792.3025992726075</v>
      </c>
      <c r="E6">
        <v>44</v>
      </c>
      <c r="F6" t="s">
        <v>25</v>
      </c>
      <c r="G6" t="s">
        <v>26</v>
      </c>
      <c r="H6" t="s">
        <v>26</v>
      </c>
      <c r="I6" t="s">
        <v>25</v>
      </c>
      <c r="J6" t="s">
        <v>25</v>
      </c>
      <c r="K6" t="s">
        <v>26</v>
      </c>
      <c r="L6" t="s">
        <v>26</v>
      </c>
      <c r="M6" t="s">
        <v>25</v>
      </c>
      <c r="N6">
        <v>684.56486302614212</v>
      </c>
      <c r="O6">
        <v>221.80854296253221</v>
      </c>
      <c r="P6">
        <v>1147.3211830897521</v>
      </c>
      <c r="Q6">
        <v>18</v>
      </c>
      <c r="R6" t="s">
        <v>25</v>
      </c>
      <c r="S6" t="s">
        <v>26</v>
      </c>
      <c r="T6" t="s">
        <v>26</v>
      </c>
      <c r="U6" t="s">
        <v>25</v>
      </c>
      <c r="V6">
        <v>1182.050139605999</v>
      </c>
      <c r="W6">
        <v>1182.050139605999</v>
      </c>
      <c r="X6">
        <v>1182.050139605999</v>
      </c>
      <c r="Y6">
        <v>25</v>
      </c>
      <c r="Z6">
        <v>14.960903167724609</v>
      </c>
      <c r="AC6">
        <v>1</v>
      </c>
      <c r="AD6">
        <v>8526.5227256818762</v>
      </c>
      <c r="AE6">
        <v>5861.8316975483958</v>
      </c>
      <c r="AF6">
        <v>11191.213753815357</v>
      </c>
      <c r="AG6">
        <v>363</v>
      </c>
      <c r="AH6">
        <v>24.214967370033264</v>
      </c>
      <c r="AI6">
        <v>14.514086449677263</v>
      </c>
      <c r="AJ6">
        <v>33.915848290389263</v>
      </c>
      <c r="AK6">
        <v>6</v>
      </c>
      <c r="AL6">
        <v>217.8845586180687</v>
      </c>
      <c r="AM6">
        <v>148.71791102377455</v>
      </c>
      <c r="AN6">
        <v>287.05120621236284</v>
      </c>
      <c r="AO6">
        <v>19</v>
      </c>
      <c r="AP6">
        <v>5494.5783744672917</v>
      </c>
      <c r="AQ6">
        <v>3250.3347751697047</v>
      </c>
      <c r="AR6">
        <v>7738.8219737648787</v>
      </c>
      <c r="AS6">
        <v>184</v>
      </c>
      <c r="AT6" t="s">
        <v>25</v>
      </c>
      <c r="AU6" t="s">
        <v>26</v>
      </c>
      <c r="AV6" t="s">
        <v>26</v>
      </c>
      <c r="AW6" t="s">
        <v>25</v>
      </c>
      <c r="AX6">
        <v>2775.2205345217544</v>
      </c>
      <c r="AY6">
        <v>1853.4374080476659</v>
      </c>
      <c r="AZ6">
        <v>3697.0036609958429</v>
      </c>
      <c r="BA6">
        <v>151</v>
      </c>
      <c r="BB6">
        <v>14.624290704727173</v>
      </c>
      <c r="BC6">
        <v>14.624290704727173</v>
      </c>
      <c r="BD6">
        <v>14.624290704727173</v>
      </c>
      <c r="BE6">
        <v>3</v>
      </c>
    </row>
    <row r="7" spans="1:57" x14ac:dyDescent="0.25">
      <c r="A7" t="s">
        <v>27</v>
      </c>
      <c r="B7">
        <v>733.82905492403415</v>
      </c>
      <c r="C7" t="s">
        <v>19</v>
      </c>
      <c r="D7">
        <v>1776.2705789446823</v>
      </c>
      <c r="E7">
        <v>13</v>
      </c>
      <c r="F7" t="s">
        <v>25</v>
      </c>
      <c r="G7" t="s">
        <v>26</v>
      </c>
      <c r="H7" t="s">
        <v>26</v>
      </c>
      <c r="I7" t="s">
        <v>25</v>
      </c>
      <c r="J7" t="s">
        <v>25</v>
      </c>
      <c r="K7" t="s">
        <v>26</v>
      </c>
      <c r="L7" t="s">
        <v>26</v>
      </c>
      <c r="M7" t="s">
        <v>25</v>
      </c>
      <c r="N7">
        <v>219.63257217382969</v>
      </c>
      <c r="O7" t="s">
        <v>19</v>
      </c>
      <c r="P7">
        <v>515.99763085186396</v>
      </c>
      <c r="Q7">
        <v>6</v>
      </c>
      <c r="R7" t="s">
        <v>25</v>
      </c>
      <c r="S7" t="s">
        <v>26</v>
      </c>
      <c r="T7" t="s">
        <v>26</v>
      </c>
      <c r="U7" t="s">
        <v>25</v>
      </c>
      <c r="V7">
        <v>484.87105136959292</v>
      </c>
      <c r="W7" t="s">
        <v>19</v>
      </c>
      <c r="X7">
        <v>1912.7908583392013</v>
      </c>
      <c r="Y7">
        <v>6</v>
      </c>
      <c r="Z7">
        <v>29.325431380611462</v>
      </c>
      <c r="AC7">
        <v>1</v>
      </c>
      <c r="AD7">
        <v>712.53454663624018</v>
      </c>
      <c r="AE7">
        <v>437.25732006438085</v>
      </c>
      <c r="AF7">
        <v>987.81177320809957</v>
      </c>
      <c r="AG7">
        <v>77</v>
      </c>
      <c r="AH7">
        <v>12.660061190960846</v>
      </c>
      <c r="AK7">
        <v>1</v>
      </c>
      <c r="AL7">
        <v>1.7563638322367154</v>
      </c>
      <c r="AO7">
        <v>1</v>
      </c>
      <c r="AP7">
        <v>599.69054890744349</v>
      </c>
      <c r="AQ7">
        <v>352.45049210536979</v>
      </c>
      <c r="AR7">
        <v>846.93060570951718</v>
      </c>
      <c r="AS7">
        <v>45</v>
      </c>
      <c r="AT7" t="s">
        <v>25</v>
      </c>
      <c r="AU7" t="s">
        <v>26</v>
      </c>
      <c r="AV7" t="s">
        <v>26</v>
      </c>
      <c r="AW7" t="s">
        <v>25</v>
      </c>
      <c r="AX7">
        <v>98.427572705598962</v>
      </c>
      <c r="AY7">
        <v>98.427572705598962</v>
      </c>
      <c r="AZ7">
        <v>98.427572705598962</v>
      </c>
      <c r="BA7">
        <v>30</v>
      </c>
      <c r="BB7" t="s">
        <v>25</v>
      </c>
      <c r="BC7" t="s">
        <v>26</v>
      </c>
      <c r="BD7" t="s">
        <v>26</v>
      </c>
      <c r="BE7" t="s">
        <v>25</v>
      </c>
    </row>
    <row r="8" spans="1:57" x14ac:dyDescent="0.25">
      <c r="A8" t="s">
        <v>28</v>
      </c>
      <c r="B8">
        <v>5472.753990461767</v>
      </c>
      <c r="C8">
        <v>3818.6101546026352</v>
      </c>
      <c r="D8">
        <v>7126.8978263208992</v>
      </c>
      <c r="E8">
        <v>172</v>
      </c>
      <c r="F8" t="s">
        <v>25</v>
      </c>
      <c r="G8" t="s">
        <v>26</v>
      </c>
      <c r="H8" t="s">
        <v>26</v>
      </c>
      <c r="I8" t="s">
        <v>25</v>
      </c>
      <c r="J8" t="s">
        <v>25</v>
      </c>
      <c r="K8" t="s">
        <v>26</v>
      </c>
      <c r="L8" t="s">
        <v>26</v>
      </c>
      <c r="M8" t="s">
        <v>25</v>
      </c>
      <c r="N8">
        <v>1171.4595759739855</v>
      </c>
      <c r="O8">
        <v>714.70250723203912</v>
      </c>
      <c r="P8">
        <v>1628.2166447159318</v>
      </c>
      <c r="Q8">
        <v>38</v>
      </c>
      <c r="R8" t="s">
        <v>25</v>
      </c>
      <c r="S8" t="s">
        <v>26</v>
      </c>
      <c r="T8" t="s">
        <v>26</v>
      </c>
      <c r="U8" t="s">
        <v>25</v>
      </c>
      <c r="V8">
        <v>4133.377860481909</v>
      </c>
      <c r="W8">
        <v>2690.9541560573534</v>
      </c>
      <c r="X8">
        <v>5575.8015649064646</v>
      </c>
      <c r="Y8">
        <v>130</v>
      </c>
      <c r="Z8">
        <v>167.91655400587524</v>
      </c>
      <c r="AA8" t="s">
        <v>19</v>
      </c>
      <c r="AB8">
        <v>614.4243482458794</v>
      </c>
      <c r="AC8">
        <v>4</v>
      </c>
      <c r="AD8">
        <v>12704.598910722307</v>
      </c>
      <c r="AE8">
        <v>9344.5665953817188</v>
      </c>
      <c r="AF8">
        <v>16064.631226062895</v>
      </c>
      <c r="AG8">
        <v>798</v>
      </c>
      <c r="AH8">
        <v>4.4258761405944824</v>
      </c>
      <c r="AI8" t="s">
        <v>19</v>
      </c>
      <c r="AJ8">
        <v>46.829597759928788</v>
      </c>
      <c r="AK8">
        <v>2</v>
      </c>
      <c r="AL8">
        <v>191.64670882173274</v>
      </c>
      <c r="AM8">
        <v>134.483121399297</v>
      </c>
      <c r="AN8">
        <v>248.81029624416848</v>
      </c>
      <c r="AO8">
        <v>24</v>
      </c>
      <c r="AP8">
        <v>6499.2616770279292</v>
      </c>
      <c r="AQ8">
        <v>4198.9990286243674</v>
      </c>
      <c r="AR8">
        <v>8799.5243254314919</v>
      </c>
      <c r="AS8">
        <v>258</v>
      </c>
      <c r="AT8" t="s">
        <v>25</v>
      </c>
      <c r="AU8" t="s">
        <v>26</v>
      </c>
      <c r="AV8" t="s">
        <v>26</v>
      </c>
      <c r="AW8" t="s">
        <v>25</v>
      </c>
      <c r="AX8">
        <v>5822.7428325538576</v>
      </c>
      <c r="AY8">
        <v>4098.1919683437136</v>
      </c>
      <c r="AZ8">
        <v>7547.2936967640017</v>
      </c>
      <c r="BA8">
        <v>500</v>
      </c>
      <c r="BB8">
        <v>186.52181617820079</v>
      </c>
      <c r="BC8">
        <v>186.52181617820079</v>
      </c>
      <c r="BD8">
        <v>186.52181617820079</v>
      </c>
      <c r="BE8">
        <v>14</v>
      </c>
    </row>
    <row r="9" spans="1:57" x14ac:dyDescent="0.25">
      <c r="A9" t="s">
        <v>29</v>
      </c>
      <c r="B9">
        <v>80.215673089027405</v>
      </c>
      <c r="C9" t="s">
        <v>19</v>
      </c>
      <c r="D9">
        <v>947.7301537775362</v>
      </c>
      <c r="E9">
        <v>3</v>
      </c>
      <c r="F9" t="s">
        <v>25</v>
      </c>
      <c r="G9" t="s">
        <v>26</v>
      </c>
      <c r="H9" t="s">
        <v>26</v>
      </c>
      <c r="I9" t="s">
        <v>25</v>
      </c>
      <c r="J9" t="s">
        <v>25</v>
      </c>
      <c r="K9" t="s">
        <v>26</v>
      </c>
      <c r="L9" t="s">
        <v>26</v>
      </c>
      <c r="M9" t="s">
        <v>25</v>
      </c>
      <c r="N9">
        <v>80.215673089027405</v>
      </c>
      <c r="O9" t="s">
        <v>19</v>
      </c>
      <c r="P9">
        <v>947.7301537775362</v>
      </c>
      <c r="Q9">
        <v>3</v>
      </c>
      <c r="R9" t="s">
        <v>25</v>
      </c>
      <c r="S9" t="s">
        <v>26</v>
      </c>
      <c r="T9" t="s">
        <v>26</v>
      </c>
      <c r="U9" t="s">
        <v>25</v>
      </c>
      <c r="V9" t="s">
        <v>25</v>
      </c>
      <c r="W9" t="s">
        <v>26</v>
      </c>
      <c r="X9" t="s">
        <v>26</v>
      </c>
      <c r="Y9" t="s">
        <v>25</v>
      </c>
      <c r="Z9" t="s">
        <v>25</v>
      </c>
      <c r="AA9" t="s">
        <v>26</v>
      </c>
      <c r="AB9" t="s">
        <v>26</v>
      </c>
      <c r="AC9" t="s">
        <v>25</v>
      </c>
      <c r="AD9">
        <v>748.90530461072922</v>
      </c>
      <c r="AE9">
        <v>267.49150563879584</v>
      </c>
      <c r="AF9">
        <v>1230.3191035826626</v>
      </c>
      <c r="AG9">
        <v>24</v>
      </c>
      <c r="AH9" t="s">
        <v>25</v>
      </c>
      <c r="AI9" t="s">
        <v>26</v>
      </c>
      <c r="AJ9" t="s">
        <v>26</v>
      </c>
      <c r="AK9" t="s">
        <v>25</v>
      </c>
      <c r="AL9" t="s">
        <v>25</v>
      </c>
      <c r="AM9" t="s">
        <v>26</v>
      </c>
      <c r="AN9" t="s">
        <v>26</v>
      </c>
      <c r="AO9" t="s">
        <v>25</v>
      </c>
      <c r="AP9">
        <v>568.95037317276001</v>
      </c>
      <c r="AQ9">
        <v>197.22907229400528</v>
      </c>
      <c r="AR9">
        <v>940.67167405151474</v>
      </c>
      <c r="AS9">
        <v>17</v>
      </c>
      <c r="AT9" t="s">
        <v>25</v>
      </c>
      <c r="AU9" t="s">
        <v>26</v>
      </c>
      <c r="AV9" t="s">
        <v>26</v>
      </c>
      <c r="AW9" t="s">
        <v>25</v>
      </c>
      <c r="AX9">
        <v>179.95493143796921</v>
      </c>
      <c r="AY9" t="s">
        <v>19</v>
      </c>
      <c r="AZ9">
        <v>495.22159947171247</v>
      </c>
      <c r="BA9">
        <v>7</v>
      </c>
      <c r="BB9" t="s">
        <v>25</v>
      </c>
      <c r="BC9" t="s">
        <v>26</v>
      </c>
      <c r="BD9" t="s">
        <v>26</v>
      </c>
      <c r="BE9" t="s">
        <v>25</v>
      </c>
    </row>
    <row r="10" spans="1:57" x14ac:dyDescent="0.25">
      <c r="A10" t="s">
        <v>30</v>
      </c>
      <c r="B10" t="s">
        <v>25</v>
      </c>
      <c r="C10" t="s">
        <v>26</v>
      </c>
      <c r="D10" t="s">
        <v>26</v>
      </c>
      <c r="E10" t="s">
        <v>25</v>
      </c>
      <c r="F10" t="s">
        <v>25</v>
      </c>
      <c r="G10" t="s">
        <v>26</v>
      </c>
      <c r="H10" t="s">
        <v>26</v>
      </c>
      <c r="I10" t="s">
        <v>25</v>
      </c>
      <c r="J10" t="s">
        <v>25</v>
      </c>
      <c r="K10" t="s">
        <v>26</v>
      </c>
      <c r="L10" t="s">
        <v>26</v>
      </c>
      <c r="M10" t="s">
        <v>25</v>
      </c>
      <c r="N10" t="s">
        <v>25</v>
      </c>
      <c r="O10" t="s">
        <v>26</v>
      </c>
      <c r="P10" t="s">
        <v>26</v>
      </c>
      <c r="Q10" t="s">
        <v>25</v>
      </c>
      <c r="R10" t="s">
        <v>25</v>
      </c>
      <c r="S10" t="s">
        <v>26</v>
      </c>
      <c r="T10" t="s">
        <v>26</v>
      </c>
      <c r="U10" t="s">
        <v>25</v>
      </c>
      <c r="V10" t="s">
        <v>25</v>
      </c>
      <c r="W10" t="s">
        <v>26</v>
      </c>
      <c r="X10" t="s">
        <v>26</v>
      </c>
      <c r="Y10" t="s">
        <v>25</v>
      </c>
      <c r="Z10" t="s">
        <v>25</v>
      </c>
      <c r="AA10" t="s">
        <v>26</v>
      </c>
      <c r="AB10" t="s">
        <v>26</v>
      </c>
      <c r="AC10" t="s">
        <v>25</v>
      </c>
      <c r="AD10">
        <v>45.840949058532715</v>
      </c>
      <c r="AG10">
        <v>1</v>
      </c>
      <c r="AH10" t="s">
        <v>25</v>
      </c>
      <c r="AI10" t="s">
        <v>26</v>
      </c>
      <c r="AJ10" t="s">
        <v>26</v>
      </c>
      <c r="AK10" t="s">
        <v>25</v>
      </c>
      <c r="AL10" t="s">
        <v>25</v>
      </c>
      <c r="AM10" t="s">
        <v>26</v>
      </c>
      <c r="AN10" t="s">
        <v>26</v>
      </c>
      <c r="AO10" t="s">
        <v>25</v>
      </c>
      <c r="AP10">
        <v>45.840949058532715</v>
      </c>
      <c r="AS10">
        <v>1</v>
      </c>
      <c r="AT10" t="s">
        <v>25</v>
      </c>
      <c r="AU10" t="s">
        <v>26</v>
      </c>
      <c r="AV10" t="s">
        <v>26</v>
      </c>
      <c r="AW10" t="s">
        <v>25</v>
      </c>
      <c r="AX10" t="s">
        <v>25</v>
      </c>
      <c r="AY10" t="s">
        <v>26</v>
      </c>
      <c r="AZ10" t="s">
        <v>26</v>
      </c>
      <c r="BA10" t="s">
        <v>25</v>
      </c>
      <c r="BB10" t="s">
        <v>25</v>
      </c>
      <c r="BC10" t="s">
        <v>26</v>
      </c>
      <c r="BD10" t="s">
        <v>26</v>
      </c>
      <c r="BE10" t="s">
        <v>25</v>
      </c>
    </row>
    <row r="11" spans="1:57" x14ac:dyDescent="0.25">
      <c r="A11" t="s">
        <v>31</v>
      </c>
      <c r="B11">
        <v>224.06017675396069</v>
      </c>
      <c r="C11">
        <v>4.8186689435516996</v>
      </c>
      <c r="D11">
        <v>443.30168456436968</v>
      </c>
      <c r="E11">
        <v>17</v>
      </c>
      <c r="F11">
        <v>1.4845169005774039</v>
      </c>
      <c r="I11">
        <v>1</v>
      </c>
      <c r="J11">
        <v>19.227542121053261</v>
      </c>
      <c r="K11" t="s">
        <v>19</v>
      </c>
      <c r="L11">
        <v>194.28049867933177</v>
      </c>
      <c r="M11">
        <v>3</v>
      </c>
      <c r="N11">
        <v>97.011524494521126</v>
      </c>
      <c r="O11" t="s">
        <v>19</v>
      </c>
      <c r="P11">
        <v>363.47693650421547</v>
      </c>
      <c r="Q11">
        <v>3</v>
      </c>
      <c r="R11" t="s">
        <v>25</v>
      </c>
      <c r="S11" t="s">
        <v>26</v>
      </c>
      <c r="T11" t="s">
        <v>26</v>
      </c>
      <c r="U11" t="s">
        <v>25</v>
      </c>
      <c r="V11">
        <v>106.3365932378089</v>
      </c>
      <c r="W11">
        <v>106.3365932378089</v>
      </c>
      <c r="X11">
        <v>106.3365932378089</v>
      </c>
      <c r="Y11">
        <v>10</v>
      </c>
      <c r="Z11" t="s">
        <v>25</v>
      </c>
      <c r="AA11" t="s">
        <v>26</v>
      </c>
      <c r="AB11" t="s">
        <v>26</v>
      </c>
      <c r="AC11" t="s">
        <v>25</v>
      </c>
      <c r="AD11">
        <v>159.51513427766653</v>
      </c>
      <c r="AE11">
        <v>97.017205178511645</v>
      </c>
      <c r="AF11">
        <v>222.01306337682144</v>
      </c>
      <c r="AG11">
        <v>72</v>
      </c>
      <c r="AH11">
        <v>17.95060253763495</v>
      </c>
      <c r="AI11" t="s">
        <v>19</v>
      </c>
      <c r="AJ11">
        <v>110.60033977825634</v>
      </c>
      <c r="AK11">
        <v>2</v>
      </c>
      <c r="AL11">
        <v>5.9011080207186239</v>
      </c>
      <c r="AM11">
        <v>5.9011080207186239</v>
      </c>
      <c r="AN11">
        <v>5.9011080207186239</v>
      </c>
      <c r="AO11">
        <v>7</v>
      </c>
      <c r="AP11">
        <v>53.308786846412843</v>
      </c>
      <c r="AQ11">
        <v>4.5957060095186151</v>
      </c>
      <c r="AR11">
        <v>102.02186768330708</v>
      </c>
      <c r="AS11">
        <v>18</v>
      </c>
      <c r="AT11" t="s">
        <v>25</v>
      </c>
      <c r="AU11" t="s">
        <v>26</v>
      </c>
      <c r="AV11" t="s">
        <v>26</v>
      </c>
      <c r="AW11" t="s">
        <v>25</v>
      </c>
      <c r="AX11">
        <v>82.35463687290013</v>
      </c>
      <c r="AY11">
        <v>82.35463687290013</v>
      </c>
      <c r="AZ11">
        <v>82.35463687290013</v>
      </c>
      <c r="BA11">
        <v>45</v>
      </c>
      <c r="BB11" t="s">
        <v>25</v>
      </c>
      <c r="BC11" t="s">
        <v>26</v>
      </c>
      <c r="BD11" t="s">
        <v>26</v>
      </c>
      <c r="BE11" t="s">
        <v>25</v>
      </c>
    </row>
    <row r="12" spans="1:57" x14ac:dyDescent="0.25">
      <c r="A12" t="s">
        <v>32</v>
      </c>
      <c r="B12">
        <v>9775.4371471097638</v>
      </c>
      <c r="C12">
        <v>6504.4475211097815</v>
      </c>
      <c r="D12">
        <v>13046.426773109746</v>
      </c>
      <c r="E12">
        <v>191</v>
      </c>
      <c r="F12" t="s">
        <v>25</v>
      </c>
      <c r="G12" t="s">
        <v>26</v>
      </c>
      <c r="H12" t="s">
        <v>26</v>
      </c>
      <c r="I12" t="s">
        <v>25</v>
      </c>
      <c r="J12" t="s">
        <v>25</v>
      </c>
      <c r="K12" t="s">
        <v>26</v>
      </c>
      <c r="L12" t="s">
        <v>26</v>
      </c>
      <c r="M12" t="s">
        <v>25</v>
      </c>
      <c r="N12">
        <v>363.2882872440457</v>
      </c>
      <c r="O12">
        <v>363.2882872440457</v>
      </c>
      <c r="P12">
        <v>363.2882872440457</v>
      </c>
      <c r="Q12">
        <v>8</v>
      </c>
      <c r="R12" t="s">
        <v>25</v>
      </c>
      <c r="S12" t="s">
        <v>26</v>
      </c>
      <c r="T12" t="s">
        <v>26</v>
      </c>
      <c r="U12" t="s">
        <v>25</v>
      </c>
      <c r="V12">
        <v>9030.2447337149042</v>
      </c>
      <c r="W12">
        <v>5828.8966258791752</v>
      </c>
      <c r="X12">
        <v>12231.592841550633</v>
      </c>
      <c r="Y12">
        <v>178</v>
      </c>
      <c r="Z12">
        <v>381.90412615081277</v>
      </c>
      <c r="AA12">
        <v>381.90412615081277</v>
      </c>
      <c r="AB12">
        <v>381.90412615081277</v>
      </c>
      <c r="AC12">
        <v>5</v>
      </c>
      <c r="AD12">
        <v>4447.5500319679668</v>
      </c>
      <c r="AE12">
        <v>3431.1840483413494</v>
      </c>
      <c r="AF12">
        <v>5463.9160155945847</v>
      </c>
      <c r="AG12">
        <v>612</v>
      </c>
      <c r="AH12">
        <v>9.4437040015235318</v>
      </c>
      <c r="AI12">
        <v>9.4437040015235318</v>
      </c>
      <c r="AJ12">
        <v>9.4437040015235318</v>
      </c>
      <c r="AK12">
        <v>4</v>
      </c>
      <c r="AL12">
        <v>20.498683979915366</v>
      </c>
      <c r="AM12">
        <v>20.498683979915366</v>
      </c>
      <c r="AN12">
        <v>20.498683979915366</v>
      </c>
      <c r="AO12">
        <v>7</v>
      </c>
      <c r="AP12">
        <v>975.00951643303506</v>
      </c>
      <c r="AQ12">
        <v>428.68962023139056</v>
      </c>
      <c r="AR12">
        <v>1521.3294126346796</v>
      </c>
      <c r="AS12">
        <v>49</v>
      </c>
      <c r="AT12" t="s">
        <v>25</v>
      </c>
      <c r="AU12" t="s">
        <v>26</v>
      </c>
      <c r="AV12" t="s">
        <v>26</v>
      </c>
      <c r="AW12" t="s">
        <v>25</v>
      </c>
      <c r="AX12">
        <v>3368.1120476938686</v>
      </c>
      <c r="AY12">
        <v>2556.7446088140041</v>
      </c>
      <c r="AZ12">
        <v>4179.4794865737331</v>
      </c>
      <c r="BA12">
        <v>541</v>
      </c>
      <c r="BB12">
        <v>74.486079859627239</v>
      </c>
      <c r="BC12" t="s">
        <v>19</v>
      </c>
      <c r="BD12">
        <v>153.58080418163911</v>
      </c>
      <c r="BE12">
        <v>11</v>
      </c>
    </row>
    <row r="13" spans="1:57" x14ac:dyDescent="0.25">
      <c r="A13" t="s">
        <v>49</v>
      </c>
      <c r="B13">
        <v>24402.760150597987</v>
      </c>
      <c r="C13">
        <v>15355.428111209247</v>
      </c>
      <c r="D13">
        <v>33450.092189986724</v>
      </c>
      <c r="E13">
        <v>166</v>
      </c>
      <c r="F13" t="s">
        <v>25</v>
      </c>
      <c r="G13" t="s">
        <v>26</v>
      </c>
      <c r="H13" t="s">
        <v>26</v>
      </c>
      <c r="I13" t="s">
        <v>25</v>
      </c>
      <c r="J13">
        <v>38.298491477966309</v>
      </c>
      <c r="M13">
        <v>1</v>
      </c>
      <c r="N13">
        <v>394.05641158364642</v>
      </c>
      <c r="O13">
        <v>220.44124002574412</v>
      </c>
      <c r="P13">
        <v>567.67158314154869</v>
      </c>
      <c r="Q13">
        <v>15</v>
      </c>
      <c r="R13" t="s">
        <v>25</v>
      </c>
      <c r="S13" t="s">
        <v>26</v>
      </c>
      <c r="T13" t="s">
        <v>26</v>
      </c>
      <c r="U13" t="s">
        <v>25</v>
      </c>
      <c r="V13">
        <v>23763.685594645216</v>
      </c>
      <c r="W13">
        <v>14766.456820319714</v>
      </c>
      <c r="X13">
        <v>32760.91436897072</v>
      </c>
      <c r="Y13">
        <v>145</v>
      </c>
      <c r="Z13">
        <v>206.71965289115906</v>
      </c>
      <c r="AA13" t="s">
        <v>19</v>
      </c>
      <c r="AB13">
        <v>606.89271348990837</v>
      </c>
      <c r="AC13">
        <v>5</v>
      </c>
      <c r="AD13">
        <v>16375.751614120354</v>
      </c>
      <c r="AE13">
        <v>9454.8359827457061</v>
      </c>
      <c r="AF13">
        <v>23296.667245495002</v>
      </c>
      <c r="AG13">
        <v>729</v>
      </c>
      <c r="AH13">
        <v>89.283003204655301</v>
      </c>
      <c r="AI13" t="s">
        <v>19</v>
      </c>
      <c r="AJ13">
        <v>201.51146901843535</v>
      </c>
      <c r="AK13">
        <v>7</v>
      </c>
      <c r="AL13">
        <v>197.70557534305374</v>
      </c>
      <c r="AM13">
        <v>197.70557534305374</v>
      </c>
      <c r="AN13">
        <v>197.70557534305374</v>
      </c>
      <c r="AO13">
        <v>20</v>
      </c>
      <c r="AP13">
        <v>2136.1494193428357</v>
      </c>
      <c r="AQ13">
        <v>784.72163465859512</v>
      </c>
      <c r="AR13">
        <v>3487.5772040270763</v>
      </c>
      <c r="AS13">
        <v>103</v>
      </c>
      <c r="AT13">
        <v>8.6985743045806885</v>
      </c>
      <c r="AW13">
        <v>1</v>
      </c>
      <c r="AX13">
        <v>12914.440736315664</v>
      </c>
      <c r="AY13">
        <v>6711.4145470959447</v>
      </c>
      <c r="AZ13">
        <v>19117.466925535384</v>
      </c>
      <c r="BA13">
        <v>577</v>
      </c>
      <c r="BB13">
        <v>1029.4743056095704</v>
      </c>
      <c r="BC13">
        <v>220.5201699161986</v>
      </c>
      <c r="BD13">
        <v>1838.4284413029422</v>
      </c>
      <c r="BE13">
        <v>21</v>
      </c>
    </row>
    <row r="14" spans="1:57" x14ac:dyDescent="0.25">
      <c r="A14" t="s">
        <v>34</v>
      </c>
      <c r="B14">
        <v>44.378853005237715</v>
      </c>
      <c r="C14">
        <v>44.378853005237715</v>
      </c>
      <c r="D14">
        <v>44.378853005237715</v>
      </c>
      <c r="E14">
        <v>4</v>
      </c>
      <c r="F14" t="s">
        <v>25</v>
      </c>
      <c r="G14" t="s">
        <v>26</v>
      </c>
      <c r="H14" t="s">
        <v>26</v>
      </c>
      <c r="I14" t="s">
        <v>25</v>
      </c>
      <c r="J14" t="s">
        <v>25</v>
      </c>
      <c r="K14" t="s">
        <v>26</v>
      </c>
      <c r="L14" t="s">
        <v>26</v>
      </c>
      <c r="M14" t="s">
        <v>25</v>
      </c>
      <c r="N14" t="s">
        <v>25</v>
      </c>
      <c r="O14" t="s">
        <v>26</v>
      </c>
      <c r="P14" t="s">
        <v>26</v>
      </c>
      <c r="Q14" t="s">
        <v>25</v>
      </c>
      <c r="R14" t="s">
        <v>25</v>
      </c>
      <c r="S14" t="s">
        <v>26</v>
      </c>
      <c r="T14" t="s">
        <v>26</v>
      </c>
      <c r="U14" t="s">
        <v>25</v>
      </c>
      <c r="V14">
        <v>44.378853005237715</v>
      </c>
      <c r="W14">
        <v>44.378853005237715</v>
      </c>
      <c r="X14">
        <v>44.378853005237715</v>
      </c>
      <c r="Y14">
        <v>4</v>
      </c>
      <c r="Z14" t="s">
        <v>25</v>
      </c>
      <c r="AA14" t="s">
        <v>26</v>
      </c>
      <c r="AB14" t="s">
        <v>26</v>
      </c>
      <c r="AC14" t="s">
        <v>25</v>
      </c>
      <c r="AD14">
        <v>823.27498521379914</v>
      </c>
      <c r="AE14">
        <v>346.68033621180291</v>
      </c>
      <c r="AF14">
        <v>1299.8696342157955</v>
      </c>
      <c r="AG14">
        <v>40</v>
      </c>
      <c r="AH14" t="s">
        <v>25</v>
      </c>
      <c r="AI14" t="s">
        <v>26</v>
      </c>
      <c r="AJ14" t="s">
        <v>26</v>
      </c>
      <c r="AK14" t="s">
        <v>25</v>
      </c>
      <c r="AL14">
        <v>240.94080445419422</v>
      </c>
      <c r="AM14">
        <v>240.94080445419422</v>
      </c>
      <c r="AN14">
        <v>240.94080445419422</v>
      </c>
      <c r="AO14">
        <v>3</v>
      </c>
      <c r="AP14">
        <v>9.1526273354430572</v>
      </c>
      <c r="AS14">
        <v>2</v>
      </c>
      <c r="AT14" t="s">
        <v>25</v>
      </c>
      <c r="AU14" t="s">
        <v>26</v>
      </c>
      <c r="AV14" t="s">
        <v>26</v>
      </c>
      <c r="AW14" t="s">
        <v>25</v>
      </c>
      <c r="AX14">
        <v>428.91163927392375</v>
      </c>
      <c r="AY14">
        <v>276.77171976011783</v>
      </c>
      <c r="AZ14">
        <v>581.05155878772962</v>
      </c>
      <c r="BA14">
        <v>32</v>
      </c>
      <c r="BB14">
        <v>144.26991415023804</v>
      </c>
      <c r="BC14" t="s">
        <v>19</v>
      </c>
      <c r="BD14">
        <v>698.7580162666485</v>
      </c>
      <c r="BE14">
        <v>3</v>
      </c>
    </row>
    <row r="15" spans="1:57" x14ac:dyDescent="0.25">
      <c r="A15" t="s">
        <v>35</v>
      </c>
      <c r="B15" t="s">
        <v>25</v>
      </c>
      <c r="C15" t="s">
        <v>26</v>
      </c>
      <c r="D15" t="s">
        <v>26</v>
      </c>
      <c r="E15" t="s">
        <v>25</v>
      </c>
      <c r="F15" t="s">
        <v>25</v>
      </c>
      <c r="G15" t="s">
        <v>26</v>
      </c>
      <c r="H15" t="s">
        <v>26</v>
      </c>
      <c r="I15" t="s">
        <v>25</v>
      </c>
      <c r="J15" t="s">
        <v>25</v>
      </c>
      <c r="K15" t="s">
        <v>26</v>
      </c>
      <c r="L15" t="s">
        <v>26</v>
      </c>
      <c r="M15" t="s">
        <v>25</v>
      </c>
      <c r="N15" t="s">
        <v>25</v>
      </c>
      <c r="O15" t="s">
        <v>26</v>
      </c>
      <c r="P15" t="s">
        <v>26</v>
      </c>
      <c r="Q15" t="s">
        <v>25</v>
      </c>
      <c r="R15" t="s">
        <v>25</v>
      </c>
      <c r="S15" t="s">
        <v>26</v>
      </c>
      <c r="T15" t="s">
        <v>26</v>
      </c>
      <c r="U15" t="s">
        <v>25</v>
      </c>
      <c r="V15" t="s">
        <v>25</v>
      </c>
      <c r="W15" t="s">
        <v>26</v>
      </c>
      <c r="X15" t="s">
        <v>26</v>
      </c>
      <c r="Y15" t="s">
        <v>25</v>
      </c>
      <c r="Z15" t="s">
        <v>25</v>
      </c>
      <c r="AA15" t="s">
        <v>26</v>
      </c>
      <c r="AB15" t="s">
        <v>26</v>
      </c>
      <c r="AC15" t="s">
        <v>25</v>
      </c>
      <c r="AD15">
        <v>164.73746324239161</v>
      </c>
      <c r="AE15" t="s">
        <v>19</v>
      </c>
      <c r="AF15">
        <v>338.04851130963721</v>
      </c>
      <c r="AG15">
        <v>12</v>
      </c>
      <c r="AH15">
        <v>2.2429355774124815</v>
      </c>
      <c r="AK15">
        <v>1</v>
      </c>
      <c r="AL15">
        <v>107.07760065793991</v>
      </c>
      <c r="AO15">
        <v>1</v>
      </c>
      <c r="AP15">
        <v>26.104721268390477</v>
      </c>
      <c r="AQ15" t="s">
        <v>19</v>
      </c>
      <c r="AR15">
        <v>79.34621857837729</v>
      </c>
      <c r="AS15">
        <v>3</v>
      </c>
      <c r="AT15" t="s">
        <v>25</v>
      </c>
      <c r="AU15" t="s">
        <v>26</v>
      </c>
      <c r="AV15" t="s">
        <v>26</v>
      </c>
      <c r="AW15" t="s">
        <v>25</v>
      </c>
      <c r="AX15">
        <v>29.312205738648743</v>
      </c>
      <c r="AY15" t="s">
        <v>19</v>
      </c>
      <c r="AZ15">
        <v>64.006968644280505</v>
      </c>
      <c r="BA15">
        <v>7</v>
      </c>
      <c r="BB15" t="s">
        <v>25</v>
      </c>
      <c r="BC15" t="s">
        <v>26</v>
      </c>
      <c r="BD15" t="s">
        <v>26</v>
      </c>
      <c r="BE15" t="s">
        <v>25</v>
      </c>
    </row>
    <row r="16" spans="1:57" x14ac:dyDescent="0.25">
      <c r="A16" t="s">
        <v>36</v>
      </c>
      <c r="B16" t="s">
        <v>25</v>
      </c>
      <c r="C16" t="s">
        <v>26</v>
      </c>
      <c r="D16" t="s">
        <v>26</v>
      </c>
      <c r="E16" t="s">
        <v>25</v>
      </c>
      <c r="F16" t="s">
        <v>25</v>
      </c>
      <c r="G16" t="s">
        <v>26</v>
      </c>
      <c r="H16" t="s">
        <v>26</v>
      </c>
      <c r="I16" t="s">
        <v>25</v>
      </c>
      <c r="J16" t="s">
        <v>25</v>
      </c>
      <c r="K16" t="s">
        <v>26</v>
      </c>
      <c r="L16" t="s">
        <v>26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26</v>
      </c>
      <c r="T16" t="s">
        <v>26</v>
      </c>
      <c r="U16" t="s">
        <v>25</v>
      </c>
      <c r="V16" t="s">
        <v>25</v>
      </c>
      <c r="W16" t="s">
        <v>26</v>
      </c>
      <c r="X16" t="s">
        <v>26</v>
      </c>
      <c r="Y16" t="s">
        <v>25</v>
      </c>
      <c r="Z16" t="s">
        <v>25</v>
      </c>
      <c r="AA16" t="s">
        <v>26</v>
      </c>
      <c r="AB16" t="s">
        <v>26</v>
      </c>
      <c r="AC16" t="s">
        <v>25</v>
      </c>
      <c r="AD16" t="s">
        <v>25</v>
      </c>
      <c r="AE16" t="s">
        <v>26</v>
      </c>
      <c r="AF16" t="s">
        <v>26</v>
      </c>
      <c r="AG16" t="s">
        <v>25</v>
      </c>
      <c r="AH16" t="s">
        <v>25</v>
      </c>
      <c r="AI16" t="s">
        <v>26</v>
      </c>
      <c r="AJ16" t="s">
        <v>26</v>
      </c>
      <c r="AK16" t="s">
        <v>25</v>
      </c>
      <c r="AL16" t="s">
        <v>25</v>
      </c>
      <c r="AM16" t="s">
        <v>26</v>
      </c>
      <c r="AN16" t="s">
        <v>26</v>
      </c>
      <c r="AO16" t="s">
        <v>25</v>
      </c>
      <c r="AP16" t="s">
        <v>25</v>
      </c>
      <c r="AQ16" t="s">
        <v>26</v>
      </c>
      <c r="AR16" t="s">
        <v>26</v>
      </c>
      <c r="AS16" t="s">
        <v>25</v>
      </c>
      <c r="AT16" t="s">
        <v>25</v>
      </c>
      <c r="AU16" t="s">
        <v>26</v>
      </c>
      <c r="AV16" t="s">
        <v>26</v>
      </c>
      <c r="AW16" t="s">
        <v>25</v>
      </c>
      <c r="AX16" t="s">
        <v>25</v>
      </c>
      <c r="AY16" t="s">
        <v>26</v>
      </c>
      <c r="AZ16" t="s">
        <v>26</v>
      </c>
      <c r="BA16" t="s">
        <v>25</v>
      </c>
      <c r="BB16" t="s">
        <v>25</v>
      </c>
      <c r="BC16" t="s">
        <v>26</v>
      </c>
      <c r="BD16" t="s">
        <v>26</v>
      </c>
      <c r="BE16" t="s">
        <v>25</v>
      </c>
    </row>
    <row r="17" spans="1:57" x14ac:dyDescent="0.25">
      <c r="A17" t="s">
        <v>37</v>
      </c>
      <c r="B17" t="s">
        <v>25</v>
      </c>
      <c r="C17" t="s">
        <v>26</v>
      </c>
      <c r="D17" t="s">
        <v>26</v>
      </c>
      <c r="E17" t="s">
        <v>25</v>
      </c>
      <c r="F17" t="s">
        <v>25</v>
      </c>
      <c r="G17" t="s">
        <v>26</v>
      </c>
      <c r="H17" t="s">
        <v>26</v>
      </c>
      <c r="I17" t="s">
        <v>25</v>
      </c>
      <c r="J17" t="s">
        <v>25</v>
      </c>
      <c r="K17" t="s">
        <v>26</v>
      </c>
      <c r="L17" t="s">
        <v>26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26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25</v>
      </c>
      <c r="Z17" t="s">
        <v>25</v>
      </c>
      <c r="AA17" t="s">
        <v>26</v>
      </c>
      <c r="AB17" t="s">
        <v>26</v>
      </c>
      <c r="AC17" t="s">
        <v>25</v>
      </c>
      <c r="AD17" t="s">
        <v>25</v>
      </c>
      <c r="AE17" t="s">
        <v>26</v>
      </c>
      <c r="AF17" t="s">
        <v>26</v>
      </c>
      <c r="AG17" t="s">
        <v>25</v>
      </c>
      <c r="AH17" t="s">
        <v>25</v>
      </c>
      <c r="AI17" t="s">
        <v>26</v>
      </c>
      <c r="AJ17" t="s">
        <v>26</v>
      </c>
      <c r="AK17" t="s">
        <v>25</v>
      </c>
      <c r="AL17" t="s">
        <v>25</v>
      </c>
      <c r="AM17" t="s">
        <v>26</v>
      </c>
      <c r="AN17" t="s">
        <v>26</v>
      </c>
      <c r="AO17" t="s">
        <v>25</v>
      </c>
      <c r="AP17" t="s">
        <v>25</v>
      </c>
      <c r="AQ17" t="s">
        <v>26</v>
      </c>
      <c r="AR17" t="s">
        <v>26</v>
      </c>
      <c r="AS17" t="s">
        <v>25</v>
      </c>
      <c r="AT17" t="s">
        <v>25</v>
      </c>
      <c r="AU17" t="s">
        <v>26</v>
      </c>
      <c r="AV17" t="s">
        <v>26</v>
      </c>
      <c r="AW17" t="s">
        <v>25</v>
      </c>
      <c r="AX17" t="s">
        <v>25</v>
      </c>
      <c r="AY17" t="s">
        <v>26</v>
      </c>
      <c r="AZ17" t="s">
        <v>26</v>
      </c>
      <c r="BA17" t="s">
        <v>25</v>
      </c>
      <c r="BB17" t="s">
        <v>25</v>
      </c>
      <c r="BC17" t="s">
        <v>26</v>
      </c>
      <c r="BD17" t="s">
        <v>26</v>
      </c>
      <c r="BE17" t="s">
        <v>25</v>
      </c>
    </row>
    <row r="18" spans="1:57" x14ac:dyDescent="0.25">
      <c r="A18" t="s">
        <v>38</v>
      </c>
      <c r="B18">
        <v>1162.4839919200701</v>
      </c>
      <c r="C18">
        <v>1162.4839919200701</v>
      </c>
      <c r="D18">
        <v>1162.4839919200701</v>
      </c>
      <c r="E18">
        <v>63</v>
      </c>
      <c r="F18" t="s">
        <v>25</v>
      </c>
      <c r="G18" t="s">
        <v>26</v>
      </c>
      <c r="H18" t="s">
        <v>26</v>
      </c>
      <c r="I18" t="s">
        <v>25</v>
      </c>
      <c r="J18">
        <v>35.556598085599092</v>
      </c>
      <c r="K18">
        <v>35.556598085599092</v>
      </c>
      <c r="L18">
        <v>35.556598085599092</v>
      </c>
      <c r="M18">
        <v>4</v>
      </c>
      <c r="N18">
        <v>506.12198228870557</v>
      </c>
      <c r="O18" t="s">
        <v>19</v>
      </c>
      <c r="P18">
        <v>1695.0934516163193</v>
      </c>
      <c r="Q18">
        <v>11</v>
      </c>
      <c r="R18" t="s">
        <v>25</v>
      </c>
      <c r="S18" t="s">
        <v>26</v>
      </c>
      <c r="T18" t="s">
        <v>26</v>
      </c>
      <c r="U18" t="s">
        <v>25</v>
      </c>
      <c r="V18">
        <v>614.8934043165566</v>
      </c>
      <c r="W18">
        <v>614.8934043165566</v>
      </c>
      <c r="X18">
        <v>614.8934043165566</v>
      </c>
      <c r="Y18">
        <v>47</v>
      </c>
      <c r="Z18">
        <v>5.9120072292090526</v>
      </c>
      <c r="AC18">
        <v>1</v>
      </c>
      <c r="AD18">
        <v>678.65097427977798</v>
      </c>
      <c r="AE18">
        <v>421.24320441011753</v>
      </c>
      <c r="AF18">
        <v>936.05874414943844</v>
      </c>
      <c r="AG18">
        <v>276</v>
      </c>
      <c r="AH18">
        <v>63.915001367897389</v>
      </c>
      <c r="AI18">
        <v>63.915001367897389</v>
      </c>
      <c r="AJ18">
        <v>63.915001367897389</v>
      </c>
      <c r="AK18">
        <v>4</v>
      </c>
      <c r="AL18">
        <v>322.7284616447451</v>
      </c>
      <c r="AM18">
        <v>322.7284616447451</v>
      </c>
      <c r="AN18">
        <v>322.7284616447451</v>
      </c>
      <c r="AO18">
        <v>40</v>
      </c>
      <c r="AP18">
        <v>92.076617472246696</v>
      </c>
      <c r="AQ18">
        <v>92.076617472246696</v>
      </c>
      <c r="AR18">
        <v>92.076617472246696</v>
      </c>
      <c r="AS18">
        <v>69</v>
      </c>
      <c r="AT18" t="s">
        <v>25</v>
      </c>
      <c r="AU18" t="s">
        <v>26</v>
      </c>
      <c r="AV18" t="s">
        <v>26</v>
      </c>
      <c r="AW18" t="s">
        <v>25</v>
      </c>
      <c r="AX18">
        <v>187.45499147593407</v>
      </c>
      <c r="AY18">
        <v>187.45499147593407</v>
      </c>
      <c r="AZ18">
        <v>187.45499147593407</v>
      </c>
      <c r="BA18">
        <v>158</v>
      </c>
      <c r="BB18">
        <v>12.475902318954468</v>
      </c>
      <c r="BC18">
        <v>12.475902318954468</v>
      </c>
      <c r="BD18">
        <v>12.475902318954468</v>
      </c>
      <c r="BE18">
        <v>5</v>
      </c>
    </row>
    <row r="19" spans="1:57" x14ac:dyDescent="0.25">
      <c r="A19" t="s">
        <v>39</v>
      </c>
      <c r="B19">
        <v>40777.523277854576</v>
      </c>
      <c r="C19">
        <v>23868.83595782613</v>
      </c>
      <c r="D19">
        <v>57686.210597883022</v>
      </c>
      <c r="E19">
        <v>240</v>
      </c>
      <c r="F19">
        <v>112.85577922609718</v>
      </c>
      <c r="I19">
        <v>1</v>
      </c>
      <c r="J19">
        <v>148.93454638199529</v>
      </c>
      <c r="K19">
        <v>42.841414819937242</v>
      </c>
      <c r="L19">
        <v>255.02767794405332</v>
      </c>
      <c r="M19">
        <v>8</v>
      </c>
      <c r="N19">
        <v>320.75074471086589</v>
      </c>
      <c r="O19">
        <v>320.75074471086589</v>
      </c>
      <c r="P19">
        <v>320.75074471086589</v>
      </c>
      <c r="Q19">
        <v>10</v>
      </c>
      <c r="R19" t="s">
        <v>25</v>
      </c>
      <c r="S19" t="s">
        <v>26</v>
      </c>
      <c r="T19" t="s">
        <v>26</v>
      </c>
      <c r="U19" t="s">
        <v>25</v>
      </c>
      <c r="V19">
        <v>39913.579559232785</v>
      </c>
      <c r="W19">
        <v>22954.573102790662</v>
      </c>
      <c r="X19">
        <v>56872.586015674911</v>
      </c>
      <c r="Y19">
        <v>218</v>
      </c>
      <c r="Z19">
        <v>281.40264830283149</v>
      </c>
      <c r="AA19" t="s">
        <v>19</v>
      </c>
      <c r="AB19">
        <v>651.49356881361973</v>
      </c>
      <c r="AC19">
        <v>3</v>
      </c>
      <c r="AD19">
        <v>14209.437201903196</v>
      </c>
      <c r="AE19">
        <v>12024.414198100138</v>
      </c>
      <c r="AF19">
        <v>16394.460205706255</v>
      </c>
      <c r="AG19">
        <v>848</v>
      </c>
      <c r="AH19">
        <v>496.40116850745846</v>
      </c>
      <c r="AI19">
        <v>27.456887349329747</v>
      </c>
      <c r="AJ19">
        <v>965.34544966558724</v>
      </c>
      <c r="AK19">
        <v>7</v>
      </c>
      <c r="AL19">
        <v>1929.1750953763847</v>
      </c>
      <c r="AM19">
        <v>1929.1750953763847</v>
      </c>
      <c r="AN19">
        <v>1929.1750953763847</v>
      </c>
      <c r="AO19">
        <v>60</v>
      </c>
      <c r="AP19">
        <v>1393.0343470635257</v>
      </c>
      <c r="AQ19">
        <v>675.12329514200087</v>
      </c>
      <c r="AR19">
        <v>2110.9453989850508</v>
      </c>
      <c r="AS19">
        <v>78</v>
      </c>
      <c r="AT19" t="s">
        <v>25</v>
      </c>
      <c r="AU19" t="s">
        <v>26</v>
      </c>
      <c r="AV19" t="s">
        <v>26</v>
      </c>
      <c r="AW19" t="s">
        <v>25</v>
      </c>
      <c r="AX19">
        <v>10200.567088576428</v>
      </c>
      <c r="AY19">
        <v>8242.3473086630383</v>
      </c>
      <c r="AZ19">
        <v>12158.786868489819</v>
      </c>
      <c r="BA19">
        <v>691</v>
      </c>
      <c r="BB19">
        <v>190.25950237940316</v>
      </c>
      <c r="BC19">
        <v>43.406255199729657</v>
      </c>
      <c r="BD19">
        <v>337.11274955907663</v>
      </c>
      <c r="BE19">
        <v>12</v>
      </c>
    </row>
    <row r="20" spans="1:57" x14ac:dyDescent="0.25">
      <c r="A20" t="s">
        <v>40</v>
      </c>
      <c r="B20">
        <v>5602.3805242276967</v>
      </c>
      <c r="C20">
        <v>5602.3805242276967</v>
      </c>
      <c r="D20">
        <v>5602.3805242276967</v>
      </c>
      <c r="E20">
        <v>120</v>
      </c>
      <c r="F20">
        <v>22.103653926401876</v>
      </c>
      <c r="I20">
        <v>2</v>
      </c>
      <c r="J20">
        <v>86.249906937007964</v>
      </c>
      <c r="K20">
        <v>86.249906937007964</v>
      </c>
      <c r="L20">
        <v>86.249906937007964</v>
      </c>
      <c r="M20">
        <v>5</v>
      </c>
      <c r="N20">
        <v>938.7279663910474</v>
      </c>
      <c r="O20" t="s">
        <v>19</v>
      </c>
      <c r="P20">
        <v>2392.9708312391986</v>
      </c>
      <c r="Q20">
        <v>12</v>
      </c>
      <c r="R20" t="s">
        <v>25</v>
      </c>
      <c r="S20" t="s">
        <v>26</v>
      </c>
      <c r="T20" t="s">
        <v>26</v>
      </c>
      <c r="U20" t="s">
        <v>25</v>
      </c>
      <c r="V20">
        <v>4463.0671336682854</v>
      </c>
      <c r="W20">
        <v>983.7619279170126</v>
      </c>
      <c r="X20">
        <v>7942.3723394195586</v>
      </c>
      <c r="Y20">
        <v>97</v>
      </c>
      <c r="Z20">
        <v>92.231863304955368</v>
      </c>
      <c r="AA20" t="s">
        <v>19</v>
      </c>
      <c r="AB20">
        <v>422.33111936124686</v>
      </c>
      <c r="AC20">
        <v>4</v>
      </c>
      <c r="AD20">
        <v>2103.5377257722207</v>
      </c>
      <c r="AE20">
        <v>1734.3976282272222</v>
      </c>
      <c r="AF20">
        <v>2472.677823317219</v>
      </c>
      <c r="AG20">
        <v>537</v>
      </c>
      <c r="AH20">
        <v>116.48285499528271</v>
      </c>
      <c r="AI20" t="s">
        <v>19</v>
      </c>
      <c r="AJ20">
        <v>265.34207657108698</v>
      </c>
      <c r="AK20">
        <v>9</v>
      </c>
      <c r="AL20">
        <v>287.50502634854411</v>
      </c>
      <c r="AM20">
        <v>131.9704868317589</v>
      </c>
      <c r="AN20">
        <v>443.03956586532934</v>
      </c>
      <c r="AO20">
        <v>34</v>
      </c>
      <c r="AP20">
        <v>401.62378883279644</v>
      </c>
      <c r="AQ20">
        <v>236.68485417143305</v>
      </c>
      <c r="AR20">
        <v>566.56272349415985</v>
      </c>
      <c r="AS20">
        <v>113</v>
      </c>
      <c r="AT20" t="s">
        <v>25</v>
      </c>
      <c r="AU20" t="s">
        <v>26</v>
      </c>
      <c r="AV20" t="s">
        <v>26</v>
      </c>
      <c r="AW20" t="s">
        <v>25</v>
      </c>
      <c r="AX20">
        <v>1249.6809878620779</v>
      </c>
      <c r="AY20">
        <v>961.88232563220095</v>
      </c>
      <c r="AZ20">
        <v>1537.4796500919549</v>
      </c>
      <c r="BA20">
        <v>370</v>
      </c>
      <c r="BB20">
        <v>48.245067733518724</v>
      </c>
      <c r="BC20">
        <v>9.4399715414135201</v>
      </c>
      <c r="BD20">
        <v>87.050163925623934</v>
      </c>
      <c r="BE20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E281-A0B2-7549-BFB7-C530C44F32F7}">
  <dimension ref="A1:AC24"/>
  <sheetViews>
    <sheetView workbookViewId="0">
      <selection activeCell="A3" sqref="A1:XFD3"/>
    </sheetView>
  </sheetViews>
  <sheetFormatPr defaultColWidth="8.85546875" defaultRowHeight="15" x14ac:dyDescent="0.25"/>
  <cols>
    <col min="1" max="1" width="29.7109375" customWidth="1"/>
  </cols>
  <sheetData>
    <row r="1" spans="1:29" x14ac:dyDescent="0.25">
      <c r="A1" t="s">
        <v>66</v>
      </c>
      <c r="B1" t="s">
        <v>61</v>
      </c>
    </row>
    <row r="2" spans="1:29" x14ac:dyDescent="0.25">
      <c r="B2" t="s">
        <v>16</v>
      </c>
      <c r="F2" t="s">
        <v>17</v>
      </c>
      <c r="J2" t="s">
        <v>18</v>
      </c>
      <c r="N2" t="s">
        <v>20</v>
      </c>
      <c r="R2" t="s">
        <v>21</v>
      </c>
      <c r="V2" t="s">
        <v>59</v>
      </c>
      <c r="Z2" t="s">
        <v>22</v>
      </c>
    </row>
    <row r="3" spans="1:29" x14ac:dyDescent="0.25">
      <c r="A3" t="s">
        <v>14</v>
      </c>
      <c r="B3" t="s">
        <v>11</v>
      </c>
      <c r="C3" t="s">
        <v>12</v>
      </c>
      <c r="D3" t="s">
        <v>13</v>
      </c>
      <c r="E3" t="s">
        <v>0</v>
      </c>
    </row>
    <row r="4" spans="1:29" x14ac:dyDescent="0.25">
      <c r="A4" t="s">
        <v>15</v>
      </c>
      <c r="B4">
        <v>99420.228916852619</v>
      </c>
      <c r="C4">
        <v>45742.723214686157</v>
      </c>
      <c r="D4">
        <v>153097.73461901909</v>
      </c>
      <c r="E4">
        <v>5464</v>
      </c>
      <c r="F4">
        <v>518.37409464548273</v>
      </c>
      <c r="G4">
        <v>287.27272913169861</v>
      </c>
      <c r="H4">
        <v>749.47546015926685</v>
      </c>
      <c r="I4">
        <v>35</v>
      </c>
      <c r="J4">
        <v>531.38455878200898</v>
      </c>
      <c r="K4">
        <v>226.16405414532477</v>
      </c>
      <c r="L4">
        <v>836.60506341869313</v>
      </c>
      <c r="M4">
        <v>47</v>
      </c>
      <c r="N4">
        <v>20300.297451165112</v>
      </c>
      <c r="O4" t="s">
        <v>19</v>
      </c>
      <c r="P4">
        <v>56127.999837470539</v>
      </c>
      <c r="Q4">
        <v>682</v>
      </c>
      <c r="R4" t="s">
        <v>25</v>
      </c>
      <c r="S4" t="s">
        <v>26</v>
      </c>
      <c r="T4" t="s">
        <v>26</v>
      </c>
      <c r="U4" t="s">
        <v>25</v>
      </c>
      <c r="V4">
        <v>77664.354350346257</v>
      </c>
      <c r="W4">
        <v>53359.033661599693</v>
      </c>
      <c r="X4">
        <v>101969.67503909282</v>
      </c>
      <c r="Y4">
        <v>4668</v>
      </c>
      <c r="Z4">
        <v>405.81846191367345</v>
      </c>
      <c r="AA4" t="s">
        <v>19</v>
      </c>
      <c r="AB4">
        <v>3470.741524676002</v>
      </c>
      <c r="AC4">
        <v>32</v>
      </c>
    </row>
    <row r="5" spans="1:29" x14ac:dyDescent="0.25">
      <c r="A5" t="s">
        <v>23</v>
      </c>
      <c r="B5">
        <v>80880.603474632881</v>
      </c>
      <c r="C5">
        <v>39979.041187037212</v>
      </c>
      <c r="D5">
        <v>121782.16576222854</v>
      </c>
      <c r="E5">
        <v>4279</v>
      </c>
      <c r="F5">
        <v>352.2807229757309</v>
      </c>
      <c r="G5">
        <v>126.61107523121748</v>
      </c>
      <c r="H5">
        <v>577.95037072024434</v>
      </c>
      <c r="I5">
        <v>21</v>
      </c>
      <c r="J5">
        <v>320.46911841630936</v>
      </c>
      <c r="K5">
        <v>173.10138307617299</v>
      </c>
      <c r="L5">
        <v>467.83685375644575</v>
      </c>
      <c r="M5">
        <v>24</v>
      </c>
      <c r="N5">
        <v>15394.345918878913</v>
      </c>
      <c r="O5" t="s">
        <v>19</v>
      </c>
      <c r="P5">
        <v>42957.881165137544</v>
      </c>
      <c r="Q5">
        <v>451</v>
      </c>
      <c r="R5" t="s">
        <v>25</v>
      </c>
      <c r="S5" t="s">
        <v>26</v>
      </c>
      <c r="T5" t="s">
        <v>26</v>
      </c>
      <c r="U5" t="s">
        <v>25</v>
      </c>
      <c r="V5">
        <v>64528.474261791489</v>
      </c>
      <c r="W5">
        <v>45458.871399550953</v>
      </c>
      <c r="X5">
        <v>83598.077124032017</v>
      </c>
      <c r="Y5">
        <v>3758</v>
      </c>
      <c r="Z5">
        <v>285.03345257043839</v>
      </c>
      <c r="AA5" t="s">
        <v>19</v>
      </c>
      <c r="AB5">
        <v>2486.0476000492763</v>
      </c>
      <c r="AC5">
        <v>25</v>
      </c>
    </row>
    <row r="6" spans="1:29" x14ac:dyDescent="0.25">
      <c r="A6" t="s">
        <v>24</v>
      </c>
      <c r="B6">
        <v>3014.9759158611569</v>
      </c>
      <c r="C6">
        <v>1107.3816803738457</v>
      </c>
      <c r="D6">
        <v>4922.5701513484682</v>
      </c>
      <c r="E6">
        <v>134</v>
      </c>
      <c r="F6" t="s">
        <v>25</v>
      </c>
      <c r="G6" t="s">
        <v>26</v>
      </c>
      <c r="H6" t="s">
        <v>26</v>
      </c>
      <c r="I6" t="s">
        <v>25</v>
      </c>
      <c r="J6">
        <v>5.8638839721679688</v>
      </c>
      <c r="M6">
        <v>1</v>
      </c>
      <c r="N6">
        <v>818.66706267854693</v>
      </c>
      <c r="O6" t="s">
        <v>19</v>
      </c>
      <c r="P6">
        <v>2109.145315271644</v>
      </c>
      <c r="Q6">
        <v>32</v>
      </c>
      <c r="R6" t="s">
        <v>25</v>
      </c>
      <c r="S6" t="s">
        <v>26</v>
      </c>
      <c r="T6" t="s">
        <v>26</v>
      </c>
      <c r="U6" t="s">
        <v>25</v>
      </c>
      <c r="V6">
        <v>2175.4840660427171</v>
      </c>
      <c r="W6">
        <v>1197.0167801186599</v>
      </c>
      <c r="X6">
        <v>3153.9513519667744</v>
      </c>
      <c r="Y6">
        <v>100</v>
      </c>
      <c r="Z6">
        <v>14.960903167724609</v>
      </c>
      <c r="AC6">
        <v>1</v>
      </c>
    </row>
    <row r="7" spans="1:29" x14ac:dyDescent="0.25">
      <c r="A7" t="s">
        <v>27</v>
      </c>
      <c r="B7">
        <v>376.02255832420957</v>
      </c>
      <c r="C7" t="s">
        <v>19</v>
      </c>
      <c r="D7">
        <v>1040.0193663382095</v>
      </c>
      <c r="E7">
        <v>20</v>
      </c>
      <c r="F7" t="s">
        <v>25</v>
      </c>
      <c r="G7" t="s">
        <v>26</v>
      </c>
      <c r="H7" t="s">
        <v>26</v>
      </c>
      <c r="I7" t="s">
        <v>25</v>
      </c>
      <c r="J7" t="s">
        <v>25</v>
      </c>
      <c r="K7" t="s">
        <v>26</v>
      </c>
      <c r="L7" t="s">
        <v>26</v>
      </c>
      <c r="M7" t="s">
        <v>25</v>
      </c>
      <c r="N7">
        <v>230.92169900596454</v>
      </c>
      <c r="O7" t="s">
        <v>19</v>
      </c>
      <c r="P7">
        <v>2886.725591013937</v>
      </c>
      <c r="Q7">
        <v>11</v>
      </c>
      <c r="R7" t="s">
        <v>25</v>
      </c>
      <c r="S7" t="s">
        <v>26</v>
      </c>
      <c r="T7" t="s">
        <v>26</v>
      </c>
      <c r="U7" t="s">
        <v>25</v>
      </c>
      <c r="V7">
        <v>135.82450627626963</v>
      </c>
      <c r="W7" t="s">
        <v>19</v>
      </c>
      <c r="X7">
        <v>283.47520075057895</v>
      </c>
      <c r="Y7">
        <v>8</v>
      </c>
      <c r="Z7">
        <v>9.2763530419754261</v>
      </c>
      <c r="AC7">
        <v>1</v>
      </c>
    </row>
    <row r="8" spans="1:29" x14ac:dyDescent="0.25">
      <c r="A8" t="s">
        <v>28</v>
      </c>
      <c r="B8">
        <v>7814.1272001013758</v>
      </c>
      <c r="C8">
        <v>1413.8391347031047</v>
      </c>
      <c r="D8">
        <v>14214.415265499647</v>
      </c>
      <c r="E8">
        <v>396</v>
      </c>
      <c r="F8" t="s">
        <v>25</v>
      </c>
      <c r="G8" t="s">
        <v>26</v>
      </c>
      <c r="H8" t="s">
        <v>26</v>
      </c>
      <c r="I8" t="s">
        <v>25</v>
      </c>
      <c r="J8">
        <v>38.830545425415039</v>
      </c>
      <c r="K8" t="s">
        <v>19</v>
      </c>
      <c r="L8">
        <v>283.09661607065186</v>
      </c>
      <c r="M8">
        <v>2</v>
      </c>
      <c r="N8">
        <v>2274.5900769738387</v>
      </c>
      <c r="O8" t="s">
        <v>19</v>
      </c>
      <c r="P8">
        <v>6348.6497181268096</v>
      </c>
      <c r="Q8">
        <v>92</v>
      </c>
      <c r="R8" t="s">
        <v>25</v>
      </c>
      <c r="S8" t="s">
        <v>26</v>
      </c>
      <c r="T8" t="s">
        <v>26</v>
      </c>
      <c r="U8" t="s">
        <v>25</v>
      </c>
      <c r="V8">
        <v>5469.5380306250136</v>
      </c>
      <c r="W8">
        <v>2444.7937056111132</v>
      </c>
      <c r="X8">
        <v>8494.2823556389139</v>
      </c>
      <c r="Y8">
        <v>301</v>
      </c>
      <c r="Z8">
        <v>31.168547077107178</v>
      </c>
      <c r="AC8">
        <v>1</v>
      </c>
    </row>
    <row r="9" spans="1:29" x14ac:dyDescent="0.25">
      <c r="A9" t="s">
        <v>29</v>
      </c>
      <c r="B9">
        <v>170.64359521865845</v>
      </c>
      <c r="C9" t="s">
        <v>19</v>
      </c>
      <c r="D9">
        <v>697.7247816538038</v>
      </c>
      <c r="E9">
        <v>8</v>
      </c>
      <c r="F9" t="s">
        <v>25</v>
      </c>
      <c r="G9" t="s">
        <v>26</v>
      </c>
      <c r="H9" t="s">
        <v>26</v>
      </c>
      <c r="I9" t="s">
        <v>25</v>
      </c>
      <c r="J9" t="s">
        <v>25</v>
      </c>
      <c r="K9" t="s">
        <v>26</v>
      </c>
      <c r="L9" t="s">
        <v>26</v>
      </c>
      <c r="M9" t="s">
        <v>25</v>
      </c>
      <c r="N9">
        <v>163.13491535186768</v>
      </c>
      <c r="O9" t="s">
        <v>19</v>
      </c>
      <c r="P9">
        <v>661.20975428147688</v>
      </c>
      <c r="Q9">
        <v>7</v>
      </c>
      <c r="R9" t="s">
        <v>25</v>
      </c>
      <c r="S9" t="s">
        <v>26</v>
      </c>
      <c r="T9" t="s">
        <v>26</v>
      </c>
      <c r="U9" t="s">
        <v>25</v>
      </c>
      <c r="V9">
        <v>7.5086798667907715</v>
      </c>
      <c r="Y9">
        <v>1</v>
      </c>
      <c r="Z9" t="s">
        <v>25</v>
      </c>
      <c r="AA9" t="s">
        <v>26</v>
      </c>
      <c r="AB9" t="s">
        <v>26</v>
      </c>
      <c r="AC9" t="s">
        <v>25</v>
      </c>
    </row>
    <row r="10" spans="1:29" x14ac:dyDescent="0.25">
      <c r="A10" t="s">
        <v>30</v>
      </c>
      <c r="B10">
        <v>360.41663360595703</v>
      </c>
      <c r="E10">
        <v>2</v>
      </c>
      <c r="F10" t="s">
        <v>25</v>
      </c>
      <c r="G10" t="s">
        <v>26</v>
      </c>
      <c r="H10" t="s">
        <v>26</v>
      </c>
      <c r="I10" t="s">
        <v>25</v>
      </c>
      <c r="J10" t="s">
        <v>25</v>
      </c>
      <c r="K10" t="s">
        <v>26</v>
      </c>
      <c r="L10" t="s">
        <v>26</v>
      </c>
      <c r="M10" t="s">
        <v>25</v>
      </c>
      <c r="N10">
        <v>135.15623760223389</v>
      </c>
      <c r="Q10">
        <v>1</v>
      </c>
      <c r="R10" t="s">
        <v>25</v>
      </c>
      <c r="S10" t="s">
        <v>26</v>
      </c>
      <c r="T10" t="s">
        <v>26</v>
      </c>
      <c r="U10" t="s">
        <v>25</v>
      </c>
      <c r="V10">
        <v>225.26039600372314</v>
      </c>
      <c r="Y10">
        <v>1</v>
      </c>
      <c r="Z10" t="s">
        <v>25</v>
      </c>
      <c r="AA10" t="s">
        <v>26</v>
      </c>
      <c r="AB10" t="s">
        <v>26</v>
      </c>
      <c r="AC10" t="s">
        <v>25</v>
      </c>
    </row>
    <row r="11" spans="1:29" x14ac:dyDescent="0.25">
      <c r="A11" t="s">
        <v>31</v>
      </c>
      <c r="B11">
        <v>313.04097521978156</v>
      </c>
      <c r="C11" t="s">
        <v>19</v>
      </c>
      <c r="D11">
        <v>823.55368743475231</v>
      </c>
      <c r="E11">
        <v>17</v>
      </c>
      <c r="F11">
        <v>1.4845169005774039</v>
      </c>
      <c r="I11">
        <v>1</v>
      </c>
      <c r="J11">
        <v>2.0941637625617204</v>
      </c>
      <c r="M11">
        <v>1</v>
      </c>
      <c r="N11">
        <v>246.89821164669695</v>
      </c>
      <c r="O11" t="s">
        <v>19</v>
      </c>
      <c r="P11">
        <v>3055.8660435367483</v>
      </c>
      <c r="Q11">
        <v>3</v>
      </c>
      <c r="R11" t="s">
        <v>25</v>
      </c>
      <c r="S11" t="s">
        <v>26</v>
      </c>
      <c r="T11" t="s">
        <v>26</v>
      </c>
      <c r="U11" t="s">
        <v>25</v>
      </c>
      <c r="V11">
        <v>62.564082909945483</v>
      </c>
      <c r="W11" t="s">
        <v>19</v>
      </c>
      <c r="X11">
        <v>139.86175377767216</v>
      </c>
      <c r="Y11">
        <v>12</v>
      </c>
      <c r="Z11" t="s">
        <v>25</v>
      </c>
      <c r="AA11" t="s">
        <v>26</v>
      </c>
      <c r="AB11" t="s">
        <v>26</v>
      </c>
      <c r="AC11" t="s">
        <v>25</v>
      </c>
    </row>
    <row r="12" spans="1:29" x14ac:dyDescent="0.25">
      <c r="A12" t="s">
        <v>32</v>
      </c>
      <c r="B12">
        <v>2175.0120708473792</v>
      </c>
      <c r="C12">
        <v>1407.1707788448273</v>
      </c>
      <c r="D12">
        <v>2942.8533628499308</v>
      </c>
      <c r="E12">
        <v>246</v>
      </c>
      <c r="F12">
        <v>8.3777910357605947</v>
      </c>
      <c r="G12" t="s">
        <v>19</v>
      </c>
      <c r="H12">
        <v>27.039092340043688</v>
      </c>
      <c r="I12">
        <v>2</v>
      </c>
      <c r="J12">
        <v>117.94036595956919</v>
      </c>
      <c r="K12" t="s">
        <v>19</v>
      </c>
      <c r="L12">
        <v>420.51191061527743</v>
      </c>
      <c r="M12">
        <v>7</v>
      </c>
      <c r="N12">
        <v>111.70498319847778</v>
      </c>
      <c r="O12" t="s">
        <v>19</v>
      </c>
      <c r="P12">
        <v>317.75713811750506</v>
      </c>
      <c r="Q12">
        <v>11</v>
      </c>
      <c r="R12" t="s">
        <v>25</v>
      </c>
      <c r="S12" t="s">
        <v>26</v>
      </c>
      <c r="T12" t="s">
        <v>26</v>
      </c>
      <c r="U12" t="s">
        <v>25</v>
      </c>
      <c r="V12">
        <v>1914.1547929803623</v>
      </c>
      <c r="W12">
        <v>1360.839777648773</v>
      </c>
      <c r="X12">
        <v>2467.469808311952</v>
      </c>
      <c r="Y12">
        <v>225</v>
      </c>
      <c r="Z12">
        <v>22.834137673210989</v>
      </c>
      <c r="AC12">
        <v>1</v>
      </c>
    </row>
    <row r="13" spans="1:29" x14ac:dyDescent="0.25">
      <c r="A13" t="s">
        <v>33</v>
      </c>
      <c r="B13">
        <v>3090.5774332741667</v>
      </c>
      <c r="C13">
        <v>1480.2682831964939</v>
      </c>
      <c r="D13">
        <v>4700.8865833518394</v>
      </c>
      <c r="E13">
        <v>220</v>
      </c>
      <c r="F13">
        <v>0.43979131538833371</v>
      </c>
      <c r="I13">
        <v>1</v>
      </c>
      <c r="J13">
        <v>14.046998560206656</v>
      </c>
      <c r="K13" t="s">
        <v>19</v>
      </c>
      <c r="L13">
        <v>157.54112361394979</v>
      </c>
      <c r="M13">
        <v>2</v>
      </c>
      <c r="N13">
        <v>544.72856353276666</v>
      </c>
      <c r="O13" t="s">
        <v>19</v>
      </c>
      <c r="P13">
        <v>1958.1644385412035</v>
      </c>
      <c r="Q13">
        <v>32</v>
      </c>
      <c r="R13" t="s">
        <v>25</v>
      </c>
      <c r="S13" t="s">
        <v>26</v>
      </c>
      <c r="T13" t="s">
        <v>26</v>
      </c>
      <c r="U13" t="s">
        <v>25</v>
      </c>
      <c r="V13">
        <v>2488.8170114825894</v>
      </c>
      <c r="W13">
        <v>1540.3862466449807</v>
      </c>
      <c r="X13">
        <v>3437.2477763201978</v>
      </c>
      <c r="Y13">
        <v>182</v>
      </c>
      <c r="Z13">
        <v>42.545068383216858</v>
      </c>
      <c r="AC13">
        <v>3</v>
      </c>
    </row>
    <row r="14" spans="1:29" x14ac:dyDescent="0.25">
      <c r="A14" t="s">
        <v>34</v>
      </c>
      <c r="B14">
        <v>256.09145282861851</v>
      </c>
      <c r="C14">
        <v>45.571898363131908</v>
      </c>
      <c r="D14">
        <v>466.61100729410509</v>
      </c>
      <c r="E14">
        <v>16</v>
      </c>
      <c r="F14" t="s">
        <v>25</v>
      </c>
      <c r="G14" t="s">
        <v>26</v>
      </c>
      <c r="H14" t="s">
        <v>26</v>
      </c>
      <c r="I14" t="s">
        <v>25</v>
      </c>
      <c r="J14">
        <v>2.9905807698833087</v>
      </c>
      <c r="M14">
        <v>1</v>
      </c>
      <c r="N14" t="s">
        <v>25</v>
      </c>
      <c r="O14" t="s">
        <v>26</v>
      </c>
      <c r="P14" t="s">
        <v>26</v>
      </c>
      <c r="Q14" t="s">
        <v>25</v>
      </c>
      <c r="R14" t="s">
        <v>25</v>
      </c>
      <c r="S14" t="s">
        <v>26</v>
      </c>
      <c r="T14" t="s">
        <v>26</v>
      </c>
      <c r="U14" t="s">
        <v>25</v>
      </c>
      <c r="V14">
        <v>253.10087205873521</v>
      </c>
      <c r="W14">
        <v>41.271486911586123</v>
      </c>
      <c r="X14">
        <v>464.93025720588429</v>
      </c>
      <c r="Y14">
        <v>15</v>
      </c>
      <c r="Z14" t="s">
        <v>25</v>
      </c>
      <c r="AA14" t="s">
        <v>26</v>
      </c>
      <c r="AB14" t="s">
        <v>26</v>
      </c>
      <c r="AC14" t="s">
        <v>25</v>
      </c>
    </row>
    <row r="15" spans="1:29" x14ac:dyDescent="0.25">
      <c r="A15" t="s">
        <v>35</v>
      </c>
      <c r="B15">
        <v>59.099502761197868</v>
      </c>
      <c r="C15">
        <v>0.16088282920127028</v>
      </c>
      <c r="D15">
        <v>118.03812269319447</v>
      </c>
      <c r="E15">
        <v>11</v>
      </c>
      <c r="F15">
        <v>2.2429355774124815</v>
      </c>
      <c r="I15">
        <v>1</v>
      </c>
      <c r="J15">
        <v>5.7441399906824131</v>
      </c>
      <c r="M15">
        <v>1</v>
      </c>
      <c r="N15">
        <v>1.8951490012075567</v>
      </c>
      <c r="Q15">
        <v>1</v>
      </c>
      <c r="R15" t="s">
        <v>25</v>
      </c>
      <c r="S15" t="s">
        <v>26</v>
      </c>
      <c r="T15" t="s">
        <v>26</v>
      </c>
      <c r="U15" t="s">
        <v>25</v>
      </c>
      <c r="V15">
        <v>49.217278191895417</v>
      </c>
      <c r="W15" t="s">
        <v>19</v>
      </c>
      <c r="X15">
        <v>114.04838940112312</v>
      </c>
      <c r="Y15">
        <v>8</v>
      </c>
      <c r="Z15" t="s">
        <v>25</v>
      </c>
      <c r="AA15" t="s">
        <v>26</v>
      </c>
      <c r="AB15" t="s">
        <v>26</v>
      </c>
      <c r="AC15" t="s">
        <v>25</v>
      </c>
    </row>
    <row r="16" spans="1:29" x14ac:dyDescent="0.25">
      <c r="A16" t="s">
        <v>36</v>
      </c>
      <c r="B16" t="s">
        <v>25</v>
      </c>
      <c r="C16" t="s">
        <v>26</v>
      </c>
      <c r="D16" t="s">
        <v>26</v>
      </c>
      <c r="E16" t="s">
        <v>25</v>
      </c>
      <c r="F16" t="s">
        <v>25</v>
      </c>
      <c r="G16" t="s">
        <v>26</v>
      </c>
      <c r="H16" t="s">
        <v>26</v>
      </c>
      <c r="I16" t="s">
        <v>25</v>
      </c>
      <c r="J16" t="s">
        <v>25</v>
      </c>
      <c r="K16" t="s">
        <v>26</v>
      </c>
      <c r="L16" t="s">
        <v>26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26</v>
      </c>
      <c r="T16" t="s">
        <v>26</v>
      </c>
      <c r="U16" t="s">
        <v>25</v>
      </c>
      <c r="V16" t="s">
        <v>25</v>
      </c>
      <c r="W16" t="s">
        <v>26</v>
      </c>
      <c r="X16" t="s">
        <v>26</v>
      </c>
      <c r="Y16" t="s">
        <v>25</v>
      </c>
      <c r="Z16" t="s">
        <v>25</v>
      </c>
      <c r="AA16" t="s">
        <v>26</v>
      </c>
      <c r="AB16" t="s">
        <v>26</v>
      </c>
      <c r="AC16" t="s">
        <v>25</v>
      </c>
    </row>
    <row r="17" spans="1:29" x14ac:dyDescent="0.25">
      <c r="A17" t="s">
        <v>37</v>
      </c>
      <c r="B17" t="s">
        <v>25</v>
      </c>
      <c r="C17" t="s">
        <v>26</v>
      </c>
      <c r="D17" t="s">
        <v>26</v>
      </c>
      <c r="E17" t="s">
        <v>25</v>
      </c>
      <c r="F17" t="s">
        <v>25</v>
      </c>
      <c r="G17" t="s">
        <v>26</v>
      </c>
      <c r="H17" t="s">
        <v>26</v>
      </c>
      <c r="I17" t="s">
        <v>25</v>
      </c>
      <c r="J17" t="s">
        <v>25</v>
      </c>
      <c r="K17" t="s">
        <v>26</v>
      </c>
      <c r="L17" t="s">
        <v>26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26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25</v>
      </c>
      <c r="Z17" t="s">
        <v>25</v>
      </c>
      <c r="AA17" t="s">
        <v>26</v>
      </c>
      <c r="AB17" t="s">
        <v>26</v>
      </c>
      <c r="AC17" t="s">
        <v>25</v>
      </c>
    </row>
    <row r="18" spans="1:29" x14ac:dyDescent="0.25">
      <c r="A18" t="s">
        <v>38</v>
      </c>
      <c r="B18">
        <v>82.351791469758652</v>
      </c>
      <c r="C18" t="s">
        <v>19</v>
      </c>
      <c r="D18">
        <v>243.37570558277594</v>
      </c>
      <c r="E18">
        <v>15</v>
      </c>
      <c r="F18" t="s">
        <v>25</v>
      </c>
      <c r="G18" t="s">
        <v>26</v>
      </c>
      <c r="H18" t="s">
        <v>26</v>
      </c>
      <c r="I18" t="s">
        <v>25</v>
      </c>
      <c r="J18">
        <v>2.2526040495476707</v>
      </c>
      <c r="M18">
        <v>1</v>
      </c>
      <c r="N18">
        <v>68.298298007942975</v>
      </c>
      <c r="O18" t="s">
        <v>19</v>
      </c>
      <c r="P18">
        <v>785.4098967793841</v>
      </c>
      <c r="Q18">
        <v>8</v>
      </c>
      <c r="R18" t="s">
        <v>25</v>
      </c>
      <c r="S18" t="s">
        <v>26</v>
      </c>
      <c r="T18" t="s">
        <v>26</v>
      </c>
      <c r="U18" t="s">
        <v>25</v>
      </c>
      <c r="V18">
        <v>11.800889412268006</v>
      </c>
      <c r="W18">
        <v>2.6488309841934896</v>
      </c>
      <c r="X18">
        <v>20.952947840342524</v>
      </c>
      <c r="Y18">
        <v>6</v>
      </c>
      <c r="Z18" t="s">
        <v>25</v>
      </c>
      <c r="AA18" t="s">
        <v>26</v>
      </c>
      <c r="AB18" t="s">
        <v>26</v>
      </c>
      <c r="AC18" t="s">
        <v>25</v>
      </c>
    </row>
    <row r="19" spans="1:29" x14ac:dyDescent="0.25">
      <c r="A19" t="s">
        <v>39</v>
      </c>
      <c r="B19">
        <v>651.3252720318327</v>
      </c>
      <c r="C19">
        <v>165.19380683019864</v>
      </c>
      <c r="D19">
        <v>1137.4567372334668</v>
      </c>
      <c r="E19">
        <v>54</v>
      </c>
      <c r="F19">
        <v>124.52822838136828</v>
      </c>
      <c r="G19" t="s">
        <v>19</v>
      </c>
      <c r="H19">
        <v>316.63306959763145</v>
      </c>
      <c r="I19">
        <v>5</v>
      </c>
      <c r="J19">
        <v>12.377356564546233</v>
      </c>
      <c r="K19" t="s">
        <v>19</v>
      </c>
      <c r="L19">
        <v>32.676348636868056</v>
      </c>
      <c r="M19">
        <v>3</v>
      </c>
      <c r="N19">
        <v>242.63736782425298</v>
      </c>
      <c r="O19" t="s">
        <v>19</v>
      </c>
      <c r="P19">
        <v>761.98297913711622</v>
      </c>
      <c r="Q19">
        <v>17</v>
      </c>
      <c r="R19" t="s">
        <v>25</v>
      </c>
      <c r="S19" t="s">
        <v>26</v>
      </c>
      <c r="T19" t="s">
        <v>26</v>
      </c>
      <c r="U19" t="s">
        <v>25</v>
      </c>
      <c r="V19">
        <v>271.78231926166529</v>
      </c>
      <c r="W19" t="s">
        <v>19</v>
      </c>
      <c r="X19">
        <v>555.31053835705598</v>
      </c>
      <c r="Y19">
        <v>29</v>
      </c>
      <c r="Z19" t="s">
        <v>25</v>
      </c>
      <c r="AA19" t="s">
        <v>26</v>
      </c>
      <c r="AB19" t="s">
        <v>26</v>
      </c>
      <c r="AC19" t="s">
        <v>25</v>
      </c>
    </row>
    <row r="20" spans="1:29" x14ac:dyDescent="0.25">
      <c r="A20" t="s">
        <v>40</v>
      </c>
      <c r="B20">
        <v>175.94104067553778</v>
      </c>
      <c r="C20">
        <v>25.761727704267429</v>
      </c>
      <c r="D20">
        <v>326.1203536468081</v>
      </c>
      <c r="E20">
        <v>46</v>
      </c>
      <c r="F20">
        <v>29.020108459244739</v>
      </c>
      <c r="G20" t="s">
        <v>19</v>
      </c>
      <c r="H20">
        <v>80.773627346903538</v>
      </c>
      <c r="I20">
        <v>4</v>
      </c>
      <c r="J20">
        <v>8.7748013111193828</v>
      </c>
      <c r="K20" t="s">
        <v>19</v>
      </c>
      <c r="L20">
        <v>24.822204123547159</v>
      </c>
      <c r="M20">
        <v>4</v>
      </c>
      <c r="N20">
        <v>67.318967462396444</v>
      </c>
      <c r="O20" t="s">
        <v>19</v>
      </c>
      <c r="P20">
        <v>662.45810355796675</v>
      </c>
      <c r="Q20">
        <v>16</v>
      </c>
      <c r="R20" t="s">
        <v>25</v>
      </c>
      <c r="S20" t="s">
        <v>26</v>
      </c>
      <c r="T20" t="s">
        <v>26</v>
      </c>
      <c r="U20" t="s">
        <v>25</v>
      </c>
      <c r="V20">
        <v>70.827163442777163</v>
      </c>
      <c r="W20">
        <v>22.040823488662731</v>
      </c>
      <c r="X20">
        <v>119.61350339689159</v>
      </c>
      <c r="Y20">
        <v>22</v>
      </c>
      <c r="Z20" t="s">
        <v>25</v>
      </c>
      <c r="AA20" t="s">
        <v>26</v>
      </c>
      <c r="AB20" t="s">
        <v>26</v>
      </c>
      <c r="AC20" t="s">
        <v>25</v>
      </c>
    </row>
    <row r="21" spans="1:29" s="1" customFormat="1" x14ac:dyDescent="0.25"/>
    <row r="22" spans="1:29" s="1" customFormat="1" x14ac:dyDescent="0.25"/>
    <row r="23" spans="1:29" s="1" customFormat="1" x14ac:dyDescent="0.25"/>
    <row r="24" spans="1:29" s="1" customFormat="1" x14ac:dyDescent="0.25"/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BF26-4BC5-6B4C-8218-FEC3AE96C9BC}">
  <dimension ref="A1:AC24"/>
  <sheetViews>
    <sheetView workbookViewId="0">
      <selection sqref="A1:XFD3"/>
    </sheetView>
  </sheetViews>
  <sheetFormatPr defaultColWidth="8.85546875" defaultRowHeight="15" x14ac:dyDescent="0.25"/>
  <sheetData>
    <row r="1" spans="1:29" x14ac:dyDescent="0.25">
      <c r="A1" t="s">
        <v>67</v>
      </c>
      <c r="B1" t="s">
        <v>62</v>
      </c>
    </row>
    <row r="2" spans="1:29" x14ac:dyDescent="0.25">
      <c r="B2" t="s">
        <v>16</v>
      </c>
      <c r="F2" t="s">
        <v>17</v>
      </c>
      <c r="J2" t="s">
        <v>18</v>
      </c>
      <c r="N2" t="s">
        <v>20</v>
      </c>
      <c r="R2" t="s">
        <v>21</v>
      </c>
      <c r="V2" t="s">
        <v>59</v>
      </c>
      <c r="Z2" t="s">
        <v>22</v>
      </c>
    </row>
    <row r="3" spans="1:29" x14ac:dyDescent="0.25">
      <c r="A3" t="s">
        <v>14</v>
      </c>
      <c r="B3" t="s">
        <v>11</v>
      </c>
      <c r="C3" t="s">
        <v>12</v>
      </c>
      <c r="D3" t="s">
        <v>13</v>
      </c>
      <c r="E3" t="s">
        <v>0</v>
      </c>
    </row>
    <row r="4" spans="1:29" x14ac:dyDescent="0.25">
      <c r="A4" t="s">
        <v>15</v>
      </c>
      <c r="B4">
        <v>326630.11136982212</v>
      </c>
      <c r="C4">
        <v>181482.05195710852</v>
      </c>
      <c r="D4">
        <v>471778.17078253569</v>
      </c>
      <c r="E4">
        <v>9307</v>
      </c>
      <c r="F4">
        <v>4333.8415661476147</v>
      </c>
      <c r="G4" t="s">
        <v>19</v>
      </c>
      <c r="H4">
        <v>10598.648875110819</v>
      </c>
      <c r="I4">
        <v>71</v>
      </c>
      <c r="J4">
        <v>10768.534323467513</v>
      </c>
      <c r="K4">
        <v>4649.2112780994985</v>
      </c>
      <c r="L4">
        <v>16887.857368835528</v>
      </c>
      <c r="M4">
        <v>384</v>
      </c>
      <c r="N4">
        <v>39533.854670949338</v>
      </c>
      <c r="O4" t="s">
        <v>19</v>
      </c>
      <c r="P4">
        <v>81648.65570746921</v>
      </c>
      <c r="Q4">
        <v>1476</v>
      </c>
      <c r="R4">
        <v>23.486150622367859</v>
      </c>
      <c r="U4">
        <v>3</v>
      </c>
      <c r="V4">
        <v>264145.88973276317</v>
      </c>
      <c r="W4">
        <v>157216.26698445046</v>
      </c>
      <c r="X4">
        <v>371075.51248107589</v>
      </c>
      <c r="Y4">
        <v>7191</v>
      </c>
      <c r="Z4">
        <v>7824.5049258718755</v>
      </c>
      <c r="AA4">
        <v>2546.9966344411623</v>
      </c>
      <c r="AB4">
        <v>13102.013217302589</v>
      </c>
      <c r="AC4">
        <v>182</v>
      </c>
    </row>
    <row r="5" spans="1:29" x14ac:dyDescent="0.25">
      <c r="A5" t="s">
        <v>23</v>
      </c>
      <c r="B5">
        <v>192037.63555915412</v>
      </c>
      <c r="C5">
        <v>100323.13502311666</v>
      </c>
      <c r="D5">
        <v>283752.13609519158</v>
      </c>
      <c r="E5">
        <v>4733</v>
      </c>
      <c r="F5">
        <v>3404.7468971312046</v>
      </c>
      <c r="G5" t="s">
        <v>19</v>
      </c>
      <c r="H5">
        <v>9053.408750162238</v>
      </c>
      <c r="I5">
        <v>28</v>
      </c>
      <c r="J5">
        <v>5987.0575052201748</v>
      </c>
      <c r="K5">
        <v>1777.0248986847773</v>
      </c>
      <c r="L5">
        <v>10197.090111755573</v>
      </c>
      <c r="M5">
        <v>164</v>
      </c>
      <c r="N5">
        <v>28450.858144350699</v>
      </c>
      <c r="O5" t="s">
        <v>19</v>
      </c>
      <c r="P5">
        <v>62113.13288818446</v>
      </c>
      <c r="Q5">
        <v>711</v>
      </c>
      <c r="R5">
        <v>14.78757631778717</v>
      </c>
      <c r="U5">
        <v>2</v>
      </c>
      <c r="V5">
        <v>149646.50407011091</v>
      </c>
      <c r="W5">
        <v>88452.442666730407</v>
      </c>
      <c r="X5">
        <v>210840.56547349141</v>
      </c>
      <c r="Y5">
        <v>3738</v>
      </c>
      <c r="Z5">
        <v>4533.6813660233429</v>
      </c>
      <c r="AA5">
        <v>1539.2782646952573</v>
      </c>
      <c r="AB5">
        <v>7528.0844673514284</v>
      </c>
      <c r="AC5">
        <v>90</v>
      </c>
    </row>
    <row r="6" spans="1:29" x14ac:dyDescent="0.25">
      <c r="A6" t="s">
        <v>24</v>
      </c>
      <c r="B6">
        <v>4666.3379296632083</v>
      </c>
      <c r="C6">
        <v>2119.8629191406826</v>
      </c>
      <c r="D6">
        <v>7212.8129401857341</v>
      </c>
      <c r="E6">
        <v>261</v>
      </c>
      <c r="F6">
        <v>24.214967370033264</v>
      </c>
      <c r="G6">
        <v>12.032241074566773</v>
      </c>
      <c r="H6">
        <v>36.397693665499759</v>
      </c>
      <c r="I6">
        <v>6</v>
      </c>
      <c r="J6">
        <v>301.76722040772438</v>
      </c>
      <c r="K6" t="s">
        <v>19</v>
      </c>
      <c r="L6">
        <v>710.94909708164789</v>
      </c>
      <c r="M6">
        <v>17</v>
      </c>
      <c r="N6">
        <v>2255.3459880472697</v>
      </c>
      <c r="O6">
        <v>363.42112474710393</v>
      </c>
      <c r="P6">
        <v>4147.2708513474354</v>
      </c>
      <c r="Q6">
        <v>138</v>
      </c>
      <c r="R6" t="s">
        <v>25</v>
      </c>
      <c r="S6" t="s">
        <v>26</v>
      </c>
      <c r="T6" t="s">
        <v>26</v>
      </c>
      <c r="U6" t="s">
        <v>25</v>
      </c>
      <c r="V6">
        <v>2038.929517224431</v>
      </c>
      <c r="W6">
        <v>621.27622306322633</v>
      </c>
      <c r="X6">
        <v>3456.582811385636</v>
      </c>
      <c r="Y6">
        <v>98</v>
      </c>
      <c r="Z6">
        <v>46.080236613750458</v>
      </c>
      <c r="AA6" t="s">
        <v>19</v>
      </c>
      <c r="AB6">
        <v>558.64212534656667</v>
      </c>
      <c r="AC6">
        <v>2</v>
      </c>
    </row>
    <row r="7" spans="1:29" x14ac:dyDescent="0.25">
      <c r="A7" t="s">
        <v>27</v>
      </c>
      <c r="B7">
        <v>760.38235785907614</v>
      </c>
      <c r="C7" t="s">
        <v>19</v>
      </c>
      <c r="D7">
        <v>1896.4337620370197</v>
      </c>
      <c r="E7">
        <v>57</v>
      </c>
      <c r="F7">
        <v>12.660061190960846</v>
      </c>
      <c r="I7">
        <v>1</v>
      </c>
      <c r="J7">
        <v>1.7563638322367154</v>
      </c>
      <c r="M7">
        <v>1</v>
      </c>
      <c r="N7">
        <v>206.0173490559169</v>
      </c>
      <c r="O7" t="s">
        <v>19</v>
      </c>
      <c r="P7">
        <v>473.46794665211127</v>
      </c>
      <c r="Q7">
        <v>23</v>
      </c>
      <c r="R7" t="s">
        <v>25</v>
      </c>
      <c r="S7" t="s">
        <v>26</v>
      </c>
      <c r="T7" t="s">
        <v>26</v>
      </c>
      <c r="U7" t="s">
        <v>25</v>
      </c>
      <c r="V7">
        <v>510.62315239935003</v>
      </c>
      <c r="W7" t="s">
        <v>19</v>
      </c>
      <c r="X7">
        <v>1397.9195620498465</v>
      </c>
      <c r="Y7">
        <v>31</v>
      </c>
      <c r="Z7">
        <v>29.325431380611462</v>
      </c>
      <c r="AC7">
        <v>1</v>
      </c>
    </row>
    <row r="8" spans="1:29" x14ac:dyDescent="0.25">
      <c r="A8" t="s">
        <v>28</v>
      </c>
      <c r="B8">
        <v>8183.1514768432262</v>
      </c>
      <c r="C8">
        <v>4805.5682161027316</v>
      </c>
      <c r="D8">
        <v>11560.73473758372</v>
      </c>
      <c r="E8">
        <v>607</v>
      </c>
      <c r="F8">
        <v>4.4258761405944824</v>
      </c>
      <c r="G8" t="s">
        <v>19</v>
      </c>
      <c r="H8">
        <v>57.678043509591241</v>
      </c>
      <c r="I8">
        <v>2</v>
      </c>
      <c r="J8">
        <v>196.1134401340644</v>
      </c>
      <c r="K8">
        <v>59.853396081493372</v>
      </c>
      <c r="L8">
        <v>332.37348418663544</v>
      </c>
      <c r="M8">
        <v>24</v>
      </c>
      <c r="N8">
        <v>2059.2912911879212</v>
      </c>
      <c r="O8">
        <v>1039.2387359078393</v>
      </c>
      <c r="P8">
        <v>3079.343846468003</v>
      </c>
      <c r="Q8">
        <v>148</v>
      </c>
      <c r="R8" t="s">
        <v>25</v>
      </c>
      <c r="S8" t="s">
        <v>26</v>
      </c>
      <c r="T8" t="s">
        <v>26</v>
      </c>
      <c r="U8" t="s">
        <v>25</v>
      </c>
      <c r="V8">
        <v>5557.5785027191505</v>
      </c>
      <c r="W8">
        <v>2835.7580614128519</v>
      </c>
      <c r="X8">
        <v>8279.3989440254481</v>
      </c>
      <c r="Y8">
        <v>415</v>
      </c>
      <c r="Z8">
        <v>365.74236666150125</v>
      </c>
      <c r="AA8" t="s">
        <v>19</v>
      </c>
      <c r="AB8">
        <v>851.90711497885331</v>
      </c>
      <c r="AC8">
        <v>18</v>
      </c>
    </row>
    <row r="9" spans="1:29" x14ac:dyDescent="0.25">
      <c r="A9" t="s">
        <v>29</v>
      </c>
      <c r="B9">
        <v>48.681643307209015</v>
      </c>
      <c r="C9" t="s">
        <v>19</v>
      </c>
      <c r="D9">
        <v>121.70836655157105</v>
      </c>
      <c r="E9">
        <v>10</v>
      </c>
      <c r="F9" t="s">
        <v>25</v>
      </c>
      <c r="G9" t="s">
        <v>26</v>
      </c>
      <c r="H9" t="s">
        <v>26</v>
      </c>
      <c r="I9" t="s">
        <v>25</v>
      </c>
      <c r="J9" t="s">
        <v>25</v>
      </c>
      <c r="K9" t="s">
        <v>26</v>
      </c>
      <c r="L9" t="s">
        <v>26</v>
      </c>
      <c r="M9" t="s">
        <v>25</v>
      </c>
      <c r="N9">
        <v>40.97657585144043</v>
      </c>
      <c r="O9" t="s">
        <v>19</v>
      </c>
      <c r="P9">
        <v>127.33840304886712</v>
      </c>
      <c r="Q9">
        <v>6</v>
      </c>
      <c r="R9" t="s">
        <v>25</v>
      </c>
      <c r="S9" t="s">
        <v>26</v>
      </c>
      <c r="T9" t="s">
        <v>26</v>
      </c>
      <c r="U9" t="s">
        <v>25</v>
      </c>
      <c r="V9">
        <v>7.7050674557685852</v>
      </c>
      <c r="W9" t="s">
        <v>19</v>
      </c>
      <c r="X9">
        <v>21.923508466595834</v>
      </c>
      <c r="Y9">
        <v>4</v>
      </c>
      <c r="Z9" t="s">
        <v>25</v>
      </c>
      <c r="AA9" t="s">
        <v>26</v>
      </c>
      <c r="AB9" t="s">
        <v>26</v>
      </c>
      <c r="AC9" t="s">
        <v>25</v>
      </c>
    </row>
    <row r="10" spans="1:29" x14ac:dyDescent="0.25">
      <c r="A10" t="s">
        <v>30</v>
      </c>
      <c r="B10">
        <v>16.122890472412109</v>
      </c>
      <c r="C10" t="s">
        <v>19</v>
      </c>
      <c r="D10">
        <v>98.444841494256679</v>
      </c>
      <c r="E10">
        <v>2</v>
      </c>
      <c r="F10">
        <v>4.6404881477355957</v>
      </c>
      <c r="I10">
        <v>1</v>
      </c>
      <c r="J10" t="s">
        <v>25</v>
      </c>
      <c r="K10" t="s">
        <v>26</v>
      </c>
      <c r="L10" t="s">
        <v>26</v>
      </c>
      <c r="M10" t="s">
        <v>25</v>
      </c>
      <c r="N10" t="s">
        <v>25</v>
      </c>
      <c r="O10" t="s">
        <v>26</v>
      </c>
      <c r="P10" t="s">
        <v>26</v>
      </c>
      <c r="Q10" t="s">
        <v>25</v>
      </c>
      <c r="R10" t="s">
        <v>25</v>
      </c>
      <c r="S10" t="s">
        <v>26</v>
      </c>
      <c r="T10" t="s">
        <v>26</v>
      </c>
      <c r="U10" t="s">
        <v>25</v>
      </c>
      <c r="V10">
        <v>11.482402324676514</v>
      </c>
      <c r="Y10">
        <v>1</v>
      </c>
      <c r="Z10" t="s">
        <v>25</v>
      </c>
      <c r="AA10" t="s">
        <v>26</v>
      </c>
      <c r="AB10" t="s">
        <v>26</v>
      </c>
      <c r="AC10" t="s">
        <v>25</v>
      </c>
    </row>
    <row r="11" spans="1:29" x14ac:dyDescent="0.25">
      <c r="A11" t="s">
        <v>31</v>
      </c>
      <c r="B11">
        <v>419.67484514406215</v>
      </c>
      <c r="C11">
        <v>135.59992025571626</v>
      </c>
      <c r="D11">
        <v>703.74977003240804</v>
      </c>
      <c r="E11">
        <v>91</v>
      </c>
      <c r="F11">
        <v>41.293078717168555</v>
      </c>
      <c r="G11" t="s">
        <v>19</v>
      </c>
      <c r="H11">
        <v>109.04889118913277</v>
      </c>
      <c r="I11">
        <v>3</v>
      </c>
      <c r="J11">
        <v>2.4236027970752048</v>
      </c>
      <c r="K11" t="s">
        <v>19</v>
      </c>
      <c r="L11">
        <v>9.4166688777560665</v>
      </c>
      <c r="M11">
        <v>4</v>
      </c>
      <c r="N11">
        <v>179.36663597694394</v>
      </c>
      <c r="O11">
        <v>0.32580921310477606</v>
      </c>
      <c r="P11">
        <v>358.4074627407831</v>
      </c>
      <c r="Q11">
        <v>29</v>
      </c>
      <c r="R11" t="s">
        <v>25</v>
      </c>
      <c r="S11" t="s">
        <v>26</v>
      </c>
      <c r="T11" t="s">
        <v>26</v>
      </c>
      <c r="U11" t="s">
        <v>25</v>
      </c>
      <c r="V11">
        <v>165.46043980376183</v>
      </c>
      <c r="W11">
        <v>65.706242892191767</v>
      </c>
      <c r="X11">
        <v>265.21463671533189</v>
      </c>
      <c r="Y11">
        <v>53</v>
      </c>
      <c r="Z11">
        <v>31.131087849112646</v>
      </c>
      <c r="AC11">
        <v>2</v>
      </c>
    </row>
    <row r="12" spans="1:29" x14ac:dyDescent="0.25">
      <c r="A12" t="s">
        <v>32</v>
      </c>
      <c r="B12">
        <v>16035.546864519487</v>
      </c>
      <c r="C12">
        <v>8866.6287293801797</v>
      </c>
      <c r="D12">
        <v>23204.464999658794</v>
      </c>
      <c r="E12">
        <v>658</v>
      </c>
      <c r="F12">
        <v>0.44258761405944824</v>
      </c>
      <c r="I12">
        <v>1</v>
      </c>
      <c r="J12">
        <v>32.031380739284671</v>
      </c>
      <c r="K12" t="s">
        <v>19</v>
      </c>
      <c r="L12">
        <v>65.314247854792058</v>
      </c>
      <c r="M12">
        <v>6</v>
      </c>
      <c r="N12">
        <v>259.20884004421941</v>
      </c>
      <c r="O12" t="s">
        <v>19</v>
      </c>
      <c r="P12">
        <v>521.07956853759254</v>
      </c>
      <c r="Q12">
        <v>31</v>
      </c>
      <c r="R12" t="s">
        <v>25</v>
      </c>
      <c r="S12" t="s">
        <v>26</v>
      </c>
      <c r="T12" t="s">
        <v>26</v>
      </c>
      <c r="U12" t="s">
        <v>25</v>
      </c>
      <c r="V12">
        <v>15187.071049161023</v>
      </c>
      <c r="W12">
        <v>8220.5638607701276</v>
      </c>
      <c r="X12">
        <v>22153.578237551919</v>
      </c>
      <c r="Y12">
        <v>606</v>
      </c>
      <c r="Z12">
        <v>556.79300696090206</v>
      </c>
      <c r="AA12" t="s">
        <v>19</v>
      </c>
      <c r="AB12">
        <v>1319.6570245596504</v>
      </c>
      <c r="AC12">
        <v>14</v>
      </c>
    </row>
    <row r="13" spans="1:29" x14ac:dyDescent="0.25">
      <c r="A13" t="s">
        <v>33</v>
      </c>
      <c r="B13">
        <v>32903.401693703832</v>
      </c>
      <c r="C13">
        <v>16948.734023163306</v>
      </c>
      <c r="D13">
        <v>48858.069364244358</v>
      </c>
      <c r="E13">
        <v>621</v>
      </c>
      <c r="F13">
        <v>60.84906792640686</v>
      </c>
      <c r="G13" t="s">
        <v>19</v>
      </c>
      <c r="H13">
        <v>221.35522252539423</v>
      </c>
      <c r="I13">
        <v>5</v>
      </c>
      <c r="J13">
        <v>2123.6648666923679</v>
      </c>
      <c r="K13" t="s">
        <v>19</v>
      </c>
      <c r="L13">
        <v>5504.5426176050842</v>
      </c>
      <c r="M13">
        <v>23</v>
      </c>
      <c r="N13">
        <v>1094.1845323098491</v>
      </c>
      <c r="O13">
        <v>465.42571513134919</v>
      </c>
      <c r="P13">
        <v>1722.9433494883492</v>
      </c>
      <c r="Q13">
        <v>73</v>
      </c>
      <c r="R13">
        <v>8.6985743045806885</v>
      </c>
      <c r="U13">
        <v>1</v>
      </c>
      <c r="V13">
        <v>29128.322242133177</v>
      </c>
      <c r="W13">
        <v>15036.714226285854</v>
      </c>
      <c r="X13">
        <v>43219.930257980501</v>
      </c>
      <c r="Y13">
        <v>508</v>
      </c>
      <c r="Z13">
        <v>487.6824103374496</v>
      </c>
      <c r="AA13" t="s">
        <v>19</v>
      </c>
      <c r="AB13">
        <v>1221.2636095303983</v>
      </c>
      <c r="AC13">
        <v>11</v>
      </c>
    </row>
    <row r="14" spans="1:29" x14ac:dyDescent="0.25">
      <c r="A14" t="s">
        <v>34</v>
      </c>
      <c r="B14">
        <v>257.00425855398356</v>
      </c>
      <c r="C14" t="s">
        <v>19</v>
      </c>
      <c r="D14">
        <v>594.02618484984851</v>
      </c>
      <c r="E14">
        <v>22</v>
      </c>
      <c r="F14" t="s">
        <v>25</v>
      </c>
      <c r="G14" t="s">
        <v>26</v>
      </c>
      <c r="H14" t="s">
        <v>26</v>
      </c>
      <c r="I14" t="s">
        <v>25</v>
      </c>
      <c r="J14">
        <v>0</v>
      </c>
      <c r="M14">
        <v>1</v>
      </c>
      <c r="N14">
        <v>8.1393645185404466</v>
      </c>
      <c r="O14" t="s">
        <v>19</v>
      </c>
      <c r="P14">
        <v>106.07224556847652</v>
      </c>
      <c r="Q14">
        <v>2</v>
      </c>
      <c r="R14" t="s">
        <v>25</v>
      </c>
      <c r="S14" t="s">
        <v>26</v>
      </c>
      <c r="T14" t="s">
        <v>26</v>
      </c>
      <c r="U14" t="s">
        <v>25</v>
      </c>
      <c r="V14">
        <v>248.86489403544311</v>
      </c>
      <c r="W14" t="s">
        <v>19</v>
      </c>
      <c r="X14">
        <v>591.78926483128453</v>
      </c>
      <c r="Y14">
        <v>19</v>
      </c>
      <c r="Z14" t="s">
        <v>25</v>
      </c>
      <c r="AA14" t="s">
        <v>26</v>
      </c>
      <c r="AB14" t="s">
        <v>26</v>
      </c>
      <c r="AC14" t="s">
        <v>25</v>
      </c>
    </row>
    <row r="15" spans="1:29" x14ac:dyDescent="0.25">
      <c r="A15" t="s">
        <v>35</v>
      </c>
      <c r="B15" t="s">
        <v>25</v>
      </c>
      <c r="C15" t="s">
        <v>26</v>
      </c>
      <c r="D15" t="s">
        <v>26</v>
      </c>
      <c r="E15" t="s">
        <v>25</v>
      </c>
      <c r="F15" t="s">
        <v>25</v>
      </c>
      <c r="G15" t="s">
        <v>26</v>
      </c>
      <c r="H15" t="s">
        <v>26</v>
      </c>
      <c r="I15" t="s">
        <v>25</v>
      </c>
      <c r="J15" t="s">
        <v>25</v>
      </c>
      <c r="K15" t="s">
        <v>26</v>
      </c>
      <c r="L15" t="s">
        <v>26</v>
      </c>
      <c r="M15" t="s">
        <v>25</v>
      </c>
      <c r="N15" t="s">
        <v>25</v>
      </c>
      <c r="O15" t="s">
        <v>26</v>
      </c>
      <c r="P15" t="s">
        <v>26</v>
      </c>
      <c r="Q15" t="s">
        <v>25</v>
      </c>
      <c r="R15" t="s">
        <v>25</v>
      </c>
      <c r="S15" t="s">
        <v>26</v>
      </c>
      <c r="T15" t="s">
        <v>26</v>
      </c>
      <c r="U15" t="s">
        <v>25</v>
      </c>
      <c r="V15" t="s">
        <v>25</v>
      </c>
      <c r="W15" t="s">
        <v>26</v>
      </c>
      <c r="X15" t="s">
        <v>26</v>
      </c>
      <c r="Y15" t="s">
        <v>25</v>
      </c>
      <c r="Z15" t="s">
        <v>25</v>
      </c>
      <c r="AA15" t="s">
        <v>26</v>
      </c>
      <c r="AB15" t="s">
        <v>26</v>
      </c>
      <c r="AC15" t="s">
        <v>25</v>
      </c>
    </row>
    <row r="16" spans="1:29" x14ac:dyDescent="0.25">
      <c r="A16" t="s">
        <v>36</v>
      </c>
      <c r="B16" t="s">
        <v>25</v>
      </c>
      <c r="C16" t="s">
        <v>26</v>
      </c>
      <c r="D16" t="s">
        <v>26</v>
      </c>
      <c r="E16" t="s">
        <v>25</v>
      </c>
      <c r="F16" t="s">
        <v>25</v>
      </c>
      <c r="G16" t="s">
        <v>26</v>
      </c>
      <c r="H16" t="s">
        <v>26</v>
      </c>
      <c r="I16" t="s">
        <v>25</v>
      </c>
      <c r="J16" t="s">
        <v>25</v>
      </c>
      <c r="K16" t="s">
        <v>26</v>
      </c>
      <c r="L16" t="s">
        <v>26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26</v>
      </c>
      <c r="T16" t="s">
        <v>26</v>
      </c>
      <c r="U16" t="s">
        <v>25</v>
      </c>
      <c r="V16" t="s">
        <v>25</v>
      </c>
      <c r="W16" t="s">
        <v>26</v>
      </c>
      <c r="X16" t="s">
        <v>26</v>
      </c>
      <c r="Y16" t="s">
        <v>25</v>
      </c>
      <c r="Z16" t="s">
        <v>25</v>
      </c>
      <c r="AA16" t="s">
        <v>26</v>
      </c>
      <c r="AB16" t="s">
        <v>26</v>
      </c>
      <c r="AC16" t="s">
        <v>25</v>
      </c>
    </row>
    <row r="17" spans="1:29" x14ac:dyDescent="0.25">
      <c r="A17" t="s">
        <v>37</v>
      </c>
      <c r="B17" t="s">
        <v>25</v>
      </c>
      <c r="C17" t="s">
        <v>26</v>
      </c>
      <c r="D17" t="s">
        <v>26</v>
      </c>
      <c r="E17" t="s">
        <v>25</v>
      </c>
      <c r="F17" t="s">
        <v>25</v>
      </c>
      <c r="G17" t="s">
        <v>26</v>
      </c>
      <c r="H17" t="s">
        <v>26</v>
      </c>
      <c r="I17" t="s">
        <v>25</v>
      </c>
      <c r="J17" t="s">
        <v>25</v>
      </c>
      <c r="K17" t="s">
        <v>26</v>
      </c>
      <c r="L17" t="s">
        <v>26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26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25</v>
      </c>
      <c r="Z17" t="s">
        <v>25</v>
      </c>
      <c r="AA17" t="s">
        <v>26</v>
      </c>
      <c r="AB17" t="s">
        <v>26</v>
      </c>
      <c r="AC17" t="s">
        <v>25</v>
      </c>
    </row>
    <row r="18" spans="1:29" x14ac:dyDescent="0.25">
      <c r="A18" t="s">
        <v>38</v>
      </c>
      <c r="B18">
        <v>3940.1173407008464</v>
      </c>
      <c r="C18" t="s">
        <v>19</v>
      </c>
      <c r="D18">
        <v>8525.1000949465524</v>
      </c>
      <c r="E18">
        <v>411</v>
      </c>
      <c r="F18">
        <v>72.329893839355933</v>
      </c>
      <c r="G18" t="s">
        <v>19</v>
      </c>
      <c r="H18">
        <v>155.32596033293777</v>
      </c>
      <c r="I18">
        <v>5</v>
      </c>
      <c r="J18">
        <v>410.73744590643514</v>
      </c>
      <c r="K18">
        <v>236.8921629725871</v>
      </c>
      <c r="L18">
        <v>584.58272884028315</v>
      </c>
      <c r="M18">
        <v>51</v>
      </c>
      <c r="N18">
        <v>2417.0270344636383</v>
      </c>
      <c r="O18" t="s">
        <v>19</v>
      </c>
      <c r="P18">
        <v>6735.5432755906641</v>
      </c>
      <c r="Q18">
        <v>110</v>
      </c>
      <c r="R18" t="s">
        <v>25</v>
      </c>
      <c r="S18" t="s">
        <v>26</v>
      </c>
      <c r="T18" t="s">
        <v>26</v>
      </c>
      <c r="U18" t="s">
        <v>25</v>
      </c>
      <c r="V18">
        <v>992.03323480542247</v>
      </c>
      <c r="W18">
        <v>532.6976675640974</v>
      </c>
      <c r="X18">
        <v>1451.3688020467475</v>
      </c>
      <c r="Y18">
        <v>239</v>
      </c>
      <c r="Z18">
        <v>47.989731685996162</v>
      </c>
      <c r="AA18" t="s">
        <v>19</v>
      </c>
      <c r="AB18">
        <v>124.44721903694861</v>
      </c>
      <c r="AC18">
        <v>6</v>
      </c>
    </row>
    <row r="19" spans="1:29" x14ac:dyDescent="0.25">
      <c r="A19" t="s">
        <v>39</v>
      </c>
      <c r="B19">
        <v>58247.078008070093</v>
      </c>
      <c r="C19">
        <v>34646.81869468464</v>
      </c>
      <c r="D19">
        <v>81847.337321455547</v>
      </c>
      <c r="E19">
        <v>1125</v>
      </c>
      <c r="F19">
        <v>575.45074212360578</v>
      </c>
      <c r="G19">
        <v>36.871869781041823</v>
      </c>
      <c r="H19">
        <v>1114.0296144661697</v>
      </c>
      <c r="I19">
        <v>8</v>
      </c>
      <c r="J19">
        <v>904.94264760717942</v>
      </c>
      <c r="K19">
        <v>477.99842869312147</v>
      </c>
      <c r="L19">
        <v>1331.8868665212374</v>
      </c>
      <c r="M19">
        <v>53</v>
      </c>
      <c r="N19">
        <v>1223.3584961794618</v>
      </c>
      <c r="O19">
        <v>716.64297382041366</v>
      </c>
      <c r="P19">
        <v>1730.0740185385098</v>
      </c>
      <c r="Q19">
        <v>73</v>
      </c>
      <c r="R19" t="s">
        <v>25</v>
      </c>
      <c r="S19" t="s">
        <v>26</v>
      </c>
      <c r="T19" t="s">
        <v>26</v>
      </c>
      <c r="U19" t="s">
        <v>25</v>
      </c>
      <c r="V19">
        <v>54051.925024772318</v>
      </c>
      <c r="W19">
        <v>30517.511978252027</v>
      </c>
      <c r="X19">
        <v>77586.338071292615</v>
      </c>
      <c r="Y19">
        <v>970</v>
      </c>
      <c r="Z19">
        <v>1491.401097387502</v>
      </c>
      <c r="AA19" t="s">
        <v>19</v>
      </c>
      <c r="AB19">
        <v>3088.4955788943284</v>
      </c>
      <c r="AC19">
        <v>21</v>
      </c>
    </row>
    <row r="20" spans="1:29" x14ac:dyDescent="0.25">
      <c r="A20" t="s">
        <v>40</v>
      </c>
      <c r="B20">
        <v>9114.976501830246</v>
      </c>
      <c r="C20">
        <v>3352.5658170457955</v>
      </c>
      <c r="D20">
        <v>14877.387186614696</v>
      </c>
      <c r="E20">
        <v>709</v>
      </c>
      <c r="F20">
        <v>132.78790594648981</v>
      </c>
      <c r="G20" t="s">
        <v>19</v>
      </c>
      <c r="H20">
        <v>293.74093549348146</v>
      </c>
      <c r="I20">
        <v>11</v>
      </c>
      <c r="J20">
        <v>808.03985013097349</v>
      </c>
      <c r="K20">
        <v>107.79584263590925</v>
      </c>
      <c r="L20">
        <v>1508.2838576260378</v>
      </c>
      <c r="M20">
        <v>40</v>
      </c>
      <c r="N20">
        <v>1340.0804189634468</v>
      </c>
      <c r="O20" t="s">
        <v>19</v>
      </c>
      <c r="P20">
        <v>2838.0195512936434</v>
      </c>
      <c r="Q20">
        <v>132</v>
      </c>
      <c r="R20" t="s">
        <v>25</v>
      </c>
      <c r="S20" t="s">
        <v>26</v>
      </c>
      <c r="T20" t="s">
        <v>26</v>
      </c>
      <c r="U20" t="s">
        <v>25</v>
      </c>
      <c r="V20">
        <v>6599.3901358176154</v>
      </c>
      <c r="W20">
        <v>2262.8748982867382</v>
      </c>
      <c r="X20">
        <v>10935.905373348493</v>
      </c>
      <c r="Y20">
        <v>509</v>
      </c>
      <c r="Z20">
        <v>234.67819097170747</v>
      </c>
      <c r="AA20" t="s">
        <v>19</v>
      </c>
      <c r="AB20">
        <v>492.9914492374939</v>
      </c>
      <c r="AC20">
        <v>17</v>
      </c>
    </row>
    <row r="21" spans="1:29" s="1" customFormat="1" x14ac:dyDescent="0.25"/>
    <row r="22" spans="1:29" s="1" customFormat="1" x14ac:dyDescent="0.25"/>
    <row r="23" spans="1:29" s="1" customFormat="1" x14ac:dyDescent="0.25"/>
    <row r="24" spans="1:29" s="1" customFormat="1" x14ac:dyDescent="0.25"/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33B6-9E68-F542-A824-223D0A9506F2}">
  <dimension ref="A1:AC24"/>
  <sheetViews>
    <sheetView topLeftCell="A22" workbookViewId="0">
      <selection sqref="A1:XFD3"/>
    </sheetView>
  </sheetViews>
  <sheetFormatPr defaultColWidth="8.85546875" defaultRowHeight="15" x14ac:dyDescent="0.25"/>
  <cols>
    <col min="1" max="1" width="17.7109375" customWidth="1"/>
  </cols>
  <sheetData>
    <row r="1" spans="1:29" x14ac:dyDescent="0.25">
      <c r="A1" t="s">
        <v>68</v>
      </c>
      <c r="B1" t="s">
        <v>63</v>
      </c>
    </row>
    <row r="2" spans="1:29" x14ac:dyDescent="0.25">
      <c r="B2" t="s">
        <v>16</v>
      </c>
      <c r="F2" t="s">
        <v>17</v>
      </c>
      <c r="J2" t="s">
        <v>18</v>
      </c>
      <c r="N2" t="s">
        <v>20</v>
      </c>
      <c r="R2" t="s">
        <v>21</v>
      </c>
      <c r="V2" t="s">
        <v>59</v>
      </c>
      <c r="Z2" t="s">
        <v>22</v>
      </c>
    </row>
    <row r="3" spans="1:29" x14ac:dyDescent="0.25">
      <c r="A3" t="s">
        <v>14</v>
      </c>
      <c r="B3" t="s">
        <v>11</v>
      </c>
      <c r="C3" t="s">
        <v>12</v>
      </c>
      <c r="D3" t="s">
        <v>13</v>
      </c>
      <c r="E3" t="s">
        <v>0</v>
      </c>
    </row>
    <row r="4" spans="1:29" x14ac:dyDescent="0.25">
      <c r="A4" t="s">
        <v>15</v>
      </c>
      <c r="B4">
        <v>265178.48789377522</v>
      </c>
      <c r="C4">
        <v>131298.68706080326</v>
      </c>
      <c r="D4">
        <v>399058.28872674715</v>
      </c>
      <c r="E4">
        <v>5262</v>
      </c>
      <c r="F4">
        <v>718.85870707911101</v>
      </c>
      <c r="G4" t="s">
        <v>19</v>
      </c>
      <c r="H4">
        <v>6527.951264021619</v>
      </c>
      <c r="I4">
        <v>13</v>
      </c>
      <c r="J4">
        <v>11350.074609264322</v>
      </c>
      <c r="K4">
        <v>4808.2634403586489</v>
      </c>
      <c r="L4">
        <v>17891.885778169995</v>
      </c>
      <c r="M4">
        <v>228</v>
      </c>
      <c r="N4">
        <v>177422.08042615975</v>
      </c>
      <c r="O4">
        <v>51911.637979915598</v>
      </c>
      <c r="P4">
        <v>302932.5228724039</v>
      </c>
      <c r="Q4">
        <v>2561</v>
      </c>
      <c r="R4" t="s">
        <v>25</v>
      </c>
      <c r="S4" t="s">
        <v>26</v>
      </c>
      <c r="T4" t="s">
        <v>26</v>
      </c>
      <c r="U4" t="s">
        <v>25</v>
      </c>
      <c r="V4">
        <v>65229.638415892354</v>
      </c>
      <c r="W4">
        <v>40448.460681713666</v>
      </c>
      <c r="X4">
        <v>90010.816150071041</v>
      </c>
      <c r="Y4">
        <v>2285</v>
      </c>
      <c r="Z4">
        <v>10457.835735379545</v>
      </c>
      <c r="AA4" t="s">
        <v>19</v>
      </c>
      <c r="AB4">
        <v>24070.312609104367</v>
      </c>
      <c r="AC4">
        <v>175</v>
      </c>
    </row>
    <row r="5" spans="1:29" x14ac:dyDescent="0.25">
      <c r="A5" t="s">
        <v>23</v>
      </c>
      <c r="B5">
        <v>207266.84904422375</v>
      </c>
      <c r="C5">
        <v>91196.848994473781</v>
      </c>
      <c r="D5">
        <v>323336.84909397375</v>
      </c>
      <c r="E5">
        <v>3743</v>
      </c>
      <c r="F5">
        <v>474.47022199630737</v>
      </c>
      <c r="G5" t="s">
        <v>19</v>
      </c>
      <c r="H5">
        <v>4331.8751468542732</v>
      </c>
      <c r="I5">
        <v>5</v>
      </c>
      <c r="J5">
        <v>8103.4770449995995</v>
      </c>
      <c r="K5">
        <v>2698.2897843021101</v>
      </c>
      <c r="L5">
        <v>13508.66430569709</v>
      </c>
      <c r="M5">
        <v>99</v>
      </c>
      <c r="N5">
        <v>138528.40748236352</v>
      </c>
      <c r="O5">
        <v>27391.165905787871</v>
      </c>
      <c r="P5">
        <v>249665.64905893916</v>
      </c>
      <c r="Q5">
        <v>1701</v>
      </c>
      <c r="R5" t="s">
        <v>25</v>
      </c>
      <c r="S5" t="s">
        <v>26</v>
      </c>
      <c r="T5" t="s">
        <v>26</v>
      </c>
      <c r="U5" t="s">
        <v>25</v>
      </c>
      <c r="V5">
        <v>51011.212045324253</v>
      </c>
      <c r="W5">
        <v>33929.074023248919</v>
      </c>
      <c r="X5">
        <v>68093.350067399588</v>
      </c>
      <c r="Y5">
        <v>1795</v>
      </c>
      <c r="Z5">
        <v>9149.2822495400906</v>
      </c>
      <c r="AA5" t="s">
        <v>19</v>
      </c>
      <c r="AB5">
        <v>21519.793896181429</v>
      </c>
      <c r="AC5">
        <v>143</v>
      </c>
    </row>
    <row r="6" spans="1:29" x14ac:dyDescent="0.25">
      <c r="A6" t="s">
        <v>24</v>
      </c>
      <c r="B6">
        <v>17434.450155138969</v>
      </c>
      <c r="C6">
        <v>5877.0566040665435</v>
      </c>
      <c r="D6">
        <v>28991.843706211395</v>
      </c>
      <c r="E6">
        <v>272</v>
      </c>
      <c r="F6">
        <v>134.45398759841919</v>
      </c>
      <c r="I6">
        <v>2</v>
      </c>
      <c r="J6">
        <v>448.04731607437134</v>
      </c>
      <c r="K6" t="s">
        <v>19</v>
      </c>
      <c r="L6">
        <v>1091.1262559085144</v>
      </c>
      <c r="M6">
        <v>9</v>
      </c>
      <c r="N6">
        <v>15653.503800749779</v>
      </c>
      <c r="O6">
        <v>4776.1916391919713</v>
      </c>
      <c r="P6">
        <v>26530.815962307584</v>
      </c>
      <c r="Q6">
        <v>197</v>
      </c>
      <c r="R6" t="s">
        <v>25</v>
      </c>
      <c r="S6" t="s">
        <v>26</v>
      </c>
      <c r="T6" t="s">
        <v>26</v>
      </c>
      <c r="U6" t="s">
        <v>25</v>
      </c>
      <c r="V6">
        <v>1185.5609430670738</v>
      </c>
      <c r="W6">
        <v>250.79227669976319</v>
      </c>
      <c r="X6">
        <v>2120.3296094343846</v>
      </c>
      <c r="Y6">
        <v>62</v>
      </c>
      <c r="Z6">
        <v>12.884107649326324</v>
      </c>
      <c r="AA6" t="s">
        <v>19</v>
      </c>
      <c r="AB6">
        <v>155.76574529389714</v>
      </c>
      <c r="AC6">
        <v>2</v>
      </c>
    </row>
    <row r="7" spans="1:29" x14ac:dyDescent="0.25">
      <c r="A7" t="s">
        <v>27</v>
      </c>
      <c r="B7">
        <v>1494.8551015073986</v>
      </c>
      <c r="C7">
        <v>570.31295032892967</v>
      </c>
      <c r="D7">
        <v>2419.3972526858674</v>
      </c>
      <c r="E7">
        <v>73</v>
      </c>
      <c r="F7" t="s">
        <v>25</v>
      </c>
      <c r="G7" t="s">
        <v>26</v>
      </c>
      <c r="H7" t="s">
        <v>26</v>
      </c>
      <c r="I7" t="s">
        <v>25</v>
      </c>
      <c r="J7">
        <v>11.178613324667424</v>
      </c>
      <c r="M7">
        <v>1</v>
      </c>
      <c r="N7">
        <v>1465.5986602279347</v>
      </c>
      <c r="O7">
        <v>543.61355116506763</v>
      </c>
      <c r="P7">
        <v>2387.5837692908017</v>
      </c>
      <c r="Q7">
        <v>69</v>
      </c>
      <c r="R7" t="s">
        <v>25</v>
      </c>
      <c r="S7" t="s">
        <v>26</v>
      </c>
      <c r="T7" t="s">
        <v>26</v>
      </c>
      <c r="U7" t="s">
        <v>25</v>
      </c>
      <c r="V7">
        <v>18.077827954796646</v>
      </c>
      <c r="W7" t="s">
        <v>19</v>
      </c>
      <c r="X7">
        <v>78.454916220598307</v>
      </c>
      <c r="Y7">
        <v>3</v>
      </c>
      <c r="Z7" t="s">
        <v>25</v>
      </c>
      <c r="AA7" t="s">
        <v>26</v>
      </c>
      <c r="AB7" t="s">
        <v>26</v>
      </c>
      <c r="AC7" t="s">
        <v>25</v>
      </c>
    </row>
    <row r="8" spans="1:29" x14ac:dyDescent="0.25">
      <c r="A8" t="s">
        <v>28</v>
      </c>
      <c r="B8">
        <v>14429.16839061501</v>
      </c>
      <c r="C8">
        <v>9103.3325198402308</v>
      </c>
      <c r="D8">
        <v>19755.004261389789</v>
      </c>
      <c r="E8">
        <v>407</v>
      </c>
      <c r="F8" t="s">
        <v>25</v>
      </c>
      <c r="G8" t="s">
        <v>26</v>
      </c>
      <c r="H8" t="s">
        <v>26</v>
      </c>
      <c r="I8" t="s">
        <v>25</v>
      </c>
      <c r="J8">
        <v>352.38924598693848</v>
      </c>
      <c r="K8" t="s">
        <v>19</v>
      </c>
      <c r="L8">
        <v>723.84280993670018</v>
      </c>
      <c r="M8">
        <v>9</v>
      </c>
      <c r="N8">
        <v>11576.426529417982</v>
      </c>
      <c r="O8">
        <v>7241.9434876313226</v>
      </c>
      <c r="P8">
        <v>15910.909571204642</v>
      </c>
      <c r="Q8">
        <v>304</v>
      </c>
      <c r="R8" t="s">
        <v>25</v>
      </c>
      <c r="S8" t="s">
        <v>26</v>
      </c>
      <c r="T8" t="s">
        <v>26</v>
      </c>
      <c r="U8" t="s">
        <v>25</v>
      </c>
      <c r="V8">
        <v>2438.2197217394819</v>
      </c>
      <c r="W8">
        <v>880.53098091147649</v>
      </c>
      <c r="X8">
        <v>3995.9084625674873</v>
      </c>
      <c r="Y8">
        <v>91</v>
      </c>
      <c r="Z8">
        <v>62.13289347060595</v>
      </c>
      <c r="AC8">
        <v>3</v>
      </c>
    </row>
    <row r="9" spans="1:29" x14ac:dyDescent="0.25">
      <c r="A9" t="s">
        <v>29</v>
      </c>
      <c r="B9">
        <v>845.54992067813873</v>
      </c>
      <c r="C9">
        <v>357.33091940077776</v>
      </c>
      <c r="D9">
        <v>1333.7689219554998</v>
      </c>
      <c r="E9">
        <v>25</v>
      </c>
      <c r="F9" t="s">
        <v>25</v>
      </c>
      <c r="G9" t="s">
        <v>26</v>
      </c>
      <c r="H9" t="s">
        <v>26</v>
      </c>
      <c r="I9" t="s">
        <v>25</v>
      </c>
      <c r="J9" t="s">
        <v>25</v>
      </c>
      <c r="K9" t="s">
        <v>26</v>
      </c>
      <c r="L9" t="s">
        <v>26</v>
      </c>
      <c r="M9" t="s">
        <v>25</v>
      </c>
      <c r="N9">
        <v>845.54992067813873</v>
      </c>
      <c r="O9">
        <v>357.33091940077776</v>
      </c>
      <c r="P9">
        <v>1333.7689219554998</v>
      </c>
      <c r="Q9">
        <v>25</v>
      </c>
      <c r="R9" t="s">
        <v>25</v>
      </c>
      <c r="S9" t="s">
        <v>26</v>
      </c>
      <c r="T9" t="s">
        <v>26</v>
      </c>
      <c r="U9" t="s">
        <v>25</v>
      </c>
      <c r="V9" t="s">
        <v>25</v>
      </c>
      <c r="W9" t="s">
        <v>26</v>
      </c>
      <c r="X9" t="s">
        <v>26</v>
      </c>
      <c r="Y9" t="s">
        <v>25</v>
      </c>
      <c r="Z9" t="s">
        <v>25</v>
      </c>
      <c r="AA9" t="s">
        <v>26</v>
      </c>
      <c r="AB9" t="s">
        <v>26</v>
      </c>
      <c r="AC9" t="s">
        <v>25</v>
      </c>
    </row>
    <row r="10" spans="1:29" x14ac:dyDescent="0.25">
      <c r="A10" t="s">
        <v>30</v>
      </c>
      <c r="B10">
        <v>282.8929009437561</v>
      </c>
      <c r="C10" t="s">
        <v>19</v>
      </c>
      <c r="D10">
        <v>2613.7883290992313</v>
      </c>
      <c r="E10">
        <v>2</v>
      </c>
      <c r="F10" t="s">
        <v>25</v>
      </c>
      <c r="G10" t="s">
        <v>26</v>
      </c>
      <c r="H10" t="s">
        <v>26</v>
      </c>
      <c r="I10" t="s">
        <v>25</v>
      </c>
      <c r="J10" t="s">
        <v>25</v>
      </c>
      <c r="K10" t="s">
        <v>26</v>
      </c>
      <c r="L10" t="s">
        <v>26</v>
      </c>
      <c r="M10" t="s">
        <v>25</v>
      </c>
      <c r="N10">
        <v>282.8929009437561</v>
      </c>
      <c r="O10" t="s">
        <v>19</v>
      </c>
      <c r="P10">
        <v>2613.7883290992313</v>
      </c>
      <c r="Q10">
        <v>2</v>
      </c>
      <c r="R10" t="s">
        <v>25</v>
      </c>
      <c r="S10" t="s">
        <v>26</v>
      </c>
      <c r="T10" t="s">
        <v>26</v>
      </c>
      <c r="U10" t="s">
        <v>25</v>
      </c>
      <c r="V10" t="s">
        <v>25</v>
      </c>
      <c r="W10" t="s">
        <v>26</v>
      </c>
      <c r="X10" t="s">
        <v>26</v>
      </c>
      <c r="Y10" t="s">
        <v>25</v>
      </c>
      <c r="Z10" t="s">
        <v>25</v>
      </c>
      <c r="AA10" t="s">
        <v>26</v>
      </c>
      <c r="AB10" t="s">
        <v>26</v>
      </c>
      <c r="AC10" t="s">
        <v>25</v>
      </c>
    </row>
    <row r="11" spans="1:29" x14ac:dyDescent="0.25">
      <c r="A11" t="s">
        <v>31</v>
      </c>
      <c r="B11">
        <v>102.44571197949983</v>
      </c>
      <c r="C11">
        <v>9.3523408499202105</v>
      </c>
      <c r="D11">
        <v>195.53908310907946</v>
      </c>
      <c r="E11">
        <v>20</v>
      </c>
      <c r="F11" t="s">
        <v>25</v>
      </c>
      <c r="G11" t="s">
        <v>26</v>
      </c>
      <c r="H11" t="s">
        <v>26</v>
      </c>
      <c r="I11" t="s">
        <v>25</v>
      </c>
      <c r="J11">
        <v>70.835327465025898</v>
      </c>
      <c r="K11" t="s">
        <v>19</v>
      </c>
      <c r="L11">
        <v>161.24138165730491</v>
      </c>
      <c r="M11">
        <v>11</v>
      </c>
      <c r="N11">
        <v>29.90885786001882</v>
      </c>
      <c r="O11" t="s">
        <v>19</v>
      </c>
      <c r="P11">
        <v>78.38376673883937</v>
      </c>
      <c r="Q11">
        <v>8</v>
      </c>
      <c r="R11" t="s">
        <v>25</v>
      </c>
      <c r="S11" t="s">
        <v>26</v>
      </c>
      <c r="T11" t="s">
        <v>26</v>
      </c>
      <c r="U11" t="s">
        <v>25</v>
      </c>
      <c r="V11">
        <v>1.7015266544551082</v>
      </c>
      <c r="Y11">
        <v>1</v>
      </c>
      <c r="Z11" t="s">
        <v>25</v>
      </c>
      <c r="AA11" t="s">
        <v>26</v>
      </c>
      <c r="AB11" t="s">
        <v>26</v>
      </c>
      <c r="AC11" t="s">
        <v>25</v>
      </c>
    </row>
    <row r="12" spans="1:29" x14ac:dyDescent="0.25">
      <c r="A12" t="s">
        <v>32</v>
      </c>
      <c r="B12">
        <v>5032.487778020668</v>
      </c>
      <c r="C12">
        <v>2611.0866946921819</v>
      </c>
      <c r="D12">
        <v>7453.8888613491545</v>
      </c>
      <c r="E12">
        <v>199</v>
      </c>
      <c r="F12" t="s">
        <v>25</v>
      </c>
      <c r="G12" t="s">
        <v>26</v>
      </c>
      <c r="H12" t="s">
        <v>26</v>
      </c>
      <c r="I12" t="s">
        <v>25</v>
      </c>
      <c r="J12">
        <v>121.4035887796382</v>
      </c>
      <c r="K12" t="s">
        <v>19</v>
      </c>
      <c r="L12">
        <v>243.9778185423331</v>
      </c>
      <c r="M12">
        <v>7</v>
      </c>
      <c r="N12">
        <v>2527.3276663955112</v>
      </c>
      <c r="O12">
        <v>673.0346358040556</v>
      </c>
      <c r="P12">
        <v>4381.6206969869672</v>
      </c>
      <c r="Q12">
        <v>65</v>
      </c>
      <c r="R12" t="s">
        <v>25</v>
      </c>
      <c r="S12" t="s">
        <v>26</v>
      </c>
      <c r="T12" t="s">
        <v>26</v>
      </c>
      <c r="U12" t="s">
        <v>25</v>
      </c>
      <c r="V12">
        <v>2210.6105618867509</v>
      </c>
      <c r="W12">
        <v>1012.4790907793968</v>
      </c>
      <c r="X12">
        <v>3408.7420329941051</v>
      </c>
      <c r="Y12">
        <v>121</v>
      </c>
      <c r="Z12">
        <v>173.145960958768</v>
      </c>
      <c r="AA12" t="s">
        <v>19</v>
      </c>
      <c r="AB12">
        <v>518.80471036633537</v>
      </c>
      <c r="AC12">
        <v>6</v>
      </c>
    </row>
    <row r="13" spans="1:29" x14ac:dyDescent="0.25">
      <c r="A13" t="s">
        <v>33</v>
      </c>
      <c r="B13">
        <v>13873.024000846668</v>
      </c>
      <c r="C13">
        <v>5424.7130650431409</v>
      </c>
      <c r="D13">
        <v>22321.334936650193</v>
      </c>
      <c r="E13">
        <v>349</v>
      </c>
      <c r="F13" t="s">
        <v>25</v>
      </c>
      <c r="G13" t="s">
        <v>26</v>
      </c>
      <c r="H13" t="s">
        <v>26</v>
      </c>
      <c r="I13" t="s">
        <v>25</v>
      </c>
      <c r="J13">
        <v>621.64329846271198</v>
      </c>
      <c r="K13" t="s">
        <v>19</v>
      </c>
      <c r="L13">
        <v>1452.610672015544</v>
      </c>
      <c r="M13">
        <v>18</v>
      </c>
      <c r="N13">
        <v>4211.0392379005989</v>
      </c>
      <c r="O13">
        <v>0.95919675466302579</v>
      </c>
      <c r="P13">
        <v>8421.1192790465357</v>
      </c>
      <c r="Q13">
        <v>118</v>
      </c>
      <c r="R13" t="s">
        <v>25</v>
      </c>
      <c r="S13" t="s">
        <v>26</v>
      </c>
      <c r="T13" t="s">
        <v>26</v>
      </c>
      <c r="U13" t="s">
        <v>25</v>
      </c>
      <c r="V13">
        <v>8124.2208548728395</v>
      </c>
      <c r="W13">
        <v>1534.7045214276895</v>
      </c>
      <c r="X13">
        <v>14713.737188317989</v>
      </c>
      <c r="Y13">
        <v>195</v>
      </c>
      <c r="Z13">
        <v>916.12060961051668</v>
      </c>
      <c r="AA13" t="s">
        <v>19</v>
      </c>
      <c r="AB13">
        <v>1939.0513147142779</v>
      </c>
      <c r="AC13">
        <v>18</v>
      </c>
    </row>
    <row r="14" spans="1:29" x14ac:dyDescent="0.25">
      <c r="A14" t="s">
        <v>34</v>
      </c>
      <c r="B14">
        <v>385.31811135982781</v>
      </c>
      <c r="C14">
        <v>120.98072228592986</v>
      </c>
      <c r="D14">
        <v>649.65550043372582</v>
      </c>
      <c r="E14">
        <v>21</v>
      </c>
      <c r="F14" t="s">
        <v>25</v>
      </c>
      <c r="G14" t="s">
        <v>26</v>
      </c>
      <c r="H14" t="s">
        <v>26</v>
      </c>
      <c r="I14" t="s">
        <v>25</v>
      </c>
      <c r="J14" t="s">
        <v>25</v>
      </c>
      <c r="K14" t="s">
        <v>26</v>
      </c>
      <c r="L14" t="s">
        <v>26</v>
      </c>
      <c r="M14" t="s">
        <v>25</v>
      </c>
      <c r="N14">
        <v>1.0132628169026106</v>
      </c>
      <c r="Q14">
        <v>1</v>
      </c>
      <c r="R14" t="s">
        <v>25</v>
      </c>
      <c r="S14" t="s">
        <v>26</v>
      </c>
      <c r="T14" t="s">
        <v>26</v>
      </c>
      <c r="U14" t="s">
        <v>25</v>
      </c>
      <c r="V14">
        <v>240.03493439268715</v>
      </c>
      <c r="W14">
        <v>144.60679486941319</v>
      </c>
      <c r="X14">
        <v>335.4630739159611</v>
      </c>
      <c r="Y14">
        <v>17</v>
      </c>
      <c r="Z14">
        <v>144.26991415023804</v>
      </c>
      <c r="AA14" t="s">
        <v>19</v>
      </c>
      <c r="AB14">
        <v>706.03862730856144</v>
      </c>
      <c r="AC14">
        <v>3</v>
      </c>
    </row>
    <row r="15" spans="1:29" x14ac:dyDescent="0.25">
      <c r="A15" t="s">
        <v>35</v>
      </c>
      <c r="B15" t="s">
        <v>25</v>
      </c>
      <c r="C15" t="s">
        <v>26</v>
      </c>
      <c r="D15" t="s">
        <v>26</v>
      </c>
      <c r="E15" t="s">
        <v>25</v>
      </c>
      <c r="F15" t="s">
        <v>25</v>
      </c>
      <c r="G15" t="s">
        <v>26</v>
      </c>
      <c r="H15" t="s">
        <v>26</v>
      </c>
      <c r="I15" t="s">
        <v>25</v>
      </c>
      <c r="J15" t="s">
        <v>25</v>
      </c>
      <c r="K15" t="s">
        <v>26</v>
      </c>
      <c r="L15" t="s">
        <v>26</v>
      </c>
      <c r="M15" t="s">
        <v>25</v>
      </c>
      <c r="N15" t="s">
        <v>25</v>
      </c>
      <c r="O15" t="s">
        <v>26</v>
      </c>
      <c r="P15" t="s">
        <v>26</v>
      </c>
      <c r="Q15" t="s">
        <v>25</v>
      </c>
      <c r="R15" t="s">
        <v>25</v>
      </c>
      <c r="S15" t="s">
        <v>26</v>
      </c>
      <c r="T15" t="s">
        <v>26</v>
      </c>
      <c r="U15" t="s">
        <v>25</v>
      </c>
      <c r="V15" t="s">
        <v>25</v>
      </c>
      <c r="W15" t="s">
        <v>26</v>
      </c>
      <c r="X15" t="s">
        <v>26</v>
      </c>
      <c r="Y15" t="s">
        <v>25</v>
      </c>
      <c r="Z15" t="s">
        <v>25</v>
      </c>
      <c r="AA15" t="s">
        <v>26</v>
      </c>
      <c r="AB15" t="s">
        <v>26</v>
      </c>
      <c r="AC15" t="s">
        <v>25</v>
      </c>
    </row>
    <row r="16" spans="1:29" x14ac:dyDescent="0.25">
      <c r="A16" t="s">
        <v>36</v>
      </c>
      <c r="B16" t="s">
        <v>25</v>
      </c>
      <c r="C16" t="s">
        <v>26</v>
      </c>
      <c r="D16" t="s">
        <v>26</v>
      </c>
      <c r="E16" t="s">
        <v>25</v>
      </c>
      <c r="F16" t="s">
        <v>25</v>
      </c>
      <c r="G16" t="s">
        <v>26</v>
      </c>
      <c r="H16" t="s">
        <v>26</v>
      </c>
      <c r="I16" t="s">
        <v>25</v>
      </c>
      <c r="J16" t="s">
        <v>25</v>
      </c>
      <c r="K16" t="s">
        <v>26</v>
      </c>
      <c r="L16" t="s">
        <v>26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26</v>
      </c>
      <c r="T16" t="s">
        <v>26</v>
      </c>
      <c r="U16" t="s">
        <v>25</v>
      </c>
      <c r="V16" t="s">
        <v>25</v>
      </c>
      <c r="W16" t="s">
        <v>26</v>
      </c>
      <c r="X16" t="s">
        <v>26</v>
      </c>
      <c r="Y16" t="s">
        <v>25</v>
      </c>
      <c r="Z16" t="s">
        <v>25</v>
      </c>
      <c r="AA16" t="s">
        <v>26</v>
      </c>
      <c r="AB16" t="s">
        <v>26</v>
      </c>
      <c r="AC16" t="s">
        <v>25</v>
      </c>
    </row>
    <row r="17" spans="1:29" x14ac:dyDescent="0.25">
      <c r="A17" t="s">
        <v>37</v>
      </c>
      <c r="B17" t="s">
        <v>25</v>
      </c>
      <c r="C17" t="s">
        <v>26</v>
      </c>
      <c r="D17" t="s">
        <v>26</v>
      </c>
      <c r="E17" t="s">
        <v>25</v>
      </c>
      <c r="F17" t="s">
        <v>25</v>
      </c>
      <c r="G17" t="s">
        <v>26</v>
      </c>
      <c r="H17" t="s">
        <v>26</v>
      </c>
      <c r="I17" t="s">
        <v>25</v>
      </c>
      <c r="J17" t="s">
        <v>25</v>
      </c>
      <c r="K17" t="s">
        <v>26</v>
      </c>
      <c r="L17" t="s">
        <v>26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26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25</v>
      </c>
      <c r="Z17" t="s">
        <v>25</v>
      </c>
      <c r="AA17" t="s">
        <v>26</v>
      </c>
      <c r="AB17" t="s">
        <v>26</v>
      </c>
      <c r="AC17" t="s">
        <v>25</v>
      </c>
    </row>
    <row r="18" spans="1:29" x14ac:dyDescent="0.25">
      <c r="A18" t="s">
        <v>38</v>
      </c>
      <c r="B18">
        <v>442.02377313676379</v>
      </c>
      <c r="C18">
        <v>99.275941727513782</v>
      </c>
      <c r="D18">
        <v>784.7716045460138</v>
      </c>
      <c r="E18">
        <v>30</v>
      </c>
      <c r="F18" t="s">
        <v>25</v>
      </c>
      <c r="G18" t="s">
        <v>26</v>
      </c>
      <c r="H18" t="s">
        <v>26</v>
      </c>
      <c r="I18" t="s">
        <v>25</v>
      </c>
      <c r="J18">
        <v>374.82186124440921</v>
      </c>
      <c r="K18">
        <v>32.113608789830948</v>
      </c>
      <c r="L18">
        <v>717.53011369898741</v>
      </c>
      <c r="M18">
        <v>18</v>
      </c>
      <c r="N18">
        <v>67.201911892354573</v>
      </c>
      <c r="O18">
        <v>18.883646219834908</v>
      </c>
      <c r="P18">
        <v>115.52017756487425</v>
      </c>
      <c r="Q18">
        <v>12</v>
      </c>
      <c r="R18" t="s">
        <v>25</v>
      </c>
      <c r="S18" t="s">
        <v>26</v>
      </c>
      <c r="T18" t="s">
        <v>26</v>
      </c>
      <c r="U18" t="s">
        <v>25</v>
      </c>
      <c r="V18" t="s">
        <v>25</v>
      </c>
      <c r="W18" t="s">
        <v>26</v>
      </c>
      <c r="X18" t="s">
        <v>26</v>
      </c>
      <c r="Y18" t="s">
        <v>25</v>
      </c>
      <c r="Z18" t="s">
        <v>25</v>
      </c>
      <c r="AA18" t="s">
        <v>26</v>
      </c>
      <c r="AB18" t="s">
        <v>26</v>
      </c>
      <c r="AC18" t="s">
        <v>25</v>
      </c>
    </row>
    <row r="19" spans="1:29" x14ac:dyDescent="0.25">
      <c r="A19" t="s">
        <v>39</v>
      </c>
      <c r="B19">
        <v>3437.8181164035905</v>
      </c>
      <c r="C19">
        <v>1338.4215110557693</v>
      </c>
      <c r="D19">
        <v>5537.2147217514121</v>
      </c>
      <c r="E19">
        <v>91</v>
      </c>
      <c r="F19">
        <v>81.687861703677299</v>
      </c>
      <c r="G19">
        <v>50.026556822576808</v>
      </c>
      <c r="H19">
        <v>113.34916658477779</v>
      </c>
      <c r="I19">
        <v>4</v>
      </c>
      <c r="J19">
        <v>1179.1115092951027</v>
      </c>
      <c r="K19">
        <v>588.79511150107635</v>
      </c>
      <c r="L19">
        <v>1769.4279070891289</v>
      </c>
      <c r="M19">
        <v>45</v>
      </c>
      <c r="N19">
        <v>2177.0187454048109</v>
      </c>
      <c r="O19">
        <v>131.57288369872708</v>
      </c>
      <c r="P19">
        <v>4222.4646071108946</v>
      </c>
      <c r="Q19">
        <v>42</v>
      </c>
      <c r="R19" t="s">
        <v>25</v>
      </c>
      <c r="S19" t="s">
        <v>26</v>
      </c>
      <c r="T19" t="s">
        <v>26</v>
      </c>
      <c r="U19" t="s">
        <v>25</v>
      </c>
      <c r="V19" t="s">
        <v>25</v>
      </c>
      <c r="W19" t="s">
        <v>26</v>
      </c>
      <c r="X19" t="s">
        <v>26</v>
      </c>
      <c r="Y19" t="s">
        <v>25</v>
      </c>
      <c r="Z19" t="s">
        <v>25</v>
      </c>
      <c r="AA19" t="s">
        <v>26</v>
      </c>
      <c r="AB19" t="s">
        <v>26</v>
      </c>
      <c r="AC19" t="s">
        <v>25</v>
      </c>
    </row>
    <row r="20" spans="1:29" x14ac:dyDescent="0.25">
      <c r="A20" t="s">
        <v>40</v>
      </c>
      <c r="B20">
        <v>151.60488892115023</v>
      </c>
      <c r="C20">
        <v>77.891949281827621</v>
      </c>
      <c r="D20">
        <v>225.31782856047283</v>
      </c>
      <c r="E20">
        <v>30</v>
      </c>
      <c r="F20">
        <v>28.246635780707152</v>
      </c>
      <c r="I20">
        <v>2</v>
      </c>
      <c r="J20">
        <v>67.166803631859267</v>
      </c>
      <c r="K20">
        <v>19.199231172791528</v>
      </c>
      <c r="L20">
        <v>115.13437609092701</v>
      </c>
      <c r="M20">
        <v>11</v>
      </c>
      <c r="N20">
        <v>56.191449508583815</v>
      </c>
      <c r="O20">
        <v>11.993727981596763</v>
      </c>
      <c r="P20">
        <v>100.38917103557087</v>
      </c>
      <c r="Q20">
        <v>17</v>
      </c>
      <c r="R20" t="s">
        <v>25</v>
      </c>
      <c r="S20" t="s">
        <v>26</v>
      </c>
      <c r="T20" t="s">
        <v>26</v>
      </c>
      <c r="U20" t="s">
        <v>25</v>
      </c>
      <c r="V20" t="s">
        <v>25</v>
      </c>
      <c r="W20" t="s">
        <v>26</v>
      </c>
      <c r="X20" t="s">
        <v>26</v>
      </c>
      <c r="Y20" t="s">
        <v>25</v>
      </c>
      <c r="Z20" t="s">
        <v>25</v>
      </c>
      <c r="AA20" t="s">
        <v>26</v>
      </c>
      <c r="AB20" t="s">
        <v>26</v>
      </c>
      <c r="AC20" t="s">
        <v>25</v>
      </c>
    </row>
    <row r="21" spans="1:29" s="1" customFormat="1" x14ac:dyDescent="0.25"/>
    <row r="22" spans="1:29" s="1" customFormat="1" x14ac:dyDescent="0.25"/>
    <row r="23" spans="1:29" s="1" customFormat="1" x14ac:dyDescent="0.25"/>
    <row r="24" spans="1:29" s="1" customFormat="1" x14ac:dyDescent="0.25"/>
  </sheetData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2FE4E7-AAA7-4F27-BA04-CEF8A996CD5C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a72d8ac4-480f-42af-94c3-1b0dbed1eec5"/>
    <ds:schemaRef ds:uri="http://purl.org/dc/dcmitype/"/>
    <ds:schemaRef ds:uri="http://schemas.microsoft.com/office/infopath/2007/PartnerControls"/>
    <ds:schemaRef ds:uri="http://schemas.microsoft.com/office/2006/documentManagement/types"/>
    <ds:schemaRef ds:uri="1011fb24-49a0-463f-ada9-a8217d0aa252"/>
  </ds:schemaRefs>
</ds:datastoreItem>
</file>

<file path=customXml/itemProps2.xml><?xml version="1.0" encoding="utf-8"?>
<ds:datastoreItem xmlns:ds="http://schemas.openxmlformats.org/officeDocument/2006/customXml" ds:itemID="{B547105C-B601-40E6-8E5C-CF4F4A8E37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905996-A9BB-4FC7-896B-B0121613F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i &amp; Figures</vt:lpstr>
      <vt:lpstr>Table ii</vt:lpstr>
      <vt:lpstr>Table iii &amp; Figures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Katelyn Woolheater</cp:lastModifiedBy>
  <dcterms:modified xsi:type="dcterms:W3CDTF">2025-06-11T17:47:51Z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