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psiorg.sharepoint.com/sites/ACTWatchLite/Shared Documents/2. Technical/0. Toolkit/ACTwatch Lite Toolkit v3 - FINAL FOR WHO REVIEW/X. Data Analysis Sandbox/13 Results output/workbooks/"/>
    </mc:Choice>
  </mc:AlternateContent>
  <xr:revisionPtr revIDLastSave="226" documentId="8_{3238CCC6-090E-4EAB-85E7-7C0A3FC861D3}" xr6:coauthVersionLast="47" xr6:coauthVersionMax="47" xr10:uidLastSave="{2BDD9C91-F478-405B-B28D-8BE21B79BB2F}"/>
  <bookViews>
    <workbookView xWindow="-120" yWindow="-120" windowWidth="29040" windowHeight="15720" firstSheet="8" activeTab="9" xr2:uid="{00000000-000D-0000-FFFF-FFFF00000000}"/>
  </bookViews>
  <sheets>
    <sheet name="Table i &amp; Figures" sheetId="41" r:id="rId1"/>
    <sheet name="Table ii" sheetId="40" r:id="rId2"/>
    <sheet name="Table iii &amp; Figures" sheetId="15" r:id="rId3"/>
    <sheet name="Table iv" sheetId="34" r:id="rId4"/>
    <sheet name="T_i" sheetId="38" r:id="rId5"/>
    <sheet name="T_ii" sheetId="39" r:id="rId6"/>
    <sheet name="T_iii_strat1" sheetId="1" r:id="rId7"/>
    <sheet name="T_iii_strat2" sheetId="2" r:id="rId8"/>
    <sheet name="T_iii_strat3" sheetId="3" r:id="rId9"/>
    <sheet name="T_iv_strat1" sheetId="28" r:id="rId10"/>
    <sheet name="T_iv_strat2" sheetId="29" r:id="rId11"/>
    <sheet name="T_iv_strat3" sheetId="30" r:id="rId12"/>
  </sheets>
  <externalReferences>
    <externalReference r:id="rId1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129" i="34" l="1"/>
  <c r="AA129" i="34"/>
  <c r="J129" i="34"/>
  <c r="AR128" i="34"/>
  <c r="AA128" i="34"/>
  <c r="J128" i="34"/>
  <c r="BF127" i="34"/>
  <c r="BE127" i="34"/>
  <c r="BD127" i="34"/>
  <c r="BC127" i="34"/>
  <c r="BB127" i="34"/>
  <c r="BA127" i="34"/>
  <c r="AF127" i="34"/>
  <c r="AC127" i="34"/>
  <c r="P127" i="34"/>
  <c r="AJ126" i="34"/>
  <c r="AB126" i="34"/>
  <c r="AA126" i="34"/>
  <c r="V126" i="34"/>
  <c r="J126" i="34"/>
  <c r="AR126" i="34" s="1"/>
  <c r="AW125" i="34"/>
  <c r="AJ125" i="34"/>
  <c r="X125" i="34"/>
  <c r="BD124" i="34"/>
  <c r="AV124" i="34"/>
  <c r="AU124" i="34"/>
  <c r="AD124" i="34"/>
  <c r="R124" i="34"/>
  <c r="P124" i="34"/>
  <c r="BD123" i="34"/>
  <c r="AT123" i="34"/>
  <c r="AO123" i="34"/>
  <c r="AA123" i="34"/>
  <c r="R123" i="34"/>
  <c r="P123" i="34"/>
  <c r="AX122" i="34"/>
  <c r="AJ122" i="34"/>
  <c r="AA122" i="34"/>
  <c r="N122" i="34"/>
  <c r="AJ121" i="34"/>
  <c r="AI121" i="34"/>
  <c r="AH121" i="34"/>
  <c r="L121" i="34"/>
  <c r="BF120" i="34"/>
  <c r="AH120" i="34"/>
  <c r="P120" i="34"/>
  <c r="BD119" i="34"/>
  <c r="AF119" i="34"/>
  <c r="AC119" i="34"/>
  <c r="P119" i="34"/>
  <c r="AJ118" i="34"/>
  <c r="AC118" i="34"/>
  <c r="AB118" i="34"/>
  <c r="V118" i="34"/>
  <c r="AW117" i="34"/>
  <c r="AJ117" i="34"/>
  <c r="W117" i="34"/>
  <c r="BD116" i="34"/>
  <c r="AU116" i="34"/>
  <c r="R116" i="34"/>
  <c r="BD115" i="34"/>
  <c r="AT115" i="34"/>
  <c r="AS115" i="34"/>
  <c r="R115" i="34"/>
  <c r="Q115" i="34"/>
  <c r="O115" i="34"/>
  <c r="N115" i="34"/>
  <c r="V114" i="34"/>
  <c r="AJ113" i="34"/>
  <c r="K113" i="34"/>
  <c r="J113" i="34"/>
  <c r="AX111" i="34"/>
  <c r="AF111" i="34"/>
  <c r="AC111" i="34"/>
  <c r="Q111" i="34"/>
  <c r="BF110" i="34"/>
  <c r="BE110" i="34"/>
  <c r="BD110" i="34"/>
  <c r="BC110" i="34"/>
  <c r="BB110" i="34"/>
  <c r="BA110" i="34"/>
  <c r="AZ110" i="34"/>
  <c r="AY110" i="34"/>
  <c r="AX110" i="34"/>
  <c r="AW110" i="34"/>
  <c r="AV110" i="34"/>
  <c r="AU110" i="34"/>
  <c r="AT110" i="34"/>
  <c r="AS110" i="34"/>
  <c r="BF109" i="34"/>
  <c r="BE109" i="34"/>
  <c r="BE104" i="34" s="1"/>
  <c r="BD109" i="34"/>
  <c r="BD104" i="34" s="1"/>
  <c r="BC109" i="34"/>
  <c r="BC104" i="34" s="1"/>
  <c r="BB109" i="34"/>
  <c r="BB104" i="34" s="1"/>
  <c r="BA109" i="34"/>
  <c r="BA104" i="34" s="1"/>
  <c r="AZ109" i="34"/>
  <c r="AY109" i="34"/>
  <c r="AX109" i="34"/>
  <c r="AX104" i="34" s="1"/>
  <c r="AW109" i="34"/>
  <c r="AV109" i="34"/>
  <c r="AU109" i="34"/>
  <c r="AT109" i="34"/>
  <c r="AS109" i="34"/>
  <c r="AS104" i="34" s="1"/>
  <c r="AO109" i="34"/>
  <c r="AN109" i="34"/>
  <c r="AN104" i="34" s="1"/>
  <c r="AM109" i="34"/>
  <c r="AM104" i="34" s="1"/>
  <c r="AL109" i="34"/>
  <c r="AL104" i="34" s="1"/>
  <c r="AK109" i="34"/>
  <c r="AK104" i="34" s="1"/>
  <c r="AJ109" i="34"/>
  <c r="AI109" i="34"/>
  <c r="AI104" i="34" s="1"/>
  <c r="AH109" i="34"/>
  <c r="AG109" i="34"/>
  <c r="AF109" i="34"/>
  <c r="AE109" i="34"/>
  <c r="AE104" i="34" s="1"/>
  <c r="AD109" i="34"/>
  <c r="AD104" i="34" s="1"/>
  <c r="AC109" i="34"/>
  <c r="AB109" i="34"/>
  <c r="AB104" i="34" s="1"/>
  <c r="X109" i="34"/>
  <c r="X104" i="34" s="1"/>
  <c r="W109" i="34"/>
  <c r="W104" i="34" s="1"/>
  <c r="V109" i="34"/>
  <c r="U109" i="34"/>
  <c r="T109" i="34"/>
  <c r="S109" i="34"/>
  <c r="R109" i="34"/>
  <c r="Q109" i="34"/>
  <c r="P109" i="34"/>
  <c r="O109" i="34"/>
  <c r="O104" i="34" s="1"/>
  <c r="N109" i="34"/>
  <c r="N104" i="34" s="1"/>
  <c r="M109" i="34"/>
  <c r="M104" i="34" s="1"/>
  <c r="L109" i="34"/>
  <c r="K109" i="34"/>
  <c r="K104" i="34" s="1"/>
  <c r="BF108" i="34"/>
  <c r="BE108" i="34"/>
  <c r="BD108" i="34"/>
  <c r="BC108" i="34"/>
  <c r="BB108" i="34"/>
  <c r="BA108" i="34"/>
  <c r="AZ108" i="34"/>
  <c r="AY108" i="34"/>
  <c r="AX108" i="34"/>
  <c r="AW108" i="34"/>
  <c r="AV108" i="34"/>
  <c r="AU108" i="34"/>
  <c r="AT108" i="34"/>
  <c r="AS108" i="34"/>
  <c r="AO108" i="34"/>
  <c r="AN108" i="34"/>
  <c r="AM108" i="34"/>
  <c r="AL108" i="34"/>
  <c r="AK108" i="34"/>
  <c r="AJ108" i="34"/>
  <c r="AI108" i="34"/>
  <c r="AH108" i="34"/>
  <c r="AG108" i="34"/>
  <c r="AF108" i="34"/>
  <c r="AE108" i="34"/>
  <c r="AD108" i="34"/>
  <c r="AC108" i="34"/>
  <c r="AB108" i="34"/>
  <c r="X108" i="34"/>
  <c r="W108" i="34"/>
  <c r="V108" i="34"/>
  <c r="U108" i="34"/>
  <c r="T108" i="34"/>
  <c r="S108" i="34"/>
  <c r="R108" i="34"/>
  <c r="Q108" i="34"/>
  <c r="P108" i="34"/>
  <c r="O108" i="34"/>
  <c r="N108" i="34"/>
  <c r="M108" i="34"/>
  <c r="L108" i="34"/>
  <c r="K108" i="34"/>
  <c r="AR105" i="34"/>
  <c r="AA105" i="34"/>
  <c r="J105" i="34"/>
  <c r="BF104" i="34"/>
  <c r="AZ104" i="34"/>
  <c r="AY104" i="34"/>
  <c r="AW104" i="34"/>
  <c r="AV104" i="34"/>
  <c r="AU104" i="34"/>
  <c r="AT104" i="34"/>
  <c r="AR104" i="34"/>
  <c r="AO104" i="34"/>
  <c r="AJ104" i="34"/>
  <c r="AH104" i="34"/>
  <c r="AG104" i="34"/>
  <c r="AF104" i="34"/>
  <c r="AC104" i="34"/>
  <c r="AA104" i="34"/>
  <c r="Z104" i="34"/>
  <c r="V104" i="34"/>
  <c r="U104" i="34"/>
  <c r="T104" i="34"/>
  <c r="S104" i="34"/>
  <c r="R104" i="34"/>
  <c r="Q104" i="34"/>
  <c r="P104" i="34"/>
  <c r="L104" i="34"/>
  <c r="AR88" i="34"/>
  <c r="AA88" i="34"/>
  <c r="J88" i="34"/>
  <c r="AR87" i="34"/>
  <c r="AA87" i="34"/>
  <c r="J87" i="34"/>
  <c r="BF86" i="34"/>
  <c r="BD86" i="34"/>
  <c r="AU86" i="34"/>
  <c r="AT86" i="34"/>
  <c r="AO86" i="34"/>
  <c r="AG86" i="34"/>
  <c r="AF86" i="34"/>
  <c r="AB86" i="34"/>
  <c r="S86" i="34"/>
  <c r="O86" i="34"/>
  <c r="N86" i="34"/>
  <c r="K86" i="34"/>
  <c r="AW85" i="34"/>
  <c r="AV85" i="34"/>
  <c r="AT85" i="34"/>
  <c r="AL85" i="34"/>
  <c r="AJ85" i="34"/>
  <c r="AI85" i="34"/>
  <c r="AE85" i="34"/>
  <c r="AA85" i="34"/>
  <c r="X85" i="34"/>
  <c r="V85" i="34"/>
  <c r="U85" i="34"/>
  <c r="S85" i="34"/>
  <c r="J85" i="34"/>
  <c r="AR85" i="34" s="1"/>
  <c r="BE84" i="34"/>
  <c r="BD84" i="34"/>
  <c r="BA84" i="34"/>
  <c r="AO84" i="34"/>
  <c r="AM84" i="34"/>
  <c r="AL84" i="34"/>
  <c r="AA84" i="34"/>
  <c r="X84" i="34"/>
  <c r="V84" i="34"/>
  <c r="P84" i="34"/>
  <c r="L84" i="34"/>
  <c r="J84" i="34"/>
  <c r="AR84" i="34" s="1"/>
  <c r="BB83" i="34"/>
  <c r="BA83" i="34"/>
  <c r="AZ83" i="34"/>
  <c r="X83" i="34"/>
  <c r="W83" i="34"/>
  <c r="S83" i="34"/>
  <c r="O83" i="34"/>
  <c r="N83" i="34"/>
  <c r="BF82" i="34"/>
  <c r="BD82" i="34"/>
  <c r="BC82" i="34"/>
  <c r="BB82" i="34"/>
  <c r="AU82" i="34"/>
  <c r="AT82" i="34"/>
  <c r="AK82" i="34"/>
  <c r="AJ82" i="34"/>
  <c r="AI82" i="34"/>
  <c r="AF82" i="34"/>
  <c r="AD82" i="34"/>
  <c r="R82" i="34"/>
  <c r="Q82" i="34"/>
  <c r="P82" i="34"/>
  <c r="N82" i="34"/>
  <c r="J82" i="34"/>
  <c r="BF81" i="34"/>
  <c r="BB81" i="34"/>
  <c r="AW81" i="34"/>
  <c r="AV81" i="34"/>
  <c r="AM81" i="34"/>
  <c r="AI81" i="34"/>
  <c r="AG81" i="34"/>
  <c r="X81" i="34"/>
  <c r="V81" i="34"/>
  <c r="U81" i="34"/>
  <c r="T81" i="34"/>
  <c r="S81" i="34"/>
  <c r="J81" i="34"/>
  <c r="BD80" i="34"/>
  <c r="AX80" i="34"/>
  <c r="AW80" i="34"/>
  <c r="AS80" i="34"/>
  <c r="AO80" i="34"/>
  <c r="AD80" i="34"/>
  <c r="AC80" i="34"/>
  <c r="X80" i="34"/>
  <c r="V80" i="34"/>
  <c r="T80" i="34"/>
  <c r="K80" i="34"/>
  <c r="J80" i="34"/>
  <c r="BD79" i="34"/>
  <c r="BA79" i="34"/>
  <c r="AU79" i="34"/>
  <c r="AO79" i="34"/>
  <c r="AN79" i="34"/>
  <c r="AM79" i="34"/>
  <c r="AH79" i="34"/>
  <c r="AD79" i="34"/>
  <c r="AB79" i="34"/>
  <c r="S79" i="34"/>
  <c r="R79" i="34"/>
  <c r="O79" i="34"/>
  <c r="N79" i="34"/>
  <c r="M79" i="34"/>
  <c r="L79" i="34"/>
  <c r="BD78" i="34"/>
  <c r="AT78" i="34"/>
  <c r="AS78" i="34"/>
  <c r="AO78" i="34"/>
  <c r="AN78" i="34"/>
  <c r="AF78" i="34"/>
  <c r="AB78" i="34"/>
  <c r="U78" i="34"/>
  <c r="P78" i="34"/>
  <c r="O78" i="34"/>
  <c r="AX77" i="34"/>
  <c r="AW77" i="34"/>
  <c r="AH77" i="34"/>
  <c r="AF77" i="34"/>
  <c r="AB77" i="34"/>
  <c r="AA77" i="34"/>
  <c r="W77" i="34"/>
  <c r="S77" i="34"/>
  <c r="L77" i="34"/>
  <c r="BE76" i="34"/>
  <c r="AY76" i="34"/>
  <c r="AW76" i="34"/>
  <c r="AH76" i="34"/>
  <c r="AD76" i="34"/>
  <c r="AB76" i="34"/>
  <c r="T76" i="34"/>
  <c r="Q76" i="34"/>
  <c r="P76" i="34"/>
  <c r="BD75" i="34"/>
  <c r="BA75" i="34"/>
  <c r="AY75" i="34"/>
  <c r="AV75" i="34"/>
  <c r="AU75" i="34"/>
  <c r="AO75" i="34"/>
  <c r="AM75" i="34"/>
  <c r="AC75" i="34"/>
  <c r="AB75" i="34"/>
  <c r="W75" i="34"/>
  <c r="T75" i="34"/>
  <c r="M75" i="34"/>
  <c r="L75" i="34"/>
  <c r="BD74" i="34"/>
  <c r="AW74" i="34"/>
  <c r="AS74" i="34"/>
  <c r="AE74" i="34"/>
  <c r="AD74" i="34"/>
  <c r="W74" i="34"/>
  <c r="R74" i="34"/>
  <c r="O74" i="34"/>
  <c r="BA73" i="34"/>
  <c r="AX73" i="34"/>
  <c r="AW73" i="34"/>
  <c r="AU73" i="34"/>
  <c r="AN73" i="34"/>
  <c r="AI73" i="34"/>
  <c r="AB73" i="34"/>
  <c r="AA73" i="34"/>
  <c r="R73" i="34"/>
  <c r="Q73" i="34"/>
  <c r="M73" i="34"/>
  <c r="L73" i="34"/>
  <c r="J73" i="34"/>
  <c r="AR73" i="34" s="1"/>
  <c r="AW72" i="34"/>
  <c r="AV72" i="34"/>
  <c r="AO72" i="34"/>
  <c r="AK72" i="34"/>
  <c r="AB72" i="34"/>
  <c r="W72" i="34"/>
  <c r="T72" i="34"/>
  <c r="O72" i="34"/>
  <c r="J72" i="34"/>
  <c r="BD71" i="34"/>
  <c r="AU71" i="34"/>
  <c r="AO71" i="34"/>
  <c r="AH71" i="34"/>
  <c r="AG71" i="34"/>
  <c r="AC71" i="34"/>
  <c r="AB71" i="34"/>
  <c r="X71" i="34"/>
  <c r="S71" i="34"/>
  <c r="AY70" i="34"/>
  <c r="AK70" i="34"/>
  <c r="AI70" i="34"/>
  <c r="X70" i="34"/>
  <c r="AR69" i="34"/>
  <c r="AA69" i="34"/>
  <c r="BF67" i="34"/>
  <c r="BE67" i="34"/>
  <c r="BD67" i="34"/>
  <c r="BD62" i="34" s="1"/>
  <c r="BC67" i="34"/>
  <c r="BC62" i="34" s="1"/>
  <c r="BB67" i="34"/>
  <c r="BB62" i="34" s="1"/>
  <c r="BA67" i="34"/>
  <c r="BA62" i="34" s="1"/>
  <c r="AZ67" i="34"/>
  <c r="AY67" i="34"/>
  <c r="AX67" i="34"/>
  <c r="AX62" i="34" s="1"/>
  <c r="AW67" i="34"/>
  <c r="AW62" i="34" s="1"/>
  <c r="AV67" i="34"/>
  <c r="AV62" i="34" s="1"/>
  <c r="AU67" i="34"/>
  <c r="AU62" i="34" s="1"/>
  <c r="AT67" i="34"/>
  <c r="AS67" i="34"/>
  <c r="AO67" i="34"/>
  <c r="AO62" i="34" s="1"/>
  <c r="AN67" i="34"/>
  <c r="AM67" i="34"/>
  <c r="AL67" i="34"/>
  <c r="AK67" i="34"/>
  <c r="AK62" i="34" s="1"/>
  <c r="AJ67" i="34"/>
  <c r="AJ62" i="34" s="1"/>
  <c r="AI67" i="34"/>
  <c r="AI62" i="34" s="1"/>
  <c r="AH67" i="34"/>
  <c r="AG67" i="34"/>
  <c r="AG62" i="34" s="1"/>
  <c r="AF67" i="34"/>
  <c r="AF62" i="34" s="1"/>
  <c r="AE67" i="34"/>
  <c r="AD67" i="34"/>
  <c r="AC67" i="34"/>
  <c r="AC62" i="34" s="1"/>
  <c r="AB67" i="34"/>
  <c r="X67" i="34"/>
  <c r="X62" i="34" s="1"/>
  <c r="W67" i="34"/>
  <c r="W62" i="34" s="1"/>
  <c r="V67" i="34"/>
  <c r="V62" i="34" s="1"/>
  <c r="U67" i="34"/>
  <c r="U62" i="34" s="1"/>
  <c r="T67" i="34"/>
  <c r="T62" i="34" s="1"/>
  <c r="S67" i="34"/>
  <c r="R67" i="34"/>
  <c r="Q67" i="34"/>
  <c r="Q62" i="34" s="1"/>
  <c r="P67" i="34"/>
  <c r="O67" i="34"/>
  <c r="N67" i="34"/>
  <c r="M67" i="34"/>
  <c r="L67" i="34"/>
  <c r="L62" i="34" s="1"/>
  <c r="K67" i="34"/>
  <c r="K62" i="34" s="1"/>
  <c r="BF66" i="34"/>
  <c r="BE66" i="34"/>
  <c r="BD66" i="34"/>
  <c r="BC66" i="34"/>
  <c r="BB66" i="34"/>
  <c r="BA66" i="34"/>
  <c r="AZ66" i="34"/>
  <c r="AY66" i="34"/>
  <c r="AX66" i="34"/>
  <c r="AW66" i="34"/>
  <c r="AV66" i="34"/>
  <c r="AU66" i="34"/>
  <c r="AT66" i="34"/>
  <c r="AS66" i="34"/>
  <c r="AO66" i="34"/>
  <c r="AN66" i="34"/>
  <c r="AM66" i="34"/>
  <c r="AL66" i="34"/>
  <c r="AK66" i="34"/>
  <c r="AJ66" i="34"/>
  <c r="AI66" i="34"/>
  <c r="AH66" i="34"/>
  <c r="AG66" i="34"/>
  <c r="AF66" i="34"/>
  <c r="AE66" i="34"/>
  <c r="AD66" i="34"/>
  <c r="AC66" i="34"/>
  <c r="AB66" i="34"/>
  <c r="AA66" i="34"/>
  <c r="X66" i="34"/>
  <c r="W66" i="34"/>
  <c r="V66" i="34"/>
  <c r="U66" i="34"/>
  <c r="T66" i="34"/>
  <c r="S66" i="34"/>
  <c r="R66" i="34"/>
  <c r="Q66" i="34"/>
  <c r="P66" i="34"/>
  <c r="O66" i="34"/>
  <c r="N66" i="34"/>
  <c r="M66" i="34"/>
  <c r="L66" i="34"/>
  <c r="K66" i="34"/>
  <c r="AR63" i="34"/>
  <c r="AA63" i="34"/>
  <c r="J63" i="34"/>
  <c r="BF62" i="34"/>
  <c r="BE62" i="34"/>
  <c r="AZ62" i="34"/>
  <c r="AY62" i="34"/>
  <c r="AT62" i="34"/>
  <c r="AS62" i="34"/>
  <c r="AR62" i="34"/>
  <c r="AN62" i="34"/>
  <c r="AM62" i="34"/>
  <c r="AL62" i="34"/>
  <c r="AH62" i="34"/>
  <c r="AE62" i="34"/>
  <c r="AD62" i="34"/>
  <c r="AB62" i="34"/>
  <c r="AA62" i="34"/>
  <c r="Z62" i="34"/>
  <c r="S62" i="34"/>
  <c r="R62" i="34"/>
  <c r="P62" i="34"/>
  <c r="O62" i="34"/>
  <c r="N62" i="34"/>
  <c r="M62" i="34"/>
  <c r="AR49" i="34"/>
  <c r="AA49" i="34"/>
  <c r="J49" i="34"/>
  <c r="AR48" i="34"/>
  <c r="AA48" i="34"/>
  <c r="J48" i="34"/>
  <c r="BF47" i="34"/>
  <c r="BE47" i="34"/>
  <c r="BD47" i="34"/>
  <c r="BC47" i="34"/>
  <c r="BB47" i="34"/>
  <c r="BA47" i="34"/>
  <c r="AZ47" i="34"/>
  <c r="AY47" i="34"/>
  <c r="AX47" i="34"/>
  <c r="AW47" i="34"/>
  <c r="AV47" i="34"/>
  <c r="AU47" i="34"/>
  <c r="AT47" i="34"/>
  <c r="AS47" i="34"/>
  <c r="AO47" i="34"/>
  <c r="AN47" i="34"/>
  <c r="AM47" i="34"/>
  <c r="AL47" i="34"/>
  <c r="AK47" i="34"/>
  <c r="AJ47" i="34"/>
  <c r="AI47" i="34"/>
  <c r="AH47" i="34"/>
  <c r="AG47" i="34"/>
  <c r="AF47" i="34"/>
  <c r="AE47" i="34"/>
  <c r="AD47" i="34"/>
  <c r="AC47" i="34"/>
  <c r="AB47" i="34"/>
  <c r="X47" i="34"/>
  <c r="W47" i="34"/>
  <c r="V47" i="34"/>
  <c r="U47" i="34"/>
  <c r="T47" i="34"/>
  <c r="S47" i="34"/>
  <c r="R47" i="34"/>
  <c r="Q47" i="34"/>
  <c r="P47" i="34"/>
  <c r="O47" i="34"/>
  <c r="N47" i="34"/>
  <c r="M47" i="34"/>
  <c r="L47" i="34"/>
  <c r="K47" i="34"/>
  <c r="BF46" i="34"/>
  <c r="BE46" i="34"/>
  <c r="BE86" i="34" s="1"/>
  <c r="BD46" i="34"/>
  <c r="BC46" i="34"/>
  <c r="BB46" i="34"/>
  <c r="BA46" i="34"/>
  <c r="AZ46" i="34"/>
  <c r="AY46" i="34"/>
  <c r="AX46" i="34"/>
  <c r="AW46" i="34"/>
  <c r="AV46" i="34"/>
  <c r="AV86" i="34" s="1"/>
  <c r="AU46" i="34"/>
  <c r="AT46" i="34"/>
  <c r="AT127" i="34" s="1"/>
  <c r="AS46" i="34"/>
  <c r="AR46" i="34"/>
  <c r="AO46" i="34"/>
  <c r="AO127" i="34" s="1"/>
  <c r="AN46" i="34"/>
  <c r="AM46" i="34"/>
  <c r="AL46" i="34"/>
  <c r="AK46" i="34"/>
  <c r="AJ46" i="34"/>
  <c r="AI46" i="34"/>
  <c r="AH46" i="34"/>
  <c r="AG46" i="34"/>
  <c r="AG127" i="34" s="1"/>
  <c r="AF46" i="34"/>
  <c r="AE46" i="34"/>
  <c r="AD46" i="34"/>
  <c r="AD127" i="34" s="1"/>
  <c r="AC46" i="34"/>
  <c r="AC86" i="34" s="1"/>
  <c r="AB46" i="34"/>
  <c r="AB127" i="34" s="1"/>
  <c r="AA46" i="34"/>
  <c r="X46" i="34"/>
  <c r="W46" i="34"/>
  <c r="V46" i="34"/>
  <c r="U46" i="34"/>
  <c r="T46" i="34"/>
  <c r="S46" i="34"/>
  <c r="S127" i="34" s="1"/>
  <c r="R46" i="34"/>
  <c r="R127" i="34" s="1"/>
  <c r="Q46" i="34"/>
  <c r="P46" i="34"/>
  <c r="P86" i="34" s="1"/>
  <c r="O46" i="34"/>
  <c r="O127" i="34" s="1"/>
  <c r="N46" i="34"/>
  <c r="N127" i="34" s="1"/>
  <c r="M46" i="34"/>
  <c r="L46" i="34"/>
  <c r="K46" i="34"/>
  <c r="K127" i="34" s="1"/>
  <c r="J46" i="34"/>
  <c r="BF45" i="34"/>
  <c r="BE45" i="34"/>
  <c r="BD45" i="34"/>
  <c r="BC45" i="34"/>
  <c r="BB45" i="34"/>
  <c r="BA45" i="34"/>
  <c r="AZ45" i="34"/>
  <c r="AY45" i="34"/>
  <c r="AX45" i="34"/>
  <c r="AW45" i="34"/>
  <c r="AV45" i="34"/>
  <c r="AU45" i="34"/>
  <c r="AT45" i="34"/>
  <c r="AS45" i="34"/>
  <c r="AO45" i="34"/>
  <c r="AN45" i="34"/>
  <c r="AM45" i="34"/>
  <c r="AL45" i="34"/>
  <c r="AK45" i="34"/>
  <c r="AJ45" i="34"/>
  <c r="AI45" i="34"/>
  <c r="AH45" i="34"/>
  <c r="AG45" i="34"/>
  <c r="AF45" i="34"/>
  <c r="AE45" i="34"/>
  <c r="AD45" i="34"/>
  <c r="AC45" i="34"/>
  <c r="AB45" i="34"/>
  <c r="X45" i="34"/>
  <c r="W45" i="34"/>
  <c r="V45" i="34"/>
  <c r="U45" i="34"/>
  <c r="T45" i="34"/>
  <c r="S45" i="34"/>
  <c r="R45" i="34"/>
  <c r="Q45" i="34"/>
  <c r="P45" i="34"/>
  <c r="O45" i="34"/>
  <c r="N45" i="34"/>
  <c r="M45" i="34"/>
  <c r="L45" i="34"/>
  <c r="K45" i="34"/>
  <c r="BF44" i="34"/>
  <c r="BE44" i="34"/>
  <c r="BD44" i="34"/>
  <c r="BC44" i="34"/>
  <c r="BB44" i="34"/>
  <c r="BA44" i="34"/>
  <c r="AZ44" i="34"/>
  <c r="AY44" i="34"/>
  <c r="AX44" i="34"/>
  <c r="AX126" i="34" s="1"/>
  <c r="AW44" i="34"/>
  <c r="AW126" i="34" s="1"/>
  <c r="AV44" i="34"/>
  <c r="AU44" i="34"/>
  <c r="AT44" i="34"/>
  <c r="AT126" i="34" s="1"/>
  <c r="AS44" i="34"/>
  <c r="AR44" i="34"/>
  <c r="AO44" i="34"/>
  <c r="AN44" i="34"/>
  <c r="AM44" i="34"/>
  <c r="AL44" i="34"/>
  <c r="AL126" i="34" s="1"/>
  <c r="AK44" i="34"/>
  <c r="AJ44" i="34"/>
  <c r="AI44" i="34"/>
  <c r="AI126" i="34" s="1"/>
  <c r="AH44" i="34"/>
  <c r="AG44" i="34"/>
  <c r="AF44" i="34"/>
  <c r="AF126" i="34" s="1"/>
  <c r="AE44" i="34"/>
  <c r="AE126" i="34" s="1"/>
  <c r="AD44" i="34"/>
  <c r="AC44" i="34"/>
  <c r="AB44" i="34"/>
  <c r="AB85" i="34" s="1"/>
  <c r="AA44" i="34"/>
  <c r="X44" i="34"/>
  <c r="X126" i="34" s="1"/>
  <c r="W44" i="34"/>
  <c r="V44" i="34"/>
  <c r="U44" i="34"/>
  <c r="U126" i="34" s="1"/>
  <c r="T44" i="34"/>
  <c r="S44" i="34"/>
  <c r="S126" i="34" s="1"/>
  <c r="R44" i="34"/>
  <c r="R126" i="34" s="1"/>
  <c r="Q44" i="34"/>
  <c r="P44" i="34"/>
  <c r="O44" i="34"/>
  <c r="N44" i="34"/>
  <c r="M44" i="34"/>
  <c r="L44" i="34"/>
  <c r="K44" i="34"/>
  <c r="J44" i="34"/>
  <c r="BF43" i="34"/>
  <c r="BE43" i="34"/>
  <c r="BD43" i="34"/>
  <c r="BC43" i="34"/>
  <c r="BB43" i="34"/>
  <c r="BA43" i="34"/>
  <c r="AZ43" i="34"/>
  <c r="AY43" i="34"/>
  <c r="AX43" i="34"/>
  <c r="AW43" i="34"/>
  <c r="AV43" i="34"/>
  <c r="AU43" i="34"/>
  <c r="AT43" i="34"/>
  <c r="AS43" i="34"/>
  <c r="AO43" i="34"/>
  <c r="AN43" i="34"/>
  <c r="AM43" i="34"/>
  <c r="AL43" i="34"/>
  <c r="AK43" i="34"/>
  <c r="AJ43" i="34"/>
  <c r="AI43" i="34"/>
  <c r="AH43" i="34"/>
  <c r="AG43" i="34"/>
  <c r="AF43" i="34"/>
  <c r="AE43" i="34"/>
  <c r="AD43" i="34"/>
  <c r="AC43" i="34"/>
  <c r="AB43" i="34"/>
  <c r="X43" i="34"/>
  <c r="W43" i="34"/>
  <c r="V43" i="34"/>
  <c r="U43" i="34"/>
  <c r="T43" i="34"/>
  <c r="S43" i="34"/>
  <c r="R43" i="34"/>
  <c r="Q43" i="34"/>
  <c r="P43" i="34"/>
  <c r="O43" i="34"/>
  <c r="N43" i="34"/>
  <c r="M43" i="34"/>
  <c r="L43" i="34"/>
  <c r="K43" i="34"/>
  <c r="BF42" i="34"/>
  <c r="BE42" i="34"/>
  <c r="BE125" i="34" s="1"/>
  <c r="BD42" i="34"/>
  <c r="BD125" i="34" s="1"/>
  <c r="BC42" i="34"/>
  <c r="BC125" i="34" s="1"/>
  <c r="BB42" i="34"/>
  <c r="BA42" i="34"/>
  <c r="BA125" i="34" s="1"/>
  <c r="AZ42" i="34"/>
  <c r="AY42" i="34"/>
  <c r="AX42" i="34"/>
  <c r="AW42" i="34"/>
  <c r="AW84" i="34" s="1"/>
  <c r="AV42" i="34"/>
  <c r="AU42" i="34"/>
  <c r="AT42" i="34"/>
  <c r="AT125" i="34" s="1"/>
  <c r="AS42" i="34"/>
  <c r="AR42" i="34"/>
  <c r="AO42" i="34"/>
  <c r="AO125" i="34" s="1"/>
  <c r="AN42" i="34"/>
  <c r="AM42" i="34"/>
  <c r="AM125" i="34" s="1"/>
  <c r="AL42" i="34"/>
  <c r="AL125" i="34" s="1"/>
  <c r="AK42" i="34"/>
  <c r="AJ42" i="34"/>
  <c r="AJ84" i="34" s="1"/>
  <c r="AI42" i="34"/>
  <c r="AH42" i="34"/>
  <c r="AG42" i="34"/>
  <c r="AF42" i="34"/>
  <c r="AE42" i="34"/>
  <c r="AD42" i="34"/>
  <c r="AC42" i="34"/>
  <c r="AC125" i="34" s="1"/>
  <c r="AB42" i="34"/>
  <c r="AA42" i="34"/>
  <c r="X42" i="34"/>
  <c r="W42" i="34"/>
  <c r="W84" i="34" s="1"/>
  <c r="V42" i="34"/>
  <c r="V125" i="34" s="1"/>
  <c r="U42" i="34"/>
  <c r="U84" i="34" s="1"/>
  <c r="T42" i="34"/>
  <c r="S42" i="34"/>
  <c r="R42" i="34"/>
  <c r="Q42" i="34"/>
  <c r="P42" i="34"/>
  <c r="P125" i="34" s="1"/>
  <c r="O42" i="34"/>
  <c r="N42" i="34"/>
  <c r="M42" i="34"/>
  <c r="M125" i="34" s="1"/>
  <c r="L42" i="34"/>
  <c r="L125" i="34" s="1"/>
  <c r="K42" i="34"/>
  <c r="J42" i="34"/>
  <c r="J125" i="34" s="1"/>
  <c r="BF41" i="34"/>
  <c r="BE41" i="34"/>
  <c r="BD41" i="34"/>
  <c r="BC41" i="34"/>
  <c r="BB41" i="34"/>
  <c r="BA41" i="34"/>
  <c r="AZ41" i="34"/>
  <c r="AY41" i="34"/>
  <c r="AX41" i="34"/>
  <c r="AW41" i="34"/>
  <c r="AV41" i="34"/>
  <c r="AU41" i="34"/>
  <c r="AT41" i="34"/>
  <c r="AS41" i="34"/>
  <c r="AO41" i="34"/>
  <c r="AN41" i="34"/>
  <c r="AM41" i="34"/>
  <c r="AL41" i="34"/>
  <c r="AK41" i="34"/>
  <c r="AJ41" i="34"/>
  <c r="AI41" i="34"/>
  <c r="AH41" i="34"/>
  <c r="AG41" i="34"/>
  <c r="AF41" i="34"/>
  <c r="AE41" i="34"/>
  <c r="AD41" i="34"/>
  <c r="AC41" i="34"/>
  <c r="AB41" i="34"/>
  <c r="X41" i="34"/>
  <c r="W41" i="34"/>
  <c r="V41" i="34"/>
  <c r="U41" i="34"/>
  <c r="T41" i="34"/>
  <c r="S41" i="34"/>
  <c r="R41" i="34"/>
  <c r="Q41" i="34"/>
  <c r="P41" i="34"/>
  <c r="O41" i="34"/>
  <c r="N41" i="34"/>
  <c r="M41" i="34"/>
  <c r="L41" i="34"/>
  <c r="K41" i="34"/>
  <c r="BF40" i="34"/>
  <c r="BE40" i="34"/>
  <c r="BD40" i="34"/>
  <c r="BD83" i="34" s="1"/>
  <c r="BC40" i="34"/>
  <c r="BB40" i="34"/>
  <c r="BB124" i="34" s="1"/>
  <c r="BA40" i="34"/>
  <c r="BA124" i="34" s="1"/>
  <c r="AZ40" i="34"/>
  <c r="AZ124" i="34" s="1"/>
  <c r="AY40" i="34"/>
  <c r="AX40" i="34"/>
  <c r="AW40" i="34"/>
  <c r="AW83" i="34" s="1"/>
  <c r="AV40" i="34"/>
  <c r="AV83" i="34" s="1"/>
  <c r="AU40" i="34"/>
  <c r="AU83" i="34" s="1"/>
  <c r="AT40" i="34"/>
  <c r="AS40" i="34"/>
  <c r="AS124" i="34" s="1"/>
  <c r="AR40" i="34"/>
  <c r="AO40" i="34"/>
  <c r="AN40" i="34"/>
  <c r="AM40" i="34"/>
  <c r="AM124" i="34" s="1"/>
  <c r="AL40" i="34"/>
  <c r="AL124" i="34" s="1"/>
  <c r="AK40" i="34"/>
  <c r="AK124" i="34" s="1"/>
  <c r="AJ40" i="34"/>
  <c r="AI40" i="34"/>
  <c r="AH40" i="34"/>
  <c r="AG40" i="34"/>
  <c r="AF40" i="34"/>
  <c r="AE40" i="34"/>
  <c r="AD40" i="34"/>
  <c r="AD83" i="34" s="1"/>
  <c r="AC40" i="34"/>
  <c r="AC124" i="34" s="1"/>
  <c r="AB40" i="34"/>
  <c r="AA40" i="34"/>
  <c r="X40" i="34"/>
  <c r="X124" i="34" s="1"/>
  <c r="W40" i="34"/>
  <c r="W124" i="34" s="1"/>
  <c r="V40" i="34"/>
  <c r="U40" i="34"/>
  <c r="U124" i="34" s="1"/>
  <c r="T40" i="34"/>
  <c r="S40" i="34"/>
  <c r="S124" i="34" s="1"/>
  <c r="R40" i="34"/>
  <c r="R83" i="34" s="1"/>
  <c r="Q40" i="34"/>
  <c r="P40" i="34"/>
  <c r="P83" i="34" s="1"/>
  <c r="O40" i="34"/>
  <c r="O124" i="34" s="1"/>
  <c r="N40" i="34"/>
  <c r="N124" i="34" s="1"/>
  <c r="M40" i="34"/>
  <c r="L40" i="34"/>
  <c r="K40" i="34"/>
  <c r="J40" i="34"/>
  <c r="BF39" i="34"/>
  <c r="BE39" i="34"/>
  <c r="BD39" i="34"/>
  <c r="BC39" i="34"/>
  <c r="BB39" i="34"/>
  <c r="BA39" i="34"/>
  <c r="AZ39" i="34"/>
  <c r="AY39" i="34"/>
  <c r="AX39" i="34"/>
  <c r="AW39" i="34"/>
  <c r="AV39" i="34"/>
  <c r="AU39" i="34"/>
  <c r="AT39" i="34"/>
  <c r="AS39" i="34"/>
  <c r="AO39" i="34"/>
  <c r="AN39" i="34"/>
  <c r="AM39" i="34"/>
  <c r="AL39" i="34"/>
  <c r="AK39" i="34"/>
  <c r="AJ39" i="34"/>
  <c r="AI39" i="34"/>
  <c r="AH39" i="34"/>
  <c r="AG39" i="34"/>
  <c r="AF39" i="34"/>
  <c r="AE39" i="34"/>
  <c r="AD39" i="34"/>
  <c r="AC39" i="34"/>
  <c r="AB39" i="34"/>
  <c r="X39" i="34"/>
  <c r="W39" i="34"/>
  <c r="V39" i="34"/>
  <c r="U39" i="34"/>
  <c r="T39" i="34"/>
  <c r="S39" i="34"/>
  <c r="R39" i="34"/>
  <c r="Q39" i="34"/>
  <c r="P39" i="34"/>
  <c r="O39" i="34"/>
  <c r="N39" i="34"/>
  <c r="M39" i="34"/>
  <c r="L39" i="34"/>
  <c r="K39" i="34"/>
  <c r="BF38" i="34"/>
  <c r="BF123" i="34" s="1"/>
  <c r="BE38" i="34"/>
  <c r="BD38" i="34"/>
  <c r="BC38" i="34"/>
  <c r="BC123" i="34" s="1"/>
  <c r="BB38" i="34"/>
  <c r="BB123" i="34" s="1"/>
  <c r="BA38" i="34"/>
  <c r="BA82" i="34" s="1"/>
  <c r="AZ38" i="34"/>
  <c r="AY38" i="34"/>
  <c r="AY123" i="34" s="1"/>
  <c r="AX38" i="34"/>
  <c r="AW38" i="34"/>
  <c r="AV38" i="34"/>
  <c r="AU38" i="34"/>
  <c r="AU123" i="34" s="1"/>
  <c r="AT38" i="34"/>
  <c r="AS38" i="34"/>
  <c r="AS82" i="34" s="1"/>
  <c r="AR38" i="34"/>
  <c r="AO38" i="34"/>
  <c r="AO82" i="34" s="1"/>
  <c r="AN38" i="34"/>
  <c r="AN82" i="34" s="1"/>
  <c r="AM38" i="34"/>
  <c r="AM123" i="34" s="1"/>
  <c r="AL38" i="34"/>
  <c r="AL123" i="34" s="1"/>
  <c r="AK38" i="34"/>
  <c r="AK123" i="34" s="1"/>
  <c r="AJ38" i="34"/>
  <c r="AJ123" i="34" s="1"/>
  <c r="AI38" i="34"/>
  <c r="AI123" i="34" s="1"/>
  <c r="AH38" i="34"/>
  <c r="AG38" i="34"/>
  <c r="AF38" i="34"/>
  <c r="AF123" i="34" s="1"/>
  <c r="AE38" i="34"/>
  <c r="AD38" i="34"/>
  <c r="AD123" i="34" s="1"/>
  <c r="AC38" i="34"/>
  <c r="AC123" i="34" s="1"/>
  <c r="AB38" i="34"/>
  <c r="AA38" i="34"/>
  <c r="X38" i="34"/>
  <c r="W38" i="34"/>
  <c r="W123" i="34" s="1"/>
  <c r="V38" i="34"/>
  <c r="U38" i="34"/>
  <c r="T38" i="34"/>
  <c r="S38" i="34"/>
  <c r="R38" i="34"/>
  <c r="Q38" i="34"/>
  <c r="Q123" i="34" s="1"/>
  <c r="P38" i="34"/>
  <c r="O38" i="34"/>
  <c r="O82" i="34" s="1"/>
  <c r="N38" i="34"/>
  <c r="N123" i="34" s="1"/>
  <c r="M38" i="34"/>
  <c r="L38" i="34"/>
  <c r="K38" i="34"/>
  <c r="J38" i="34"/>
  <c r="J123" i="34" s="1"/>
  <c r="AR123" i="34" s="1"/>
  <c r="BF37" i="34"/>
  <c r="BE37" i="34"/>
  <c r="BD37" i="34"/>
  <c r="BC37" i="34"/>
  <c r="BB37" i="34"/>
  <c r="BA37" i="34"/>
  <c r="AZ37" i="34"/>
  <c r="AY37" i="34"/>
  <c r="AX37" i="34"/>
  <c r="AW37" i="34"/>
  <c r="AV37" i="34"/>
  <c r="AU37" i="34"/>
  <c r="AT37" i="34"/>
  <c r="AS37" i="34"/>
  <c r="AO37" i="34"/>
  <c r="AN37" i="34"/>
  <c r="AM37" i="34"/>
  <c r="AL37" i="34"/>
  <c r="AK37" i="34"/>
  <c r="AJ37" i="34"/>
  <c r="AI37" i="34"/>
  <c r="AH37" i="34"/>
  <c r="AG37" i="34"/>
  <c r="AF37" i="34"/>
  <c r="AE37" i="34"/>
  <c r="AD37" i="34"/>
  <c r="AC37" i="34"/>
  <c r="AB37" i="34"/>
  <c r="X37" i="34"/>
  <c r="W37" i="34"/>
  <c r="V37" i="34"/>
  <c r="U37" i="34"/>
  <c r="T37" i="34"/>
  <c r="S37" i="34"/>
  <c r="R37" i="34"/>
  <c r="Q37" i="34"/>
  <c r="P37" i="34"/>
  <c r="O37" i="34"/>
  <c r="N37" i="34"/>
  <c r="M37" i="34"/>
  <c r="L37" i="34"/>
  <c r="K37" i="34"/>
  <c r="BF36" i="34"/>
  <c r="BF122" i="34" s="1"/>
  <c r="BE36" i="34"/>
  <c r="BD36" i="34"/>
  <c r="BC36" i="34"/>
  <c r="BB36" i="34"/>
  <c r="BB122" i="34" s="1"/>
  <c r="BA36" i="34"/>
  <c r="BA122" i="34" s="1"/>
  <c r="AZ36" i="34"/>
  <c r="AY36" i="34"/>
  <c r="AX36" i="34"/>
  <c r="AX81" i="34" s="1"/>
  <c r="AW36" i="34"/>
  <c r="AW122" i="34" s="1"/>
  <c r="AV36" i="34"/>
  <c r="AV122" i="34" s="1"/>
  <c r="AU36" i="34"/>
  <c r="AT36" i="34"/>
  <c r="AS36" i="34"/>
  <c r="AR36" i="34"/>
  <c r="AO36" i="34"/>
  <c r="AO81" i="34" s="1"/>
  <c r="AN36" i="34"/>
  <c r="AN122" i="34" s="1"/>
  <c r="AM36" i="34"/>
  <c r="AM122" i="34" s="1"/>
  <c r="AL36" i="34"/>
  <c r="AL122" i="34" s="1"/>
  <c r="AK36" i="34"/>
  <c r="AK81" i="34" s="1"/>
  <c r="AJ36" i="34"/>
  <c r="AJ81" i="34" s="1"/>
  <c r="AI36" i="34"/>
  <c r="AI122" i="34" s="1"/>
  <c r="AH36" i="34"/>
  <c r="AG36" i="34"/>
  <c r="AG122" i="34" s="1"/>
  <c r="AF36" i="34"/>
  <c r="AF122" i="34" s="1"/>
  <c r="AE36" i="34"/>
  <c r="AD36" i="34"/>
  <c r="AC36" i="34"/>
  <c r="AB36" i="34"/>
  <c r="AA36" i="34"/>
  <c r="X36" i="34"/>
  <c r="X122" i="34" s="1"/>
  <c r="W36" i="34"/>
  <c r="V36" i="34"/>
  <c r="V122" i="34" s="1"/>
  <c r="U36" i="34"/>
  <c r="U122" i="34" s="1"/>
  <c r="T36" i="34"/>
  <c r="T122" i="34" s="1"/>
  <c r="S36" i="34"/>
  <c r="S122" i="34" s="1"/>
  <c r="R36" i="34"/>
  <c r="Q36" i="34"/>
  <c r="P36" i="34"/>
  <c r="O36" i="34"/>
  <c r="N36" i="34"/>
  <c r="N81" i="34" s="1"/>
  <c r="M36" i="34"/>
  <c r="L36" i="34"/>
  <c r="K36" i="34"/>
  <c r="K122" i="34" s="1"/>
  <c r="J36" i="34"/>
  <c r="J122" i="34" s="1"/>
  <c r="AR122" i="34" s="1"/>
  <c r="BF35" i="34"/>
  <c r="BE35" i="34"/>
  <c r="BD35" i="34"/>
  <c r="BC35" i="34"/>
  <c r="BB35" i="34"/>
  <c r="BA35" i="34"/>
  <c r="AZ35" i="34"/>
  <c r="AY35" i="34"/>
  <c r="AX35" i="34"/>
  <c r="AW35" i="34"/>
  <c r="AV35" i="34"/>
  <c r="AU35" i="34"/>
  <c r="AT35" i="34"/>
  <c r="AS35" i="34"/>
  <c r="AO35" i="34"/>
  <c r="AN35" i="34"/>
  <c r="AM35" i="34"/>
  <c r="AL35" i="34"/>
  <c r="AK35" i="34"/>
  <c r="AJ35" i="34"/>
  <c r="AI35" i="34"/>
  <c r="AH35" i="34"/>
  <c r="AG35" i="34"/>
  <c r="AF35" i="34"/>
  <c r="AE35" i="34"/>
  <c r="AD35" i="34"/>
  <c r="AC35" i="34"/>
  <c r="AB35" i="34"/>
  <c r="X35" i="34"/>
  <c r="W35" i="34"/>
  <c r="V35" i="34"/>
  <c r="U35" i="34"/>
  <c r="T35" i="34"/>
  <c r="S35" i="34"/>
  <c r="R35" i="34"/>
  <c r="Q35" i="34"/>
  <c r="P35" i="34"/>
  <c r="O35" i="34"/>
  <c r="N35" i="34"/>
  <c r="M35" i="34"/>
  <c r="L35" i="34"/>
  <c r="K35" i="34"/>
  <c r="BF34" i="34"/>
  <c r="BE34" i="34"/>
  <c r="BD34" i="34"/>
  <c r="BD121" i="34" s="1"/>
  <c r="BC34" i="34"/>
  <c r="BC121" i="34" s="1"/>
  <c r="BB34" i="34"/>
  <c r="BA34" i="34"/>
  <c r="AZ34" i="34"/>
  <c r="AY34" i="34"/>
  <c r="AX34" i="34"/>
  <c r="AW34" i="34"/>
  <c r="AW121" i="34" s="1"/>
  <c r="AV34" i="34"/>
  <c r="AU34" i="34"/>
  <c r="AT34" i="34"/>
  <c r="AS34" i="34"/>
  <c r="AR34" i="34"/>
  <c r="AO34" i="34"/>
  <c r="AO121" i="34" s="1"/>
  <c r="AN34" i="34"/>
  <c r="AM34" i="34"/>
  <c r="AL34" i="34"/>
  <c r="AK34" i="34"/>
  <c r="AJ34" i="34"/>
  <c r="AJ80" i="34" s="1"/>
  <c r="AI34" i="34"/>
  <c r="AI80" i="34" s="1"/>
  <c r="AH34" i="34"/>
  <c r="AH80" i="34" s="1"/>
  <c r="AG34" i="34"/>
  <c r="AG121" i="34" s="1"/>
  <c r="AF34" i="34"/>
  <c r="AE34" i="34"/>
  <c r="AD34" i="34"/>
  <c r="AD121" i="34" s="1"/>
  <c r="AC34" i="34"/>
  <c r="AC121" i="34" s="1"/>
  <c r="AB34" i="34"/>
  <c r="AA34" i="34"/>
  <c r="X34" i="34"/>
  <c r="X121" i="34" s="1"/>
  <c r="W34" i="34"/>
  <c r="W121" i="34" s="1"/>
  <c r="V34" i="34"/>
  <c r="V121" i="34" s="1"/>
  <c r="U34" i="34"/>
  <c r="U121" i="34" s="1"/>
  <c r="T34" i="34"/>
  <c r="T121" i="34" s="1"/>
  <c r="S34" i="34"/>
  <c r="R34" i="34"/>
  <c r="Q34" i="34"/>
  <c r="P34" i="34"/>
  <c r="O34" i="34"/>
  <c r="N34" i="34"/>
  <c r="M34" i="34"/>
  <c r="L34" i="34"/>
  <c r="L80" i="34" s="1"/>
  <c r="K34" i="34"/>
  <c r="K121" i="34" s="1"/>
  <c r="J34" i="34"/>
  <c r="J121" i="34" s="1"/>
  <c r="BF33" i="34"/>
  <c r="BE33" i="34"/>
  <c r="BD33" i="34"/>
  <c r="BC33" i="34"/>
  <c r="BB33" i="34"/>
  <c r="BA33" i="34"/>
  <c r="AZ33" i="34"/>
  <c r="AY33" i="34"/>
  <c r="AX33" i="34"/>
  <c r="AW33" i="34"/>
  <c r="AV33" i="34"/>
  <c r="AU33" i="34"/>
  <c r="AT33" i="34"/>
  <c r="AS33" i="34"/>
  <c r="AO33" i="34"/>
  <c r="AN33" i="34"/>
  <c r="AM33" i="34"/>
  <c r="AL33" i="34"/>
  <c r="AK33" i="34"/>
  <c r="AJ33" i="34"/>
  <c r="AI33" i="34"/>
  <c r="AH33" i="34"/>
  <c r="AG33" i="34"/>
  <c r="AF33" i="34"/>
  <c r="AE33" i="34"/>
  <c r="AD33" i="34"/>
  <c r="AC33" i="34"/>
  <c r="AB33" i="34"/>
  <c r="X33" i="34"/>
  <c r="W33" i="34"/>
  <c r="V33" i="34"/>
  <c r="U33" i="34"/>
  <c r="T33" i="34"/>
  <c r="S33" i="34"/>
  <c r="R33" i="34"/>
  <c r="Q33" i="34"/>
  <c r="P33" i="34"/>
  <c r="O33" i="34"/>
  <c r="N33" i="34"/>
  <c r="M33" i="34"/>
  <c r="L33" i="34"/>
  <c r="K33" i="34"/>
  <c r="BF32" i="34"/>
  <c r="BE32" i="34"/>
  <c r="BD32" i="34"/>
  <c r="BD120" i="34" s="1"/>
  <c r="BC32" i="34"/>
  <c r="BC120" i="34" s="1"/>
  <c r="BB32" i="34"/>
  <c r="BA32" i="34"/>
  <c r="BA120" i="34" s="1"/>
  <c r="AZ32" i="34"/>
  <c r="AY32" i="34"/>
  <c r="AX32" i="34"/>
  <c r="AW32" i="34"/>
  <c r="AV32" i="34"/>
  <c r="AU32" i="34"/>
  <c r="AT32" i="34"/>
  <c r="AT120" i="34" s="1"/>
  <c r="AS32" i="34"/>
  <c r="AR32" i="34"/>
  <c r="AO32" i="34"/>
  <c r="AO120" i="34" s="1"/>
  <c r="AN32" i="34"/>
  <c r="AN120" i="34" s="1"/>
  <c r="AM32" i="34"/>
  <c r="AM120" i="34" s="1"/>
  <c r="AL32" i="34"/>
  <c r="AK32" i="34"/>
  <c r="AJ32" i="34"/>
  <c r="AI32" i="34"/>
  <c r="AI79" i="34" s="1"/>
  <c r="AH32" i="34"/>
  <c r="AG32" i="34"/>
  <c r="AF32" i="34"/>
  <c r="AE32" i="34"/>
  <c r="AD32" i="34"/>
  <c r="AD120" i="34" s="1"/>
  <c r="AC32" i="34"/>
  <c r="AB32" i="34"/>
  <c r="AB120" i="34" s="1"/>
  <c r="AA32" i="34"/>
  <c r="X32" i="34"/>
  <c r="X120" i="34" s="1"/>
  <c r="W32" i="34"/>
  <c r="V32" i="34"/>
  <c r="U32" i="34"/>
  <c r="T32" i="34"/>
  <c r="S32" i="34"/>
  <c r="S120" i="34" s="1"/>
  <c r="R32" i="34"/>
  <c r="R120" i="34" s="1"/>
  <c r="Q32" i="34"/>
  <c r="P32" i="34"/>
  <c r="P79" i="34" s="1"/>
  <c r="O32" i="34"/>
  <c r="O120" i="34" s="1"/>
  <c r="N32" i="34"/>
  <c r="N120" i="34" s="1"/>
  <c r="M32" i="34"/>
  <c r="M120" i="34" s="1"/>
  <c r="L32" i="34"/>
  <c r="L120" i="34" s="1"/>
  <c r="K32" i="34"/>
  <c r="J32" i="34"/>
  <c r="BF31" i="34"/>
  <c r="BE31" i="34"/>
  <c r="BD31" i="34"/>
  <c r="BC31" i="34"/>
  <c r="BB31" i="34"/>
  <c r="BA31" i="34"/>
  <c r="AZ31" i="34"/>
  <c r="AY31" i="34"/>
  <c r="AX31" i="34"/>
  <c r="AW31" i="34"/>
  <c r="AV31" i="34"/>
  <c r="AU31" i="34"/>
  <c r="AT31" i="34"/>
  <c r="AS31" i="34"/>
  <c r="AO31" i="34"/>
  <c r="AN31" i="34"/>
  <c r="AM31" i="34"/>
  <c r="AL31" i="34"/>
  <c r="AK31" i="34"/>
  <c r="AJ31" i="34"/>
  <c r="AI31" i="34"/>
  <c r="AH31" i="34"/>
  <c r="AG31" i="34"/>
  <c r="AF31" i="34"/>
  <c r="AE31" i="34"/>
  <c r="AD31" i="34"/>
  <c r="AC31" i="34"/>
  <c r="AB31" i="34"/>
  <c r="X31" i="34"/>
  <c r="W31" i="34"/>
  <c r="V31" i="34"/>
  <c r="U31" i="34"/>
  <c r="T31" i="34"/>
  <c r="S31" i="34"/>
  <c r="R31" i="34"/>
  <c r="Q31" i="34"/>
  <c r="P31" i="34"/>
  <c r="O31" i="34"/>
  <c r="N31" i="34"/>
  <c r="M31" i="34"/>
  <c r="L31" i="34"/>
  <c r="K31" i="34"/>
  <c r="BF30" i="34"/>
  <c r="BE30" i="34"/>
  <c r="BD30" i="34"/>
  <c r="BC30" i="34"/>
  <c r="BB30" i="34"/>
  <c r="BA30" i="34"/>
  <c r="BA78" i="34" s="1"/>
  <c r="AZ30" i="34"/>
  <c r="AY30" i="34"/>
  <c r="AX30" i="34"/>
  <c r="AW30" i="34"/>
  <c r="AV30" i="34"/>
  <c r="AU30" i="34"/>
  <c r="AT30" i="34"/>
  <c r="AT119" i="34" s="1"/>
  <c r="AS30" i="34"/>
  <c r="AR30" i="34"/>
  <c r="AO30" i="34"/>
  <c r="AO119" i="34" s="1"/>
  <c r="AN30" i="34"/>
  <c r="AN119" i="34" s="1"/>
  <c r="AM30" i="34"/>
  <c r="AL30" i="34"/>
  <c r="AL119" i="34" s="1"/>
  <c r="AK30" i="34"/>
  <c r="AJ30" i="34"/>
  <c r="AI30" i="34"/>
  <c r="AH30" i="34"/>
  <c r="AG30" i="34"/>
  <c r="AF30" i="34"/>
  <c r="AE30" i="34"/>
  <c r="AD30" i="34"/>
  <c r="AD119" i="34" s="1"/>
  <c r="AC30" i="34"/>
  <c r="AC78" i="34" s="1"/>
  <c r="AB30" i="34"/>
  <c r="AB119" i="34" s="1"/>
  <c r="AA30" i="34"/>
  <c r="X30" i="34"/>
  <c r="W30" i="34"/>
  <c r="V30" i="34"/>
  <c r="V119" i="34" s="1"/>
  <c r="U30" i="34"/>
  <c r="U119" i="34" s="1"/>
  <c r="T30" i="34"/>
  <c r="S30" i="34"/>
  <c r="R30" i="34"/>
  <c r="Q30" i="34"/>
  <c r="P30" i="34"/>
  <c r="O30" i="34"/>
  <c r="O119" i="34" s="1"/>
  <c r="N30" i="34"/>
  <c r="M30" i="34"/>
  <c r="M119" i="34" s="1"/>
  <c r="L30" i="34"/>
  <c r="L119" i="34" s="1"/>
  <c r="K30" i="34"/>
  <c r="J30" i="34"/>
  <c r="BF29" i="34"/>
  <c r="BE29" i="34"/>
  <c r="BD29" i="34"/>
  <c r="BC29" i="34"/>
  <c r="BB29" i="34"/>
  <c r="BA29" i="34"/>
  <c r="AZ29" i="34"/>
  <c r="AY29" i="34"/>
  <c r="AX29" i="34"/>
  <c r="AW29" i="34"/>
  <c r="AV29" i="34"/>
  <c r="AU29" i="34"/>
  <c r="AT29" i="34"/>
  <c r="AS29" i="34"/>
  <c r="AO29" i="34"/>
  <c r="AN29" i="34"/>
  <c r="AM29" i="34"/>
  <c r="AL29" i="34"/>
  <c r="AK29" i="34"/>
  <c r="AJ29" i="34"/>
  <c r="AI29" i="34"/>
  <c r="AH29" i="34"/>
  <c r="AG29" i="34"/>
  <c r="AF29" i="34"/>
  <c r="AE29" i="34"/>
  <c r="AD29" i="34"/>
  <c r="AC29" i="34"/>
  <c r="AB29" i="34"/>
  <c r="X29" i="34"/>
  <c r="W29" i="34"/>
  <c r="V29" i="34"/>
  <c r="U29" i="34"/>
  <c r="T29" i="34"/>
  <c r="S29" i="34"/>
  <c r="R29" i="34"/>
  <c r="Q29" i="34"/>
  <c r="P29" i="34"/>
  <c r="O29" i="34"/>
  <c r="N29" i="34"/>
  <c r="M29" i="34"/>
  <c r="L29" i="34"/>
  <c r="K29" i="34"/>
  <c r="BF28" i="34"/>
  <c r="BE28" i="34"/>
  <c r="BD28" i="34"/>
  <c r="BC28" i="34"/>
  <c r="BC118" i="34" s="1"/>
  <c r="BB28" i="34"/>
  <c r="BB118" i="34" s="1"/>
  <c r="BA28" i="34"/>
  <c r="AZ28" i="34"/>
  <c r="AY28" i="34"/>
  <c r="AX28" i="34"/>
  <c r="AX118" i="34" s="1"/>
  <c r="AW28" i="34"/>
  <c r="AW118" i="34" s="1"/>
  <c r="AV28" i="34"/>
  <c r="AU28" i="34"/>
  <c r="AT28" i="34"/>
  <c r="AT118" i="34" s="1"/>
  <c r="AS28" i="34"/>
  <c r="AR28" i="34"/>
  <c r="AO28" i="34"/>
  <c r="AO118" i="34" s="1"/>
  <c r="AN28" i="34"/>
  <c r="AM28" i="34"/>
  <c r="AL28" i="34"/>
  <c r="AK28" i="34"/>
  <c r="AJ28" i="34"/>
  <c r="AI28" i="34"/>
  <c r="AH28" i="34"/>
  <c r="AH118" i="34" s="1"/>
  <c r="AG28" i="34"/>
  <c r="AF28" i="34"/>
  <c r="AF118" i="34" s="1"/>
  <c r="AE28" i="34"/>
  <c r="AD28" i="34"/>
  <c r="AC28" i="34"/>
  <c r="AC77" i="34" s="1"/>
  <c r="AB28" i="34"/>
  <c r="AA28" i="34"/>
  <c r="X28" i="34"/>
  <c r="X77" i="34" s="1"/>
  <c r="W28" i="34"/>
  <c r="W118" i="34" s="1"/>
  <c r="V28" i="34"/>
  <c r="V77" i="34" s="1"/>
  <c r="U28" i="34"/>
  <c r="T28" i="34"/>
  <c r="S28" i="34"/>
  <c r="R28" i="34"/>
  <c r="Q28" i="34"/>
  <c r="P28" i="34"/>
  <c r="O28" i="34"/>
  <c r="N28" i="34"/>
  <c r="M28" i="34"/>
  <c r="M118" i="34" s="1"/>
  <c r="L28" i="34"/>
  <c r="L118" i="34" s="1"/>
  <c r="K28" i="34"/>
  <c r="K118" i="34" s="1"/>
  <c r="J28" i="34"/>
  <c r="J77" i="34" s="1"/>
  <c r="AR77" i="34" s="1"/>
  <c r="BF27" i="34"/>
  <c r="BE27" i="34"/>
  <c r="BD27" i="34"/>
  <c r="BC27" i="34"/>
  <c r="BB27" i="34"/>
  <c r="BA27" i="34"/>
  <c r="AZ27" i="34"/>
  <c r="AY27" i="34"/>
  <c r="AX27" i="34"/>
  <c r="AW27" i="34"/>
  <c r="AV27" i="34"/>
  <c r="AU27" i="34"/>
  <c r="AT27" i="34"/>
  <c r="AS27" i="34"/>
  <c r="AO27" i="34"/>
  <c r="AN27" i="34"/>
  <c r="AM27" i="34"/>
  <c r="AL27" i="34"/>
  <c r="AK27" i="34"/>
  <c r="AJ27" i="34"/>
  <c r="AI27" i="34"/>
  <c r="AH27" i="34"/>
  <c r="AG27" i="34"/>
  <c r="AF27" i="34"/>
  <c r="AE27" i="34"/>
  <c r="AD27" i="34"/>
  <c r="AC27" i="34"/>
  <c r="AB27" i="34"/>
  <c r="X27" i="34"/>
  <c r="W27" i="34"/>
  <c r="V27" i="34"/>
  <c r="U27" i="34"/>
  <c r="T27" i="34"/>
  <c r="S27" i="34"/>
  <c r="R27" i="34"/>
  <c r="Q27" i="34"/>
  <c r="P27" i="34"/>
  <c r="O27" i="34"/>
  <c r="N27" i="34"/>
  <c r="M27" i="34"/>
  <c r="L27" i="34"/>
  <c r="K27" i="34"/>
  <c r="BF26" i="34"/>
  <c r="BE26" i="34"/>
  <c r="BE117" i="34" s="1"/>
  <c r="BD26" i="34"/>
  <c r="BC26" i="34"/>
  <c r="BB26" i="34"/>
  <c r="BA26" i="34"/>
  <c r="AZ26" i="34"/>
  <c r="AY26" i="34"/>
  <c r="AY117" i="34" s="1"/>
  <c r="AX26" i="34"/>
  <c r="AX117" i="34" s="1"/>
  <c r="AW26" i="34"/>
  <c r="AV26" i="34"/>
  <c r="AV117" i="34" s="1"/>
  <c r="AU26" i="34"/>
  <c r="AT26" i="34"/>
  <c r="AS26" i="34"/>
  <c r="AR26" i="34"/>
  <c r="AO26" i="34"/>
  <c r="AO117" i="34" s="1"/>
  <c r="AN26" i="34"/>
  <c r="AM26" i="34"/>
  <c r="AL26" i="34"/>
  <c r="AK26" i="34"/>
  <c r="AJ26" i="34"/>
  <c r="AI26" i="34"/>
  <c r="AH26" i="34"/>
  <c r="AH117" i="34" s="1"/>
  <c r="AG26" i="34"/>
  <c r="AG117" i="34" s="1"/>
  <c r="AF26" i="34"/>
  <c r="AF117" i="34" s="1"/>
  <c r="AE26" i="34"/>
  <c r="AD26" i="34"/>
  <c r="AC26" i="34"/>
  <c r="AB26" i="34"/>
  <c r="AB117" i="34" s="1"/>
  <c r="AA26" i="34"/>
  <c r="X26" i="34"/>
  <c r="W26" i="34"/>
  <c r="V26" i="34"/>
  <c r="U26" i="34"/>
  <c r="U76" i="34" s="1"/>
  <c r="T26" i="34"/>
  <c r="S26" i="34"/>
  <c r="R26" i="34"/>
  <c r="Q26" i="34"/>
  <c r="Q117" i="34" s="1"/>
  <c r="P26" i="34"/>
  <c r="O26" i="34"/>
  <c r="N26" i="34"/>
  <c r="M26" i="34"/>
  <c r="L26" i="34"/>
  <c r="K26" i="34"/>
  <c r="J26" i="34"/>
  <c r="BF25" i="34"/>
  <c r="BE25" i="34"/>
  <c r="BD25" i="34"/>
  <c r="BC25" i="34"/>
  <c r="BB25" i="34"/>
  <c r="BA25" i="34"/>
  <c r="AZ25" i="34"/>
  <c r="AY25" i="34"/>
  <c r="AX25" i="34"/>
  <c r="AW25" i="34"/>
  <c r="AV25" i="34"/>
  <c r="AU25" i="34"/>
  <c r="AT25" i="34"/>
  <c r="AS25" i="34"/>
  <c r="AO25" i="34"/>
  <c r="AN25" i="34"/>
  <c r="AM25" i="34"/>
  <c r="AL25" i="34"/>
  <c r="AK25" i="34"/>
  <c r="AJ25" i="34"/>
  <c r="AI25" i="34"/>
  <c r="AH25" i="34"/>
  <c r="AG25" i="34"/>
  <c r="AF25" i="34"/>
  <c r="AE25" i="34"/>
  <c r="AD25" i="34"/>
  <c r="AC25" i="34"/>
  <c r="AB25" i="34"/>
  <c r="X25" i="34"/>
  <c r="W25" i="34"/>
  <c r="V25" i="34"/>
  <c r="U25" i="34"/>
  <c r="T25" i="34"/>
  <c r="S25" i="34"/>
  <c r="R25" i="34"/>
  <c r="Q25" i="34"/>
  <c r="P25" i="34"/>
  <c r="O25" i="34"/>
  <c r="N25" i="34"/>
  <c r="M25" i="34"/>
  <c r="L25" i="34"/>
  <c r="K25" i="34"/>
  <c r="BF24" i="34"/>
  <c r="BE24" i="34"/>
  <c r="BD24" i="34"/>
  <c r="BC24" i="34"/>
  <c r="BB24" i="34"/>
  <c r="BA24" i="34"/>
  <c r="BA116" i="34" s="1"/>
  <c r="AZ24" i="34"/>
  <c r="AY24" i="34"/>
  <c r="AY116" i="34" s="1"/>
  <c r="AX24" i="34"/>
  <c r="AW24" i="34"/>
  <c r="AV24" i="34"/>
  <c r="AU24" i="34"/>
  <c r="AT24" i="34"/>
  <c r="AS24" i="34"/>
  <c r="AR24" i="34"/>
  <c r="AO24" i="34"/>
  <c r="AO116" i="34" s="1"/>
  <c r="AN24" i="34"/>
  <c r="AM24" i="34"/>
  <c r="AL24" i="34"/>
  <c r="AK24" i="34"/>
  <c r="AJ24" i="34"/>
  <c r="AI24" i="34"/>
  <c r="AH24" i="34"/>
  <c r="AG24" i="34"/>
  <c r="AF24" i="34"/>
  <c r="AF116" i="34" s="1"/>
  <c r="AE24" i="34"/>
  <c r="AD24" i="34"/>
  <c r="AC24" i="34"/>
  <c r="AC116" i="34" s="1"/>
  <c r="AB24" i="34"/>
  <c r="AA24" i="34"/>
  <c r="X24" i="34"/>
  <c r="W24" i="34"/>
  <c r="W116" i="34" s="1"/>
  <c r="V24" i="34"/>
  <c r="U24" i="34"/>
  <c r="T24" i="34"/>
  <c r="S24" i="34"/>
  <c r="R24" i="34"/>
  <c r="R75" i="34" s="1"/>
  <c r="Q24" i="34"/>
  <c r="P24" i="34"/>
  <c r="O24" i="34"/>
  <c r="N24" i="34"/>
  <c r="M24" i="34"/>
  <c r="L24" i="34"/>
  <c r="L116" i="34" s="1"/>
  <c r="K24" i="34"/>
  <c r="K116" i="34" s="1"/>
  <c r="J24" i="34"/>
  <c r="BF23" i="34"/>
  <c r="BE23" i="34"/>
  <c r="BD23" i="34"/>
  <c r="BC23" i="34"/>
  <c r="BB23" i="34"/>
  <c r="BA23" i="34"/>
  <c r="AZ23" i="34"/>
  <c r="AY23" i="34"/>
  <c r="AX23" i="34"/>
  <c r="AW23" i="34"/>
  <c r="AV23" i="34"/>
  <c r="AU23" i="34"/>
  <c r="AT23" i="34"/>
  <c r="AS23" i="34"/>
  <c r="AO23" i="34"/>
  <c r="AN23" i="34"/>
  <c r="AM23" i="34"/>
  <c r="AL23" i="34"/>
  <c r="AK23" i="34"/>
  <c r="AJ23" i="34"/>
  <c r="AI23" i="34"/>
  <c r="AH23" i="34"/>
  <c r="AG23" i="34"/>
  <c r="AF23" i="34"/>
  <c r="AE23" i="34"/>
  <c r="AD23" i="34"/>
  <c r="AC23" i="34"/>
  <c r="AB23" i="34"/>
  <c r="X23" i="34"/>
  <c r="W23" i="34"/>
  <c r="V23" i="34"/>
  <c r="U23" i="34"/>
  <c r="T23" i="34"/>
  <c r="S23" i="34"/>
  <c r="R23" i="34"/>
  <c r="Q23" i="34"/>
  <c r="P23" i="34"/>
  <c r="O23" i="34"/>
  <c r="N23" i="34"/>
  <c r="M23" i="34"/>
  <c r="L23" i="34"/>
  <c r="K23" i="34"/>
  <c r="BF22" i="34"/>
  <c r="BE22" i="34"/>
  <c r="BD22" i="34"/>
  <c r="BC22" i="34"/>
  <c r="BB22" i="34"/>
  <c r="BA22" i="34"/>
  <c r="AZ22" i="34"/>
  <c r="AY22" i="34"/>
  <c r="AX22" i="34"/>
  <c r="AW22" i="34"/>
  <c r="AW115" i="34" s="1"/>
  <c r="AV22" i="34"/>
  <c r="AU22" i="34"/>
  <c r="AT22" i="34"/>
  <c r="AT74" i="34" s="1"/>
  <c r="AS22" i="34"/>
  <c r="AR22" i="34"/>
  <c r="AO22" i="34"/>
  <c r="AO115" i="34" s="1"/>
  <c r="AN22" i="34"/>
  <c r="AM22" i="34"/>
  <c r="AL22" i="34"/>
  <c r="AL74" i="34" s="1"/>
  <c r="AK22" i="34"/>
  <c r="AJ22" i="34"/>
  <c r="AI22" i="34"/>
  <c r="AH22" i="34"/>
  <c r="AG22" i="34"/>
  <c r="AF22" i="34"/>
  <c r="AE22" i="34"/>
  <c r="AD22" i="34"/>
  <c r="AC22" i="34"/>
  <c r="AB22" i="34"/>
  <c r="AA22" i="34"/>
  <c r="X22" i="34"/>
  <c r="W22" i="34"/>
  <c r="V22" i="34"/>
  <c r="U22" i="34"/>
  <c r="T22" i="34"/>
  <c r="S22" i="34"/>
  <c r="R22" i="34"/>
  <c r="Q22" i="34"/>
  <c r="Q74" i="34" s="1"/>
  <c r="P22" i="34"/>
  <c r="O22" i="34"/>
  <c r="N22" i="34"/>
  <c r="N74" i="34" s="1"/>
  <c r="M22" i="34"/>
  <c r="L22" i="34"/>
  <c r="K22" i="34"/>
  <c r="J22" i="34"/>
  <c r="BF21" i="34"/>
  <c r="BE21" i="34"/>
  <c r="BD21" i="34"/>
  <c r="BC21" i="34"/>
  <c r="BB21" i="34"/>
  <c r="BA21" i="34"/>
  <c r="AZ21" i="34"/>
  <c r="AY21" i="34"/>
  <c r="AX21" i="34"/>
  <c r="AW21" i="34"/>
  <c r="AV21" i="34"/>
  <c r="AU21" i="34"/>
  <c r="AT21" i="34"/>
  <c r="AS21" i="34"/>
  <c r="AO21" i="34"/>
  <c r="AN21" i="34"/>
  <c r="AM21" i="34"/>
  <c r="AL21" i="34"/>
  <c r="AK21" i="34"/>
  <c r="AJ21" i="34"/>
  <c r="AI21" i="34"/>
  <c r="AH21" i="34"/>
  <c r="AG21" i="34"/>
  <c r="AF21" i="34"/>
  <c r="AE21" i="34"/>
  <c r="AD21" i="34"/>
  <c r="AC21" i="34"/>
  <c r="AB21" i="34"/>
  <c r="X21" i="34"/>
  <c r="W21" i="34"/>
  <c r="V21" i="34"/>
  <c r="U21" i="34"/>
  <c r="T21" i="34"/>
  <c r="S21" i="34"/>
  <c r="R21" i="34"/>
  <c r="Q21" i="34"/>
  <c r="P21" i="34"/>
  <c r="O21" i="34"/>
  <c r="N21" i="34"/>
  <c r="M21" i="34"/>
  <c r="L21" i="34"/>
  <c r="K21" i="34"/>
  <c r="BF20" i="34"/>
  <c r="BE20" i="34"/>
  <c r="BD20" i="34"/>
  <c r="BC20" i="34"/>
  <c r="BB20" i="34"/>
  <c r="BB73" i="34" s="1"/>
  <c r="BA20" i="34"/>
  <c r="BA114" i="34" s="1"/>
  <c r="AZ20" i="34"/>
  <c r="AY20" i="34"/>
  <c r="AY114" i="34" s="1"/>
  <c r="AX20" i="34"/>
  <c r="AX114" i="34" s="1"/>
  <c r="AW20" i="34"/>
  <c r="AW114" i="34" s="1"/>
  <c r="AV20" i="34"/>
  <c r="AU20" i="34"/>
  <c r="AU114" i="34" s="1"/>
  <c r="AT20" i="34"/>
  <c r="AT114" i="34" s="1"/>
  <c r="AS20" i="34"/>
  <c r="AR20" i="34"/>
  <c r="AO20" i="34"/>
  <c r="AN20" i="34"/>
  <c r="AM20" i="34"/>
  <c r="AL20" i="34"/>
  <c r="AK20" i="34"/>
  <c r="AJ20" i="34"/>
  <c r="AJ114" i="34" s="1"/>
  <c r="AI20" i="34"/>
  <c r="AH20" i="34"/>
  <c r="AG20" i="34"/>
  <c r="AF20" i="34"/>
  <c r="AE20" i="34"/>
  <c r="AD20" i="34"/>
  <c r="AC20" i="34"/>
  <c r="AB20" i="34"/>
  <c r="AA20" i="34"/>
  <c r="X20" i="34"/>
  <c r="W20" i="34"/>
  <c r="V20" i="34"/>
  <c r="U20" i="34"/>
  <c r="T20" i="34"/>
  <c r="S20" i="34"/>
  <c r="R20" i="34"/>
  <c r="Q20" i="34"/>
  <c r="P20" i="34"/>
  <c r="O20" i="34"/>
  <c r="N20" i="34"/>
  <c r="N73" i="34" s="1"/>
  <c r="M20" i="34"/>
  <c r="L20" i="34"/>
  <c r="K20" i="34"/>
  <c r="K73" i="34" s="1"/>
  <c r="J20" i="34"/>
  <c r="J114" i="34" s="1"/>
  <c r="BF19" i="34"/>
  <c r="BE19" i="34"/>
  <c r="BD19" i="34"/>
  <c r="BC19" i="34"/>
  <c r="BB19" i="34"/>
  <c r="BA19" i="34"/>
  <c r="AZ19" i="34"/>
  <c r="AY19" i="34"/>
  <c r="AX19" i="34"/>
  <c r="AW19" i="34"/>
  <c r="AV19" i="34"/>
  <c r="AU19" i="34"/>
  <c r="AT19" i="34"/>
  <c r="AS19" i="34"/>
  <c r="AO19" i="34"/>
  <c r="AN19" i="34"/>
  <c r="AM19" i="34"/>
  <c r="AL19" i="34"/>
  <c r="AK19" i="34"/>
  <c r="AJ19" i="34"/>
  <c r="AI19" i="34"/>
  <c r="AH19" i="34"/>
  <c r="AG19" i="34"/>
  <c r="AF19" i="34"/>
  <c r="AE19" i="34"/>
  <c r="AD19" i="34"/>
  <c r="AC19" i="34"/>
  <c r="AB19" i="34"/>
  <c r="X19" i="34"/>
  <c r="W19" i="34"/>
  <c r="V19" i="34"/>
  <c r="U19" i="34"/>
  <c r="T19" i="34"/>
  <c r="S19" i="34"/>
  <c r="R19" i="34"/>
  <c r="Q19" i="34"/>
  <c r="P19" i="34"/>
  <c r="O19" i="34"/>
  <c r="N19" i="34"/>
  <c r="M19" i="34"/>
  <c r="L19" i="34"/>
  <c r="K19" i="34"/>
  <c r="BF18" i="34"/>
  <c r="BE18" i="34"/>
  <c r="BD18" i="34"/>
  <c r="BC18" i="34"/>
  <c r="BC113" i="34" s="1"/>
  <c r="BB18" i="34"/>
  <c r="BA18" i="34"/>
  <c r="AZ18" i="34"/>
  <c r="AY18" i="34"/>
  <c r="AX18" i="34"/>
  <c r="AW18" i="34"/>
  <c r="AW113" i="34" s="1"/>
  <c r="AV18" i="34"/>
  <c r="AU18" i="34"/>
  <c r="AU72" i="34" s="1"/>
  <c r="AT18" i="34"/>
  <c r="AS18" i="34"/>
  <c r="AR18" i="34"/>
  <c r="AO18" i="34"/>
  <c r="AO113" i="34" s="1"/>
  <c r="AN18" i="34"/>
  <c r="AM18" i="34"/>
  <c r="AL18" i="34"/>
  <c r="AK18" i="34"/>
  <c r="AK113" i="34" s="1"/>
  <c r="AJ18" i="34"/>
  <c r="AI18" i="34"/>
  <c r="AH18" i="34"/>
  <c r="AG18" i="34"/>
  <c r="AF18" i="34"/>
  <c r="AE18" i="34"/>
  <c r="AD18" i="34"/>
  <c r="AC18" i="34"/>
  <c r="AB18" i="34"/>
  <c r="AB113" i="34" s="1"/>
  <c r="AA18" i="34"/>
  <c r="X18" i="34"/>
  <c r="W18" i="34"/>
  <c r="W113" i="34" s="1"/>
  <c r="V18" i="34"/>
  <c r="U18" i="34"/>
  <c r="T18" i="34"/>
  <c r="S18" i="34"/>
  <c r="R18" i="34"/>
  <c r="Q18" i="34"/>
  <c r="P18" i="34"/>
  <c r="O18" i="34"/>
  <c r="O113" i="34" s="1"/>
  <c r="N18" i="34"/>
  <c r="M18" i="34"/>
  <c r="L18" i="34"/>
  <c r="K18" i="34"/>
  <c r="K72" i="34" s="1"/>
  <c r="J18" i="34"/>
  <c r="BF17" i="34"/>
  <c r="BE17" i="34"/>
  <c r="BD17" i="34"/>
  <c r="BC17" i="34"/>
  <c r="BB17" i="34"/>
  <c r="BA17" i="34"/>
  <c r="AZ17" i="34"/>
  <c r="AY17" i="34"/>
  <c r="AX17" i="34"/>
  <c r="AW17" i="34"/>
  <c r="AV17" i="34"/>
  <c r="AU17" i="34"/>
  <c r="AT17" i="34"/>
  <c r="AS17" i="34"/>
  <c r="AO17" i="34"/>
  <c r="AN17" i="34"/>
  <c r="AM17" i="34"/>
  <c r="AL17" i="34"/>
  <c r="AK17" i="34"/>
  <c r="AJ17" i="34"/>
  <c r="AI17" i="34"/>
  <c r="AH17" i="34"/>
  <c r="AG17" i="34"/>
  <c r="AF17" i="34"/>
  <c r="AE17" i="34"/>
  <c r="AD17" i="34"/>
  <c r="AC17" i="34"/>
  <c r="AB17" i="34"/>
  <c r="X17" i="34"/>
  <c r="W17" i="34"/>
  <c r="V17" i="34"/>
  <c r="U17" i="34"/>
  <c r="T17" i="34"/>
  <c r="S17" i="34"/>
  <c r="R17" i="34"/>
  <c r="Q17" i="34"/>
  <c r="P17" i="34"/>
  <c r="O17" i="34"/>
  <c r="N17" i="34"/>
  <c r="M17" i="34"/>
  <c r="L17" i="34"/>
  <c r="K17" i="34"/>
  <c r="BF16" i="34"/>
  <c r="BF112" i="34" s="1"/>
  <c r="BE16" i="34"/>
  <c r="BD16" i="34"/>
  <c r="BD112" i="34" s="1"/>
  <c r="BC16" i="34"/>
  <c r="BB16" i="34"/>
  <c r="BA16" i="34"/>
  <c r="AZ16" i="34"/>
  <c r="AY16" i="34"/>
  <c r="AX16" i="34"/>
  <c r="AW16" i="34"/>
  <c r="AV16" i="34"/>
  <c r="AU16" i="34"/>
  <c r="AT16" i="34"/>
  <c r="AS16" i="34"/>
  <c r="AR16" i="34"/>
  <c r="AO16" i="34"/>
  <c r="AO112" i="34" s="1"/>
  <c r="AN16" i="34"/>
  <c r="AM16" i="34"/>
  <c r="AL16" i="34"/>
  <c r="AK16" i="34"/>
  <c r="AJ16" i="34"/>
  <c r="AI16" i="34"/>
  <c r="AH16" i="34"/>
  <c r="AH112" i="34" s="1"/>
  <c r="AG16" i="34"/>
  <c r="AG112" i="34" s="1"/>
  <c r="AF16" i="34"/>
  <c r="AE16" i="34"/>
  <c r="AD16" i="34"/>
  <c r="AC16" i="34"/>
  <c r="AC112" i="34" s="1"/>
  <c r="AB16" i="34"/>
  <c r="AA16" i="34"/>
  <c r="X16" i="34"/>
  <c r="X112" i="34" s="1"/>
  <c r="W16" i="34"/>
  <c r="W112" i="34" s="1"/>
  <c r="V16" i="34"/>
  <c r="U16" i="34"/>
  <c r="U71" i="34" s="1"/>
  <c r="T16" i="34"/>
  <c r="T112" i="34" s="1"/>
  <c r="S16" i="34"/>
  <c r="R16" i="34"/>
  <c r="Q16" i="34"/>
  <c r="Q112" i="34" s="1"/>
  <c r="P16" i="34"/>
  <c r="O16" i="34"/>
  <c r="N16" i="34"/>
  <c r="M16" i="34"/>
  <c r="L16" i="34"/>
  <c r="K16" i="34"/>
  <c r="K112" i="34" s="1"/>
  <c r="J16" i="34"/>
  <c r="BF15" i="34"/>
  <c r="BE15" i="34"/>
  <c r="BD15" i="34"/>
  <c r="BC15" i="34"/>
  <c r="BB15" i="34"/>
  <c r="BA15" i="34"/>
  <c r="AZ15" i="34"/>
  <c r="AY15" i="34"/>
  <c r="AX15" i="34"/>
  <c r="AW15" i="34"/>
  <c r="AV15" i="34"/>
  <c r="AU15" i="34"/>
  <c r="AT15" i="34"/>
  <c r="AS15" i="34"/>
  <c r="AO15" i="34"/>
  <c r="AN15" i="34"/>
  <c r="AM15" i="34"/>
  <c r="AL15" i="34"/>
  <c r="AK15" i="34"/>
  <c r="AJ15" i="34"/>
  <c r="AI15" i="34"/>
  <c r="AH15" i="34"/>
  <c r="AG15" i="34"/>
  <c r="AF15" i="34"/>
  <c r="AE15" i="34"/>
  <c r="AD15" i="34"/>
  <c r="AC15" i="34"/>
  <c r="AB15" i="34"/>
  <c r="X15" i="34"/>
  <c r="W15" i="34"/>
  <c r="V15" i="34"/>
  <c r="U15" i="34"/>
  <c r="T15" i="34"/>
  <c r="S15" i="34"/>
  <c r="R15" i="34"/>
  <c r="Q15" i="34"/>
  <c r="P15" i="34"/>
  <c r="O15" i="34"/>
  <c r="N15" i="34"/>
  <c r="M15" i="34"/>
  <c r="L15" i="34"/>
  <c r="K15" i="34"/>
  <c r="BF14" i="34"/>
  <c r="BE14" i="34"/>
  <c r="BE111" i="34" s="1"/>
  <c r="BD14" i="34"/>
  <c r="BD111" i="34" s="1"/>
  <c r="BC14" i="34"/>
  <c r="BC111" i="34" s="1"/>
  <c r="BB14" i="34"/>
  <c r="BA14" i="34"/>
  <c r="AZ14" i="34"/>
  <c r="AY14" i="34"/>
  <c r="AY111" i="34" s="1"/>
  <c r="AX14" i="34"/>
  <c r="AW14" i="34"/>
  <c r="AV14" i="34"/>
  <c r="AU14" i="34"/>
  <c r="AT14" i="34"/>
  <c r="AS14" i="34"/>
  <c r="AR14" i="34"/>
  <c r="AO14" i="34"/>
  <c r="AO111" i="34" s="1"/>
  <c r="AN14" i="34"/>
  <c r="AM14" i="34"/>
  <c r="AL14" i="34"/>
  <c r="AL111" i="34" s="1"/>
  <c r="AK14" i="34"/>
  <c r="AK111" i="34" s="1"/>
  <c r="AJ14" i="34"/>
  <c r="AI14" i="34"/>
  <c r="AO70" i="34" s="1"/>
  <c r="AH14" i="34"/>
  <c r="AG14" i="34"/>
  <c r="AF14" i="34"/>
  <c r="AE14" i="34"/>
  <c r="AE111" i="34" s="1"/>
  <c r="AD14" i="34"/>
  <c r="AC14" i="34"/>
  <c r="AB14" i="34"/>
  <c r="AG77" i="34" s="1"/>
  <c r="AA14" i="34"/>
  <c r="X14" i="34"/>
  <c r="X111" i="34" s="1"/>
  <c r="W14" i="34"/>
  <c r="W111" i="34" s="1"/>
  <c r="V14" i="34"/>
  <c r="U14" i="34"/>
  <c r="T14" i="34"/>
  <c r="T117" i="34" s="1"/>
  <c r="S14" i="34"/>
  <c r="S112" i="34" s="1"/>
  <c r="R14" i="34"/>
  <c r="X75" i="34" s="1"/>
  <c r="Q14" i="34"/>
  <c r="Q70" i="34" s="1"/>
  <c r="P14" i="34"/>
  <c r="O14" i="34"/>
  <c r="O111" i="34" s="1"/>
  <c r="N14" i="34"/>
  <c r="N111" i="34" s="1"/>
  <c r="M14" i="34"/>
  <c r="L14" i="34"/>
  <c r="K14" i="34"/>
  <c r="L71" i="34" s="1"/>
  <c r="J14" i="34"/>
  <c r="BF13" i="34"/>
  <c r="BE13" i="34"/>
  <c r="BD13" i="34"/>
  <c r="BC13" i="34"/>
  <c r="BB13" i="34"/>
  <c r="BA13" i="34"/>
  <c r="AZ13" i="34"/>
  <c r="AY13" i="34"/>
  <c r="AX13" i="34"/>
  <c r="AW13" i="34"/>
  <c r="AV13" i="34"/>
  <c r="AU13" i="34"/>
  <c r="AT13" i="34"/>
  <c r="AS13" i="34"/>
  <c r="AO13" i="34"/>
  <c r="AN13" i="34"/>
  <c r="AM13" i="34"/>
  <c r="AL13" i="34"/>
  <c r="AK13" i="34"/>
  <c r="AJ13" i="34"/>
  <c r="AI13" i="34"/>
  <c r="AH13" i="34"/>
  <c r="AG13" i="34"/>
  <c r="AF13" i="34"/>
  <c r="AE13" i="34"/>
  <c r="AD13" i="34"/>
  <c r="AC13" i="34"/>
  <c r="AB13" i="34"/>
  <c r="X13" i="34"/>
  <c r="W13" i="34"/>
  <c r="V13" i="34"/>
  <c r="U13" i="34"/>
  <c r="T13" i="34"/>
  <c r="S13" i="34"/>
  <c r="R13" i="34"/>
  <c r="Q13" i="34"/>
  <c r="P13" i="34"/>
  <c r="O13" i="34"/>
  <c r="N13" i="34"/>
  <c r="M13" i="34"/>
  <c r="L13" i="34"/>
  <c r="K13" i="34"/>
  <c r="BF12" i="34"/>
  <c r="BE12" i="34"/>
  <c r="BD12" i="34"/>
  <c r="BC12" i="34"/>
  <c r="BB12" i="34"/>
  <c r="BA12" i="34"/>
  <c r="AZ12" i="34"/>
  <c r="AY12" i="34"/>
  <c r="AX12" i="34"/>
  <c r="AW12" i="34"/>
  <c r="AV12" i="34"/>
  <c r="AU12" i="34"/>
  <c r="AT12" i="34"/>
  <c r="AS12" i="34"/>
  <c r="BF11" i="34"/>
  <c r="BF1" i="34" s="1"/>
  <c r="BE11" i="34"/>
  <c r="BE1" i="34" s="1"/>
  <c r="BD11" i="34"/>
  <c r="BC11" i="34"/>
  <c r="BB11" i="34"/>
  <c r="BB1" i="34" s="1"/>
  <c r="BA11" i="34"/>
  <c r="BA1" i="34" s="1"/>
  <c r="AZ11" i="34"/>
  <c r="AZ1" i="34" s="1"/>
  <c r="AY11" i="34"/>
  <c r="AY1" i="34" s="1"/>
  <c r="AX11" i="34"/>
  <c r="AW11" i="34"/>
  <c r="AV11" i="34"/>
  <c r="AU11" i="34"/>
  <c r="AU1" i="34" s="1"/>
  <c r="AT11" i="34"/>
  <c r="AT1" i="34" s="1"/>
  <c r="AS11" i="34"/>
  <c r="AS1" i="34" s="1"/>
  <c r="AO11" i="34"/>
  <c r="AN11" i="34"/>
  <c r="AM11" i="34"/>
  <c r="AL11" i="34"/>
  <c r="AK11" i="34"/>
  <c r="AK1" i="34" s="1"/>
  <c r="AJ11" i="34"/>
  <c r="AI11" i="34"/>
  <c r="AI1" i="34" s="1"/>
  <c r="AH11" i="34"/>
  <c r="AH1" i="34" s="1"/>
  <c r="AG11" i="34"/>
  <c r="AF11" i="34"/>
  <c r="AF1" i="34" s="1"/>
  <c r="AE11" i="34"/>
  <c r="AE1" i="34" s="1"/>
  <c r="AD11" i="34"/>
  <c r="AD1" i="34" s="1"/>
  <c r="AC11" i="34"/>
  <c r="AB11" i="34"/>
  <c r="X11" i="34"/>
  <c r="X1" i="34" s="1"/>
  <c r="W11" i="34"/>
  <c r="W1" i="34" s="1"/>
  <c r="V11" i="34"/>
  <c r="U11" i="34"/>
  <c r="T11" i="34"/>
  <c r="S11" i="34"/>
  <c r="S1" i="34" s="1"/>
  <c r="R11" i="34"/>
  <c r="Q11" i="34"/>
  <c r="Q1" i="34" s="1"/>
  <c r="P11" i="34"/>
  <c r="P1" i="34" s="1"/>
  <c r="O11" i="34"/>
  <c r="O1" i="34" s="1"/>
  <c r="N11" i="34"/>
  <c r="M11" i="34"/>
  <c r="L11" i="34"/>
  <c r="L1" i="34" s="1"/>
  <c r="K11" i="34"/>
  <c r="K1" i="34" s="1"/>
  <c r="BF10" i="34"/>
  <c r="BE10" i="34"/>
  <c r="BD10" i="34"/>
  <c r="BC10" i="34"/>
  <c r="BB10" i="34"/>
  <c r="BA10" i="34"/>
  <c r="AZ10" i="34"/>
  <c r="AY10" i="34"/>
  <c r="AX10" i="34"/>
  <c r="AW10" i="34"/>
  <c r="AV10" i="34"/>
  <c r="AU10" i="34"/>
  <c r="AT10" i="34"/>
  <c r="AS10" i="34"/>
  <c r="AO10" i="34"/>
  <c r="AN10" i="34"/>
  <c r="AM10" i="34"/>
  <c r="AL10" i="34"/>
  <c r="AK10" i="34"/>
  <c r="AJ10" i="34"/>
  <c r="AI10" i="34"/>
  <c r="AH10" i="34"/>
  <c r="AG10" i="34"/>
  <c r="AF10" i="34"/>
  <c r="AE10" i="34"/>
  <c r="AD10" i="34"/>
  <c r="AC10" i="34"/>
  <c r="AB10" i="34"/>
  <c r="X10" i="34"/>
  <c r="W10" i="34"/>
  <c r="V10" i="34"/>
  <c r="U10" i="34"/>
  <c r="T10" i="34"/>
  <c r="S10" i="34"/>
  <c r="R10" i="34"/>
  <c r="Q10" i="34"/>
  <c r="P10" i="34"/>
  <c r="O10" i="34"/>
  <c r="N10" i="34"/>
  <c r="M10" i="34"/>
  <c r="L10" i="34"/>
  <c r="K10" i="34"/>
  <c r="AR6" i="34"/>
  <c r="AA6" i="34"/>
  <c r="J6" i="34"/>
  <c r="BD1" i="34"/>
  <c r="BC1" i="34"/>
  <c r="AX1" i="34"/>
  <c r="AW1" i="34"/>
  <c r="AV1" i="34"/>
  <c r="AR1" i="34"/>
  <c r="AO1" i="34"/>
  <c r="AN1" i="34"/>
  <c r="AM1" i="34"/>
  <c r="AL1" i="34"/>
  <c r="AJ1" i="34"/>
  <c r="AG1" i="34"/>
  <c r="AC1" i="34"/>
  <c r="AB1" i="34"/>
  <c r="AA1" i="34"/>
  <c r="Z1" i="34"/>
  <c r="V1" i="34"/>
  <c r="U1" i="34"/>
  <c r="T1" i="34"/>
  <c r="R1" i="34"/>
  <c r="N1" i="34"/>
  <c r="M1" i="34"/>
  <c r="A1" i="34"/>
  <c r="B183" i="15"/>
  <c r="B165" i="15"/>
  <c r="AJ161" i="15"/>
  <c r="Z161" i="15"/>
  <c r="P161" i="15"/>
  <c r="L161" i="15"/>
  <c r="K161" i="15"/>
  <c r="AI160" i="15"/>
  <c r="W160" i="15"/>
  <c r="Q160" i="15"/>
  <c r="P160" i="15"/>
  <c r="AD159" i="15"/>
  <c r="J159" i="15"/>
  <c r="T159" i="15" s="1"/>
  <c r="AH158" i="15"/>
  <c r="AG158" i="15"/>
  <c r="P158" i="15"/>
  <c r="M158" i="15"/>
  <c r="AA157" i="15"/>
  <c r="W157" i="15"/>
  <c r="Q157" i="15"/>
  <c r="AF156" i="15"/>
  <c r="AK154" i="15"/>
  <c r="AA154" i="15"/>
  <c r="X154" i="15"/>
  <c r="AG153" i="15"/>
  <c r="P153" i="15"/>
  <c r="AG152" i="15"/>
  <c r="AF152" i="15"/>
  <c r="Z152" i="15"/>
  <c r="W152" i="15"/>
  <c r="V152" i="15"/>
  <c r="U152" i="15"/>
  <c r="Q152" i="15"/>
  <c r="O152" i="15"/>
  <c r="N152" i="15"/>
  <c r="K152" i="15"/>
  <c r="AH148" i="15"/>
  <c r="AG148" i="15"/>
  <c r="AA148" i="15"/>
  <c r="X148" i="15"/>
  <c r="O148" i="15"/>
  <c r="M148" i="15"/>
  <c r="AK147" i="15"/>
  <c r="AJ147" i="15"/>
  <c r="AI147" i="15"/>
  <c r="AG147" i="15"/>
  <c r="AF147" i="15"/>
  <c r="V147" i="15"/>
  <c r="U147" i="15"/>
  <c r="P147" i="15"/>
  <c r="O147" i="15"/>
  <c r="N147" i="15"/>
  <c r="M147" i="15"/>
  <c r="J147" i="15"/>
  <c r="AD147" i="15" s="1"/>
  <c r="B147" i="15"/>
  <c r="AI146" i="15"/>
  <c r="AG146" i="15"/>
  <c r="AG162" i="15" s="1"/>
  <c r="AF146" i="15"/>
  <c r="AF162" i="15" s="1"/>
  <c r="AE146" i="15"/>
  <c r="AE162" i="15" s="1"/>
  <c r="Y146" i="15"/>
  <c r="X146" i="15"/>
  <c r="X162" i="15" s="1"/>
  <c r="K146" i="15"/>
  <c r="J146" i="15"/>
  <c r="T146" i="15" s="1"/>
  <c r="AK145" i="15"/>
  <c r="AK161" i="15" s="1"/>
  <c r="AJ145" i="15"/>
  <c r="AI145" i="15"/>
  <c r="AI161" i="15" s="1"/>
  <c r="AH145" i="15"/>
  <c r="AH161" i="15" s="1"/>
  <c r="AF145" i="15"/>
  <c r="AF161" i="15" s="1"/>
  <c r="W145" i="15"/>
  <c r="W161" i="15" s="1"/>
  <c r="V145" i="15"/>
  <c r="V161" i="15" s="1"/>
  <c r="U145" i="15"/>
  <c r="U161" i="15" s="1"/>
  <c r="P145" i="15"/>
  <c r="K145" i="15"/>
  <c r="AK144" i="15"/>
  <c r="AK160" i="15" s="1"/>
  <c r="AJ144" i="15"/>
  <c r="AJ160" i="15" s="1"/>
  <c r="AG144" i="15"/>
  <c r="AG160" i="15" s="1"/>
  <c r="AF144" i="15"/>
  <c r="AF160" i="15" s="1"/>
  <c r="AE144" i="15"/>
  <c r="AE160" i="15" s="1"/>
  <c r="AD144" i="15"/>
  <c r="W144" i="15"/>
  <c r="Q144" i="15"/>
  <c r="P144" i="15"/>
  <c r="J144" i="15"/>
  <c r="T144" i="15" s="1"/>
  <c r="AI143" i="15"/>
  <c r="AH143" i="15"/>
  <c r="AG143" i="15"/>
  <c r="AE143" i="15"/>
  <c r="Y143" i="15"/>
  <c r="X143" i="15"/>
  <c r="O143" i="15"/>
  <c r="N143" i="15"/>
  <c r="J143" i="15"/>
  <c r="AK142" i="15"/>
  <c r="AI142" i="15"/>
  <c r="AH142" i="15"/>
  <c r="Y142" i="15"/>
  <c r="X142" i="15"/>
  <c r="W142" i="15"/>
  <c r="U142" i="15"/>
  <c r="Q142" i="15"/>
  <c r="K142" i="15"/>
  <c r="J142" i="15"/>
  <c r="AD142" i="15" s="1"/>
  <c r="AH141" i="15"/>
  <c r="AG141" i="15"/>
  <c r="AF141" i="15"/>
  <c r="AF158" i="15" s="1"/>
  <c r="W141" i="15"/>
  <c r="W158" i="15" s="1"/>
  <c r="V141" i="15"/>
  <c r="V158" i="15" s="1"/>
  <c r="U141" i="15"/>
  <c r="U158" i="15" s="1"/>
  <c r="P141" i="15"/>
  <c r="N141" i="15"/>
  <c r="N158" i="15" s="1"/>
  <c r="K141" i="15"/>
  <c r="K158" i="15" s="1"/>
  <c r="J141" i="15"/>
  <c r="J161" i="15" s="1"/>
  <c r="AI140" i="15"/>
  <c r="AI157" i="15" s="1"/>
  <c r="AH140" i="15"/>
  <c r="AH157" i="15" s="1"/>
  <c r="AG140" i="15"/>
  <c r="AG157" i="15" s="1"/>
  <c r="AE140" i="15"/>
  <c r="AE157" i="15" s="1"/>
  <c r="AD140" i="15"/>
  <c r="W140" i="15"/>
  <c r="Q140" i="15"/>
  <c r="P140" i="15"/>
  <c r="P157" i="15" s="1"/>
  <c r="O140" i="15"/>
  <c r="O157" i="15" s="1"/>
  <c r="N140" i="15"/>
  <c r="N157" i="15" s="1"/>
  <c r="K140" i="15"/>
  <c r="K157" i="15" s="1"/>
  <c r="AK139" i="15"/>
  <c r="AJ139" i="15"/>
  <c r="AD139" i="15"/>
  <c r="X139" i="15"/>
  <c r="X159" i="15" s="1"/>
  <c r="T139" i="15"/>
  <c r="J139" i="15"/>
  <c r="AJ138" i="15"/>
  <c r="AI138" i="15"/>
  <c r="AG138" i="15"/>
  <c r="AF138" i="15"/>
  <c r="AE138" i="15"/>
  <c r="P138" i="15"/>
  <c r="O138" i="15"/>
  <c r="N138" i="15"/>
  <c r="K138" i="15"/>
  <c r="J138" i="15"/>
  <c r="AI137" i="15"/>
  <c r="AF137" i="15"/>
  <c r="X137" i="15"/>
  <c r="W137" i="15"/>
  <c r="V137" i="15"/>
  <c r="P137" i="15"/>
  <c r="O137" i="15"/>
  <c r="K137" i="15"/>
  <c r="J137" i="15"/>
  <c r="J157" i="15" s="1"/>
  <c r="AH136" i="15"/>
  <c r="AH155" i="15" s="1"/>
  <c r="AE136" i="15"/>
  <c r="AE155" i="15" s="1"/>
  <c r="Y136" i="15"/>
  <c r="Y155" i="15" s="1"/>
  <c r="X136" i="15"/>
  <c r="X155" i="15" s="1"/>
  <c r="W136" i="15"/>
  <c r="W155" i="15" s="1"/>
  <c r="Q136" i="15"/>
  <c r="Q155" i="15" s="1"/>
  <c r="J136" i="15"/>
  <c r="AD136" i="15" s="1"/>
  <c r="AK135" i="15"/>
  <c r="AJ135" i="15"/>
  <c r="AI135" i="15"/>
  <c r="AH135" i="15"/>
  <c r="AE135" i="15"/>
  <c r="AD135" i="15"/>
  <c r="T135" i="15"/>
  <c r="O135" i="15"/>
  <c r="K135" i="15"/>
  <c r="J135" i="15"/>
  <c r="J155" i="15" s="1"/>
  <c r="T155" i="15" s="1"/>
  <c r="AI134" i="15"/>
  <c r="AI154" i="15" s="1"/>
  <c r="AH134" i="15"/>
  <c r="AH154" i="15" s="1"/>
  <c r="Y134" i="15"/>
  <c r="Y154" i="15" s="1"/>
  <c r="X134" i="15"/>
  <c r="Q134" i="15"/>
  <c r="Q154" i="15" s="1"/>
  <c r="O134" i="15"/>
  <c r="O154" i="15" s="1"/>
  <c r="AK133" i="15"/>
  <c r="AK153" i="15" s="1"/>
  <c r="AJ133" i="15"/>
  <c r="AJ153" i="15" s="1"/>
  <c r="AI133" i="15"/>
  <c r="AI153" i="15" s="1"/>
  <c r="AH133" i="15"/>
  <c r="AH153" i="15" s="1"/>
  <c r="Y133" i="15"/>
  <c r="Y153" i="15" s="1"/>
  <c r="W133" i="15"/>
  <c r="W153" i="15" s="1"/>
  <c r="P133" i="15"/>
  <c r="AK132" i="15"/>
  <c r="AJ132" i="15"/>
  <c r="AI132" i="15"/>
  <c r="AG132" i="15"/>
  <c r="AF132" i="15"/>
  <c r="W132" i="15"/>
  <c r="V132" i="15"/>
  <c r="Q132" i="15"/>
  <c r="P132" i="15"/>
  <c r="O132" i="15"/>
  <c r="K132" i="15"/>
  <c r="J132" i="15"/>
  <c r="AD132" i="15" s="1"/>
  <c r="AK131" i="15"/>
  <c r="AJ131" i="15"/>
  <c r="AI131" i="15"/>
  <c r="AH131" i="15"/>
  <c r="AG131" i="15"/>
  <c r="AF131" i="15"/>
  <c r="AE131" i="15"/>
  <c r="AK130" i="15"/>
  <c r="AJ130" i="15"/>
  <c r="AI130" i="15"/>
  <c r="AH130" i="15"/>
  <c r="AH125" i="15" s="1"/>
  <c r="AG130" i="15"/>
  <c r="AG125" i="15" s="1"/>
  <c r="AF130" i="15"/>
  <c r="AF125" i="15" s="1"/>
  <c r="AE130" i="15"/>
  <c r="AA130" i="15"/>
  <c r="AA125" i="15" s="1"/>
  <c r="Z130" i="15"/>
  <c r="Z125" i="15" s="1"/>
  <c r="Y130" i="15"/>
  <c r="Y125" i="15" s="1"/>
  <c r="X130" i="15"/>
  <c r="X125" i="15" s="1"/>
  <c r="W130" i="15"/>
  <c r="W125" i="15" s="1"/>
  <c r="V130" i="15"/>
  <c r="U130" i="15"/>
  <c r="Q130" i="15"/>
  <c r="P130" i="15"/>
  <c r="P125" i="15" s="1"/>
  <c r="O130" i="15"/>
  <c r="O125" i="15" s="1"/>
  <c r="N130" i="15"/>
  <c r="M130" i="15"/>
  <c r="L130" i="15"/>
  <c r="L125" i="15" s="1"/>
  <c r="K130" i="15"/>
  <c r="K125" i="15" s="1"/>
  <c r="AK129" i="15"/>
  <c r="AK152" i="15" s="1"/>
  <c r="AJ129" i="15"/>
  <c r="AJ152" i="15" s="1"/>
  <c r="AI129" i="15"/>
  <c r="AI152" i="15" s="1"/>
  <c r="AH129" i="15"/>
  <c r="AH152" i="15" s="1"/>
  <c r="AG129" i="15"/>
  <c r="AF129" i="15"/>
  <c r="AE129" i="15"/>
  <c r="AE152" i="15" s="1"/>
  <c r="AA129" i="15"/>
  <c r="AA152" i="15" s="1"/>
  <c r="Z129" i="15"/>
  <c r="Y129" i="15"/>
  <c r="Y152" i="15" s="1"/>
  <c r="X129" i="15"/>
  <c r="X152" i="15" s="1"/>
  <c r="W129" i="15"/>
  <c r="V129" i="15"/>
  <c r="U129" i="15"/>
  <c r="Q129" i="15"/>
  <c r="P129" i="15"/>
  <c r="P152" i="15" s="1"/>
  <c r="O129" i="15"/>
  <c r="N129" i="15"/>
  <c r="M129" i="15"/>
  <c r="M152" i="15" s="1"/>
  <c r="L129" i="15"/>
  <c r="L152" i="15" s="1"/>
  <c r="K129" i="15"/>
  <c r="B129" i="15"/>
  <c r="AD128" i="15"/>
  <c r="T128" i="15"/>
  <c r="J128" i="15"/>
  <c r="BH125" i="15"/>
  <c r="BG125" i="15"/>
  <c r="BF125" i="15"/>
  <c r="BE125" i="15"/>
  <c r="BD125" i="15"/>
  <c r="BC125" i="15"/>
  <c r="BB125" i="15"/>
  <c r="BA125" i="15"/>
  <c r="AZ125" i="15"/>
  <c r="AY125" i="15"/>
  <c r="AX125" i="15"/>
  <c r="AW125" i="15"/>
  <c r="AV125" i="15"/>
  <c r="AU125" i="15"/>
  <c r="AT125" i="15"/>
  <c r="AS125" i="15"/>
  <c r="AR125" i="15"/>
  <c r="AQ125" i="15"/>
  <c r="AP125" i="15"/>
  <c r="AO125" i="15"/>
  <c r="AN125" i="15"/>
  <c r="AM125" i="15"/>
  <c r="AL125" i="15"/>
  <c r="AK125" i="15"/>
  <c r="AJ125" i="15"/>
  <c r="AI125" i="15"/>
  <c r="AE125" i="15"/>
  <c r="AD125" i="15"/>
  <c r="AC125" i="15"/>
  <c r="AB125" i="15"/>
  <c r="V125" i="15"/>
  <c r="U125" i="15"/>
  <c r="T125" i="15"/>
  <c r="S125" i="15"/>
  <c r="Q125" i="15"/>
  <c r="N125" i="15"/>
  <c r="M125" i="15"/>
  <c r="B117" i="15"/>
  <c r="AG99" i="15"/>
  <c r="AE99" i="15"/>
  <c r="X99" i="15"/>
  <c r="B99" i="15"/>
  <c r="AH97" i="15"/>
  <c r="AF97" i="15"/>
  <c r="AE97" i="15"/>
  <c r="P97" i="15"/>
  <c r="M97" i="15"/>
  <c r="K97" i="15"/>
  <c r="AH96" i="15"/>
  <c r="AD96" i="15"/>
  <c r="J96" i="15"/>
  <c r="T96" i="15" s="1"/>
  <c r="AG95" i="15"/>
  <c r="AF95" i="15"/>
  <c r="AA94" i="15"/>
  <c r="Z94" i="15"/>
  <c r="Y94" i="15"/>
  <c r="K94" i="15"/>
  <c r="AH93" i="15"/>
  <c r="J93" i="15"/>
  <c r="AD93" i="15" s="1"/>
  <c r="AE92" i="15"/>
  <c r="Q92" i="15"/>
  <c r="L92" i="15"/>
  <c r="K92" i="15"/>
  <c r="J92" i="15"/>
  <c r="T92" i="15" s="1"/>
  <c r="AH91" i="15"/>
  <c r="AF90" i="15"/>
  <c r="Z90" i="15"/>
  <c r="AH89" i="15"/>
  <c r="AG89" i="15"/>
  <c r="AF89" i="15"/>
  <c r="AE89" i="15"/>
  <c r="W89" i="15"/>
  <c r="P89" i="15"/>
  <c r="O89" i="15"/>
  <c r="N89" i="15"/>
  <c r="M89" i="15"/>
  <c r="L89" i="15"/>
  <c r="AD86" i="15"/>
  <c r="AD149" i="15" s="1"/>
  <c r="T86" i="15"/>
  <c r="T149" i="15" s="1"/>
  <c r="AH85" i="15"/>
  <c r="AF85" i="15"/>
  <c r="AE85" i="15"/>
  <c r="AA85" i="15"/>
  <c r="Z85" i="15"/>
  <c r="Y85" i="15"/>
  <c r="T85" i="15"/>
  <c r="Q85" i="15"/>
  <c r="M85" i="15"/>
  <c r="L85" i="15"/>
  <c r="J85" i="15"/>
  <c r="AD85" i="15" s="1"/>
  <c r="AI84" i="15"/>
  <c r="AH84" i="15"/>
  <c r="AE84" i="15"/>
  <c r="X84" i="15"/>
  <c r="U84" i="15"/>
  <c r="T84" i="15"/>
  <c r="Q84" i="15"/>
  <c r="P84" i="15"/>
  <c r="O84" i="15"/>
  <c r="N84" i="15"/>
  <c r="M84" i="15"/>
  <c r="L84" i="15"/>
  <c r="L99" i="15" s="1"/>
  <c r="J84" i="15"/>
  <c r="AD84" i="15" s="1"/>
  <c r="AI83" i="15"/>
  <c r="AG83" i="15"/>
  <c r="AF83" i="15"/>
  <c r="AE83" i="15"/>
  <c r="AD83" i="15"/>
  <c r="AA83" i="15"/>
  <c r="AA99" i="15" s="1"/>
  <c r="Z83" i="15"/>
  <c r="Y83" i="15"/>
  <c r="X83" i="15"/>
  <c r="U83" i="15"/>
  <c r="O83" i="15"/>
  <c r="O99" i="15" s="1"/>
  <c r="L83" i="15"/>
  <c r="K83" i="15"/>
  <c r="J83" i="15"/>
  <c r="T83" i="15" s="1"/>
  <c r="AK82" i="15"/>
  <c r="AK98" i="15" s="1"/>
  <c r="AH82" i="15"/>
  <c r="AH98" i="15" s="1"/>
  <c r="AG82" i="15"/>
  <c r="AG98" i="15" s="1"/>
  <c r="AF82" i="15"/>
  <c r="AF98" i="15" s="1"/>
  <c r="Z82" i="15"/>
  <c r="Z98" i="15" s="1"/>
  <c r="Y82" i="15"/>
  <c r="Y98" i="15" s="1"/>
  <c r="W82" i="15"/>
  <c r="W98" i="15" s="1"/>
  <c r="U82" i="15"/>
  <c r="U98" i="15" s="1"/>
  <c r="P82" i="15"/>
  <c r="P98" i="15" s="1"/>
  <c r="O82" i="15"/>
  <c r="O98" i="15" s="1"/>
  <c r="L82" i="15"/>
  <c r="L98" i="15" s="1"/>
  <c r="K82" i="15"/>
  <c r="K98" i="15" s="1"/>
  <c r="J82" i="15"/>
  <c r="AK81" i="15"/>
  <c r="AK97" i="15" s="1"/>
  <c r="AH81" i="15"/>
  <c r="AF81" i="15"/>
  <c r="AA81" i="15"/>
  <c r="AA97" i="15" s="1"/>
  <c r="W81" i="15"/>
  <c r="W97" i="15" s="1"/>
  <c r="T81" i="15"/>
  <c r="Q81" i="15"/>
  <c r="Q97" i="15" s="1"/>
  <c r="O81" i="15"/>
  <c r="O97" i="15" s="1"/>
  <c r="N81" i="15"/>
  <c r="N97" i="15" s="1"/>
  <c r="M81" i="15"/>
  <c r="K81" i="15"/>
  <c r="B81" i="15"/>
  <c r="AH80" i="15"/>
  <c r="AE80" i="15"/>
  <c r="AD80" i="15"/>
  <c r="AA80" i="15"/>
  <c r="Y80" i="15"/>
  <c r="X80" i="15"/>
  <c r="T80" i="15"/>
  <c r="N80" i="15"/>
  <c r="M80" i="15"/>
  <c r="J80" i="15"/>
  <c r="AJ79" i="15"/>
  <c r="AI79" i="15"/>
  <c r="AE79" i="15"/>
  <c r="AA79" i="15"/>
  <c r="Z79" i="15"/>
  <c r="Y79" i="15"/>
  <c r="X79" i="15"/>
  <c r="V79" i="15"/>
  <c r="U79" i="15"/>
  <c r="Q79" i="15"/>
  <c r="L79" i="15"/>
  <c r="K79" i="15"/>
  <c r="J79" i="15"/>
  <c r="AJ78" i="15"/>
  <c r="AJ95" i="15" s="1"/>
  <c r="AI78" i="15"/>
  <c r="AI95" i="15" s="1"/>
  <c r="AH78" i="15"/>
  <c r="AH95" i="15" s="1"/>
  <c r="AF78" i="15"/>
  <c r="AE78" i="15"/>
  <c r="AE95" i="15" s="1"/>
  <c r="X78" i="15"/>
  <c r="X95" i="15" s="1"/>
  <c r="V78" i="15"/>
  <c r="V95" i="15" s="1"/>
  <c r="U78" i="15"/>
  <c r="U95" i="15" s="1"/>
  <c r="P78" i="15"/>
  <c r="P95" i="15" s="1"/>
  <c r="N78" i="15"/>
  <c r="N95" i="15" s="1"/>
  <c r="M78" i="15"/>
  <c r="M95" i="15" s="1"/>
  <c r="AI77" i="15"/>
  <c r="AI94" i="15" s="1"/>
  <c r="AH77" i="15"/>
  <c r="AH94" i="15" s="1"/>
  <c r="AG77" i="15"/>
  <c r="AG94" i="15" s="1"/>
  <c r="AF77" i="15"/>
  <c r="AF94" i="15" s="1"/>
  <c r="AE77" i="15"/>
  <c r="AE94" i="15" s="1"/>
  <c r="AA77" i="15"/>
  <c r="Z77" i="15"/>
  <c r="Y77" i="15"/>
  <c r="Q77" i="15"/>
  <c r="Q94" i="15" s="1"/>
  <c r="P77" i="15"/>
  <c r="P94" i="15" s="1"/>
  <c r="O77" i="15"/>
  <c r="O94" i="15" s="1"/>
  <c r="N77" i="15"/>
  <c r="N94" i="15" s="1"/>
  <c r="M77" i="15"/>
  <c r="M94" i="15" s="1"/>
  <c r="J77" i="15"/>
  <c r="AD77" i="15" s="1"/>
  <c r="AI76" i="15"/>
  <c r="AI96" i="15" s="1"/>
  <c r="AD76" i="15"/>
  <c r="AA76" i="15"/>
  <c r="T76" i="15"/>
  <c r="Q76" i="15"/>
  <c r="N76" i="15"/>
  <c r="L76" i="15"/>
  <c r="K76" i="15"/>
  <c r="J76" i="15"/>
  <c r="AI75" i="15"/>
  <c r="AF75" i="15"/>
  <c r="AE75" i="15"/>
  <c r="X75" i="15"/>
  <c r="V75" i="15"/>
  <c r="U75" i="15"/>
  <c r="P75" i="15"/>
  <c r="N75" i="15"/>
  <c r="AI74" i="15"/>
  <c r="AH74" i="15"/>
  <c r="AE74" i="15"/>
  <c r="Z74" i="15"/>
  <c r="Y74" i="15"/>
  <c r="P74" i="15"/>
  <c r="L74" i="15"/>
  <c r="AF73" i="15"/>
  <c r="AF92" i="15" s="1"/>
  <c r="AE73" i="15"/>
  <c r="AA73" i="15"/>
  <c r="AA92" i="15" s="1"/>
  <c r="Z73" i="15"/>
  <c r="Z92" i="15" s="1"/>
  <c r="U73" i="15"/>
  <c r="U92" i="15" s="1"/>
  <c r="Q73" i="15"/>
  <c r="L73" i="15"/>
  <c r="K73" i="15"/>
  <c r="J73" i="15"/>
  <c r="AD73" i="15" s="1"/>
  <c r="AJ72" i="15"/>
  <c r="AI72" i="15"/>
  <c r="AI93" i="15" s="1"/>
  <c r="AG72" i="15"/>
  <c r="X72" i="15"/>
  <c r="T72" i="15"/>
  <c r="O72" i="15"/>
  <c r="O93" i="15" s="1"/>
  <c r="N72" i="15"/>
  <c r="J72" i="15"/>
  <c r="AD72" i="15" s="1"/>
  <c r="AK71" i="15"/>
  <c r="AK91" i="15" s="1"/>
  <c r="AJ71" i="15"/>
  <c r="AJ91" i="15" s="1"/>
  <c r="AH71" i="15"/>
  <c r="AG71" i="15"/>
  <c r="AG91" i="15" s="1"/>
  <c r="Q71" i="15"/>
  <c r="Q91" i="15" s="1"/>
  <c r="P71" i="15"/>
  <c r="P91" i="15" s="1"/>
  <c r="O71" i="15"/>
  <c r="O91" i="15" s="1"/>
  <c r="L71" i="15"/>
  <c r="L91" i="15" s="1"/>
  <c r="AJ70" i="15"/>
  <c r="AJ90" i="15" s="1"/>
  <c r="AF70" i="15"/>
  <c r="AE70" i="15"/>
  <c r="AE90" i="15" s="1"/>
  <c r="Z70" i="15"/>
  <c r="X70" i="15"/>
  <c r="X90" i="15" s="1"/>
  <c r="P70" i="15"/>
  <c r="P90" i="15" s="1"/>
  <c r="O70" i="15"/>
  <c r="O90" i="15" s="1"/>
  <c r="AK69" i="15"/>
  <c r="AG69" i="15"/>
  <c r="AF69" i="15"/>
  <c r="AE69" i="15"/>
  <c r="AD69" i="15"/>
  <c r="AA69" i="15"/>
  <c r="V69" i="15"/>
  <c r="Q69" i="15"/>
  <c r="O69" i="15"/>
  <c r="M69" i="15"/>
  <c r="L69" i="15"/>
  <c r="J69" i="15"/>
  <c r="T69" i="15" s="1"/>
  <c r="AD68" i="15"/>
  <c r="T68" i="15"/>
  <c r="AK66" i="15"/>
  <c r="AK61" i="15" s="1"/>
  <c r="AJ66" i="15"/>
  <c r="AI66" i="15"/>
  <c r="AH66" i="15"/>
  <c r="AH61" i="15" s="1"/>
  <c r="AG66" i="15"/>
  <c r="AG61" i="15" s="1"/>
  <c r="AF66" i="15"/>
  <c r="AF61" i="15" s="1"/>
  <c r="AE66" i="15"/>
  <c r="AE61" i="15" s="1"/>
  <c r="AA66" i="15"/>
  <c r="AA61" i="15" s="1"/>
  <c r="Z66" i="15"/>
  <c r="Y66" i="15"/>
  <c r="Y61" i="15" s="1"/>
  <c r="X66" i="15"/>
  <c r="W66" i="15"/>
  <c r="W61" i="15" s="1"/>
  <c r="V66" i="15"/>
  <c r="U66" i="15"/>
  <c r="Q66" i="15"/>
  <c r="P66" i="15"/>
  <c r="O66" i="15"/>
  <c r="N66" i="15"/>
  <c r="N61" i="15" s="1"/>
  <c r="M66" i="15"/>
  <c r="M61" i="15" s="1"/>
  <c r="L66" i="15"/>
  <c r="L61" i="15" s="1"/>
  <c r="K66" i="15"/>
  <c r="AK65" i="15"/>
  <c r="AK89" i="15" s="1"/>
  <c r="AJ65" i="15"/>
  <c r="AJ89" i="15" s="1"/>
  <c r="AI65" i="15"/>
  <c r="AI89" i="15" s="1"/>
  <c r="AH65" i="15"/>
  <c r="AG65" i="15"/>
  <c r="AF65" i="15"/>
  <c r="AE65" i="15"/>
  <c r="AA65" i="15"/>
  <c r="AA89" i="15" s="1"/>
  <c r="Z65" i="15"/>
  <c r="Z89" i="15" s="1"/>
  <c r="Y65" i="15"/>
  <c r="Y89" i="15" s="1"/>
  <c r="X65" i="15"/>
  <c r="X89" i="15" s="1"/>
  <c r="W65" i="15"/>
  <c r="V65" i="15"/>
  <c r="V89" i="15" s="1"/>
  <c r="U65" i="15"/>
  <c r="U89" i="15" s="1"/>
  <c r="T65" i="15"/>
  <c r="Q65" i="15"/>
  <c r="Q89" i="15" s="1"/>
  <c r="P65" i="15"/>
  <c r="O65" i="15"/>
  <c r="N65" i="15"/>
  <c r="M65" i="15"/>
  <c r="L65" i="15"/>
  <c r="K65" i="15"/>
  <c r="K89" i="15" s="1"/>
  <c r="AD64" i="15"/>
  <c r="T64" i="15"/>
  <c r="J64" i="15"/>
  <c r="B63" i="15"/>
  <c r="BH61" i="15"/>
  <c r="BG61" i="15"/>
  <c r="BF61" i="15"/>
  <c r="BE61" i="15"/>
  <c r="BD61" i="15"/>
  <c r="BC61" i="15"/>
  <c r="BB61" i="15"/>
  <c r="BA61" i="15"/>
  <c r="AZ61" i="15"/>
  <c r="AY61" i="15"/>
  <c r="AX61" i="15"/>
  <c r="AW61" i="15"/>
  <c r="AV61" i="15"/>
  <c r="AU61" i="15"/>
  <c r="AT61" i="15"/>
  <c r="AS61" i="15"/>
  <c r="AR61" i="15"/>
  <c r="AQ61" i="15"/>
  <c r="AP61" i="15"/>
  <c r="AO61" i="15"/>
  <c r="AN61" i="15"/>
  <c r="AM61" i="15"/>
  <c r="AL61" i="15"/>
  <c r="AJ61" i="15"/>
  <c r="AI61" i="15"/>
  <c r="AD61" i="15"/>
  <c r="AC61" i="15"/>
  <c r="AB61" i="15"/>
  <c r="Z61" i="15"/>
  <c r="X61" i="15"/>
  <c r="V61" i="15"/>
  <c r="U61" i="15"/>
  <c r="T61" i="15"/>
  <c r="S61" i="15"/>
  <c r="Q61" i="15"/>
  <c r="P61" i="15"/>
  <c r="O61" i="15"/>
  <c r="K61" i="15"/>
  <c r="AD48" i="15"/>
  <c r="T48" i="15"/>
  <c r="J48" i="15"/>
  <c r="J86" i="15" s="1"/>
  <c r="J149" i="15" s="1"/>
  <c r="AK47" i="15"/>
  <c r="AJ47" i="15"/>
  <c r="AI47" i="15"/>
  <c r="AH47" i="15"/>
  <c r="AG47" i="15"/>
  <c r="AF47" i="15"/>
  <c r="AE47" i="15"/>
  <c r="AA47" i="15"/>
  <c r="Z47" i="15"/>
  <c r="Y47" i="15"/>
  <c r="X47" i="15"/>
  <c r="W47" i="15"/>
  <c r="V47" i="15"/>
  <c r="U47" i="15"/>
  <c r="Q47" i="15"/>
  <c r="P47" i="15"/>
  <c r="O47" i="15"/>
  <c r="N47" i="15"/>
  <c r="M47" i="15"/>
  <c r="L47" i="15"/>
  <c r="K47" i="15"/>
  <c r="AK46" i="15"/>
  <c r="AK85" i="15" s="1"/>
  <c r="AJ46" i="15"/>
  <c r="AI46" i="15"/>
  <c r="AI85" i="15" s="1"/>
  <c r="AH46" i="15"/>
  <c r="AG46" i="15"/>
  <c r="AG85" i="15" s="1"/>
  <c r="AF46" i="15"/>
  <c r="AF148" i="15" s="1"/>
  <c r="AE46" i="15"/>
  <c r="AE148" i="15" s="1"/>
  <c r="AD46" i="15"/>
  <c r="AA46" i="15"/>
  <c r="Z46" i="15"/>
  <c r="Z148" i="15" s="1"/>
  <c r="Y46" i="15"/>
  <c r="Y148" i="15" s="1"/>
  <c r="X46" i="15"/>
  <c r="X85" i="15" s="1"/>
  <c r="W46" i="15"/>
  <c r="W85" i="15" s="1"/>
  <c r="V46" i="15"/>
  <c r="V85" i="15" s="1"/>
  <c r="U46" i="15"/>
  <c r="U148" i="15" s="1"/>
  <c r="T46" i="15"/>
  <c r="Q46" i="15"/>
  <c r="Q148" i="15" s="1"/>
  <c r="P46" i="15"/>
  <c r="P148" i="15" s="1"/>
  <c r="O46" i="15"/>
  <c r="O85" i="15" s="1"/>
  <c r="N46" i="15"/>
  <c r="M46" i="15"/>
  <c r="L46" i="15"/>
  <c r="L148" i="15" s="1"/>
  <c r="K46" i="15"/>
  <c r="K148" i="15" s="1"/>
  <c r="J46" i="15"/>
  <c r="J148" i="15" s="1"/>
  <c r="AK45" i="15"/>
  <c r="AJ45" i="15"/>
  <c r="AI45" i="15"/>
  <c r="AH45" i="15"/>
  <c r="AG45" i="15"/>
  <c r="AF45" i="15"/>
  <c r="AE45" i="15"/>
  <c r="AA45" i="15"/>
  <c r="Z45" i="15"/>
  <c r="Y45" i="15"/>
  <c r="X45" i="15"/>
  <c r="W45" i="15"/>
  <c r="V45" i="15"/>
  <c r="U45" i="15"/>
  <c r="Q45" i="15"/>
  <c r="P45" i="15"/>
  <c r="O45" i="15"/>
  <c r="N45" i="15"/>
  <c r="M45" i="15"/>
  <c r="L45" i="15"/>
  <c r="K45" i="15"/>
  <c r="AK44" i="15"/>
  <c r="AK84" i="15" s="1"/>
  <c r="AJ44" i="15"/>
  <c r="AJ84" i="15" s="1"/>
  <c r="AI44" i="15"/>
  <c r="AH44" i="15"/>
  <c r="AH147" i="15" s="1"/>
  <c r="AG44" i="15"/>
  <c r="AG84" i="15" s="1"/>
  <c r="AF44" i="15"/>
  <c r="AF84" i="15" s="1"/>
  <c r="AF99" i="15" s="1"/>
  <c r="AE44" i="15"/>
  <c r="AE147" i="15" s="1"/>
  <c r="AD44" i="15"/>
  <c r="AA44" i="15"/>
  <c r="AA84" i="15" s="1"/>
  <c r="Z44" i="15"/>
  <c r="Y44" i="15"/>
  <c r="X44" i="15"/>
  <c r="X147" i="15" s="1"/>
  <c r="W44" i="15"/>
  <c r="V44" i="15"/>
  <c r="V84" i="15" s="1"/>
  <c r="U44" i="15"/>
  <c r="T44" i="15"/>
  <c r="Q44" i="15"/>
  <c r="Q147" i="15" s="1"/>
  <c r="P44" i="15"/>
  <c r="O44" i="15"/>
  <c r="N44" i="15"/>
  <c r="M44" i="15"/>
  <c r="L44" i="15"/>
  <c r="L147" i="15" s="1"/>
  <c r="K44" i="15"/>
  <c r="J44" i="15"/>
  <c r="AK43" i="15"/>
  <c r="AJ43" i="15"/>
  <c r="AI43" i="15"/>
  <c r="AH43" i="15"/>
  <c r="AG43" i="15"/>
  <c r="AF43" i="15"/>
  <c r="AE43" i="15"/>
  <c r="AA43" i="15"/>
  <c r="Z43" i="15"/>
  <c r="Y43" i="15"/>
  <c r="X43" i="15"/>
  <c r="W43" i="15"/>
  <c r="V43" i="15"/>
  <c r="U43" i="15"/>
  <c r="Q43" i="15"/>
  <c r="P43" i="15"/>
  <c r="O43" i="15"/>
  <c r="N43" i="15"/>
  <c r="M43" i="15"/>
  <c r="L43" i="15"/>
  <c r="K43" i="15"/>
  <c r="AK42" i="15"/>
  <c r="AJ42" i="15"/>
  <c r="AI42" i="15"/>
  <c r="AH42" i="15"/>
  <c r="AG42" i="15"/>
  <c r="AF42" i="15"/>
  <c r="AE42" i="15"/>
  <c r="AD42" i="15"/>
  <c r="AA42" i="15"/>
  <c r="AA146" i="15" s="1"/>
  <c r="Z42" i="15"/>
  <c r="Z146" i="15" s="1"/>
  <c r="Y42" i="15"/>
  <c r="X42" i="15"/>
  <c r="W42" i="15"/>
  <c r="V42" i="15"/>
  <c r="V83" i="15" s="1"/>
  <c r="U42" i="15"/>
  <c r="U146" i="15" s="1"/>
  <c r="T42" i="15"/>
  <c r="Q42" i="15"/>
  <c r="Q83" i="15" s="1"/>
  <c r="P42" i="15"/>
  <c r="O42" i="15"/>
  <c r="O146" i="15" s="1"/>
  <c r="N42" i="15"/>
  <c r="N146" i="15" s="1"/>
  <c r="M42" i="15"/>
  <c r="M146" i="15" s="1"/>
  <c r="M162" i="15" s="1"/>
  <c r="L42" i="15"/>
  <c r="L146" i="15" s="1"/>
  <c r="K42" i="15"/>
  <c r="J42" i="15"/>
  <c r="AK41" i="15"/>
  <c r="AJ41" i="15"/>
  <c r="AI41" i="15"/>
  <c r="AH41" i="15"/>
  <c r="AG41" i="15"/>
  <c r="AF41" i="15"/>
  <c r="AE41" i="15"/>
  <c r="AA41" i="15"/>
  <c r="Z41" i="15"/>
  <c r="Y41" i="15"/>
  <c r="X41" i="15"/>
  <c r="W41" i="15"/>
  <c r="V41" i="15"/>
  <c r="U41" i="15"/>
  <c r="Q41" i="15"/>
  <c r="P41" i="15"/>
  <c r="O41" i="15"/>
  <c r="N41" i="15"/>
  <c r="M41" i="15"/>
  <c r="L41" i="15"/>
  <c r="K41" i="15"/>
  <c r="AK40" i="15"/>
  <c r="AJ40" i="15"/>
  <c r="AJ82" i="15" s="1"/>
  <c r="AJ98" i="15" s="1"/>
  <c r="AI40" i="15"/>
  <c r="AI82" i="15" s="1"/>
  <c r="AI98" i="15" s="1"/>
  <c r="AH40" i="15"/>
  <c r="AG40" i="15"/>
  <c r="AG145" i="15" s="1"/>
  <c r="AG161" i="15" s="1"/>
  <c r="AF40" i="15"/>
  <c r="AE40" i="15"/>
  <c r="AE82" i="15" s="1"/>
  <c r="AE98" i="15" s="1"/>
  <c r="AD40" i="15"/>
  <c r="AA40" i="15"/>
  <c r="AA145" i="15" s="1"/>
  <c r="AA161" i="15" s="1"/>
  <c r="Z40" i="15"/>
  <c r="Z145" i="15" s="1"/>
  <c r="Y40" i="15"/>
  <c r="Y145" i="15" s="1"/>
  <c r="Y161" i="15" s="1"/>
  <c r="X40" i="15"/>
  <c r="X145" i="15" s="1"/>
  <c r="X161" i="15" s="1"/>
  <c r="W40" i="15"/>
  <c r="V40" i="15"/>
  <c r="V82" i="15" s="1"/>
  <c r="V98" i="15" s="1"/>
  <c r="U40" i="15"/>
  <c r="T40" i="15"/>
  <c r="Q40" i="15"/>
  <c r="Q82" i="15" s="1"/>
  <c r="Q98" i="15" s="1"/>
  <c r="P40" i="15"/>
  <c r="O40" i="15"/>
  <c r="O145" i="15" s="1"/>
  <c r="O161" i="15" s="1"/>
  <c r="N40" i="15"/>
  <c r="M40" i="15"/>
  <c r="L40" i="15"/>
  <c r="L145" i="15" s="1"/>
  <c r="K40" i="15"/>
  <c r="J40" i="15"/>
  <c r="J145" i="15" s="1"/>
  <c r="AD145" i="15" s="1"/>
  <c r="AK39" i="15"/>
  <c r="AJ39" i="15"/>
  <c r="AI39" i="15"/>
  <c r="AH39" i="15"/>
  <c r="AG39" i="15"/>
  <c r="AF39" i="15"/>
  <c r="AE39" i="15"/>
  <c r="AA39" i="15"/>
  <c r="Z39" i="15"/>
  <c r="Y39" i="15"/>
  <c r="X39" i="15"/>
  <c r="W39" i="15"/>
  <c r="V39" i="15"/>
  <c r="U39" i="15"/>
  <c r="Q39" i="15"/>
  <c r="P39" i="15"/>
  <c r="O39" i="15"/>
  <c r="N39" i="15"/>
  <c r="M39" i="15"/>
  <c r="L39" i="15"/>
  <c r="K39" i="15"/>
  <c r="AK38" i="15"/>
  <c r="AJ38" i="15"/>
  <c r="AJ81" i="15" s="1"/>
  <c r="AJ97" i="15" s="1"/>
  <c r="AI38" i="15"/>
  <c r="AI144" i="15" s="1"/>
  <c r="AH38" i="15"/>
  <c r="AH144" i="15" s="1"/>
  <c r="AH160" i="15" s="1"/>
  <c r="AG38" i="15"/>
  <c r="AG81" i="15" s="1"/>
  <c r="AG97" i="15" s="1"/>
  <c r="AF38" i="15"/>
  <c r="AE38" i="15"/>
  <c r="AE81" i="15" s="1"/>
  <c r="AD38" i="15"/>
  <c r="AA38" i="15"/>
  <c r="AA144" i="15" s="1"/>
  <c r="AA160" i="15" s="1"/>
  <c r="Z38" i="15"/>
  <c r="Y38" i="15"/>
  <c r="X38" i="15"/>
  <c r="W38" i="15"/>
  <c r="V38" i="15"/>
  <c r="V81" i="15" s="1"/>
  <c r="V97" i="15" s="1"/>
  <c r="U38" i="15"/>
  <c r="U144" i="15" s="1"/>
  <c r="U160" i="15" s="1"/>
  <c r="T38" i="15"/>
  <c r="Q38" i="15"/>
  <c r="P38" i="15"/>
  <c r="P81" i="15" s="1"/>
  <c r="O38" i="15"/>
  <c r="O144" i="15" s="1"/>
  <c r="O160" i="15" s="1"/>
  <c r="N38" i="15"/>
  <c r="N144" i="15" s="1"/>
  <c r="N160" i="15" s="1"/>
  <c r="M38" i="15"/>
  <c r="M144" i="15" s="1"/>
  <c r="M160" i="15" s="1"/>
  <c r="L38" i="15"/>
  <c r="L144" i="15" s="1"/>
  <c r="L160" i="15" s="1"/>
  <c r="K38" i="15"/>
  <c r="K144" i="15" s="1"/>
  <c r="K160" i="15" s="1"/>
  <c r="J38" i="15"/>
  <c r="J81" i="15" s="1"/>
  <c r="AD81" i="15" s="1"/>
  <c r="AK37" i="15"/>
  <c r="AJ37" i="15"/>
  <c r="AI37" i="15"/>
  <c r="AH37" i="15"/>
  <c r="AG37" i="15"/>
  <c r="AF37" i="15"/>
  <c r="AE37" i="15"/>
  <c r="AA37" i="15"/>
  <c r="Z37" i="15"/>
  <c r="Y37" i="15"/>
  <c r="X37" i="15"/>
  <c r="W37" i="15"/>
  <c r="V37" i="15"/>
  <c r="U37" i="15"/>
  <c r="Q37" i="15"/>
  <c r="P37" i="15"/>
  <c r="O37" i="15"/>
  <c r="N37" i="15"/>
  <c r="M37" i="15"/>
  <c r="L37" i="15"/>
  <c r="K37" i="15"/>
  <c r="AK36" i="15"/>
  <c r="AJ36" i="15"/>
  <c r="AI36" i="15"/>
  <c r="AI80" i="15" s="1"/>
  <c r="AH36" i="15"/>
  <c r="AG36" i="15"/>
  <c r="AG80" i="15" s="1"/>
  <c r="AF36" i="15"/>
  <c r="AF80" i="15" s="1"/>
  <c r="AE36" i="15"/>
  <c r="AD36" i="15"/>
  <c r="AA36" i="15"/>
  <c r="AA143" i="15" s="1"/>
  <c r="Z36" i="15"/>
  <c r="Y36" i="15"/>
  <c r="X36" i="15"/>
  <c r="W36" i="15"/>
  <c r="V36" i="15"/>
  <c r="U36" i="15"/>
  <c r="T36" i="15"/>
  <c r="Q36" i="15"/>
  <c r="Q143" i="15" s="1"/>
  <c r="P36" i="15"/>
  <c r="P80" i="15" s="1"/>
  <c r="O36" i="15"/>
  <c r="O80" i="15" s="1"/>
  <c r="N36" i="15"/>
  <c r="M36" i="15"/>
  <c r="M143" i="15" s="1"/>
  <c r="L36" i="15"/>
  <c r="L143" i="15" s="1"/>
  <c r="K36" i="15"/>
  <c r="K143" i="15" s="1"/>
  <c r="J36" i="15"/>
  <c r="AK35" i="15"/>
  <c r="AJ35" i="15"/>
  <c r="AI35" i="15"/>
  <c r="AH35" i="15"/>
  <c r="AG35" i="15"/>
  <c r="AF35" i="15"/>
  <c r="AE35" i="15"/>
  <c r="AA35" i="15"/>
  <c r="Z35" i="15"/>
  <c r="Y35" i="15"/>
  <c r="X35" i="15"/>
  <c r="W35" i="15"/>
  <c r="V35" i="15"/>
  <c r="U35" i="15"/>
  <c r="Q35" i="15"/>
  <c r="P35" i="15"/>
  <c r="O35" i="15"/>
  <c r="N35" i="15"/>
  <c r="M35" i="15"/>
  <c r="L35" i="15"/>
  <c r="K35" i="15"/>
  <c r="AK34" i="15"/>
  <c r="AK79" i="15" s="1"/>
  <c r="AJ34" i="15"/>
  <c r="AJ142" i="15" s="1"/>
  <c r="AI34" i="15"/>
  <c r="AH34" i="15"/>
  <c r="AH79" i="15" s="1"/>
  <c r="AG34" i="15"/>
  <c r="AF34" i="15"/>
  <c r="AE34" i="15"/>
  <c r="AE142" i="15" s="1"/>
  <c r="AD34" i="15"/>
  <c r="AA34" i="15"/>
  <c r="AA142" i="15" s="1"/>
  <c r="AA159" i="15" s="1"/>
  <c r="Z34" i="15"/>
  <c r="Z142" i="15" s="1"/>
  <c r="Y34" i="15"/>
  <c r="X34" i="15"/>
  <c r="W34" i="15"/>
  <c r="W79" i="15" s="1"/>
  <c r="V34" i="15"/>
  <c r="V142" i="15" s="1"/>
  <c r="U34" i="15"/>
  <c r="T34" i="15"/>
  <c r="Q34" i="15"/>
  <c r="P34" i="15"/>
  <c r="O34" i="15"/>
  <c r="O142" i="15" s="1"/>
  <c r="N34" i="15"/>
  <c r="M34" i="15"/>
  <c r="L34" i="15"/>
  <c r="L142" i="15" s="1"/>
  <c r="K34" i="15"/>
  <c r="J34" i="15"/>
  <c r="AK33" i="15"/>
  <c r="AJ33" i="15"/>
  <c r="AI33" i="15"/>
  <c r="AH33" i="15"/>
  <c r="AG33" i="15"/>
  <c r="AF33" i="15"/>
  <c r="AE33" i="15"/>
  <c r="AA33" i="15"/>
  <c r="Z33" i="15"/>
  <c r="Y33" i="15"/>
  <c r="X33" i="15"/>
  <c r="W33" i="15"/>
  <c r="V33" i="15"/>
  <c r="U33" i="15"/>
  <c r="Q33" i="15"/>
  <c r="P33" i="15"/>
  <c r="O33" i="15"/>
  <c r="N33" i="15"/>
  <c r="M33" i="15"/>
  <c r="L33" i="15"/>
  <c r="K33" i="15"/>
  <c r="AK32" i="15"/>
  <c r="AK78" i="15" s="1"/>
  <c r="AK95" i="15" s="1"/>
  <c r="AJ32" i="15"/>
  <c r="AJ141" i="15" s="1"/>
  <c r="AJ158" i="15" s="1"/>
  <c r="AI32" i="15"/>
  <c r="AI141" i="15" s="1"/>
  <c r="AI158" i="15" s="1"/>
  <c r="AH32" i="15"/>
  <c r="AG32" i="15"/>
  <c r="AG78" i="15" s="1"/>
  <c r="AF32" i="15"/>
  <c r="AE32" i="15"/>
  <c r="AE141" i="15" s="1"/>
  <c r="AE158" i="15" s="1"/>
  <c r="AD32" i="15"/>
  <c r="AA32" i="15"/>
  <c r="Z32" i="15"/>
  <c r="Y32" i="15"/>
  <c r="X32" i="15"/>
  <c r="X141" i="15" s="1"/>
  <c r="X158" i="15" s="1"/>
  <c r="W32" i="15"/>
  <c r="W78" i="15" s="1"/>
  <c r="W95" i="15" s="1"/>
  <c r="V32" i="15"/>
  <c r="U32" i="15"/>
  <c r="T32" i="15"/>
  <c r="Q32" i="15"/>
  <c r="Q141" i="15" s="1"/>
  <c r="Q158" i="15" s="1"/>
  <c r="P32" i="15"/>
  <c r="O32" i="15"/>
  <c r="N32" i="15"/>
  <c r="M32" i="15"/>
  <c r="M141" i="15" s="1"/>
  <c r="L32" i="15"/>
  <c r="L141" i="15" s="1"/>
  <c r="L158" i="15" s="1"/>
  <c r="K32" i="15"/>
  <c r="K78" i="15" s="1"/>
  <c r="K95" i="15" s="1"/>
  <c r="J32" i="15"/>
  <c r="J78" i="15" s="1"/>
  <c r="AD78" i="15" s="1"/>
  <c r="AK31" i="15"/>
  <c r="AJ31" i="15"/>
  <c r="AI31" i="15"/>
  <c r="AH31" i="15"/>
  <c r="AG31" i="15"/>
  <c r="AF31" i="15"/>
  <c r="AE31" i="15"/>
  <c r="AA31" i="15"/>
  <c r="Z31" i="15"/>
  <c r="Y31" i="15"/>
  <c r="X31" i="15"/>
  <c r="W31" i="15"/>
  <c r="V31" i="15"/>
  <c r="U31" i="15"/>
  <c r="Q31" i="15"/>
  <c r="P31" i="15"/>
  <c r="O31" i="15"/>
  <c r="N31" i="15"/>
  <c r="M31" i="15"/>
  <c r="L31" i="15"/>
  <c r="K31" i="15"/>
  <c r="AK30" i="15"/>
  <c r="AJ30" i="15"/>
  <c r="AI30" i="15"/>
  <c r="AH30" i="15"/>
  <c r="AG30" i="15"/>
  <c r="AF30" i="15"/>
  <c r="AF140" i="15" s="1"/>
  <c r="AF157" i="15" s="1"/>
  <c r="AE30" i="15"/>
  <c r="AD30" i="15"/>
  <c r="AA30" i="15"/>
  <c r="AA140" i="15" s="1"/>
  <c r="Z30" i="15"/>
  <c r="Z140" i="15" s="1"/>
  <c r="Z157" i="15" s="1"/>
  <c r="Y30" i="15"/>
  <c r="Y140" i="15" s="1"/>
  <c r="Y157" i="15" s="1"/>
  <c r="X30" i="15"/>
  <c r="W30" i="15"/>
  <c r="W77" i="15" s="1"/>
  <c r="W94" i="15" s="1"/>
  <c r="V30" i="15"/>
  <c r="V77" i="15" s="1"/>
  <c r="V94" i="15" s="1"/>
  <c r="U30" i="15"/>
  <c r="T30" i="15"/>
  <c r="Q30" i="15"/>
  <c r="P30" i="15"/>
  <c r="O30" i="15"/>
  <c r="N30" i="15"/>
  <c r="M30" i="15"/>
  <c r="M140" i="15" s="1"/>
  <c r="M157" i="15" s="1"/>
  <c r="L30" i="15"/>
  <c r="L140" i="15" s="1"/>
  <c r="L157" i="15" s="1"/>
  <c r="K30" i="15"/>
  <c r="K77" i="15" s="1"/>
  <c r="J30" i="15"/>
  <c r="J140" i="15" s="1"/>
  <c r="AK29" i="15"/>
  <c r="AJ29" i="15"/>
  <c r="AI29" i="15"/>
  <c r="AH29" i="15"/>
  <c r="AG29" i="15"/>
  <c r="AF29" i="15"/>
  <c r="AE29" i="15"/>
  <c r="AA29" i="15"/>
  <c r="Z29" i="15"/>
  <c r="Y29" i="15"/>
  <c r="X29" i="15"/>
  <c r="W29" i="15"/>
  <c r="V29" i="15"/>
  <c r="U29" i="15"/>
  <c r="Q29" i="15"/>
  <c r="P29" i="15"/>
  <c r="O29" i="15"/>
  <c r="N29" i="15"/>
  <c r="M29" i="15"/>
  <c r="L29" i="15"/>
  <c r="K29" i="15"/>
  <c r="AK28" i="15"/>
  <c r="AK76" i="15" s="1"/>
  <c r="AJ28" i="15"/>
  <c r="AI28" i="15"/>
  <c r="AH28" i="15"/>
  <c r="AH76" i="15" s="1"/>
  <c r="AG28" i="15"/>
  <c r="AF28" i="15"/>
  <c r="AE28" i="15"/>
  <c r="AD28" i="15"/>
  <c r="AA28" i="15"/>
  <c r="AA139" i="15" s="1"/>
  <c r="Z28" i="15"/>
  <c r="Z139" i="15" s="1"/>
  <c r="Y28" i="15"/>
  <c r="Y139" i="15" s="1"/>
  <c r="Y159" i="15" s="1"/>
  <c r="X28" i="15"/>
  <c r="W28" i="15"/>
  <c r="V28" i="15"/>
  <c r="U28" i="15"/>
  <c r="T28" i="15"/>
  <c r="Q28" i="15"/>
  <c r="Q139" i="15" s="1"/>
  <c r="Q159" i="15" s="1"/>
  <c r="P28" i="15"/>
  <c r="P76" i="15" s="1"/>
  <c r="O28" i="15"/>
  <c r="O139" i="15" s="1"/>
  <c r="O159" i="15" s="1"/>
  <c r="N28" i="15"/>
  <c r="N139" i="15" s="1"/>
  <c r="M28" i="15"/>
  <c r="M139" i="15" s="1"/>
  <c r="L28" i="15"/>
  <c r="L139" i="15" s="1"/>
  <c r="L159" i="15" s="1"/>
  <c r="K28" i="15"/>
  <c r="K139" i="15" s="1"/>
  <c r="J28" i="15"/>
  <c r="AK27" i="15"/>
  <c r="AJ27" i="15"/>
  <c r="AI27" i="15"/>
  <c r="AH27" i="15"/>
  <c r="AG27" i="15"/>
  <c r="AF27" i="15"/>
  <c r="AE27" i="15"/>
  <c r="AA27" i="15"/>
  <c r="Z27" i="15"/>
  <c r="Y27" i="15"/>
  <c r="X27" i="15"/>
  <c r="W27" i="15"/>
  <c r="V27" i="15"/>
  <c r="U27" i="15"/>
  <c r="Q27" i="15"/>
  <c r="P27" i="15"/>
  <c r="O27" i="15"/>
  <c r="N27" i="15"/>
  <c r="M27" i="15"/>
  <c r="L27" i="15"/>
  <c r="K27" i="15"/>
  <c r="AK26" i="15"/>
  <c r="AJ26" i="15"/>
  <c r="AJ75" i="15" s="1"/>
  <c r="AI26" i="15"/>
  <c r="AH26" i="15"/>
  <c r="AH75" i="15" s="1"/>
  <c r="AG26" i="15"/>
  <c r="AG75" i="15" s="1"/>
  <c r="AF26" i="15"/>
  <c r="AE26" i="15"/>
  <c r="AD26" i="15"/>
  <c r="AA26" i="15"/>
  <c r="Z26" i="15"/>
  <c r="Y26" i="15"/>
  <c r="X26" i="15"/>
  <c r="W26" i="15"/>
  <c r="W138" i="15" s="1"/>
  <c r="V26" i="15"/>
  <c r="V138" i="15" s="1"/>
  <c r="U26" i="15"/>
  <c r="T26" i="15"/>
  <c r="Q26" i="15"/>
  <c r="P26" i="15"/>
  <c r="O26" i="15"/>
  <c r="O75" i="15" s="1"/>
  <c r="N26" i="15"/>
  <c r="M26" i="15"/>
  <c r="M138" i="15" s="1"/>
  <c r="M156" i="15" s="1"/>
  <c r="L26" i="15"/>
  <c r="K26" i="15"/>
  <c r="K75" i="15" s="1"/>
  <c r="J26" i="15"/>
  <c r="J75" i="15" s="1"/>
  <c r="AD75" i="15" s="1"/>
  <c r="AK25" i="15"/>
  <c r="AJ25" i="15"/>
  <c r="AI25" i="15"/>
  <c r="AH25" i="15"/>
  <c r="AG25" i="15"/>
  <c r="AF25" i="15"/>
  <c r="AE25" i="15"/>
  <c r="AA25" i="15"/>
  <c r="Z25" i="15"/>
  <c r="Y25" i="15"/>
  <c r="X25" i="15"/>
  <c r="W25" i="15"/>
  <c r="V25" i="15"/>
  <c r="U25" i="15"/>
  <c r="Q25" i="15"/>
  <c r="P25" i="15"/>
  <c r="O25" i="15"/>
  <c r="N25" i="15"/>
  <c r="M25" i="15"/>
  <c r="L25" i="15"/>
  <c r="K25" i="15"/>
  <c r="AK24" i="15"/>
  <c r="AJ24" i="15"/>
  <c r="AI24" i="15"/>
  <c r="AH24" i="15"/>
  <c r="AH137" i="15" s="1"/>
  <c r="AG24" i="15"/>
  <c r="AG137" i="15" s="1"/>
  <c r="AF24" i="15"/>
  <c r="AF74" i="15" s="1"/>
  <c r="AE24" i="15"/>
  <c r="AD24" i="15"/>
  <c r="AA24" i="15"/>
  <c r="Z24" i="15"/>
  <c r="Y24" i="15"/>
  <c r="Y137" i="15" s="1"/>
  <c r="X24" i="15"/>
  <c r="W24" i="15"/>
  <c r="V24" i="15"/>
  <c r="V74" i="15" s="1"/>
  <c r="U24" i="15"/>
  <c r="T24" i="15"/>
  <c r="Q24" i="15"/>
  <c r="Q74" i="15" s="1"/>
  <c r="P24" i="15"/>
  <c r="O24" i="15"/>
  <c r="O74" i="15" s="1"/>
  <c r="N24" i="15"/>
  <c r="M24" i="15"/>
  <c r="M137" i="15" s="1"/>
  <c r="L24" i="15"/>
  <c r="L137" i="15" s="1"/>
  <c r="K24" i="15"/>
  <c r="K74" i="15" s="1"/>
  <c r="J24" i="15"/>
  <c r="J74" i="15" s="1"/>
  <c r="AK23" i="15"/>
  <c r="AJ23" i="15"/>
  <c r="AI23" i="15"/>
  <c r="AH23" i="15"/>
  <c r="AG23" i="15"/>
  <c r="AF23" i="15"/>
  <c r="AE23" i="15"/>
  <c r="AA23" i="15"/>
  <c r="Z23" i="15"/>
  <c r="Y23" i="15"/>
  <c r="X23" i="15"/>
  <c r="W23" i="15"/>
  <c r="V23" i="15"/>
  <c r="U23" i="15"/>
  <c r="Q23" i="15"/>
  <c r="P23" i="15"/>
  <c r="O23" i="15"/>
  <c r="N23" i="15"/>
  <c r="M23" i="15"/>
  <c r="L23" i="15"/>
  <c r="K23" i="15"/>
  <c r="AK22" i="15"/>
  <c r="AK73" i="15" s="1"/>
  <c r="AK92" i="15" s="1"/>
  <c r="AJ22" i="15"/>
  <c r="AJ73" i="15" s="1"/>
  <c r="AJ92" i="15" s="1"/>
  <c r="AI22" i="15"/>
  <c r="AH22" i="15"/>
  <c r="AH73" i="15" s="1"/>
  <c r="AH92" i="15" s="1"/>
  <c r="AG22" i="15"/>
  <c r="AF22" i="15"/>
  <c r="AE22" i="15"/>
  <c r="AD22" i="15"/>
  <c r="AA22" i="15"/>
  <c r="Z22" i="15"/>
  <c r="Y22" i="15"/>
  <c r="Y73" i="15" s="1"/>
  <c r="Y92" i="15" s="1"/>
  <c r="X22" i="15"/>
  <c r="W22" i="15"/>
  <c r="V22" i="15"/>
  <c r="U22" i="15"/>
  <c r="U136" i="15" s="1"/>
  <c r="U155" i="15" s="1"/>
  <c r="T22" i="15"/>
  <c r="Q22" i="15"/>
  <c r="P22" i="15"/>
  <c r="P136" i="15" s="1"/>
  <c r="P155" i="15" s="1"/>
  <c r="O22" i="15"/>
  <c r="N22" i="15"/>
  <c r="N73" i="15" s="1"/>
  <c r="N92" i="15" s="1"/>
  <c r="M22" i="15"/>
  <c r="L22" i="15"/>
  <c r="L136" i="15" s="1"/>
  <c r="L155" i="15" s="1"/>
  <c r="K22" i="15"/>
  <c r="J22" i="15"/>
  <c r="AK21" i="15"/>
  <c r="AJ21" i="15"/>
  <c r="AI21" i="15"/>
  <c r="AH21" i="15"/>
  <c r="AG21" i="15"/>
  <c r="AF21" i="15"/>
  <c r="AE21" i="15"/>
  <c r="AA21" i="15"/>
  <c r="Z21" i="15"/>
  <c r="Y21" i="15"/>
  <c r="X21" i="15"/>
  <c r="W21" i="15"/>
  <c r="V21" i="15"/>
  <c r="U21" i="15"/>
  <c r="Q21" i="15"/>
  <c r="P21" i="15"/>
  <c r="O21" i="15"/>
  <c r="N21" i="15"/>
  <c r="M21" i="15"/>
  <c r="L21" i="15"/>
  <c r="K21" i="15"/>
  <c r="AK20" i="15"/>
  <c r="AK72" i="15" s="1"/>
  <c r="AJ20" i="15"/>
  <c r="AI20" i="15"/>
  <c r="AH20" i="15"/>
  <c r="AH72" i="15" s="1"/>
  <c r="AG20" i="15"/>
  <c r="AG135" i="15" s="1"/>
  <c r="AF20" i="15"/>
  <c r="AF135" i="15" s="1"/>
  <c r="AE20" i="15"/>
  <c r="AE72" i="15" s="1"/>
  <c r="AE93" i="15" s="1"/>
  <c r="AD20" i="15"/>
  <c r="AA20" i="15"/>
  <c r="AA135" i="15" s="1"/>
  <c r="Z20" i="15"/>
  <c r="Y20" i="15"/>
  <c r="Y135" i="15" s="1"/>
  <c r="X20" i="15"/>
  <c r="X135" i="15" s="1"/>
  <c r="W20" i="15"/>
  <c r="V20" i="15"/>
  <c r="U20" i="15"/>
  <c r="T20" i="15"/>
  <c r="Q20" i="15"/>
  <c r="Q72" i="15" s="1"/>
  <c r="P20" i="15"/>
  <c r="P72" i="15" s="1"/>
  <c r="P93" i="15" s="1"/>
  <c r="O20" i="15"/>
  <c r="N20" i="15"/>
  <c r="M20" i="15"/>
  <c r="M135" i="15" s="1"/>
  <c r="L20" i="15"/>
  <c r="K20" i="15"/>
  <c r="K72" i="15" s="1"/>
  <c r="J20" i="15"/>
  <c r="AK19" i="15"/>
  <c r="AJ19" i="15"/>
  <c r="AI19" i="15"/>
  <c r="AH19" i="15"/>
  <c r="AG19" i="15"/>
  <c r="AF19" i="15"/>
  <c r="AE19" i="15"/>
  <c r="AA19" i="15"/>
  <c r="Z19" i="15"/>
  <c r="Y19" i="15"/>
  <c r="X19" i="15"/>
  <c r="W19" i="15"/>
  <c r="V19" i="15"/>
  <c r="U19" i="15"/>
  <c r="Q19" i="15"/>
  <c r="P19" i="15"/>
  <c r="O19" i="15"/>
  <c r="N19" i="15"/>
  <c r="M19" i="15"/>
  <c r="L19" i="15"/>
  <c r="K19" i="15"/>
  <c r="AK18" i="15"/>
  <c r="AK134" i="15" s="1"/>
  <c r="AJ18" i="15"/>
  <c r="AI18" i="15"/>
  <c r="AH18" i="15"/>
  <c r="AG18" i="15"/>
  <c r="AG134" i="15" s="1"/>
  <c r="AG154" i="15" s="1"/>
  <c r="AF18" i="15"/>
  <c r="AF134" i="15" s="1"/>
  <c r="AF154" i="15" s="1"/>
  <c r="AE18" i="15"/>
  <c r="AE71" i="15" s="1"/>
  <c r="AE91" i="15" s="1"/>
  <c r="AD18" i="15"/>
  <c r="AA18" i="15"/>
  <c r="AA134" i="15" s="1"/>
  <c r="Z18" i="15"/>
  <c r="Y18" i="15"/>
  <c r="X18" i="15"/>
  <c r="X71" i="15" s="1"/>
  <c r="X91" i="15" s="1"/>
  <c r="W18" i="15"/>
  <c r="W134" i="15" s="1"/>
  <c r="W154" i="15" s="1"/>
  <c r="V18" i="15"/>
  <c r="V134" i="15" s="1"/>
  <c r="V154" i="15" s="1"/>
  <c r="U18" i="15"/>
  <c r="U134" i="15" s="1"/>
  <c r="U154" i="15" s="1"/>
  <c r="T18" i="15"/>
  <c r="Q18" i="15"/>
  <c r="P18" i="15"/>
  <c r="P134" i="15" s="1"/>
  <c r="P154" i="15" s="1"/>
  <c r="O18" i="15"/>
  <c r="N18" i="15"/>
  <c r="N71" i="15" s="1"/>
  <c r="N91" i="15" s="1"/>
  <c r="M18" i="15"/>
  <c r="M134" i="15" s="1"/>
  <c r="M154" i="15" s="1"/>
  <c r="L18" i="15"/>
  <c r="K18" i="15"/>
  <c r="J18" i="15"/>
  <c r="J71" i="15" s="1"/>
  <c r="J91" i="15" s="1"/>
  <c r="AK17" i="15"/>
  <c r="AJ17" i="15"/>
  <c r="AI17" i="15"/>
  <c r="AH17" i="15"/>
  <c r="AG17" i="15"/>
  <c r="AF17" i="15"/>
  <c r="AE17" i="15"/>
  <c r="AA17" i="15"/>
  <c r="Z17" i="15"/>
  <c r="Y17" i="15"/>
  <c r="X17" i="15"/>
  <c r="W17" i="15"/>
  <c r="V17" i="15"/>
  <c r="U17" i="15"/>
  <c r="Q17" i="15"/>
  <c r="P17" i="15"/>
  <c r="O17" i="15"/>
  <c r="N17" i="15"/>
  <c r="M17" i="15"/>
  <c r="L17" i="15"/>
  <c r="K17" i="15"/>
  <c r="AK16" i="15"/>
  <c r="AK70" i="15" s="1"/>
  <c r="AK90" i="15" s="1"/>
  <c r="AJ16" i="15"/>
  <c r="AI16" i="15"/>
  <c r="AH16" i="15"/>
  <c r="AH70" i="15" s="1"/>
  <c r="AH90" i="15" s="1"/>
  <c r="AG16" i="15"/>
  <c r="AG133" i="15" s="1"/>
  <c r="AF16" i="15"/>
  <c r="AF133" i="15" s="1"/>
  <c r="AF153" i="15" s="1"/>
  <c r="AE16" i="15"/>
  <c r="AE133" i="15" s="1"/>
  <c r="AE153" i="15" s="1"/>
  <c r="AD16" i="15"/>
  <c r="AA16" i="15"/>
  <c r="Z16" i="15"/>
  <c r="Z133" i="15" s="1"/>
  <c r="Z153" i="15" s="1"/>
  <c r="Y16" i="15"/>
  <c r="X16" i="15"/>
  <c r="X133" i="15" s="1"/>
  <c r="X153" i="15" s="1"/>
  <c r="W16" i="15"/>
  <c r="W70" i="15" s="1"/>
  <c r="W90" i="15" s="1"/>
  <c r="V16" i="15"/>
  <c r="V70" i="15" s="1"/>
  <c r="V90" i="15" s="1"/>
  <c r="U16" i="15"/>
  <c r="U133" i="15" s="1"/>
  <c r="U153" i="15" s="1"/>
  <c r="T16" i="15"/>
  <c r="Q16" i="15"/>
  <c r="Q133" i="15" s="1"/>
  <c r="Q153" i="15" s="1"/>
  <c r="P16" i="15"/>
  <c r="O16" i="15"/>
  <c r="N16" i="15"/>
  <c r="M16" i="15"/>
  <c r="M133" i="15" s="1"/>
  <c r="M153" i="15" s="1"/>
  <c r="L16" i="15"/>
  <c r="K16" i="15"/>
  <c r="K70" i="15" s="1"/>
  <c r="K90" i="15" s="1"/>
  <c r="J16" i="15"/>
  <c r="J133" i="15" s="1"/>
  <c r="AK15" i="15"/>
  <c r="AJ15" i="15"/>
  <c r="AI15" i="15"/>
  <c r="AH15" i="15"/>
  <c r="AG15" i="15"/>
  <c r="AF15" i="15"/>
  <c r="AE15" i="15"/>
  <c r="AA15" i="15"/>
  <c r="Z15" i="15"/>
  <c r="Y15" i="15"/>
  <c r="X15" i="15"/>
  <c r="W15" i="15"/>
  <c r="V15" i="15"/>
  <c r="U15" i="15"/>
  <c r="Q15" i="15"/>
  <c r="P15" i="15"/>
  <c r="O15" i="15"/>
  <c r="N15" i="15"/>
  <c r="M15" i="15"/>
  <c r="L15" i="15"/>
  <c r="K15" i="15"/>
  <c r="AK14" i="15"/>
  <c r="AJ14" i="15"/>
  <c r="AJ69" i="15" s="1"/>
  <c r="AI14" i="15"/>
  <c r="AI69" i="15" s="1"/>
  <c r="AH14" i="15"/>
  <c r="AH132" i="15" s="1"/>
  <c r="AG14" i="15"/>
  <c r="AF14" i="15"/>
  <c r="AE14" i="15"/>
  <c r="AE76" i="15" s="1"/>
  <c r="AE96" i="15" s="1"/>
  <c r="AD14" i="15"/>
  <c r="AA14" i="15"/>
  <c r="AA132" i="15" s="1"/>
  <c r="Z14" i="15"/>
  <c r="Z132" i="15" s="1"/>
  <c r="Y14" i="15"/>
  <c r="X14" i="15"/>
  <c r="W14" i="15"/>
  <c r="V14" i="15"/>
  <c r="V133" i="15" s="1"/>
  <c r="V153" i="15" s="1"/>
  <c r="U14" i="15"/>
  <c r="T14" i="15"/>
  <c r="Q14" i="15"/>
  <c r="P14" i="15"/>
  <c r="O14" i="15"/>
  <c r="N14" i="15"/>
  <c r="N132" i="15" s="1"/>
  <c r="M14" i="15"/>
  <c r="M132" i="15" s="1"/>
  <c r="L14" i="15"/>
  <c r="L132" i="15" s="1"/>
  <c r="K14" i="15"/>
  <c r="K69" i="15" s="1"/>
  <c r="J14" i="15"/>
  <c r="AK13" i="15"/>
  <c r="AJ13" i="15"/>
  <c r="AI13" i="15"/>
  <c r="AH13" i="15"/>
  <c r="AG13" i="15"/>
  <c r="AF13" i="15"/>
  <c r="AE13" i="15"/>
  <c r="AA13" i="15"/>
  <c r="Z13" i="15"/>
  <c r="Y13" i="15"/>
  <c r="X13" i="15"/>
  <c r="W13" i="15"/>
  <c r="V13" i="15"/>
  <c r="U13" i="15"/>
  <c r="Q13" i="15"/>
  <c r="P13" i="15"/>
  <c r="O13" i="15"/>
  <c r="N13" i="15"/>
  <c r="M13" i="15"/>
  <c r="L13" i="15"/>
  <c r="K13" i="15"/>
  <c r="AK12" i="15"/>
  <c r="AJ12" i="15"/>
  <c r="AI12" i="15"/>
  <c r="AH12" i="15"/>
  <c r="AG12" i="15"/>
  <c r="AF12" i="15"/>
  <c r="AE12" i="15"/>
  <c r="AK11" i="15"/>
  <c r="AJ11" i="15"/>
  <c r="AI11" i="15"/>
  <c r="AH11" i="15"/>
  <c r="AH1" i="15" s="1"/>
  <c r="AG11" i="15"/>
  <c r="AF11" i="15"/>
  <c r="AF1" i="15" s="1"/>
  <c r="AE11" i="15"/>
  <c r="AA11" i="15"/>
  <c r="Z11" i="15"/>
  <c r="Y11" i="15"/>
  <c r="Y1" i="15" s="1"/>
  <c r="X11" i="15"/>
  <c r="X1" i="15" s="1"/>
  <c r="W11" i="15"/>
  <c r="V11" i="15"/>
  <c r="U11" i="15"/>
  <c r="U1" i="15" s="1"/>
  <c r="Q11" i="15"/>
  <c r="P11" i="15"/>
  <c r="P1" i="15" s="1"/>
  <c r="O11" i="15"/>
  <c r="N11" i="15"/>
  <c r="M11" i="15"/>
  <c r="L11" i="15"/>
  <c r="K11" i="15"/>
  <c r="AK10" i="15"/>
  <c r="AJ10" i="15"/>
  <c r="AI10" i="15"/>
  <c r="AH10" i="15"/>
  <c r="AG10" i="15"/>
  <c r="AF10" i="15"/>
  <c r="AE10" i="15"/>
  <c r="AA10" i="15"/>
  <c r="Z10" i="15"/>
  <c r="Y10" i="15"/>
  <c r="X10" i="15"/>
  <c r="W10" i="15"/>
  <c r="V10" i="15"/>
  <c r="U10" i="15"/>
  <c r="Q10" i="15"/>
  <c r="P10" i="15"/>
  <c r="O10" i="15"/>
  <c r="N10" i="15"/>
  <c r="M10" i="15"/>
  <c r="L10" i="15"/>
  <c r="K10" i="15"/>
  <c r="AD9" i="15"/>
  <c r="T9" i="15"/>
  <c r="J9" i="15"/>
  <c r="BH1" i="15"/>
  <c r="BG1" i="15"/>
  <c r="BF1" i="15"/>
  <c r="BE1" i="15"/>
  <c r="BD1" i="15"/>
  <c r="BC1" i="15"/>
  <c r="BB1" i="15"/>
  <c r="BA1" i="15"/>
  <c r="AZ1" i="15"/>
  <c r="AY1" i="15"/>
  <c r="AX1" i="15"/>
  <c r="AW1" i="15"/>
  <c r="AV1" i="15"/>
  <c r="AU1" i="15"/>
  <c r="AT1" i="15"/>
  <c r="AS1" i="15"/>
  <c r="AR1" i="15"/>
  <c r="AQ1" i="15"/>
  <c r="AP1" i="15"/>
  <c r="AO1" i="15"/>
  <c r="AN1" i="15"/>
  <c r="AM1" i="15"/>
  <c r="AL1" i="15"/>
  <c r="AK1" i="15"/>
  <c r="AJ1" i="15"/>
  <c r="AI1" i="15"/>
  <c r="AG1" i="15"/>
  <c r="AE1" i="15"/>
  <c r="AD1" i="15"/>
  <c r="AC1" i="15"/>
  <c r="AB1" i="15"/>
  <c r="AA1" i="15"/>
  <c r="Z1" i="15"/>
  <c r="W1" i="15"/>
  <c r="V1" i="15"/>
  <c r="T1" i="15"/>
  <c r="S1" i="15"/>
  <c r="Q1" i="15"/>
  <c r="O1" i="15"/>
  <c r="N1" i="15"/>
  <c r="M1" i="15"/>
  <c r="L1" i="15"/>
  <c r="K1" i="15"/>
  <c r="A1" i="15"/>
  <c r="J111" i="40"/>
  <c r="J110" i="40"/>
  <c r="V109" i="40"/>
  <c r="T109" i="40"/>
  <c r="S109" i="40"/>
  <c r="R109" i="40"/>
  <c r="Q109" i="40"/>
  <c r="P109" i="40"/>
  <c r="M109" i="40"/>
  <c r="W108" i="40"/>
  <c r="R108" i="40"/>
  <c r="O108" i="40"/>
  <c r="J108" i="40"/>
  <c r="V107" i="40"/>
  <c r="S107" i="40"/>
  <c r="R107" i="40"/>
  <c r="Q107" i="40"/>
  <c r="K107" i="40"/>
  <c r="J107" i="40"/>
  <c r="X106" i="40"/>
  <c r="W106" i="40"/>
  <c r="V106" i="40"/>
  <c r="S106" i="40"/>
  <c r="O106" i="40"/>
  <c r="M106" i="40"/>
  <c r="L106" i="40"/>
  <c r="K106" i="40"/>
  <c r="J106" i="40"/>
  <c r="T105" i="40"/>
  <c r="Q105" i="40"/>
  <c r="P105" i="40"/>
  <c r="O105" i="40"/>
  <c r="W104" i="40"/>
  <c r="V104" i="40"/>
  <c r="U104" i="40"/>
  <c r="R104" i="40"/>
  <c r="Q104" i="40"/>
  <c r="N104" i="40"/>
  <c r="M104" i="40"/>
  <c r="J104" i="40"/>
  <c r="S103" i="40"/>
  <c r="R103" i="40"/>
  <c r="P103" i="40"/>
  <c r="N103" i="40"/>
  <c r="W102" i="40"/>
  <c r="T102" i="40"/>
  <c r="S102" i="40"/>
  <c r="X101" i="40"/>
  <c r="W101" i="40"/>
  <c r="V101" i="40"/>
  <c r="T101" i="40"/>
  <c r="P101" i="40"/>
  <c r="L101" i="40"/>
  <c r="K101" i="40"/>
  <c r="J101" i="40"/>
  <c r="R100" i="40"/>
  <c r="Q100" i="40"/>
  <c r="J100" i="40"/>
  <c r="T99" i="40"/>
  <c r="S99" i="40"/>
  <c r="L99" i="40"/>
  <c r="J99" i="40"/>
  <c r="P98" i="40"/>
  <c r="O98" i="40"/>
  <c r="N98" i="40"/>
  <c r="M98" i="40"/>
  <c r="X97" i="40"/>
  <c r="M97" i="40"/>
  <c r="J97" i="40"/>
  <c r="R96" i="40"/>
  <c r="Q96" i="40"/>
  <c r="O96" i="40"/>
  <c r="T95" i="40"/>
  <c r="S95" i="40"/>
  <c r="Q95" i="40"/>
  <c r="N95" i="40"/>
  <c r="J95" i="40"/>
  <c r="X94" i="40"/>
  <c r="W94" i="40"/>
  <c r="U94" i="40"/>
  <c r="T94" i="40"/>
  <c r="P94" i="40"/>
  <c r="O94" i="40"/>
  <c r="J94" i="40"/>
  <c r="T93" i="40"/>
  <c r="R93" i="40"/>
  <c r="Q93" i="40"/>
  <c r="P93" i="40"/>
  <c r="M93" i="40"/>
  <c r="L93" i="40"/>
  <c r="X91" i="40"/>
  <c r="W91" i="40"/>
  <c r="V91" i="40"/>
  <c r="U91" i="40"/>
  <c r="T91" i="40"/>
  <c r="S91" i="40"/>
  <c r="R91" i="40"/>
  <c r="Q91" i="40"/>
  <c r="P91" i="40"/>
  <c r="O91" i="40"/>
  <c r="N91" i="40"/>
  <c r="M91" i="40"/>
  <c r="L91" i="40"/>
  <c r="K91" i="40"/>
  <c r="X90" i="40"/>
  <c r="W90" i="40"/>
  <c r="V90" i="40"/>
  <c r="U90" i="40"/>
  <c r="T90" i="40"/>
  <c r="S90" i="40"/>
  <c r="R90" i="40"/>
  <c r="Q90" i="40"/>
  <c r="P90" i="40"/>
  <c r="O90" i="40"/>
  <c r="N90" i="40"/>
  <c r="M90" i="40"/>
  <c r="L90" i="40"/>
  <c r="K90" i="40"/>
  <c r="J81" i="40"/>
  <c r="U80" i="40"/>
  <c r="T80" i="40"/>
  <c r="S80" i="40"/>
  <c r="R80" i="40"/>
  <c r="P80" i="40"/>
  <c r="M80" i="40"/>
  <c r="L80" i="40"/>
  <c r="R79" i="40"/>
  <c r="Q79" i="40"/>
  <c r="O79" i="40"/>
  <c r="N79" i="40"/>
  <c r="M79" i="40"/>
  <c r="V78" i="40"/>
  <c r="S78" i="40"/>
  <c r="R78" i="40"/>
  <c r="Q78" i="40"/>
  <c r="P78" i="40"/>
  <c r="J78" i="40"/>
  <c r="X77" i="40"/>
  <c r="W77" i="40"/>
  <c r="V77" i="40"/>
  <c r="U77" i="40"/>
  <c r="O77" i="40"/>
  <c r="M77" i="40"/>
  <c r="L77" i="40"/>
  <c r="K77" i="40"/>
  <c r="J77" i="40"/>
  <c r="X76" i="40"/>
  <c r="W76" i="40"/>
  <c r="T76" i="40"/>
  <c r="P76" i="40"/>
  <c r="O76" i="40"/>
  <c r="W75" i="40"/>
  <c r="V75" i="40"/>
  <c r="U75" i="40"/>
  <c r="M75" i="40"/>
  <c r="J75" i="40"/>
  <c r="S74" i="40"/>
  <c r="R74" i="40"/>
  <c r="Q74" i="40"/>
  <c r="P74" i="40"/>
  <c r="O74" i="40"/>
  <c r="N74" i="40"/>
  <c r="L74" i="40"/>
  <c r="T73" i="40"/>
  <c r="S73" i="40"/>
  <c r="R73" i="40"/>
  <c r="Q73" i="40"/>
  <c r="P73" i="40"/>
  <c r="L73" i="40"/>
  <c r="X72" i="40"/>
  <c r="W72" i="40"/>
  <c r="V72" i="40"/>
  <c r="N72" i="40"/>
  <c r="J72" i="40"/>
  <c r="U71" i="40"/>
  <c r="S71" i="40"/>
  <c r="Q71" i="40"/>
  <c r="J71" i="40"/>
  <c r="X70" i="40"/>
  <c r="V70" i="40"/>
  <c r="U70" i="40"/>
  <c r="S70" i="40"/>
  <c r="J70" i="40"/>
  <c r="Q69" i="40"/>
  <c r="O69" i="40"/>
  <c r="L69" i="40"/>
  <c r="T68" i="40"/>
  <c r="S68" i="40"/>
  <c r="M68" i="40"/>
  <c r="W67" i="40"/>
  <c r="V67" i="40"/>
  <c r="R67" i="40"/>
  <c r="J67" i="40"/>
  <c r="V66" i="40"/>
  <c r="J66" i="40"/>
  <c r="X65" i="40"/>
  <c r="W65" i="40"/>
  <c r="V65" i="40"/>
  <c r="U65" i="40"/>
  <c r="J65" i="40"/>
  <c r="T64" i="40"/>
  <c r="S64" i="40"/>
  <c r="R64" i="40"/>
  <c r="X61" i="40"/>
  <c r="W61" i="40"/>
  <c r="V61" i="40"/>
  <c r="U61" i="40"/>
  <c r="T61" i="40"/>
  <c r="S61" i="40"/>
  <c r="R61" i="40"/>
  <c r="Q61" i="40"/>
  <c r="P61" i="40"/>
  <c r="O61" i="40"/>
  <c r="N61" i="40"/>
  <c r="M61" i="40"/>
  <c r="L61" i="40"/>
  <c r="K61" i="40"/>
  <c r="X60" i="40"/>
  <c r="W60" i="40"/>
  <c r="V60" i="40"/>
  <c r="U60" i="40"/>
  <c r="T60" i="40"/>
  <c r="S60" i="40"/>
  <c r="R60" i="40"/>
  <c r="Q60" i="40"/>
  <c r="P60" i="40"/>
  <c r="O60" i="40"/>
  <c r="N60" i="40"/>
  <c r="M60" i="40"/>
  <c r="L60" i="40"/>
  <c r="K60" i="40"/>
  <c r="J48" i="40"/>
  <c r="X47" i="40"/>
  <c r="W47" i="40"/>
  <c r="V47" i="40"/>
  <c r="U47" i="40"/>
  <c r="T47" i="40"/>
  <c r="S47" i="40"/>
  <c r="R47" i="40"/>
  <c r="Q47" i="40"/>
  <c r="P47" i="40"/>
  <c r="O47" i="40"/>
  <c r="N47" i="40"/>
  <c r="M47" i="40"/>
  <c r="L47" i="40"/>
  <c r="K47" i="40"/>
  <c r="X46" i="40"/>
  <c r="X80" i="40" s="1"/>
  <c r="W46" i="40"/>
  <c r="V46" i="40"/>
  <c r="V80" i="40" s="1"/>
  <c r="U46" i="40"/>
  <c r="U109" i="40" s="1"/>
  <c r="T46" i="40"/>
  <c r="S46" i="40"/>
  <c r="R46" i="40"/>
  <c r="Q46" i="40"/>
  <c r="Q80" i="40" s="1"/>
  <c r="P46" i="40"/>
  <c r="O46" i="40"/>
  <c r="O109" i="40" s="1"/>
  <c r="N46" i="40"/>
  <c r="N80" i="40" s="1"/>
  <c r="M46" i="40"/>
  <c r="L46" i="40"/>
  <c r="L109" i="40" s="1"/>
  <c r="K46" i="40"/>
  <c r="J46" i="40"/>
  <c r="X45" i="40"/>
  <c r="W45" i="40"/>
  <c r="V45" i="40"/>
  <c r="U45" i="40"/>
  <c r="T45" i="40"/>
  <c r="S45" i="40"/>
  <c r="R45" i="40"/>
  <c r="Q45" i="40"/>
  <c r="P45" i="40"/>
  <c r="O45" i="40"/>
  <c r="N45" i="40"/>
  <c r="M45" i="40"/>
  <c r="L45" i="40"/>
  <c r="K45" i="40"/>
  <c r="X44" i="40"/>
  <c r="X108" i="40" s="1"/>
  <c r="W44" i="40"/>
  <c r="W79" i="40" s="1"/>
  <c r="V44" i="40"/>
  <c r="V108" i="40" s="1"/>
  <c r="U44" i="40"/>
  <c r="U108" i="40" s="1"/>
  <c r="T44" i="40"/>
  <c r="T79" i="40" s="1"/>
  <c r="S44" i="40"/>
  <c r="S108" i="40" s="1"/>
  <c r="R44" i="40"/>
  <c r="Q44" i="40"/>
  <c r="Q108" i="40" s="1"/>
  <c r="P44" i="40"/>
  <c r="P79" i="40" s="1"/>
  <c r="O44" i="40"/>
  <c r="N44" i="40"/>
  <c r="N108" i="40" s="1"/>
  <c r="M44" i="40"/>
  <c r="M108" i="40" s="1"/>
  <c r="L44" i="40"/>
  <c r="L108" i="40" s="1"/>
  <c r="K44" i="40"/>
  <c r="J44" i="40"/>
  <c r="J79" i="40" s="1"/>
  <c r="X43" i="40"/>
  <c r="W43" i="40"/>
  <c r="V43" i="40"/>
  <c r="U43" i="40"/>
  <c r="T43" i="40"/>
  <c r="S43" i="40"/>
  <c r="R43" i="40"/>
  <c r="Q43" i="40"/>
  <c r="P43" i="40"/>
  <c r="O43" i="40"/>
  <c r="N43" i="40"/>
  <c r="M43" i="40"/>
  <c r="L43" i="40"/>
  <c r="K43" i="40"/>
  <c r="X42" i="40"/>
  <c r="X78" i="40" s="1"/>
  <c r="W42" i="40"/>
  <c r="W78" i="40" s="1"/>
  <c r="V42" i="40"/>
  <c r="U42" i="40"/>
  <c r="U107" i="40" s="1"/>
  <c r="T42" i="40"/>
  <c r="T107" i="40" s="1"/>
  <c r="S42" i="40"/>
  <c r="R42" i="40"/>
  <c r="Q42" i="40"/>
  <c r="P42" i="40"/>
  <c r="P107" i="40" s="1"/>
  <c r="O42" i="40"/>
  <c r="N42" i="40"/>
  <c r="M42" i="40"/>
  <c r="L42" i="40"/>
  <c r="L107" i="40" s="1"/>
  <c r="K42" i="40"/>
  <c r="K78" i="40" s="1"/>
  <c r="J42" i="40"/>
  <c r="X41" i="40"/>
  <c r="W41" i="40"/>
  <c r="V41" i="40"/>
  <c r="U41" i="40"/>
  <c r="T41" i="40"/>
  <c r="S41" i="40"/>
  <c r="R41" i="40"/>
  <c r="Q41" i="40"/>
  <c r="P41" i="40"/>
  <c r="O41" i="40"/>
  <c r="N41" i="40"/>
  <c r="M41" i="40"/>
  <c r="L41" i="40"/>
  <c r="K41" i="40"/>
  <c r="X40" i="40"/>
  <c r="W40" i="40"/>
  <c r="V40" i="40"/>
  <c r="U40" i="40"/>
  <c r="U106" i="40" s="1"/>
  <c r="T40" i="40"/>
  <c r="T77" i="40" s="1"/>
  <c r="S40" i="40"/>
  <c r="S77" i="40" s="1"/>
  <c r="R40" i="40"/>
  <c r="R106" i="40" s="1"/>
  <c r="Q40" i="40"/>
  <c r="P40" i="40"/>
  <c r="O40" i="40"/>
  <c r="N40" i="40"/>
  <c r="N77" i="40" s="1"/>
  <c r="M40" i="40"/>
  <c r="L40" i="40"/>
  <c r="K40" i="40"/>
  <c r="J40" i="40"/>
  <c r="X39" i="40"/>
  <c r="W39" i="40"/>
  <c r="V39" i="40"/>
  <c r="U39" i="40"/>
  <c r="T39" i="40"/>
  <c r="S39" i="40"/>
  <c r="R39" i="40"/>
  <c r="Q39" i="40"/>
  <c r="P39" i="40"/>
  <c r="O39" i="40"/>
  <c r="N39" i="40"/>
  <c r="M39" i="40"/>
  <c r="L39" i="40"/>
  <c r="K39" i="40"/>
  <c r="X38" i="40"/>
  <c r="X105" i="40" s="1"/>
  <c r="W38" i="40"/>
  <c r="W105" i="40" s="1"/>
  <c r="V38" i="40"/>
  <c r="V76" i="40" s="1"/>
  <c r="U38" i="40"/>
  <c r="U105" i="40" s="1"/>
  <c r="T38" i="40"/>
  <c r="S38" i="40"/>
  <c r="R38" i="40"/>
  <c r="Q38" i="40"/>
  <c r="Q76" i="40" s="1"/>
  <c r="P38" i="40"/>
  <c r="O38" i="40"/>
  <c r="N38" i="40"/>
  <c r="N105" i="40" s="1"/>
  <c r="M38" i="40"/>
  <c r="M105" i="40" s="1"/>
  <c r="L38" i="40"/>
  <c r="L105" i="40" s="1"/>
  <c r="K38" i="40"/>
  <c r="K76" i="40" s="1"/>
  <c r="J38" i="40"/>
  <c r="J105" i="40" s="1"/>
  <c r="X37" i="40"/>
  <c r="W37" i="40"/>
  <c r="V37" i="40"/>
  <c r="U37" i="40"/>
  <c r="T37" i="40"/>
  <c r="S37" i="40"/>
  <c r="R37" i="40"/>
  <c r="Q37" i="40"/>
  <c r="P37" i="40"/>
  <c r="O37" i="40"/>
  <c r="N37" i="40"/>
  <c r="M37" i="40"/>
  <c r="L37" i="40"/>
  <c r="K37" i="40"/>
  <c r="X36" i="40"/>
  <c r="W36" i="40"/>
  <c r="V36" i="40"/>
  <c r="U36" i="40"/>
  <c r="T36" i="40"/>
  <c r="T75" i="40" s="1"/>
  <c r="S36" i="40"/>
  <c r="R36" i="40"/>
  <c r="R75" i="40" s="1"/>
  <c r="Q36" i="40"/>
  <c r="Q75" i="40" s="1"/>
  <c r="P36" i="40"/>
  <c r="P104" i="40" s="1"/>
  <c r="O36" i="40"/>
  <c r="O104" i="40" s="1"/>
  <c r="N36" i="40"/>
  <c r="N75" i="40" s="1"/>
  <c r="M36" i="40"/>
  <c r="L36" i="40"/>
  <c r="L104" i="40" s="1"/>
  <c r="K36" i="40"/>
  <c r="J36" i="40"/>
  <c r="X35" i="40"/>
  <c r="W35" i="40"/>
  <c r="V35" i="40"/>
  <c r="U35" i="40"/>
  <c r="T35" i="40"/>
  <c r="S35" i="40"/>
  <c r="R35" i="40"/>
  <c r="Q35" i="40"/>
  <c r="P35" i="40"/>
  <c r="O35" i="40"/>
  <c r="N35" i="40"/>
  <c r="M35" i="40"/>
  <c r="L35" i="40"/>
  <c r="K35" i="40"/>
  <c r="X34" i="40"/>
  <c r="X103" i="40" s="1"/>
  <c r="W34" i="40"/>
  <c r="V34" i="40"/>
  <c r="U34" i="40"/>
  <c r="T34" i="40"/>
  <c r="T74" i="40" s="1"/>
  <c r="S34" i="40"/>
  <c r="R34" i="40"/>
  <c r="Q34" i="40"/>
  <c r="Q103" i="40" s="1"/>
  <c r="P34" i="40"/>
  <c r="O34" i="40"/>
  <c r="O103" i="40" s="1"/>
  <c r="N34" i="40"/>
  <c r="M34" i="40"/>
  <c r="M103" i="40" s="1"/>
  <c r="L34" i="40"/>
  <c r="L103" i="40" s="1"/>
  <c r="K34" i="40"/>
  <c r="K74" i="40" s="1"/>
  <c r="J34" i="40"/>
  <c r="J103" i="40" s="1"/>
  <c r="X33" i="40"/>
  <c r="W33" i="40"/>
  <c r="V33" i="40"/>
  <c r="U33" i="40"/>
  <c r="T33" i="40"/>
  <c r="S33" i="40"/>
  <c r="R33" i="40"/>
  <c r="Q33" i="40"/>
  <c r="P33" i="40"/>
  <c r="O33" i="40"/>
  <c r="N33" i="40"/>
  <c r="M33" i="40"/>
  <c r="L33" i="40"/>
  <c r="K33" i="40"/>
  <c r="X32" i="40"/>
  <c r="W32" i="40"/>
  <c r="W73" i="40" s="1"/>
  <c r="V32" i="40"/>
  <c r="V73" i="40" s="1"/>
  <c r="U32" i="40"/>
  <c r="U102" i="40" s="1"/>
  <c r="T32" i="40"/>
  <c r="S32" i="40"/>
  <c r="R32" i="40"/>
  <c r="R102" i="40" s="1"/>
  <c r="Q32" i="40"/>
  <c r="Q102" i="40" s="1"/>
  <c r="P32" i="40"/>
  <c r="P102" i="40" s="1"/>
  <c r="O32" i="40"/>
  <c r="N32" i="40"/>
  <c r="N73" i="40" s="1"/>
  <c r="M32" i="40"/>
  <c r="M102" i="40" s="1"/>
  <c r="L32" i="40"/>
  <c r="L102" i="40" s="1"/>
  <c r="K32" i="40"/>
  <c r="K73" i="40" s="1"/>
  <c r="J32" i="40"/>
  <c r="X31" i="40"/>
  <c r="W31" i="40"/>
  <c r="V31" i="40"/>
  <c r="U31" i="40"/>
  <c r="T31" i="40"/>
  <c r="S31" i="40"/>
  <c r="R31" i="40"/>
  <c r="Q31" i="40"/>
  <c r="P31" i="40"/>
  <c r="O31" i="40"/>
  <c r="N31" i="40"/>
  <c r="M31" i="40"/>
  <c r="L31" i="40"/>
  <c r="K31" i="40"/>
  <c r="X30" i="40"/>
  <c r="W30" i="40"/>
  <c r="V30" i="40"/>
  <c r="U30" i="40"/>
  <c r="U101" i="40" s="1"/>
  <c r="T30" i="40"/>
  <c r="T72" i="40" s="1"/>
  <c r="S30" i="40"/>
  <c r="S101" i="40" s="1"/>
  <c r="R30" i="40"/>
  <c r="R101" i="40" s="1"/>
  <c r="Q30" i="40"/>
  <c r="P30" i="40"/>
  <c r="P72" i="40" s="1"/>
  <c r="O30" i="40"/>
  <c r="O72" i="40" s="1"/>
  <c r="N30" i="40"/>
  <c r="N101" i="40" s="1"/>
  <c r="M30" i="40"/>
  <c r="M72" i="40" s="1"/>
  <c r="L30" i="40"/>
  <c r="L72" i="40" s="1"/>
  <c r="K30" i="40"/>
  <c r="K72" i="40" s="1"/>
  <c r="J30" i="40"/>
  <c r="X29" i="40"/>
  <c r="W29" i="40"/>
  <c r="V29" i="40"/>
  <c r="U29" i="40"/>
  <c r="T29" i="40"/>
  <c r="S29" i="40"/>
  <c r="R29" i="40"/>
  <c r="Q29" i="40"/>
  <c r="P29" i="40"/>
  <c r="O29" i="40"/>
  <c r="N29" i="40"/>
  <c r="M29" i="40"/>
  <c r="L29" i="40"/>
  <c r="K29" i="40"/>
  <c r="X28" i="40"/>
  <c r="X100" i="40" s="1"/>
  <c r="W28" i="40"/>
  <c r="W71" i="40" s="1"/>
  <c r="V28" i="40"/>
  <c r="V71" i="40" s="1"/>
  <c r="U28" i="40"/>
  <c r="T28" i="40"/>
  <c r="T71" i="40" s="1"/>
  <c r="S28" i="40"/>
  <c r="R28" i="40"/>
  <c r="Q28" i="40"/>
  <c r="P28" i="40"/>
  <c r="P100" i="40" s="1"/>
  <c r="O28" i="40"/>
  <c r="N28" i="40"/>
  <c r="M28" i="40"/>
  <c r="M71" i="40" s="1"/>
  <c r="L28" i="40"/>
  <c r="L100" i="40" s="1"/>
  <c r="K28" i="40"/>
  <c r="K71" i="40" s="1"/>
  <c r="J28" i="40"/>
  <c r="X27" i="40"/>
  <c r="W27" i="40"/>
  <c r="V27" i="40"/>
  <c r="U27" i="40"/>
  <c r="T27" i="40"/>
  <c r="S27" i="40"/>
  <c r="R27" i="40"/>
  <c r="Q27" i="40"/>
  <c r="P27" i="40"/>
  <c r="O27" i="40"/>
  <c r="N27" i="40"/>
  <c r="M27" i="40"/>
  <c r="L27" i="40"/>
  <c r="K27" i="40"/>
  <c r="X26" i="40"/>
  <c r="W26" i="40"/>
  <c r="V26" i="40"/>
  <c r="U26" i="40"/>
  <c r="U99" i="40" s="1"/>
  <c r="T26" i="40"/>
  <c r="T70" i="40" s="1"/>
  <c r="S26" i="40"/>
  <c r="R26" i="40"/>
  <c r="R99" i="40" s="1"/>
  <c r="Q26" i="40"/>
  <c r="P26" i="40"/>
  <c r="O26" i="40"/>
  <c r="N26" i="40"/>
  <c r="M26" i="40"/>
  <c r="M99" i="40" s="1"/>
  <c r="L26" i="40"/>
  <c r="L70" i="40" s="1"/>
  <c r="K26" i="40"/>
  <c r="J26" i="40"/>
  <c r="X25" i="40"/>
  <c r="W25" i="40"/>
  <c r="V25" i="40"/>
  <c r="U25" i="40"/>
  <c r="T25" i="40"/>
  <c r="S25" i="40"/>
  <c r="R25" i="40"/>
  <c r="Q25" i="40"/>
  <c r="P25" i="40"/>
  <c r="O25" i="40"/>
  <c r="N25" i="40"/>
  <c r="M25" i="40"/>
  <c r="L25" i="40"/>
  <c r="K25" i="40"/>
  <c r="X24" i="40"/>
  <c r="X98" i="40" s="1"/>
  <c r="W24" i="40"/>
  <c r="V24" i="40"/>
  <c r="V69" i="40" s="1"/>
  <c r="U24" i="40"/>
  <c r="U98" i="40" s="1"/>
  <c r="T24" i="40"/>
  <c r="S24" i="40"/>
  <c r="S98" i="40" s="1"/>
  <c r="R24" i="40"/>
  <c r="Q24" i="40"/>
  <c r="Q98" i="40" s="1"/>
  <c r="P24" i="40"/>
  <c r="O24" i="40"/>
  <c r="N24" i="40"/>
  <c r="M24" i="40"/>
  <c r="L24" i="40"/>
  <c r="L98" i="40" s="1"/>
  <c r="K24" i="40"/>
  <c r="J24" i="40"/>
  <c r="J98" i="40" s="1"/>
  <c r="X23" i="40"/>
  <c r="W23" i="40"/>
  <c r="V23" i="40"/>
  <c r="U23" i="40"/>
  <c r="T23" i="40"/>
  <c r="S23" i="40"/>
  <c r="R23" i="40"/>
  <c r="Q23" i="40"/>
  <c r="P23" i="40"/>
  <c r="O23" i="40"/>
  <c r="N23" i="40"/>
  <c r="M23" i="40"/>
  <c r="L23" i="40"/>
  <c r="K23" i="40"/>
  <c r="X22" i="40"/>
  <c r="W22" i="40"/>
  <c r="W68" i="40" s="1"/>
  <c r="V22" i="40"/>
  <c r="U22" i="40"/>
  <c r="T22" i="40"/>
  <c r="T97" i="40" s="1"/>
  <c r="S22" i="40"/>
  <c r="R22" i="40"/>
  <c r="R97" i="40" s="1"/>
  <c r="Q22" i="40"/>
  <c r="Q97" i="40" s="1"/>
  <c r="P22" i="40"/>
  <c r="P97" i="40" s="1"/>
  <c r="O22" i="40"/>
  <c r="O97" i="40" s="1"/>
  <c r="N22" i="40"/>
  <c r="N68" i="40" s="1"/>
  <c r="M22" i="40"/>
  <c r="L22" i="40"/>
  <c r="K22" i="40"/>
  <c r="J22" i="40"/>
  <c r="J68" i="40" s="1"/>
  <c r="X21" i="40"/>
  <c r="W21" i="40"/>
  <c r="V21" i="40"/>
  <c r="U21" i="40"/>
  <c r="T21" i="40"/>
  <c r="S21" i="40"/>
  <c r="R21" i="40"/>
  <c r="Q21" i="40"/>
  <c r="P21" i="40"/>
  <c r="O21" i="40"/>
  <c r="N21" i="40"/>
  <c r="M21" i="40"/>
  <c r="L21" i="40"/>
  <c r="K21" i="40"/>
  <c r="X20" i="40"/>
  <c r="W20" i="40"/>
  <c r="V20" i="40"/>
  <c r="U20" i="40"/>
  <c r="U96" i="40" s="1"/>
  <c r="T20" i="40"/>
  <c r="T96" i="40" s="1"/>
  <c r="S20" i="40"/>
  <c r="S96" i="40" s="1"/>
  <c r="R20" i="40"/>
  <c r="Q20" i="40"/>
  <c r="P20" i="40"/>
  <c r="P67" i="40" s="1"/>
  <c r="O20" i="40"/>
  <c r="N20" i="40"/>
  <c r="M20" i="40"/>
  <c r="L20" i="40"/>
  <c r="K20" i="40"/>
  <c r="K96" i="40" s="1"/>
  <c r="J20" i="40"/>
  <c r="J96" i="40" s="1"/>
  <c r="X19" i="40"/>
  <c r="W19" i="40"/>
  <c r="V19" i="40"/>
  <c r="U19" i="40"/>
  <c r="T19" i="40"/>
  <c r="S19" i="40"/>
  <c r="R19" i="40"/>
  <c r="Q19" i="40"/>
  <c r="P19" i="40"/>
  <c r="O19" i="40"/>
  <c r="N19" i="40"/>
  <c r="M19" i="40"/>
  <c r="L19" i="40"/>
  <c r="K19" i="40"/>
  <c r="X18" i="40"/>
  <c r="X95" i="40" s="1"/>
  <c r="W18" i="40"/>
  <c r="V18" i="40"/>
  <c r="U18" i="40"/>
  <c r="U66" i="40" s="1"/>
  <c r="T18" i="40"/>
  <c r="S18" i="40"/>
  <c r="R18" i="40"/>
  <c r="Q18" i="40"/>
  <c r="P18" i="40"/>
  <c r="O18" i="40"/>
  <c r="N18" i="40"/>
  <c r="N66" i="40" s="1"/>
  <c r="M18" i="40"/>
  <c r="M95" i="40" s="1"/>
  <c r="L18" i="40"/>
  <c r="L95" i="40" s="1"/>
  <c r="K18" i="40"/>
  <c r="J18" i="40"/>
  <c r="X17" i="40"/>
  <c r="W17" i="40"/>
  <c r="V17" i="40"/>
  <c r="U17" i="40"/>
  <c r="T17" i="40"/>
  <c r="S17" i="40"/>
  <c r="R17" i="40"/>
  <c r="Q17" i="40"/>
  <c r="P17" i="40"/>
  <c r="O17" i="40"/>
  <c r="N17" i="40"/>
  <c r="M17" i="40"/>
  <c r="L17" i="40"/>
  <c r="K17" i="40"/>
  <c r="X16" i="40"/>
  <c r="W16" i="40"/>
  <c r="V16" i="40"/>
  <c r="U16" i="40"/>
  <c r="T16" i="40"/>
  <c r="T65" i="40" s="1"/>
  <c r="S16" i="40"/>
  <c r="S65" i="40" s="1"/>
  <c r="R16" i="40"/>
  <c r="Q16" i="40"/>
  <c r="Q94" i="40" s="1"/>
  <c r="P16" i="40"/>
  <c r="P65" i="40" s="1"/>
  <c r="O16" i="40"/>
  <c r="N16" i="40"/>
  <c r="N94" i="40" s="1"/>
  <c r="M16" i="40"/>
  <c r="L16" i="40"/>
  <c r="K16" i="40"/>
  <c r="J16" i="40"/>
  <c r="X15" i="40"/>
  <c r="W15" i="40"/>
  <c r="V15" i="40"/>
  <c r="U15" i="40"/>
  <c r="T15" i="40"/>
  <c r="S15" i="40"/>
  <c r="R15" i="40"/>
  <c r="Q15" i="40"/>
  <c r="P15" i="40"/>
  <c r="O15" i="40"/>
  <c r="N15" i="40"/>
  <c r="M15" i="40"/>
  <c r="L15" i="40"/>
  <c r="K15" i="40"/>
  <c r="X14" i="40"/>
  <c r="X93" i="40" s="1"/>
  <c r="W14" i="40"/>
  <c r="W64" i="40" s="1"/>
  <c r="V14" i="40"/>
  <c r="V64" i="40" s="1"/>
  <c r="U14" i="40"/>
  <c r="T14" i="40"/>
  <c r="S14" i="40"/>
  <c r="S93" i="40" s="1"/>
  <c r="R14" i="40"/>
  <c r="X68" i="40" s="1"/>
  <c r="Q14" i="40"/>
  <c r="P14" i="40"/>
  <c r="O14" i="40"/>
  <c r="O93" i="40" s="1"/>
  <c r="N14" i="40"/>
  <c r="M14" i="40"/>
  <c r="M96" i="40" s="1"/>
  <c r="L14" i="40"/>
  <c r="L94" i="40" s="1"/>
  <c r="K14" i="40"/>
  <c r="P71" i="40" s="1"/>
  <c r="J14" i="40"/>
  <c r="J64" i="40" s="1"/>
  <c r="X13" i="40"/>
  <c r="W13" i="40"/>
  <c r="V13" i="40"/>
  <c r="U13" i="40"/>
  <c r="T13" i="40"/>
  <c r="S13" i="40"/>
  <c r="R13" i="40"/>
  <c r="Q13" i="40"/>
  <c r="P13" i="40"/>
  <c r="O13" i="40"/>
  <c r="N13" i="40"/>
  <c r="M13" i="40"/>
  <c r="L13" i="40"/>
  <c r="K13" i="40"/>
  <c r="X11" i="40"/>
  <c r="X1" i="40" s="1"/>
  <c r="W11" i="40"/>
  <c r="V11" i="40"/>
  <c r="U11" i="40"/>
  <c r="T11" i="40"/>
  <c r="S11" i="40"/>
  <c r="S1" i="40" s="1"/>
  <c r="R11" i="40"/>
  <c r="R1" i="40" s="1"/>
  <c r="Q11" i="40"/>
  <c r="Q1" i="40" s="1"/>
  <c r="P11" i="40"/>
  <c r="P1" i="40" s="1"/>
  <c r="O11" i="40"/>
  <c r="O1" i="40" s="1"/>
  <c r="N11" i="40"/>
  <c r="N1" i="40" s="1"/>
  <c r="M11" i="40"/>
  <c r="L11" i="40"/>
  <c r="L1" i="40" s="1"/>
  <c r="K11" i="40"/>
  <c r="X10" i="40"/>
  <c r="W10" i="40"/>
  <c r="V10" i="40"/>
  <c r="U10" i="40"/>
  <c r="T10" i="40"/>
  <c r="S10" i="40"/>
  <c r="R10" i="40"/>
  <c r="Q10" i="40"/>
  <c r="P10" i="40"/>
  <c r="O10" i="40"/>
  <c r="N10" i="40"/>
  <c r="M10" i="40"/>
  <c r="L10" i="40"/>
  <c r="K10" i="40"/>
  <c r="Z1" i="40"/>
  <c r="W1" i="40"/>
  <c r="V1" i="40"/>
  <c r="U1" i="40"/>
  <c r="T1" i="40"/>
  <c r="M1" i="40"/>
  <c r="K1" i="40"/>
  <c r="A1" i="40"/>
  <c r="O132" i="41"/>
  <c r="L130" i="41"/>
  <c r="K130" i="41"/>
  <c r="O129" i="41"/>
  <c r="M129" i="41"/>
  <c r="L126" i="41"/>
  <c r="Q124" i="41"/>
  <c r="P124" i="41"/>
  <c r="K124" i="41"/>
  <c r="J121" i="41"/>
  <c r="O120" i="41"/>
  <c r="N120" i="41"/>
  <c r="M120" i="41"/>
  <c r="L120" i="41"/>
  <c r="Q119" i="41"/>
  <c r="P119" i="41"/>
  <c r="B119" i="41"/>
  <c r="Q118" i="41"/>
  <c r="M118" i="41"/>
  <c r="L118" i="41"/>
  <c r="Q117" i="41"/>
  <c r="O116" i="41"/>
  <c r="N116" i="41"/>
  <c r="N132" i="41" s="1"/>
  <c r="M116" i="41"/>
  <c r="M132" i="41" s="1"/>
  <c r="L116" i="41"/>
  <c r="L132" i="41" s="1"/>
  <c r="Q115" i="41"/>
  <c r="M115" i="41"/>
  <c r="Q114" i="41"/>
  <c r="P114" i="41"/>
  <c r="N114" i="41"/>
  <c r="M114" i="41"/>
  <c r="Q113" i="41"/>
  <c r="Q130" i="41" s="1"/>
  <c r="P113" i="41"/>
  <c r="P130" i="41" s="1"/>
  <c r="O113" i="41"/>
  <c r="O130" i="41" s="1"/>
  <c r="L113" i="41"/>
  <c r="K113" i="41"/>
  <c r="J113" i="41"/>
  <c r="N112" i="41"/>
  <c r="N129" i="41" s="1"/>
  <c r="M112" i="41"/>
  <c r="L112" i="41"/>
  <c r="L129" i="41" s="1"/>
  <c r="K112" i="41"/>
  <c r="K129" i="41" s="1"/>
  <c r="J112" i="41"/>
  <c r="J132" i="41" s="1"/>
  <c r="Q111" i="41"/>
  <c r="N111" i="41"/>
  <c r="L110" i="41"/>
  <c r="Q109" i="41"/>
  <c r="L109" i="41"/>
  <c r="K109" i="41"/>
  <c r="J109" i="41"/>
  <c r="J129" i="41" s="1"/>
  <c r="O108" i="41"/>
  <c r="O127" i="41" s="1"/>
  <c r="N108" i="41"/>
  <c r="N127" i="41" s="1"/>
  <c r="M108" i="41"/>
  <c r="M127" i="41" s="1"/>
  <c r="O107" i="41"/>
  <c r="O128" i="41" s="1"/>
  <c r="N107" i="41"/>
  <c r="M107" i="41"/>
  <c r="L107" i="41"/>
  <c r="L128" i="41" s="1"/>
  <c r="L106" i="41"/>
  <c r="Q105" i="41"/>
  <c r="Q125" i="41" s="1"/>
  <c r="P105" i="41"/>
  <c r="P125" i="41" s="1"/>
  <c r="N105" i="41"/>
  <c r="N125" i="41" s="1"/>
  <c r="O104" i="41"/>
  <c r="N104" i="41"/>
  <c r="M104" i="41"/>
  <c r="L104" i="41"/>
  <c r="J104" i="41"/>
  <c r="Q102" i="41"/>
  <c r="P102" i="41"/>
  <c r="O102" i="41"/>
  <c r="N102" i="41"/>
  <c r="M102" i="41"/>
  <c r="L102" i="41"/>
  <c r="K102" i="41"/>
  <c r="Q101" i="41"/>
  <c r="P101" i="41"/>
  <c r="O101" i="41"/>
  <c r="O124" i="41" s="1"/>
  <c r="N101" i="41"/>
  <c r="N124" i="41" s="1"/>
  <c r="M101" i="41"/>
  <c r="M124" i="41" s="1"/>
  <c r="L101" i="41"/>
  <c r="L124" i="41" s="1"/>
  <c r="K101" i="41"/>
  <c r="B101" i="41"/>
  <c r="K90" i="41"/>
  <c r="L87" i="41"/>
  <c r="K87" i="41"/>
  <c r="M86" i="41"/>
  <c r="L83" i="41"/>
  <c r="K81" i="41"/>
  <c r="J78" i="41"/>
  <c r="O77" i="41"/>
  <c r="N77" i="41"/>
  <c r="M77" i="41"/>
  <c r="M91" i="41" s="1"/>
  <c r="Q76" i="41"/>
  <c r="P76" i="41"/>
  <c r="O76" i="41"/>
  <c r="N76" i="41"/>
  <c r="M76" i="41"/>
  <c r="L76" i="41"/>
  <c r="K76" i="41"/>
  <c r="Q75" i="41"/>
  <c r="L75" i="41"/>
  <c r="K75" i="41"/>
  <c r="O74" i="41"/>
  <c r="O90" i="41" s="1"/>
  <c r="L74" i="41"/>
  <c r="L90" i="41" s="1"/>
  <c r="K74" i="41"/>
  <c r="O73" i="41"/>
  <c r="O89" i="41" s="1"/>
  <c r="N73" i="41"/>
  <c r="N89" i="41" s="1"/>
  <c r="M73" i="41"/>
  <c r="M89" i="41" s="1"/>
  <c r="L73" i="41"/>
  <c r="L89" i="41" s="1"/>
  <c r="K73" i="41"/>
  <c r="K89" i="41" s="1"/>
  <c r="B73" i="41"/>
  <c r="Q72" i="41"/>
  <c r="M72" i="41"/>
  <c r="L72" i="41"/>
  <c r="K72" i="41"/>
  <c r="J72" i="41"/>
  <c r="Q71" i="41"/>
  <c r="P71" i="41"/>
  <c r="Q70" i="41"/>
  <c r="Q87" i="41" s="1"/>
  <c r="O70" i="41"/>
  <c r="O87" i="41" s="1"/>
  <c r="L70" i="41"/>
  <c r="K70" i="41"/>
  <c r="J70" i="41"/>
  <c r="J90" i="41" s="1"/>
  <c r="N69" i="41"/>
  <c r="N86" i="41" s="1"/>
  <c r="M69" i="41"/>
  <c r="L69" i="41"/>
  <c r="L86" i="41" s="1"/>
  <c r="K69" i="41"/>
  <c r="K86" i="41" s="1"/>
  <c r="Q68" i="41"/>
  <c r="P68" i="41"/>
  <c r="N68" i="41"/>
  <c r="M68" i="41"/>
  <c r="Q67" i="41"/>
  <c r="P67" i="41"/>
  <c r="O67" i="41"/>
  <c r="N67" i="41"/>
  <c r="L67" i="41"/>
  <c r="L66" i="41"/>
  <c r="K66" i="41"/>
  <c r="J66" i="41"/>
  <c r="J86" i="41" s="1"/>
  <c r="N65" i="41"/>
  <c r="N84" i="41" s="1"/>
  <c r="M65" i="41"/>
  <c r="M84" i="41" s="1"/>
  <c r="Q64" i="41"/>
  <c r="P64" i="41"/>
  <c r="O64" i="41"/>
  <c r="N64" i="41"/>
  <c r="Q63" i="41"/>
  <c r="Q83" i="41" s="1"/>
  <c r="L63" i="41"/>
  <c r="N62" i="41"/>
  <c r="N82" i="41" s="1"/>
  <c r="O61" i="41"/>
  <c r="N61" i="41"/>
  <c r="M61" i="41"/>
  <c r="L61" i="41"/>
  <c r="J61" i="41"/>
  <c r="Q58" i="41"/>
  <c r="P58" i="41"/>
  <c r="O58" i="41"/>
  <c r="N58" i="41"/>
  <c r="M58" i="41"/>
  <c r="L58" i="41"/>
  <c r="K58" i="41"/>
  <c r="Q57" i="41"/>
  <c r="Q81" i="41" s="1"/>
  <c r="P57" i="41"/>
  <c r="P81" i="41" s="1"/>
  <c r="O57" i="41"/>
  <c r="O81" i="41" s="1"/>
  <c r="N57" i="41"/>
  <c r="N81" i="41" s="1"/>
  <c r="M57" i="41"/>
  <c r="M81" i="41" s="1"/>
  <c r="L57" i="41"/>
  <c r="L81" i="41" s="1"/>
  <c r="K57" i="41"/>
  <c r="B55" i="41"/>
  <c r="J48" i="41"/>
  <c r="Q47" i="41"/>
  <c r="P47" i="41"/>
  <c r="O47" i="41"/>
  <c r="N47" i="41"/>
  <c r="M47" i="41"/>
  <c r="L47" i="41"/>
  <c r="K47" i="41"/>
  <c r="Q46" i="41"/>
  <c r="Q120" i="41" s="1"/>
  <c r="P46" i="41"/>
  <c r="P120" i="41" s="1"/>
  <c r="O46" i="41"/>
  <c r="N46" i="41"/>
  <c r="M46" i="41"/>
  <c r="L46" i="41"/>
  <c r="L77" i="41" s="1"/>
  <c r="K46" i="41"/>
  <c r="J46" i="41"/>
  <c r="Q45" i="41"/>
  <c r="P45" i="41"/>
  <c r="O45" i="41"/>
  <c r="N45" i="41"/>
  <c r="M45" i="41"/>
  <c r="L45" i="41"/>
  <c r="K45" i="41"/>
  <c r="Q44" i="41"/>
  <c r="P44" i="41"/>
  <c r="O44" i="41"/>
  <c r="O119" i="41" s="1"/>
  <c r="N44" i="41"/>
  <c r="N119" i="41" s="1"/>
  <c r="M44" i="41"/>
  <c r="M119" i="41" s="1"/>
  <c r="L44" i="41"/>
  <c r="L119" i="41" s="1"/>
  <c r="K44" i="41"/>
  <c r="K119" i="41" s="1"/>
  <c r="J44" i="41"/>
  <c r="Q43" i="41"/>
  <c r="P43" i="41"/>
  <c r="O43" i="41"/>
  <c r="N43" i="41"/>
  <c r="M43" i="41"/>
  <c r="L43" i="41"/>
  <c r="K43" i="41"/>
  <c r="Q42" i="41"/>
  <c r="P42" i="41"/>
  <c r="P118" i="41" s="1"/>
  <c r="O42" i="41"/>
  <c r="N42" i="41"/>
  <c r="M42" i="41"/>
  <c r="M75" i="41" s="1"/>
  <c r="L42" i="41"/>
  <c r="K42" i="41"/>
  <c r="K118" i="41" s="1"/>
  <c r="J42" i="41"/>
  <c r="J118" i="41" s="1"/>
  <c r="Q41" i="41"/>
  <c r="P41" i="41"/>
  <c r="O41" i="41"/>
  <c r="N41" i="41"/>
  <c r="M41" i="41"/>
  <c r="L41" i="41"/>
  <c r="K41" i="41"/>
  <c r="Q40" i="41"/>
  <c r="Q74" i="41" s="1"/>
  <c r="Q90" i="41" s="1"/>
  <c r="P40" i="41"/>
  <c r="P117" i="41" s="1"/>
  <c r="O40" i="41"/>
  <c r="O117" i="41" s="1"/>
  <c r="N40" i="41"/>
  <c r="N74" i="41" s="1"/>
  <c r="N90" i="41" s="1"/>
  <c r="M40" i="41"/>
  <c r="M117" i="41" s="1"/>
  <c r="L40" i="41"/>
  <c r="L117" i="41" s="1"/>
  <c r="K40" i="41"/>
  <c r="K117" i="41" s="1"/>
  <c r="J40" i="41"/>
  <c r="J117" i="41" s="1"/>
  <c r="Q39" i="41"/>
  <c r="P39" i="41"/>
  <c r="O39" i="41"/>
  <c r="N39" i="41"/>
  <c r="M39" i="41"/>
  <c r="L39" i="41"/>
  <c r="K39" i="41"/>
  <c r="Q38" i="41"/>
  <c r="Q73" i="41" s="1"/>
  <c r="Q89" i="41" s="1"/>
  <c r="P38" i="41"/>
  <c r="P73" i="41" s="1"/>
  <c r="P89" i="41" s="1"/>
  <c r="O38" i="41"/>
  <c r="N38" i="41"/>
  <c r="M38" i="41"/>
  <c r="L38" i="41"/>
  <c r="K38" i="41"/>
  <c r="K116" i="41" s="1"/>
  <c r="K132" i="41" s="1"/>
  <c r="J38" i="41"/>
  <c r="J73" i="41" s="1"/>
  <c r="Q37" i="41"/>
  <c r="P37" i="41"/>
  <c r="O37" i="41"/>
  <c r="N37" i="41"/>
  <c r="M37" i="41"/>
  <c r="L37" i="41"/>
  <c r="K37" i="41"/>
  <c r="Q36" i="41"/>
  <c r="P36" i="41"/>
  <c r="P115" i="41" s="1"/>
  <c r="O36" i="41"/>
  <c r="N36" i="41"/>
  <c r="M36" i="41"/>
  <c r="L36" i="41"/>
  <c r="L115" i="41" s="1"/>
  <c r="K36" i="41"/>
  <c r="K115" i="41" s="1"/>
  <c r="J36" i="41"/>
  <c r="J115" i="41" s="1"/>
  <c r="Q35" i="41"/>
  <c r="P35" i="41"/>
  <c r="O35" i="41"/>
  <c r="N35" i="41"/>
  <c r="M35" i="41"/>
  <c r="L35" i="41"/>
  <c r="K35" i="41"/>
  <c r="Q34" i="41"/>
  <c r="P34" i="41"/>
  <c r="O34" i="41"/>
  <c r="N34" i="41"/>
  <c r="N71" i="41" s="1"/>
  <c r="M34" i="41"/>
  <c r="M71" i="41" s="1"/>
  <c r="L34" i="41"/>
  <c r="L114" i="41" s="1"/>
  <c r="K34" i="41"/>
  <c r="J34" i="41"/>
  <c r="Q33" i="41"/>
  <c r="P33" i="41"/>
  <c r="O33" i="41"/>
  <c r="N33" i="41"/>
  <c r="M33" i="41"/>
  <c r="L33" i="41"/>
  <c r="K33" i="41"/>
  <c r="Q32" i="41"/>
  <c r="P32" i="41"/>
  <c r="P70" i="41" s="1"/>
  <c r="P87" i="41" s="1"/>
  <c r="O32" i="41"/>
  <c r="N32" i="41"/>
  <c r="N113" i="41" s="1"/>
  <c r="N130" i="41" s="1"/>
  <c r="M32" i="41"/>
  <c r="M113" i="41" s="1"/>
  <c r="M130" i="41" s="1"/>
  <c r="L32" i="41"/>
  <c r="K32" i="41"/>
  <c r="J32" i="41"/>
  <c r="Q31" i="41"/>
  <c r="P31" i="41"/>
  <c r="O31" i="41"/>
  <c r="N31" i="41"/>
  <c r="M31" i="41"/>
  <c r="L31" i="41"/>
  <c r="K31" i="41"/>
  <c r="Q30" i="41"/>
  <c r="Q112" i="41" s="1"/>
  <c r="Q129" i="41" s="1"/>
  <c r="P30" i="41"/>
  <c r="O30" i="41"/>
  <c r="O112" i="41" s="1"/>
  <c r="N30" i="41"/>
  <c r="M30" i="41"/>
  <c r="L30" i="41"/>
  <c r="K30" i="41"/>
  <c r="J30" i="41"/>
  <c r="J69" i="41" s="1"/>
  <c r="J89" i="41" s="1"/>
  <c r="Q29" i="41"/>
  <c r="P29" i="41"/>
  <c r="O29" i="41"/>
  <c r="N29" i="41"/>
  <c r="M29" i="41"/>
  <c r="L29" i="41"/>
  <c r="K29" i="41"/>
  <c r="Q28" i="41"/>
  <c r="P28" i="41"/>
  <c r="O28" i="41"/>
  <c r="N28" i="41"/>
  <c r="M28" i="41"/>
  <c r="M111" i="41" s="1"/>
  <c r="M131" i="41" s="1"/>
  <c r="L28" i="41"/>
  <c r="K28" i="41"/>
  <c r="J28" i="41"/>
  <c r="Q27" i="41"/>
  <c r="P27" i="41"/>
  <c r="O27" i="41"/>
  <c r="N27" i="41"/>
  <c r="M27" i="41"/>
  <c r="L27" i="41"/>
  <c r="K27" i="41"/>
  <c r="Q26" i="41"/>
  <c r="Q110" i="41" s="1"/>
  <c r="P26" i="41"/>
  <c r="P110" i="41" s="1"/>
  <c r="O26" i="41"/>
  <c r="O110" i="41" s="1"/>
  <c r="N26" i="41"/>
  <c r="N110" i="41" s="1"/>
  <c r="M26" i="41"/>
  <c r="M67" i="41" s="1"/>
  <c r="L26" i="41"/>
  <c r="K26" i="41"/>
  <c r="J26" i="41"/>
  <c r="J67" i="41" s="1"/>
  <c r="J87" i="41" s="1"/>
  <c r="Q25" i="41"/>
  <c r="P25" i="41"/>
  <c r="O25" i="41"/>
  <c r="N25" i="41"/>
  <c r="M25" i="41"/>
  <c r="L25" i="41"/>
  <c r="K25" i="41"/>
  <c r="Q24" i="41"/>
  <c r="Q66" i="41" s="1"/>
  <c r="P24" i="41"/>
  <c r="O24" i="41"/>
  <c r="O109" i="41" s="1"/>
  <c r="N24" i="41"/>
  <c r="M24" i="41"/>
  <c r="M109" i="41" s="1"/>
  <c r="L24" i="41"/>
  <c r="K24" i="41"/>
  <c r="J24" i="41"/>
  <c r="Q23" i="41"/>
  <c r="P23" i="41"/>
  <c r="O23" i="41"/>
  <c r="N23" i="41"/>
  <c r="M23" i="41"/>
  <c r="L23" i="41"/>
  <c r="K23" i="41"/>
  <c r="Q22" i="41"/>
  <c r="Q65" i="41" s="1"/>
  <c r="Q84" i="41" s="1"/>
  <c r="P22" i="41"/>
  <c r="P65" i="41" s="1"/>
  <c r="P84" i="41" s="1"/>
  <c r="O22" i="41"/>
  <c r="N22" i="41"/>
  <c r="M22" i="41"/>
  <c r="L22" i="41"/>
  <c r="K22" i="41"/>
  <c r="J22" i="41"/>
  <c r="Q21" i="41"/>
  <c r="P21" i="41"/>
  <c r="O21" i="41"/>
  <c r="N21" i="41"/>
  <c r="M21" i="41"/>
  <c r="L21" i="41"/>
  <c r="K21" i="41"/>
  <c r="Q20" i="41"/>
  <c r="P20" i="41"/>
  <c r="O20" i="41"/>
  <c r="N20" i="41"/>
  <c r="M20" i="41"/>
  <c r="M64" i="41" s="1"/>
  <c r="L20" i="41"/>
  <c r="L64" i="41" s="1"/>
  <c r="L85" i="41" s="1"/>
  <c r="K20" i="41"/>
  <c r="J20" i="41"/>
  <c r="J107" i="41" s="1"/>
  <c r="J127" i="41" s="1"/>
  <c r="Q19" i="41"/>
  <c r="P19" i="41"/>
  <c r="O19" i="41"/>
  <c r="N19" i="41"/>
  <c r="M19" i="41"/>
  <c r="L19" i="41"/>
  <c r="K19" i="41"/>
  <c r="Q18" i="41"/>
  <c r="Q106" i="41" s="1"/>
  <c r="Q126" i="41" s="1"/>
  <c r="P18" i="41"/>
  <c r="O18" i="41"/>
  <c r="N18" i="41"/>
  <c r="M18" i="41"/>
  <c r="M106" i="41" s="1"/>
  <c r="M126" i="41" s="1"/>
  <c r="L18" i="41"/>
  <c r="K18" i="41"/>
  <c r="K63" i="41" s="1"/>
  <c r="K83" i="41" s="1"/>
  <c r="J18" i="41"/>
  <c r="J63" i="41" s="1"/>
  <c r="J83" i="41" s="1"/>
  <c r="Q17" i="41"/>
  <c r="P17" i="41"/>
  <c r="O17" i="41"/>
  <c r="N17" i="41"/>
  <c r="M17" i="41"/>
  <c r="L17" i="41"/>
  <c r="K17" i="41"/>
  <c r="Q16" i="41"/>
  <c r="Q62" i="41" s="1"/>
  <c r="Q82" i="41" s="1"/>
  <c r="P16" i="41"/>
  <c r="P62" i="41" s="1"/>
  <c r="P82" i="41" s="1"/>
  <c r="O16" i="41"/>
  <c r="O105" i="41" s="1"/>
  <c r="O125" i="41" s="1"/>
  <c r="N16" i="41"/>
  <c r="M16" i="41"/>
  <c r="M105" i="41" s="1"/>
  <c r="M125" i="41" s="1"/>
  <c r="L16" i="41"/>
  <c r="K16" i="41"/>
  <c r="K105" i="41" s="1"/>
  <c r="K125" i="41" s="1"/>
  <c r="J16" i="41"/>
  <c r="J105" i="41" s="1"/>
  <c r="J125" i="41" s="1"/>
  <c r="Q15" i="41"/>
  <c r="P15" i="41"/>
  <c r="O15" i="41"/>
  <c r="N15" i="41"/>
  <c r="M15" i="41"/>
  <c r="L15" i="41"/>
  <c r="K15" i="41"/>
  <c r="Q14" i="41"/>
  <c r="Q104" i="41" s="1"/>
  <c r="P14" i="41"/>
  <c r="P111" i="41" s="1"/>
  <c r="P131" i="41" s="1"/>
  <c r="O14" i="41"/>
  <c r="N14" i="41"/>
  <c r="M14" i="41"/>
  <c r="L14" i="41"/>
  <c r="K14" i="41"/>
  <c r="J14" i="41"/>
  <c r="Q13" i="41"/>
  <c r="P13" i="41"/>
  <c r="O13" i="41"/>
  <c r="N13" i="41"/>
  <c r="M13" i="41"/>
  <c r="L13" i="41"/>
  <c r="K13" i="41"/>
  <c r="Q11" i="41"/>
  <c r="P11" i="41"/>
  <c r="P1" i="41" s="1"/>
  <c r="O11" i="41"/>
  <c r="O1" i="41" s="1"/>
  <c r="N11" i="41"/>
  <c r="M11" i="41"/>
  <c r="L11" i="41"/>
  <c r="L1" i="41" s="1"/>
  <c r="K11" i="41"/>
  <c r="K1" i="41" s="1"/>
  <c r="Q10" i="41"/>
  <c r="P10" i="41"/>
  <c r="O10" i="41"/>
  <c r="N10" i="41"/>
  <c r="M10" i="41"/>
  <c r="L10" i="41"/>
  <c r="K10" i="41"/>
  <c r="AA1" i="41"/>
  <c r="Z1" i="41"/>
  <c r="Y1" i="41"/>
  <c r="X1" i="41"/>
  <c r="W1" i="41"/>
  <c r="V1" i="41"/>
  <c r="U1" i="41"/>
  <c r="T1" i="41"/>
  <c r="S1" i="41"/>
  <c r="Q1" i="41"/>
  <c r="N1" i="41"/>
  <c r="M1" i="41"/>
  <c r="A1" i="41"/>
  <c r="AD91" i="15" l="1"/>
  <c r="T91" i="15"/>
  <c r="AD161" i="15"/>
  <c r="T161" i="15"/>
  <c r="AG156" i="15"/>
  <c r="U162" i="15"/>
  <c r="AD157" i="15"/>
  <c r="T157" i="15"/>
  <c r="T74" i="15"/>
  <c r="J94" i="15"/>
  <c r="AD74" i="15"/>
  <c r="P85" i="41"/>
  <c r="AG93" i="15"/>
  <c r="N88" i="41"/>
  <c r="N131" i="41"/>
  <c r="T148" i="15"/>
  <c r="AD148" i="15"/>
  <c r="T133" i="15"/>
  <c r="AD133" i="15"/>
  <c r="J153" i="15"/>
  <c r="O85" i="41"/>
  <c r="M88" i="41"/>
  <c r="AI162" i="15"/>
  <c r="K91" i="41"/>
  <c r="L91" i="41"/>
  <c r="P77" i="41"/>
  <c r="P99" i="40"/>
  <c r="P70" i="40"/>
  <c r="Q106" i="40"/>
  <c r="Q77" i="40"/>
  <c r="X66" i="40"/>
  <c r="Q70" i="40"/>
  <c r="Q99" i="40"/>
  <c r="O68" i="40"/>
  <c r="P69" i="40"/>
  <c r="X71" i="40"/>
  <c r="M73" i="40"/>
  <c r="S94" i="40"/>
  <c r="K97" i="40"/>
  <c r="W100" i="40"/>
  <c r="V105" i="40"/>
  <c r="AD138" i="15"/>
  <c r="T138" i="15"/>
  <c r="L111" i="34"/>
  <c r="L70" i="34"/>
  <c r="AZ111" i="34"/>
  <c r="AZ70" i="34"/>
  <c r="BC80" i="34"/>
  <c r="BC79" i="34"/>
  <c r="AZ71" i="34"/>
  <c r="AZ75" i="34"/>
  <c r="BE74" i="34"/>
  <c r="BC70" i="34"/>
  <c r="AI71" i="34"/>
  <c r="AI112" i="34"/>
  <c r="AW112" i="34"/>
  <c r="AW71" i="34"/>
  <c r="R113" i="34"/>
  <c r="R72" i="34"/>
  <c r="AF113" i="34"/>
  <c r="AF72" i="34"/>
  <c r="AT113" i="34"/>
  <c r="AT72" i="34"/>
  <c r="BF113" i="34"/>
  <c r="BF72" i="34"/>
  <c r="O73" i="34"/>
  <c r="O114" i="34"/>
  <c r="AC114" i="34"/>
  <c r="AC73" i="34"/>
  <c r="AO73" i="34"/>
  <c r="AO114" i="34"/>
  <c r="BC114" i="34"/>
  <c r="BC73" i="34"/>
  <c r="X115" i="34"/>
  <c r="X74" i="34"/>
  <c r="U75" i="34"/>
  <c r="U116" i="34"/>
  <c r="AW75" i="34"/>
  <c r="AW116" i="34"/>
  <c r="U120" i="34"/>
  <c r="U79" i="34"/>
  <c r="AW120" i="34"/>
  <c r="AW79" i="34"/>
  <c r="R121" i="34"/>
  <c r="R80" i="34"/>
  <c r="BF121" i="34"/>
  <c r="BF80" i="34"/>
  <c r="BC122" i="34"/>
  <c r="BC81" i="34"/>
  <c r="AZ123" i="34"/>
  <c r="AZ82" i="34"/>
  <c r="AF125" i="34"/>
  <c r="AF84" i="34"/>
  <c r="O126" i="34"/>
  <c r="O85" i="34"/>
  <c r="X127" i="34"/>
  <c r="X86" i="34"/>
  <c r="AZ127" i="34"/>
  <c r="AZ86" i="34"/>
  <c r="X64" i="40"/>
  <c r="P68" i="40"/>
  <c r="U95" i="40"/>
  <c r="AM111" i="34"/>
  <c r="AM70" i="34"/>
  <c r="V112" i="34"/>
  <c r="V71" i="34"/>
  <c r="AX112" i="34"/>
  <c r="AX71" i="34"/>
  <c r="AG72" i="34"/>
  <c r="AG113" i="34"/>
  <c r="J116" i="34"/>
  <c r="J75" i="34"/>
  <c r="S117" i="34"/>
  <c r="S76" i="34"/>
  <c r="AX120" i="34"/>
  <c r="AX79" i="34"/>
  <c r="AJ124" i="34"/>
  <c r="AJ83" i="34"/>
  <c r="AU84" i="34"/>
  <c r="AU125" i="34"/>
  <c r="AD126" i="34"/>
  <c r="AD85" i="34"/>
  <c r="AM127" i="34"/>
  <c r="AM86" i="34"/>
  <c r="AF76" i="34"/>
  <c r="AU113" i="34"/>
  <c r="M63" i="41"/>
  <c r="M83" i="41" s="1"/>
  <c r="J106" i="41"/>
  <c r="J126" i="41" s="1"/>
  <c r="O95" i="40"/>
  <c r="O66" i="40"/>
  <c r="V96" i="40"/>
  <c r="O107" i="40"/>
  <c r="O78" i="40"/>
  <c r="O67" i="40"/>
  <c r="U69" i="40"/>
  <c r="P108" i="40"/>
  <c r="U138" i="15"/>
  <c r="U69" i="15"/>
  <c r="Z75" i="15"/>
  <c r="AI73" i="15"/>
  <c r="AI92" i="15" s="1"/>
  <c r="AI136" i="15"/>
  <c r="AI155" i="15" s="1"/>
  <c r="U140" i="15"/>
  <c r="U157" i="15" s="1"/>
  <c r="U77" i="15"/>
  <c r="U94" i="15" s="1"/>
  <c r="M142" i="15"/>
  <c r="M79" i="15"/>
  <c r="T71" i="15"/>
  <c r="X76" i="15"/>
  <c r="X96" i="15" s="1"/>
  <c r="N63" i="41"/>
  <c r="N83" i="41" s="1"/>
  <c r="N106" i="41"/>
  <c r="N126" i="41" s="1"/>
  <c r="K107" i="41"/>
  <c r="K64" i="41"/>
  <c r="N75" i="41"/>
  <c r="N91" i="41" s="1"/>
  <c r="N118" i="41"/>
  <c r="K106" i="41"/>
  <c r="K126" i="41" s="1"/>
  <c r="O71" i="40"/>
  <c r="O100" i="40"/>
  <c r="R68" i="40"/>
  <c r="X74" i="40"/>
  <c r="Y70" i="15"/>
  <c r="Y90" i="15" s="1"/>
  <c r="V100" i="40"/>
  <c r="X107" i="40"/>
  <c r="M159" i="15"/>
  <c r="Q77" i="41"/>
  <c r="Q91" i="41" s="1"/>
  <c r="P107" i="41"/>
  <c r="J110" i="41"/>
  <c r="J130" i="41" s="1"/>
  <c r="R94" i="40"/>
  <c r="R65" i="40"/>
  <c r="U74" i="40"/>
  <c r="U103" i="40"/>
  <c r="L115" i="34"/>
  <c r="L74" i="34"/>
  <c r="AT117" i="34"/>
  <c r="AT76" i="34"/>
  <c r="BF117" i="34"/>
  <c r="BF76" i="34"/>
  <c r="AF121" i="34"/>
  <c r="AF80" i="34"/>
  <c r="AC122" i="34"/>
  <c r="AC81" i="34"/>
  <c r="X123" i="34"/>
  <c r="X82" i="34"/>
  <c r="BF125" i="34"/>
  <c r="BF84" i="34"/>
  <c r="AC85" i="34"/>
  <c r="AC126" i="34"/>
  <c r="L127" i="34"/>
  <c r="L86" i="34"/>
  <c r="AL127" i="34"/>
  <c r="AL86" i="34"/>
  <c r="K69" i="40"/>
  <c r="W98" i="40"/>
  <c r="W69" i="40"/>
  <c r="N107" i="40"/>
  <c r="N78" i="40"/>
  <c r="K67" i="40"/>
  <c r="L78" i="40"/>
  <c r="T137" i="15"/>
  <c r="AD137" i="15"/>
  <c r="M111" i="34"/>
  <c r="M70" i="34"/>
  <c r="M112" i="34"/>
  <c r="BA111" i="34"/>
  <c r="BA112" i="34"/>
  <c r="BA70" i="34"/>
  <c r="J112" i="34"/>
  <c r="J71" i="34"/>
  <c r="S72" i="34"/>
  <c r="S113" i="34"/>
  <c r="V116" i="34"/>
  <c r="V75" i="34"/>
  <c r="AX116" i="34"/>
  <c r="AX75" i="34"/>
  <c r="AU76" i="34"/>
  <c r="AU117" i="34"/>
  <c r="P118" i="34"/>
  <c r="P77" i="34"/>
  <c r="AD118" i="34"/>
  <c r="AD77" i="34"/>
  <c r="BD118" i="34"/>
  <c r="BD77" i="34"/>
  <c r="V120" i="34"/>
  <c r="V79" i="34"/>
  <c r="S80" i="34"/>
  <c r="S121" i="34"/>
  <c r="AU80" i="34"/>
  <c r="AU121" i="34"/>
  <c r="AD122" i="34"/>
  <c r="AD81" i="34"/>
  <c r="M123" i="34"/>
  <c r="M82" i="34"/>
  <c r="AX124" i="34"/>
  <c r="AX83" i="34"/>
  <c r="AG125" i="34"/>
  <c r="AG84" i="34"/>
  <c r="M86" i="34"/>
  <c r="M127" i="34"/>
  <c r="BA86" i="34"/>
  <c r="P109" i="41"/>
  <c r="P66" i="41"/>
  <c r="J119" i="41"/>
  <c r="J76" i="41"/>
  <c r="N71" i="40"/>
  <c r="N100" i="40"/>
  <c r="W74" i="40"/>
  <c r="W103" i="40"/>
  <c r="K66" i="40"/>
  <c r="Q68" i="40"/>
  <c r="J76" i="40"/>
  <c r="V95" i="40"/>
  <c r="N97" i="40"/>
  <c r="W99" i="40"/>
  <c r="X74" i="15"/>
  <c r="AA138" i="15"/>
  <c r="AA75" i="15"/>
  <c r="AF139" i="15"/>
  <c r="AF76" i="15"/>
  <c r="J99" i="15"/>
  <c r="AD79" i="15"/>
  <c r="K156" i="15"/>
  <c r="P139" i="15"/>
  <c r="P159" i="15" s="1"/>
  <c r="AG76" i="34"/>
  <c r="AA80" i="34"/>
  <c r="AR80" i="34"/>
  <c r="AZ125" i="34"/>
  <c r="M74" i="41"/>
  <c r="M90" i="41" s="1"/>
  <c r="P116" i="41"/>
  <c r="P132" i="41" s="1"/>
  <c r="N96" i="40"/>
  <c r="N64" i="40"/>
  <c r="N93" i="40"/>
  <c r="P95" i="40"/>
  <c r="P66" i="40"/>
  <c r="W96" i="40"/>
  <c r="L65" i="40"/>
  <c r="AJ140" i="15"/>
  <c r="AJ157" i="15" s="1"/>
  <c r="AJ77" i="15"/>
  <c r="AJ94" i="15" s="1"/>
  <c r="Y141" i="15"/>
  <c r="Y158" i="15" s="1"/>
  <c r="Y78" i="15"/>
  <c r="Y95" i="15" s="1"/>
  <c r="AJ85" i="15"/>
  <c r="AJ148" i="15"/>
  <c r="Y76" i="15"/>
  <c r="Y96" i="15" s="1"/>
  <c r="U85" i="15"/>
  <c r="J98" i="15"/>
  <c r="N134" i="15"/>
  <c r="N154" i="15" s="1"/>
  <c r="J156" i="15"/>
  <c r="AL70" i="34"/>
  <c r="U83" i="34"/>
  <c r="L114" i="34"/>
  <c r="L111" i="41"/>
  <c r="L131" i="41" s="1"/>
  <c r="L68" i="41"/>
  <c r="O114" i="41"/>
  <c r="O71" i="41"/>
  <c r="O75" i="41"/>
  <c r="O91" i="41" s="1"/>
  <c r="O118" i="41"/>
  <c r="M70" i="41"/>
  <c r="M87" i="41" s="1"/>
  <c r="S97" i="40"/>
  <c r="M66" i="40"/>
  <c r="X69" i="40"/>
  <c r="R72" i="40"/>
  <c r="L76" i="40"/>
  <c r="V98" i="40"/>
  <c r="O101" i="40"/>
  <c r="T103" i="40"/>
  <c r="K105" i="40"/>
  <c r="N69" i="15"/>
  <c r="V71" i="15"/>
  <c r="V91" i="15" s="1"/>
  <c r="Z76" i="15"/>
  <c r="Q78" i="15"/>
  <c r="Q95" i="15" s="1"/>
  <c r="U81" i="15"/>
  <c r="U97" i="15" s="1"/>
  <c r="K133" i="15"/>
  <c r="K153" i="15" s="1"/>
  <c r="O156" i="15"/>
  <c r="Q145" i="15"/>
  <c r="Q161" i="15" s="1"/>
  <c r="AI148" i="15"/>
  <c r="BB71" i="34"/>
  <c r="BC72" i="34"/>
  <c r="AO77" i="34"/>
  <c r="AL78" i="34"/>
  <c r="AL82" i="34"/>
  <c r="BA119" i="34"/>
  <c r="P106" i="41"/>
  <c r="P126" i="41" s="1"/>
  <c r="P63" i="41"/>
  <c r="P83" i="41" s="1"/>
  <c r="J120" i="41"/>
  <c r="J77" i="41"/>
  <c r="P108" i="41"/>
  <c r="P127" i="41" s="1"/>
  <c r="M67" i="40"/>
  <c r="L64" i="40"/>
  <c r="N65" i="40"/>
  <c r="S67" i="40"/>
  <c r="L71" i="40"/>
  <c r="S72" i="40"/>
  <c r="L75" i="40"/>
  <c r="M76" i="40"/>
  <c r="U79" i="40"/>
  <c r="V93" i="40"/>
  <c r="K100" i="40"/>
  <c r="T108" i="40"/>
  <c r="X132" i="15"/>
  <c r="X69" i="15"/>
  <c r="AA133" i="15"/>
  <c r="AA153" i="15" s="1"/>
  <c r="AA70" i="15"/>
  <c r="AA90" i="15" s="1"/>
  <c r="U135" i="15"/>
  <c r="AA137" i="15"/>
  <c r="AA74" i="15"/>
  <c r="U76" i="15"/>
  <c r="AI139" i="15"/>
  <c r="AI159" i="15" s="1"/>
  <c r="T140" i="15"/>
  <c r="J160" i="15"/>
  <c r="X77" i="15"/>
  <c r="X94" i="15" s="1"/>
  <c r="X140" i="15"/>
  <c r="X157" i="15" s="1"/>
  <c r="AA141" i="15"/>
  <c r="AA158" i="15" s="1"/>
  <c r="AA78" i="15"/>
  <c r="AA95" i="15" s="1"/>
  <c r="P142" i="15"/>
  <c r="P79" i="15"/>
  <c r="P96" i="15" s="1"/>
  <c r="AF142" i="15"/>
  <c r="AF79" i="15"/>
  <c r="U143" i="15"/>
  <c r="U80" i="15"/>
  <c r="X144" i="15"/>
  <c r="X160" i="15" s="1"/>
  <c r="X81" i="15"/>
  <c r="X97" i="15" s="1"/>
  <c r="M145" i="15"/>
  <c r="M161" i="15" s="1"/>
  <c r="M82" i="15"/>
  <c r="M98" i="15" s="1"/>
  <c r="P146" i="15"/>
  <c r="P162" i="15" s="1"/>
  <c r="P83" i="15"/>
  <c r="J70" i="15"/>
  <c r="AG70" i="15"/>
  <c r="AG90" i="15" s="1"/>
  <c r="AA71" i="15"/>
  <c r="AA91" i="15" s="1"/>
  <c r="AA96" i="15"/>
  <c r="T78" i="15"/>
  <c r="K80" i="15"/>
  <c r="K96" i="15" s="1"/>
  <c r="P135" i="15"/>
  <c r="P156" i="15" s="1"/>
  <c r="T136" i="15"/>
  <c r="Q137" i="15"/>
  <c r="U139" i="15"/>
  <c r="T141" i="15"/>
  <c r="T142" i="15"/>
  <c r="T145" i="15"/>
  <c r="BE72" i="34"/>
  <c r="BB74" i="34"/>
  <c r="K81" i="34"/>
  <c r="AM82" i="34"/>
  <c r="AK122" i="34"/>
  <c r="K104" i="41"/>
  <c r="O65" i="41"/>
  <c r="O84" i="41" s="1"/>
  <c r="K61" i="41"/>
  <c r="K108" i="41"/>
  <c r="K127" i="41" s="1"/>
  <c r="K65" i="41"/>
  <c r="K84" i="41" s="1"/>
  <c r="N72" i="41"/>
  <c r="N115" i="41"/>
  <c r="K120" i="41"/>
  <c r="K77" i="41"/>
  <c r="Q61" i="41"/>
  <c r="M66" i="41"/>
  <c r="M85" i="41" s="1"/>
  <c r="Q88" i="41"/>
  <c r="Q108" i="41"/>
  <c r="Q127" i="41" s="1"/>
  <c r="N117" i="41"/>
  <c r="N67" i="40"/>
  <c r="M64" i="40"/>
  <c r="O65" i="40"/>
  <c r="R66" i="40"/>
  <c r="T67" i="40"/>
  <c r="K70" i="40"/>
  <c r="U73" i="40"/>
  <c r="N76" i="40"/>
  <c r="R77" i="40"/>
  <c r="T78" i="40"/>
  <c r="V79" i="40"/>
  <c r="W93" i="40"/>
  <c r="P96" i="40"/>
  <c r="M100" i="40"/>
  <c r="N106" i="40"/>
  <c r="Y132" i="15"/>
  <c r="Y69" i="15"/>
  <c r="N133" i="15"/>
  <c r="N153" i="15" s="1"/>
  <c r="V135" i="15"/>
  <c r="V156" i="15" s="1"/>
  <c r="K136" i="15"/>
  <c r="K155" i="15" s="1"/>
  <c r="N137" i="15"/>
  <c r="Q75" i="15"/>
  <c r="Q93" i="15" s="1"/>
  <c r="Q138" i="15"/>
  <c r="V76" i="15"/>
  <c r="V96" i="15" s="1"/>
  <c r="AJ76" i="15"/>
  <c r="AG142" i="15"/>
  <c r="AG79" i="15"/>
  <c r="V80" i="15"/>
  <c r="V143" i="15"/>
  <c r="AJ143" i="15"/>
  <c r="AJ159" i="15" s="1"/>
  <c r="AJ80" i="15"/>
  <c r="Y144" i="15"/>
  <c r="Y160" i="15" s="1"/>
  <c r="Y81" i="15"/>
  <c r="Y97" i="15" s="1"/>
  <c r="N145" i="15"/>
  <c r="N161" i="15" s="1"/>
  <c r="N82" i="15"/>
  <c r="N98" i="15" s="1"/>
  <c r="Q99" i="15"/>
  <c r="P69" i="15"/>
  <c r="M70" i="15"/>
  <c r="M90" i="15" s="1"/>
  <c r="AD71" i="15"/>
  <c r="U72" i="15"/>
  <c r="M74" i="15"/>
  <c r="AJ74" i="15"/>
  <c r="AJ93" i="15" s="1"/>
  <c r="T79" i="15"/>
  <c r="L80" i="15"/>
  <c r="L96" i="15" s="1"/>
  <c r="M83" i="15"/>
  <c r="M99" i="15" s="1"/>
  <c r="T132" i="15"/>
  <c r="Q135" i="15"/>
  <c r="V139" i="15"/>
  <c r="V140" i="15"/>
  <c r="V157" i="15" s="1"/>
  <c r="P143" i="15"/>
  <c r="V144" i="15"/>
  <c r="V160" i="15" s="1"/>
  <c r="Q146" i="15"/>
  <c r="Q162" i="15" s="1"/>
  <c r="BF71" i="34"/>
  <c r="AY73" i="34"/>
  <c r="AZ76" i="34"/>
  <c r="AR82" i="34"/>
  <c r="AA82" i="34"/>
  <c r="AS83" i="34"/>
  <c r="AO122" i="34"/>
  <c r="P112" i="41"/>
  <c r="P129" i="41" s="1"/>
  <c r="P69" i="41"/>
  <c r="P86" i="41" s="1"/>
  <c r="J114" i="41"/>
  <c r="J71" i="41"/>
  <c r="J91" i="41" s="1"/>
  <c r="N66" i="41"/>
  <c r="N85" i="41" s="1"/>
  <c r="N109" i="41"/>
  <c r="N128" i="41" s="1"/>
  <c r="K110" i="41"/>
  <c r="K67" i="41"/>
  <c r="K114" i="41"/>
  <c r="K71" i="41"/>
  <c r="Q69" i="41"/>
  <c r="Q86" i="41" s="1"/>
  <c r="K65" i="40"/>
  <c r="K64" i="40"/>
  <c r="M107" i="40"/>
  <c r="M78" i="40"/>
  <c r="T82" i="15"/>
  <c r="AD82" i="15"/>
  <c r="AI156" i="15"/>
  <c r="AL115" i="34"/>
  <c r="AZ115" i="34"/>
  <c r="AZ74" i="34"/>
  <c r="AI116" i="34"/>
  <c r="AI75" i="34"/>
  <c r="R117" i="34"/>
  <c r="R76" i="34"/>
  <c r="O118" i="34"/>
  <c r="O77" i="34"/>
  <c r="X119" i="34"/>
  <c r="X78" i="34"/>
  <c r="AZ119" i="34"/>
  <c r="AZ78" i="34"/>
  <c r="AT121" i="34"/>
  <c r="AT80" i="34"/>
  <c r="O122" i="34"/>
  <c r="O81" i="34"/>
  <c r="L123" i="34"/>
  <c r="L82" i="34"/>
  <c r="AI124" i="34"/>
  <c r="AI83" i="34"/>
  <c r="R125" i="34"/>
  <c r="R84" i="34"/>
  <c r="AO126" i="34"/>
  <c r="AO85" i="34"/>
  <c r="BC85" i="34"/>
  <c r="BC126" i="34"/>
  <c r="Q107" i="41"/>
  <c r="Q128" i="41" s="1"/>
  <c r="O102" i="40"/>
  <c r="O73" i="40"/>
  <c r="V74" i="40"/>
  <c r="V103" i="40"/>
  <c r="V99" i="40"/>
  <c r="N102" i="40"/>
  <c r="J95" i="15"/>
  <c r="AJ156" i="15"/>
  <c r="AJ112" i="34"/>
  <c r="AJ71" i="34"/>
  <c r="P114" i="34"/>
  <c r="P73" i="34"/>
  <c r="AD114" i="34"/>
  <c r="AD73" i="34"/>
  <c r="BD114" i="34"/>
  <c r="BD73" i="34"/>
  <c r="M115" i="34"/>
  <c r="M74" i="34"/>
  <c r="AM115" i="34"/>
  <c r="AM74" i="34"/>
  <c r="BA115" i="34"/>
  <c r="BA74" i="34"/>
  <c r="AJ116" i="34"/>
  <c r="AJ75" i="34"/>
  <c r="AM78" i="34"/>
  <c r="AM119" i="34"/>
  <c r="J120" i="34"/>
  <c r="J79" i="34"/>
  <c r="AJ120" i="34"/>
  <c r="AJ79" i="34"/>
  <c r="P122" i="34"/>
  <c r="P81" i="34"/>
  <c r="BD122" i="34"/>
  <c r="BD81" i="34"/>
  <c r="J124" i="34"/>
  <c r="J83" i="34"/>
  <c r="V124" i="34"/>
  <c r="V83" i="34"/>
  <c r="S84" i="34"/>
  <c r="S125" i="34"/>
  <c r="P126" i="34"/>
  <c r="P85" i="34"/>
  <c r="BD126" i="34"/>
  <c r="BD85" i="34"/>
  <c r="BA123" i="34"/>
  <c r="J111" i="41"/>
  <c r="J131" i="41" s="1"/>
  <c r="J68" i="41"/>
  <c r="J88" i="41" s="1"/>
  <c r="M110" i="41"/>
  <c r="M128" i="41" s="1"/>
  <c r="Y75" i="15"/>
  <c r="T143" i="15"/>
  <c r="AD143" i="15"/>
  <c r="J158" i="15"/>
  <c r="AZ80" i="34"/>
  <c r="BA85" i="34"/>
  <c r="K114" i="34"/>
  <c r="K111" i="41"/>
  <c r="K131" i="41" s="1"/>
  <c r="K68" i="41"/>
  <c r="K88" i="41" s="1"/>
  <c r="S104" i="40"/>
  <c r="S75" i="40"/>
  <c r="K108" i="40"/>
  <c r="K79" i="40"/>
  <c r="L66" i="40"/>
  <c r="V94" i="40"/>
  <c r="X99" i="40"/>
  <c r="V136" i="15"/>
  <c r="V155" i="15" s="1"/>
  <c r="V73" i="15"/>
  <c r="V92" i="15" s="1"/>
  <c r="AJ136" i="15"/>
  <c r="AJ155" i="15" s="1"/>
  <c r="AG139" i="15"/>
  <c r="AG159" i="15" s="1"/>
  <c r="AG76" i="15"/>
  <c r="AG96" i="15" s="1"/>
  <c r="N142" i="15"/>
  <c r="N159" i="15" s="1"/>
  <c r="N79" i="15"/>
  <c r="N96" i="15" s="1"/>
  <c r="U71" i="15"/>
  <c r="U91" i="15" s="1"/>
  <c r="AG74" i="15"/>
  <c r="N135" i="15"/>
  <c r="O106" i="41"/>
  <c r="O126" i="41" s="1"/>
  <c r="O63" i="41"/>
  <c r="O83" i="41" s="1"/>
  <c r="J64" i="41"/>
  <c r="J84" i="41" s="1"/>
  <c r="Q116" i="41"/>
  <c r="Q132" i="41" s="1"/>
  <c r="Q66" i="40"/>
  <c r="M65" i="40"/>
  <c r="S79" i="40"/>
  <c r="O162" i="15"/>
  <c r="J108" i="41"/>
  <c r="J128" i="41" s="1"/>
  <c r="J65" i="41"/>
  <c r="J85" i="41" s="1"/>
  <c r="P61" i="41"/>
  <c r="N70" i="41"/>
  <c r="N87" i="41" s="1"/>
  <c r="P74" i="41"/>
  <c r="P90" i="41" s="1"/>
  <c r="L108" i="41"/>
  <c r="L127" i="41" s="1"/>
  <c r="L65" i="41"/>
  <c r="L84" i="41" s="1"/>
  <c r="O111" i="41"/>
  <c r="O68" i="41"/>
  <c r="O115" i="41"/>
  <c r="O72" i="41"/>
  <c r="M62" i="41"/>
  <c r="M82" i="41" s="1"/>
  <c r="J75" i="41"/>
  <c r="R71" i="40"/>
  <c r="U68" i="40"/>
  <c r="M94" i="40"/>
  <c r="T66" i="40"/>
  <c r="V97" i="40"/>
  <c r="V68" i="40"/>
  <c r="S100" i="40"/>
  <c r="K104" i="40"/>
  <c r="K75" i="40"/>
  <c r="R105" i="40"/>
  <c r="R76" i="40"/>
  <c r="J109" i="40"/>
  <c r="J80" i="40"/>
  <c r="O64" i="40"/>
  <c r="S66" i="40"/>
  <c r="U67" i="40"/>
  <c r="J69" i="40"/>
  <c r="U72" i="40"/>
  <c r="J74" i="40"/>
  <c r="U78" i="40"/>
  <c r="W97" i="40"/>
  <c r="K99" i="40"/>
  <c r="V102" i="40"/>
  <c r="O133" i="15"/>
  <c r="O153" i="15" s="1"/>
  <c r="W72" i="15"/>
  <c r="W135" i="15"/>
  <c r="W156" i="15" s="1"/>
  <c r="Z136" i="15"/>
  <c r="Z155" i="15" s="1"/>
  <c r="AE137" i="15"/>
  <c r="AE156" i="15" s="1"/>
  <c r="W76" i="15"/>
  <c r="AK96" i="15"/>
  <c r="O78" i="15"/>
  <c r="O95" i="15" s="1"/>
  <c r="O141" i="15"/>
  <c r="O158" i="15" s="1"/>
  <c r="W80" i="15"/>
  <c r="W143" i="15"/>
  <c r="AK80" i="15"/>
  <c r="AK143" i="15"/>
  <c r="AK159" i="15" s="1"/>
  <c r="Z144" i="15"/>
  <c r="Z160" i="15" s="1"/>
  <c r="Z81" i="15"/>
  <c r="Z97" i="15" s="1"/>
  <c r="AH146" i="15"/>
  <c r="AH162" i="15" s="1"/>
  <c r="AH83" i="15"/>
  <c r="AH99" i="15" s="1"/>
  <c r="W84" i="15"/>
  <c r="W147" i="15"/>
  <c r="N70" i="15"/>
  <c r="N90" i="15" s="1"/>
  <c r="AI70" i="15"/>
  <c r="AI90" i="15" s="1"/>
  <c r="AF71" i="15"/>
  <c r="AF91" i="15" s="1"/>
  <c r="V72" i="15"/>
  <c r="V93" i="15" s="1"/>
  <c r="T73" i="15"/>
  <c r="N74" i="15"/>
  <c r="N93" i="15" s="1"/>
  <c r="M75" i="15"/>
  <c r="X82" i="15"/>
  <c r="X98" i="15" s="1"/>
  <c r="N83" i="15"/>
  <c r="N99" i="15" s="1"/>
  <c r="T93" i="15"/>
  <c r="U132" i="15"/>
  <c r="W139" i="15"/>
  <c r="W159" i="15" s="1"/>
  <c r="V146" i="15"/>
  <c r="V162" i="15" s="1"/>
  <c r="Q71" i="34"/>
  <c r="BB77" i="34"/>
  <c r="AT84" i="34"/>
  <c r="P104" i="41"/>
  <c r="K68" i="40"/>
  <c r="R98" i="40"/>
  <c r="R69" i="40"/>
  <c r="J73" i="40"/>
  <c r="J102" i="40"/>
  <c r="X104" i="40"/>
  <c r="X75" i="40"/>
  <c r="S105" i="40"/>
  <c r="S76" i="40"/>
  <c r="K80" i="40"/>
  <c r="K109" i="40"/>
  <c r="W80" i="40"/>
  <c r="W109" i="40"/>
  <c r="P64" i="40"/>
  <c r="Q65" i="40"/>
  <c r="M70" i="40"/>
  <c r="O75" i="40"/>
  <c r="X93" i="15"/>
  <c r="T111" i="34"/>
  <c r="T70" i="34"/>
  <c r="AH111" i="34"/>
  <c r="AH70" i="34"/>
  <c r="AV111" i="34"/>
  <c r="AV70" i="34"/>
  <c r="AV116" i="34"/>
  <c r="AE112" i="34"/>
  <c r="AE71" i="34"/>
  <c r="AS71" i="34"/>
  <c r="AS112" i="34"/>
  <c r="BE112" i="34"/>
  <c r="BE71" i="34"/>
  <c r="N113" i="34"/>
  <c r="N72" i="34"/>
  <c r="AN113" i="34"/>
  <c r="AN72" i="34"/>
  <c r="BB113" i="34"/>
  <c r="BB72" i="34"/>
  <c r="W114" i="34"/>
  <c r="W73" i="34"/>
  <c r="AK114" i="34"/>
  <c r="AK73" i="34"/>
  <c r="T115" i="34"/>
  <c r="AH115" i="34"/>
  <c r="AH74" i="34"/>
  <c r="AV115" i="34"/>
  <c r="AV74" i="34"/>
  <c r="Q75" i="34"/>
  <c r="Q116" i="34"/>
  <c r="AE116" i="34"/>
  <c r="AE75" i="34"/>
  <c r="AS75" i="34"/>
  <c r="AS116" i="34"/>
  <c r="BE116" i="34"/>
  <c r="BE75" i="34"/>
  <c r="N117" i="34"/>
  <c r="N76" i="34"/>
  <c r="AN117" i="34"/>
  <c r="AN76" i="34"/>
  <c r="BB117" i="34"/>
  <c r="BB76" i="34"/>
  <c r="AK118" i="34"/>
  <c r="AK77" i="34"/>
  <c r="AY118" i="34"/>
  <c r="AY77" i="34"/>
  <c r="T119" i="34"/>
  <c r="T78" i="34"/>
  <c r="AH119" i="34"/>
  <c r="AH78" i="34"/>
  <c r="AV119" i="34"/>
  <c r="AV78" i="34"/>
  <c r="Q120" i="34"/>
  <c r="Q79" i="34"/>
  <c r="AE79" i="34"/>
  <c r="AE120" i="34"/>
  <c r="AS120" i="34"/>
  <c r="AS79" i="34"/>
  <c r="BE120" i="34"/>
  <c r="BE79" i="34"/>
  <c r="N121" i="34"/>
  <c r="N80" i="34"/>
  <c r="AB121" i="34"/>
  <c r="AB80" i="34"/>
  <c r="AN121" i="34"/>
  <c r="AN80" i="34"/>
  <c r="BB121" i="34"/>
  <c r="BB80" i="34"/>
  <c r="W122" i="34"/>
  <c r="W81" i="34"/>
  <c r="AY122" i="34"/>
  <c r="AY81" i="34"/>
  <c r="T123" i="34"/>
  <c r="T82" i="34"/>
  <c r="AH123" i="34"/>
  <c r="AH82" i="34"/>
  <c r="AV123" i="34"/>
  <c r="AV82" i="34"/>
  <c r="Q124" i="34"/>
  <c r="Q83" i="34"/>
  <c r="AE124" i="34"/>
  <c r="AE83" i="34"/>
  <c r="BE124" i="34"/>
  <c r="BE83" i="34"/>
  <c r="N125" i="34"/>
  <c r="N84" i="34"/>
  <c r="AB125" i="34"/>
  <c r="AB84" i="34"/>
  <c r="AN125" i="34"/>
  <c r="AN84" i="34"/>
  <c r="BB125" i="34"/>
  <c r="BB84" i="34"/>
  <c r="K126" i="34"/>
  <c r="K85" i="34"/>
  <c r="W126" i="34"/>
  <c r="W85" i="34"/>
  <c r="AK126" i="34"/>
  <c r="AK85" i="34"/>
  <c r="AY85" i="34"/>
  <c r="AY126" i="34"/>
  <c r="T127" i="34"/>
  <c r="T86" i="34"/>
  <c r="AH127" i="34"/>
  <c r="AH86" i="34"/>
  <c r="AV127" i="34"/>
  <c r="K77" i="34"/>
  <c r="BC77" i="34"/>
  <c r="AZ84" i="34"/>
  <c r="AI120" i="34"/>
  <c r="Q67" i="40"/>
  <c r="L97" i="40"/>
  <c r="Q64" i="40"/>
  <c r="M69" i="40"/>
  <c r="N70" i="40"/>
  <c r="P75" i="40"/>
  <c r="J93" i="40"/>
  <c r="K94" i="40"/>
  <c r="K98" i="40"/>
  <c r="T100" i="40"/>
  <c r="K103" i="40"/>
  <c r="T106" i="40"/>
  <c r="AJ134" i="15"/>
  <c r="AJ154" i="15" s="1"/>
  <c r="K93" i="15"/>
  <c r="N136" i="15"/>
  <c r="N155" i="15" s="1"/>
  <c r="K159" i="15"/>
  <c r="V99" i="15"/>
  <c r="AJ83" i="15"/>
  <c r="AJ99" i="15" s="1"/>
  <c r="AJ146" i="15"/>
  <c r="AJ162" i="15" s="1"/>
  <c r="K147" i="15"/>
  <c r="K162" i="15" s="1"/>
  <c r="K84" i="15"/>
  <c r="Y147" i="15"/>
  <c r="Y162" i="15" s="1"/>
  <c r="Y84" i="15"/>
  <c r="Y99" i="15" s="1"/>
  <c r="N148" i="15"/>
  <c r="N162" i="15" s="1"/>
  <c r="N85" i="15"/>
  <c r="W69" i="15"/>
  <c r="Y72" i="15"/>
  <c r="Y93" i="15" s="1"/>
  <c r="X73" i="15"/>
  <c r="X92" i="15" s="1"/>
  <c r="J97" i="15"/>
  <c r="T77" i="15"/>
  <c r="U99" i="15"/>
  <c r="AD141" i="15"/>
  <c r="U111" i="34"/>
  <c r="U70" i="34"/>
  <c r="U117" i="34"/>
  <c r="AI111" i="34"/>
  <c r="AO74" i="34"/>
  <c r="AJ76" i="34"/>
  <c r="AL75" i="34"/>
  <c r="AJ72" i="34"/>
  <c r="AI76" i="34"/>
  <c r="AL71" i="34"/>
  <c r="AM77" i="34"/>
  <c r="AJ73" i="34"/>
  <c r="AO76" i="34"/>
  <c r="AW111" i="34"/>
  <c r="AW70" i="34"/>
  <c r="R71" i="34"/>
  <c r="R112" i="34"/>
  <c r="AF112" i="34"/>
  <c r="AF71" i="34"/>
  <c r="AT112" i="34"/>
  <c r="AT71" i="34"/>
  <c r="AC113" i="34"/>
  <c r="AC72" i="34"/>
  <c r="AZ73" i="34"/>
  <c r="AZ85" i="34"/>
  <c r="L78" i="34"/>
  <c r="AG80" i="34"/>
  <c r="U112" i="34"/>
  <c r="AW124" i="34"/>
  <c r="L105" i="41"/>
  <c r="L125" i="41" s="1"/>
  <c r="Q85" i="41"/>
  <c r="P75" i="41"/>
  <c r="P91" i="41" s="1"/>
  <c r="Q131" i="41"/>
  <c r="J116" i="41"/>
  <c r="U93" i="40"/>
  <c r="U64" i="40"/>
  <c r="K95" i="40"/>
  <c r="W95" i="40"/>
  <c r="T98" i="40"/>
  <c r="T69" i="40"/>
  <c r="O99" i="40"/>
  <c r="O70" i="40"/>
  <c r="Q72" i="40"/>
  <c r="Q101" i="40"/>
  <c r="X73" i="40"/>
  <c r="X102" i="40"/>
  <c r="P106" i="40"/>
  <c r="P77" i="40"/>
  <c r="W66" i="40"/>
  <c r="L68" i="40"/>
  <c r="N69" i="40"/>
  <c r="R70" i="40"/>
  <c r="U76" i="40"/>
  <c r="O80" i="40"/>
  <c r="K93" i="40"/>
  <c r="R95" i="40"/>
  <c r="N99" i="40"/>
  <c r="U100" i="40"/>
  <c r="W107" i="40"/>
  <c r="N109" i="40"/>
  <c r="AE132" i="15"/>
  <c r="AE134" i="15"/>
  <c r="AE154" i="15" s="1"/>
  <c r="AH69" i="15"/>
  <c r="AE139" i="15"/>
  <c r="AE159" i="15" s="1"/>
  <c r="AG73" i="15"/>
  <c r="AG92" i="15" s="1"/>
  <c r="W71" i="15"/>
  <c r="W91" i="15" s="1"/>
  <c r="L135" i="15"/>
  <c r="L72" i="15"/>
  <c r="Z135" i="15"/>
  <c r="Z72" i="15"/>
  <c r="O136" i="15"/>
  <c r="O155" i="15" s="1"/>
  <c r="O73" i="15"/>
  <c r="O92" i="15" s="1"/>
  <c r="W75" i="15"/>
  <c r="AK75" i="15"/>
  <c r="AK138" i="15"/>
  <c r="Z143" i="15"/>
  <c r="Z159" i="15" s="1"/>
  <c r="Z80" i="15"/>
  <c r="W83" i="15"/>
  <c r="W146" i="15"/>
  <c r="AK83" i="15"/>
  <c r="AK99" i="15" s="1"/>
  <c r="AK146" i="15"/>
  <c r="Z147" i="15"/>
  <c r="Z162" i="15" s="1"/>
  <c r="Z84" i="15"/>
  <c r="Z99" i="15" s="1"/>
  <c r="Z69" i="15"/>
  <c r="Q70" i="15"/>
  <c r="Q90" i="15" s="1"/>
  <c r="M71" i="15"/>
  <c r="M91" i="15" s="1"/>
  <c r="AI71" i="15"/>
  <c r="AI91" i="15" s="1"/>
  <c r="AF72" i="15"/>
  <c r="AF93" i="15" s="1"/>
  <c r="T75" i="15"/>
  <c r="M76" i="15"/>
  <c r="L77" i="15"/>
  <c r="L94" i="15" s="1"/>
  <c r="Q80" i="15"/>
  <c r="Q96" i="15" s="1"/>
  <c r="L81" i="15"/>
  <c r="L97" i="15" s="1"/>
  <c r="AI81" i="15"/>
  <c r="AI97" i="15" s="1"/>
  <c r="AA82" i="15"/>
  <c r="AA98" i="15" s="1"/>
  <c r="K85" i="15"/>
  <c r="AD92" i="15"/>
  <c r="AH138" i="15"/>
  <c r="AH156" i="15" s="1"/>
  <c r="AF143" i="15"/>
  <c r="AE145" i="15"/>
  <c r="AE161" i="15" s="1"/>
  <c r="AD146" i="15"/>
  <c r="T147" i="15"/>
  <c r="V148" i="15"/>
  <c r="AD155" i="15"/>
  <c r="J162" i="15"/>
  <c r="T74" i="34"/>
  <c r="M78" i="34"/>
  <c r="BC84" i="34"/>
  <c r="AR113" i="34"/>
  <c r="AA113" i="34"/>
  <c r="J62" i="41"/>
  <c r="J82" i="41" s="1"/>
  <c r="AF136" i="15"/>
  <c r="AF155" i="15" s="1"/>
  <c r="U70" i="15"/>
  <c r="U90" i="15" s="1"/>
  <c r="AA147" i="15"/>
  <c r="AA162" i="15" s="1"/>
  <c r="AK112" i="34"/>
  <c r="AK71" i="34"/>
  <c r="AY112" i="34"/>
  <c r="AY71" i="34"/>
  <c r="T113" i="34"/>
  <c r="BB78" i="34"/>
  <c r="AV125" i="34"/>
  <c r="N114" i="34"/>
  <c r="K62" i="41"/>
  <c r="K82" i="41" s="1"/>
  <c r="O66" i="41"/>
  <c r="O69" i="41"/>
  <c r="O86" i="41" s="1"/>
  <c r="J74" i="41"/>
  <c r="S69" i="40"/>
  <c r="L79" i="40"/>
  <c r="M101" i="40"/>
  <c r="K102" i="40"/>
  <c r="T104" i="40"/>
  <c r="X109" i="40"/>
  <c r="K71" i="15"/>
  <c r="K91" i="15" s="1"/>
  <c r="Y71" i="15"/>
  <c r="Y91" i="15" s="1"/>
  <c r="AG136" i="15"/>
  <c r="AG155" i="15" s="1"/>
  <c r="AJ137" i="15"/>
  <c r="Y138" i="15"/>
  <c r="Y156" i="15" s="1"/>
  <c r="P73" i="15"/>
  <c r="P92" i="15" s="1"/>
  <c r="O76" i="15"/>
  <c r="O79" i="15"/>
  <c r="AI99" i="15"/>
  <c r="P85" i="15"/>
  <c r="J134" i="15"/>
  <c r="AH139" i="15"/>
  <c r="AH159" i="15" s="1"/>
  <c r="AK148" i="15"/>
  <c r="AC70" i="34"/>
  <c r="AI113" i="34"/>
  <c r="BC86" i="34"/>
  <c r="BD70" i="34"/>
  <c r="AE72" i="34"/>
  <c r="L96" i="40"/>
  <c r="X96" i="40"/>
  <c r="L67" i="40"/>
  <c r="X67" i="40"/>
  <c r="X79" i="40"/>
  <c r="U137" i="15"/>
  <c r="X138" i="15"/>
  <c r="X156" i="15" s="1"/>
  <c r="AA72" i="15"/>
  <c r="AA93" i="15" s="1"/>
  <c r="U74" i="15"/>
  <c r="AB70" i="34"/>
  <c r="AF73" i="34"/>
  <c r="AE73" i="34"/>
  <c r="AB111" i="34"/>
  <c r="AN111" i="34"/>
  <c r="AN70" i="34"/>
  <c r="BB111" i="34"/>
  <c r="BB126" i="34"/>
  <c r="BB70" i="34"/>
  <c r="L62" i="41"/>
  <c r="L82" i="41" s="1"/>
  <c r="L71" i="41"/>
  <c r="P72" i="41"/>
  <c r="P88" i="41" s="1"/>
  <c r="U97" i="40"/>
  <c r="W70" i="40"/>
  <c r="L134" i="15"/>
  <c r="L154" i="15" s="1"/>
  <c r="Z134" i="15"/>
  <c r="Z154" i="15" s="1"/>
  <c r="W74" i="15"/>
  <c r="AK74" i="15"/>
  <c r="AK93" i="15" s="1"/>
  <c r="AK137" i="15"/>
  <c r="AK156" i="15" s="1"/>
  <c r="L138" i="15"/>
  <c r="Z138" i="15"/>
  <c r="L162" i="15"/>
  <c r="Z71" i="15"/>
  <c r="Z91" i="15" s="1"/>
  <c r="M72" i="15"/>
  <c r="L75" i="15"/>
  <c r="L78" i="15"/>
  <c r="L95" i="15" s="1"/>
  <c r="K134" i="15"/>
  <c r="K154" i="15" s="1"/>
  <c r="AK136" i="15"/>
  <c r="AK155" i="15" s="1"/>
  <c r="AK141" i="15"/>
  <c r="AK158" i="15" s="1"/>
  <c r="P111" i="34"/>
  <c r="P116" i="34"/>
  <c r="P70" i="34"/>
  <c r="P115" i="34"/>
  <c r="AD111" i="34"/>
  <c r="AD116" i="34"/>
  <c r="AD70" i="34"/>
  <c r="N70" i="34"/>
  <c r="K71" i="34"/>
  <c r="O62" i="41"/>
  <c r="O82" i="41" s="1"/>
  <c r="M74" i="40"/>
  <c r="L133" i="15"/>
  <c r="L153" i="15" s="1"/>
  <c r="W73" i="15"/>
  <c r="W92" i="15" s="1"/>
  <c r="Z137" i="15"/>
  <c r="AK77" i="15"/>
  <c r="AK94" i="15" s="1"/>
  <c r="AK140" i="15"/>
  <c r="AK157" i="15" s="1"/>
  <c r="Z141" i="15"/>
  <c r="Z158" i="15" s="1"/>
  <c r="Z78" i="15"/>
  <c r="Z95" i="15" s="1"/>
  <c r="L70" i="15"/>
  <c r="L90" i="15" s="1"/>
  <c r="W148" i="15"/>
  <c r="S111" i="34"/>
  <c r="S70" i="34"/>
  <c r="AG111" i="34"/>
  <c r="AG70" i="34"/>
  <c r="AU111" i="34"/>
  <c r="AU70" i="34"/>
  <c r="AU120" i="34"/>
  <c r="P71" i="34"/>
  <c r="P112" i="34"/>
  <c r="AD112" i="34"/>
  <c r="AD71" i="34"/>
  <c r="M113" i="34"/>
  <c r="M72" i="34"/>
  <c r="AM113" i="34"/>
  <c r="AM72" i="34"/>
  <c r="BA113" i="34"/>
  <c r="BA72" i="34"/>
  <c r="AR114" i="34"/>
  <c r="AA114" i="34"/>
  <c r="AE70" i="34"/>
  <c r="W71" i="34"/>
  <c r="AS111" i="34"/>
  <c r="AS70" i="34"/>
  <c r="AU77" i="34"/>
  <c r="N112" i="34"/>
  <c r="N71" i="34"/>
  <c r="AB112" i="34"/>
  <c r="AN112" i="34"/>
  <c r="AN71" i="34"/>
  <c r="BB112" i="34"/>
  <c r="AY113" i="34"/>
  <c r="AY72" i="34"/>
  <c r="T114" i="34"/>
  <c r="T73" i="34"/>
  <c r="AH114" i="34"/>
  <c r="AH73" i="34"/>
  <c r="AV114" i="34"/>
  <c r="AV73" i="34"/>
  <c r="AE115" i="34"/>
  <c r="BE115" i="34"/>
  <c r="N116" i="34"/>
  <c r="N75" i="34"/>
  <c r="AB116" i="34"/>
  <c r="AN116" i="34"/>
  <c r="AN75" i="34"/>
  <c r="BB116" i="34"/>
  <c r="BB75" i="34"/>
  <c r="K117" i="34"/>
  <c r="K76" i="34"/>
  <c r="W76" i="34"/>
  <c r="AK117" i="34"/>
  <c r="AK76" i="34"/>
  <c r="T118" i="34"/>
  <c r="T77" i="34"/>
  <c r="AV118" i="34"/>
  <c r="AV77" i="34"/>
  <c r="Q119" i="34"/>
  <c r="Q78" i="34"/>
  <c r="AE119" i="34"/>
  <c r="AE78" i="34"/>
  <c r="AS119" i="34"/>
  <c r="BE78" i="34"/>
  <c r="BB120" i="34"/>
  <c r="BB79" i="34"/>
  <c r="AK80" i="34"/>
  <c r="AK121" i="34"/>
  <c r="AY121" i="34"/>
  <c r="AY80" i="34"/>
  <c r="AH122" i="34"/>
  <c r="AH81" i="34"/>
  <c r="AE123" i="34"/>
  <c r="AE82" i="34"/>
  <c r="BE82" i="34"/>
  <c r="BE123" i="34"/>
  <c r="AB124" i="34"/>
  <c r="AB83" i="34"/>
  <c r="AN124" i="34"/>
  <c r="AN83" i="34"/>
  <c r="K84" i="34"/>
  <c r="K125" i="34"/>
  <c r="AK84" i="34"/>
  <c r="AK125" i="34"/>
  <c r="AY84" i="34"/>
  <c r="AY125" i="34"/>
  <c r="T126" i="34"/>
  <c r="T85" i="34"/>
  <c r="AH126" i="34"/>
  <c r="AH85" i="34"/>
  <c r="AV126" i="34"/>
  <c r="Q86" i="34"/>
  <c r="Q127" i="34"/>
  <c r="AE86" i="34"/>
  <c r="AE127" i="34"/>
  <c r="AS86" i="34"/>
  <c r="AS127" i="34"/>
  <c r="V73" i="34"/>
  <c r="AL81" i="34"/>
  <c r="AC84" i="34"/>
  <c r="X118" i="34"/>
  <c r="BE119" i="34"/>
  <c r="AS123" i="34"/>
  <c r="AZ126" i="34"/>
  <c r="M136" i="15"/>
  <c r="M155" i="15" s="1"/>
  <c r="AA136" i="15"/>
  <c r="AA155" i="15" s="1"/>
  <c r="M73" i="15"/>
  <c r="M92" i="15" s="1"/>
  <c r="R70" i="34"/>
  <c r="R111" i="34"/>
  <c r="R77" i="34"/>
  <c r="AF70" i="34"/>
  <c r="AT111" i="34"/>
  <c r="AT70" i="34"/>
  <c r="BF111" i="34"/>
  <c r="BF70" i="34"/>
  <c r="O112" i="34"/>
  <c r="O71" i="34"/>
  <c r="BC112" i="34"/>
  <c r="BC71" i="34"/>
  <c r="L113" i="34"/>
  <c r="L72" i="34"/>
  <c r="X113" i="34"/>
  <c r="X72" i="34"/>
  <c r="AL72" i="34"/>
  <c r="AL113" i="34"/>
  <c r="AZ113" i="34"/>
  <c r="AZ72" i="34"/>
  <c r="U114" i="34"/>
  <c r="U73" i="34"/>
  <c r="AI114" i="34"/>
  <c r="AF115" i="34"/>
  <c r="AF74" i="34"/>
  <c r="BF115" i="34"/>
  <c r="BF74" i="34"/>
  <c r="O116" i="34"/>
  <c r="O75" i="34"/>
  <c r="BC116" i="34"/>
  <c r="BC75" i="34"/>
  <c r="L117" i="34"/>
  <c r="L76" i="34"/>
  <c r="X76" i="34"/>
  <c r="X117" i="34"/>
  <c r="AL117" i="34"/>
  <c r="AL76" i="34"/>
  <c r="AZ117" i="34"/>
  <c r="U118" i="34"/>
  <c r="U77" i="34"/>
  <c r="AI118" i="34"/>
  <c r="AI77" i="34"/>
  <c r="R119" i="34"/>
  <c r="R78" i="34"/>
  <c r="BF119" i="34"/>
  <c r="AC120" i="34"/>
  <c r="AC79" i="34"/>
  <c r="AL121" i="34"/>
  <c r="AL80" i="34"/>
  <c r="AZ121" i="34"/>
  <c r="BF78" i="34"/>
  <c r="W80" i="34"/>
  <c r="AR81" i="34"/>
  <c r="AA81" i="34"/>
  <c r="AU85" i="34"/>
  <c r="W125" i="34"/>
  <c r="X114" i="34"/>
  <c r="X73" i="34"/>
  <c r="AL73" i="34"/>
  <c r="AL114" i="34"/>
  <c r="AZ114" i="34"/>
  <c r="U115" i="34"/>
  <c r="U74" i="34"/>
  <c r="AI115" i="34"/>
  <c r="AI74" i="34"/>
  <c r="AT75" i="34"/>
  <c r="AT116" i="34"/>
  <c r="BF116" i="34"/>
  <c r="BF75" i="34"/>
  <c r="O117" i="34"/>
  <c r="O76" i="34"/>
  <c r="AC117" i="34"/>
  <c r="AC76" i="34"/>
  <c r="BC117" i="34"/>
  <c r="BC76" i="34"/>
  <c r="AL118" i="34"/>
  <c r="AL77" i="34"/>
  <c r="AZ77" i="34"/>
  <c r="AZ118" i="34"/>
  <c r="AI119" i="34"/>
  <c r="AI78" i="34"/>
  <c r="AW119" i="34"/>
  <c r="AW78" i="34"/>
  <c r="AF79" i="34"/>
  <c r="AF120" i="34"/>
  <c r="BF79" i="34"/>
  <c r="O121" i="34"/>
  <c r="O80" i="34"/>
  <c r="L81" i="34"/>
  <c r="L122" i="34"/>
  <c r="AZ122" i="34"/>
  <c r="AZ81" i="34"/>
  <c r="U123" i="34"/>
  <c r="U82" i="34"/>
  <c r="AW123" i="34"/>
  <c r="AW82" i="34"/>
  <c r="AF124" i="34"/>
  <c r="AF83" i="34"/>
  <c r="AT83" i="34"/>
  <c r="AT124" i="34"/>
  <c r="BF124" i="34"/>
  <c r="BF83" i="34"/>
  <c r="O125" i="34"/>
  <c r="O84" i="34"/>
  <c r="L126" i="34"/>
  <c r="L85" i="34"/>
  <c r="U127" i="34"/>
  <c r="U86" i="34"/>
  <c r="AI127" i="34"/>
  <c r="AI86" i="34"/>
  <c r="AW127" i="34"/>
  <c r="AW86" i="34"/>
  <c r="BE70" i="34"/>
  <c r="V72" i="34"/>
  <c r="AX72" i="34"/>
  <c r="AX74" i="34"/>
  <c r="AF75" i="34"/>
  <c r="AT79" i="34"/>
  <c r="J111" i="34"/>
  <c r="J70" i="34"/>
  <c r="V111" i="34"/>
  <c r="V70" i="34"/>
  <c r="AJ111" i="34"/>
  <c r="AJ70" i="34"/>
  <c r="AX70" i="34"/>
  <c r="AU112" i="34"/>
  <c r="P72" i="34"/>
  <c r="P113" i="34"/>
  <c r="AD113" i="34"/>
  <c r="AD72" i="34"/>
  <c r="BD113" i="34"/>
  <c r="BD72" i="34"/>
  <c r="M114" i="34"/>
  <c r="AM114" i="34"/>
  <c r="J115" i="34"/>
  <c r="J74" i="34"/>
  <c r="V115" i="34"/>
  <c r="V74" i="34"/>
  <c r="AJ115" i="34"/>
  <c r="AJ74" i="34"/>
  <c r="AX115" i="34"/>
  <c r="S75" i="34"/>
  <c r="S116" i="34"/>
  <c r="AG116" i="34"/>
  <c r="P117" i="34"/>
  <c r="AD117" i="34"/>
  <c r="BD117" i="34"/>
  <c r="BD76" i="34"/>
  <c r="AM118" i="34"/>
  <c r="BA118" i="34"/>
  <c r="BA77" i="34"/>
  <c r="J119" i="34"/>
  <c r="J78" i="34"/>
  <c r="AJ119" i="34"/>
  <c r="AJ78" i="34"/>
  <c r="AX119" i="34"/>
  <c r="AX78" i="34"/>
  <c r="AG120" i="34"/>
  <c r="AG79" i="34"/>
  <c r="P121" i="34"/>
  <c r="P80" i="34"/>
  <c r="M122" i="34"/>
  <c r="M81" i="34"/>
  <c r="V123" i="34"/>
  <c r="V82" i="34"/>
  <c r="AX123" i="34"/>
  <c r="AX82" i="34"/>
  <c r="AG124" i="34"/>
  <c r="AG83" i="34"/>
  <c r="AD125" i="34"/>
  <c r="AD84" i="34"/>
  <c r="M85" i="34"/>
  <c r="M126" i="34"/>
  <c r="AM126" i="34"/>
  <c r="AM85" i="34"/>
  <c r="BA126" i="34"/>
  <c r="J127" i="34"/>
  <c r="J86" i="34"/>
  <c r="V127" i="34"/>
  <c r="V86" i="34"/>
  <c r="AJ127" i="34"/>
  <c r="AJ86" i="34"/>
  <c r="AX127" i="34"/>
  <c r="AX86" i="34"/>
  <c r="AR72" i="34"/>
  <c r="AA72" i="34"/>
  <c r="AG75" i="34"/>
  <c r="M77" i="34"/>
  <c r="V78" i="34"/>
  <c r="AN81" i="34"/>
  <c r="AY82" i="34"/>
  <c r="K111" i="34"/>
  <c r="K70" i="34"/>
  <c r="AV112" i="34"/>
  <c r="AV71" i="34"/>
  <c r="Q113" i="34"/>
  <c r="Q72" i="34"/>
  <c r="AE113" i="34"/>
  <c r="AS113" i="34"/>
  <c r="BE113" i="34"/>
  <c r="AB114" i="34"/>
  <c r="AN114" i="34"/>
  <c r="BB114" i="34"/>
  <c r="K115" i="34"/>
  <c r="W115" i="34"/>
  <c r="AK115" i="34"/>
  <c r="AK74" i="34"/>
  <c r="AY115" i="34"/>
  <c r="AY74" i="34"/>
  <c r="T116" i="34"/>
  <c r="AH116" i="34"/>
  <c r="AH75" i="34"/>
  <c r="AE117" i="34"/>
  <c r="AE76" i="34"/>
  <c r="AS117" i="34"/>
  <c r="AS76" i="34"/>
  <c r="N118" i="34"/>
  <c r="N77" i="34"/>
  <c r="AN118" i="34"/>
  <c r="AN77" i="34"/>
  <c r="K119" i="34"/>
  <c r="K78" i="34"/>
  <c r="W119" i="34"/>
  <c r="W78" i="34"/>
  <c r="AK119" i="34"/>
  <c r="AK78" i="34"/>
  <c r="AY119" i="34"/>
  <c r="AY78" i="34"/>
  <c r="T120" i="34"/>
  <c r="T79" i="34"/>
  <c r="AV120" i="34"/>
  <c r="AV79" i="34"/>
  <c r="Q121" i="34"/>
  <c r="Q80" i="34"/>
  <c r="AE121" i="34"/>
  <c r="AE80" i="34"/>
  <c r="AS121" i="34"/>
  <c r="BE121" i="34"/>
  <c r="BE80" i="34"/>
  <c r="AB122" i="34"/>
  <c r="AB81" i="34"/>
  <c r="K123" i="34"/>
  <c r="K82" i="34"/>
  <c r="T83" i="34"/>
  <c r="T124" i="34"/>
  <c r="AH83" i="34"/>
  <c r="AH124" i="34"/>
  <c r="Q125" i="34"/>
  <c r="Q84" i="34"/>
  <c r="AE125" i="34"/>
  <c r="AE84" i="34"/>
  <c r="AS125" i="34"/>
  <c r="N85" i="34"/>
  <c r="N126" i="34"/>
  <c r="AN85" i="34"/>
  <c r="AN126" i="34"/>
  <c r="BB85" i="34"/>
  <c r="W127" i="34"/>
  <c r="W86" i="34"/>
  <c r="AK127" i="34"/>
  <c r="AK86" i="34"/>
  <c r="AY127" i="34"/>
  <c r="AY86" i="34"/>
  <c r="K74" i="34"/>
  <c r="K75" i="34"/>
  <c r="W82" i="34"/>
  <c r="AH113" i="34"/>
  <c r="AH72" i="34"/>
  <c r="AV113" i="34"/>
  <c r="Q114" i="34"/>
  <c r="AE114" i="34"/>
  <c r="AS114" i="34"/>
  <c r="AS73" i="34"/>
  <c r="BE114" i="34"/>
  <c r="BE73" i="34"/>
  <c r="AB115" i="34"/>
  <c r="AB74" i="34"/>
  <c r="AN74" i="34"/>
  <c r="AN115" i="34"/>
  <c r="BB115" i="34"/>
  <c r="AK116" i="34"/>
  <c r="AK75" i="34"/>
  <c r="Q118" i="34"/>
  <c r="Q77" i="34"/>
  <c r="AE118" i="34"/>
  <c r="AE77" i="34"/>
  <c r="AS118" i="34"/>
  <c r="AS77" i="34"/>
  <c r="BE118" i="34"/>
  <c r="BE77" i="34"/>
  <c r="N119" i="34"/>
  <c r="N78" i="34"/>
  <c r="BB119" i="34"/>
  <c r="K120" i="34"/>
  <c r="K79" i="34"/>
  <c r="W120" i="34"/>
  <c r="W79" i="34"/>
  <c r="AK120" i="34"/>
  <c r="AK79" i="34"/>
  <c r="AY120" i="34"/>
  <c r="AY79" i="34"/>
  <c r="AV121" i="34"/>
  <c r="AV80" i="34"/>
  <c r="Q122" i="34"/>
  <c r="Q81" i="34"/>
  <c r="AE122" i="34"/>
  <c r="AE81" i="34"/>
  <c r="AS122" i="34"/>
  <c r="AS81" i="34"/>
  <c r="BE122" i="34"/>
  <c r="BE81" i="34"/>
  <c r="AB123" i="34"/>
  <c r="AB82" i="34"/>
  <c r="K124" i="34"/>
  <c r="K83" i="34"/>
  <c r="AY124" i="34"/>
  <c r="AY83" i="34"/>
  <c r="T84" i="34"/>
  <c r="T125" i="34"/>
  <c r="AH84" i="34"/>
  <c r="AH125" i="34"/>
  <c r="AV84" i="34"/>
  <c r="Q126" i="34"/>
  <c r="Q85" i="34"/>
  <c r="AS126" i="34"/>
  <c r="AS85" i="34"/>
  <c r="BE126" i="34"/>
  <c r="BE85" i="34"/>
  <c r="AN127" i="34"/>
  <c r="AN86" i="34"/>
  <c r="BB86" i="34"/>
  <c r="W70" i="34"/>
  <c r="T71" i="34"/>
  <c r="AS72" i="34"/>
  <c r="AM73" i="34"/>
  <c r="P74" i="34"/>
  <c r="AV76" i="34"/>
  <c r="BA81" i="34"/>
  <c r="AK83" i="34"/>
  <c r="AS84" i="34"/>
  <c r="AN123" i="34"/>
  <c r="L112" i="34"/>
  <c r="AL112" i="34"/>
  <c r="AZ112" i="34"/>
  <c r="U113" i="34"/>
  <c r="R114" i="34"/>
  <c r="AF114" i="34"/>
  <c r="BF114" i="34"/>
  <c r="BF73" i="34"/>
  <c r="AC115" i="34"/>
  <c r="BC115" i="34"/>
  <c r="BC74" i="34"/>
  <c r="X116" i="34"/>
  <c r="AL116" i="34"/>
  <c r="AZ116" i="34"/>
  <c r="AI117" i="34"/>
  <c r="R118" i="34"/>
  <c r="BF118" i="34"/>
  <c r="BF77" i="34"/>
  <c r="BC78" i="34"/>
  <c r="AL120" i="34"/>
  <c r="AL79" i="34"/>
  <c r="AZ120" i="34"/>
  <c r="R122" i="34"/>
  <c r="R81" i="34"/>
  <c r="AT122" i="34"/>
  <c r="AT81" i="34"/>
  <c r="L124" i="34"/>
  <c r="L83" i="34"/>
  <c r="AI84" i="34"/>
  <c r="AI125" i="34"/>
  <c r="BF126" i="34"/>
  <c r="BF85" i="34"/>
  <c r="AL83" i="34"/>
  <c r="AF85" i="34"/>
  <c r="M71" i="34"/>
  <c r="AM71" i="34"/>
  <c r="BA71" i="34"/>
  <c r="V113" i="34"/>
  <c r="AX113" i="34"/>
  <c r="S114" i="34"/>
  <c r="S73" i="34"/>
  <c r="AG114" i="34"/>
  <c r="AG73" i="34"/>
  <c r="AD115" i="34"/>
  <c r="M116" i="34"/>
  <c r="AM116" i="34"/>
  <c r="J76" i="34"/>
  <c r="J117" i="34"/>
  <c r="V117" i="34"/>
  <c r="V76" i="34"/>
  <c r="S118" i="34"/>
  <c r="AG118" i="34"/>
  <c r="AU118" i="34"/>
  <c r="AR121" i="34"/>
  <c r="AA121" i="34"/>
  <c r="AX121" i="34"/>
  <c r="AU122" i="34"/>
  <c r="AU81" i="34"/>
  <c r="M124" i="34"/>
  <c r="M83" i="34"/>
  <c r="AR125" i="34"/>
  <c r="AA125" i="34"/>
  <c r="AX84" i="34"/>
  <c r="AX125" i="34"/>
  <c r="AG126" i="34"/>
  <c r="AG85" i="34"/>
  <c r="AU126" i="34"/>
  <c r="AI72" i="34"/>
  <c r="AC74" i="34"/>
  <c r="AD78" i="34"/>
  <c r="X79" i="34"/>
  <c r="AF81" i="34"/>
  <c r="AM83" i="34"/>
  <c r="AD86" i="34"/>
  <c r="AM112" i="34"/>
  <c r="BC119" i="34"/>
  <c r="O123" i="34"/>
  <c r="U125" i="34"/>
  <c r="S115" i="34"/>
  <c r="S74" i="34"/>
  <c r="AG115" i="34"/>
  <c r="AG74" i="34"/>
  <c r="AU115" i="34"/>
  <c r="AU74" i="34"/>
  <c r="P75" i="34"/>
  <c r="AD75" i="34"/>
  <c r="M117" i="34"/>
  <c r="M76" i="34"/>
  <c r="AM117" i="34"/>
  <c r="AM76" i="34"/>
  <c r="BA117" i="34"/>
  <c r="BA76" i="34"/>
  <c r="AJ77" i="34"/>
  <c r="S119" i="34"/>
  <c r="S78" i="34"/>
  <c r="AG119" i="34"/>
  <c r="AG78" i="34"/>
  <c r="AU119" i="34"/>
  <c r="AU78" i="34"/>
  <c r="M121" i="34"/>
  <c r="M80" i="34"/>
  <c r="AM121" i="34"/>
  <c r="AM80" i="34"/>
  <c r="BA121" i="34"/>
  <c r="BA80" i="34"/>
  <c r="O70" i="34"/>
  <c r="U72" i="34"/>
  <c r="AT73" i="34"/>
  <c r="AX76" i="34"/>
  <c r="AT77" i="34"/>
  <c r="AZ79" i="34"/>
  <c r="U80" i="34"/>
  <c r="AC82" i="34"/>
  <c r="R85" i="34"/>
  <c r="J118" i="34"/>
  <c r="AO124" i="34"/>
  <c r="AO83" i="34"/>
  <c r="BC124" i="34"/>
  <c r="BC83" i="34"/>
  <c r="AC83" i="34"/>
  <c r="M84" i="34"/>
  <c r="AX85" i="34"/>
  <c r="S123" i="34"/>
  <c r="S82" i="34"/>
  <c r="AG123" i="34"/>
  <c r="AG82" i="34"/>
  <c r="AU127" i="34"/>
  <c r="R86" i="34"/>
  <c r="AR118" i="34" l="1"/>
  <c r="AA118" i="34"/>
  <c r="AD156" i="15"/>
  <c r="T156" i="15"/>
  <c r="AA86" i="34"/>
  <c r="AR86" i="34"/>
  <c r="O88" i="41"/>
  <c r="AA78" i="34"/>
  <c r="AR78" i="34"/>
  <c r="K99" i="15"/>
  <c r="O131" i="41"/>
  <c r="AD95" i="15"/>
  <c r="T95" i="15"/>
  <c r="AD98" i="15"/>
  <c r="T98" i="15"/>
  <c r="AR79" i="34"/>
  <c r="AA79" i="34"/>
  <c r="U93" i="15"/>
  <c r="J90" i="15"/>
  <c r="AD70" i="15"/>
  <c r="T70" i="15"/>
  <c r="AF96" i="15"/>
  <c r="AR75" i="34"/>
  <c r="AA75" i="34"/>
  <c r="Z96" i="15"/>
  <c r="K85" i="41"/>
  <c r="AR119" i="34"/>
  <c r="AA119" i="34"/>
  <c r="W96" i="15"/>
  <c r="U156" i="15"/>
  <c r="T99" i="15"/>
  <c r="AD99" i="15"/>
  <c r="AD153" i="15"/>
  <c r="T153" i="15"/>
  <c r="T97" i="15"/>
  <c r="AD97" i="15"/>
  <c r="AR117" i="34"/>
  <c r="AA117" i="34"/>
  <c r="O96" i="15"/>
  <c r="W162" i="15"/>
  <c r="L93" i="15"/>
  <c r="N156" i="15"/>
  <c r="AA120" i="34"/>
  <c r="AR120" i="34"/>
  <c r="P99" i="15"/>
  <c r="AF159" i="15"/>
  <c r="AA116" i="34"/>
  <c r="AR116" i="34"/>
  <c r="AR111" i="34"/>
  <c r="AA111" i="34"/>
  <c r="U96" i="15"/>
  <c r="P128" i="41"/>
  <c r="AR127" i="34"/>
  <c r="AA127" i="34"/>
  <c r="T134" i="15"/>
  <c r="J154" i="15"/>
  <c r="AD134" i="15"/>
  <c r="AA156" i="15"/>
  <c r="K128" i="41"/>
  <c r="AD162" i="15"/>
  <c r="T162" i="15"/>
  <c r="AK162" i="15"/>
  <c r="Z93" i="15"/>
  <c r="T158" i="15"/>
  <c r="AD158" i="15"/>
  <c r="Z156" i="15"/>
  <c r="AA76" i="34"/>
  <c r="AR76" i="34"/>
  <c r="AA74" i="34"/>
  <c r="AR74" i="34"/>
  <c r="M96" i="15"/>
  <c r="W99" i="15"/>
  <c r="L156" i="15"/>
  <c r="L88" i="41"/>
  <c r="AA71" i="34"/>
  <c r="AR71" i="34"/>
  <c r="AR70" i="34"/>
  <c r="AA70" i="34"/>
  <c r="AR115" i="34"/>
  <c r="AA115" i="34"/>
  <c r="W93" i="15"/>
  <c r="AJ96" i="15"/>
  <c r="U159" i="15"/>
  <c r="AA112" i="34"/>
  <c r="AR112" i="34"/>
  <c r="AA83" i="34"/>
  <c r="AR83" i="34"/>
  <c r="V159" i="15"/>
  <c r="T94" i="15"/>
  <c r="AD94" i="15"/>
  <c r="M93" i="15"/>
  <c r="AA124" i="34"/>
  <c r="AR124" i="34"/>
  <c r="Q156" i="15"/>
  <c r="AD160" i="15"/>
  <c r="T160" i="15"/>
  <c r="T154" i="15" l="1"/>
  <c r="AD154" i="15"/>
  <c r="AD90" i="15"/>
  <c r="T90" i="15"/>
</calcChain>
</file>

<file path=xl/sharedStrings.xml><?xml version="1.0" encoding="utf-8"?>
<sst xmlns="http://schemas.openxmlformats.org/spreadsheetml/2006/main" count="2145" uniqueCount="79">
  <si>
    <t>N</t>
  </si>
  <si>
    <t>Percentage of screened outlets stocking:</t>
  </si>
  <si>
    <t>FOR THE REPORT: GREY OUT COLUMNS WITH N UNDER 50</t>
  </si>
  <si>
    <t xml:space="preserve">Each Table tab has three tables: </t>
  </si>
  <si>
    <t>Volume</t>
  </si>
  <si>
    <t>Lower bound</t>
  </si>
  <si>
    <t>Upper bound</t>
  </si>
  <si>
    <t>variable name</t>
  </si>
  <si>
    <t>Retail total</t>
  </si>
  <si>
    <t>Private Not For-Profit Facility</t>
  </si>
  <si>
    <t>Private For-Profit Facility</t>
  </si>
  <si>
    <t>0.0</t>
  </si>
  <si>
    <t>Pharmacy</t>
  </si>
  <si>
    <t>Laboratory</t>
  </si>
  <si>
    <t>Informal</t>
  </si>
  <si>
    <t>Artemether lumefantrine</t>
  </si>
  <si>
    <t>Artesunate amodiaquine</t>
  </si>
  <si>
    <t>0</t>
  </si>
  <si>
    <t>.</t>
  </si>
  <si>
    <t>Artemisinin-PPQ</t>
  </si>
  <si>
    <t>Dihydroartemisinin-Piperaquine</t>
  </si>
  <si>
    <t>Arterolane PPQ</t>
  </si>
  <si>
    <t>Other ACTs not reported individually</t>
  </si>
  <si>
    <t>Quinine</t>
  </si>
  <si>
    <t>Chloroquine - packaged alone</t>
  </si>
  <si>
    <t>Sulfaxoxine pyrimethamine</t>
  </si>
  <si>
    <t>SP-Amodiaquine</t>
  </si>
  <si>
    <t>Other non-artemsinin therapy</t>
  </si>
  <si>
    <t>Oral artemisinin monotherapy</t>
  </si>
  <si>
    <t>Rectal artesunate</t>
  </si>
  <si>
    <t>Injectable artesunate</t>
  </si>
  <si>
    <t>Injectable artemether</t>
  </si>
  <si>
    <t>Injectable arteether/artemotil</t>
  </si>
  <si>
    <t>Rural</t>
  </si>
  <si>
    <t>Urban</t>
  </si>
  <si>
    <t>%</t>
  </si>
  <si>
    <t>No figures for volumes</t>
  </si>
  <si>
    <t>categories for figures:</t>
  </si>
  <si>
    <t>Drug store</t>
  </si>
  <si>
    <t>T_ii</t>
  </si>
  <si>
    <t>T_i</t>
  </si>
  <si>
    <t>T_iii_strat1</t>
  </si>
  <si>
    <t>T_iii_strat2</t>
  </si>
  <si>
    <t>T_iii_strat3</t>
  </si>
  <si>
    <t>T_iv_strat1</t>
  </si>
  <si>
    <t>T_iv_strat2</t>
  </si>
  <si>
    <t>T_iv_strat3</t>
  </si>
  <si>
    <t>Add caption</t>
  </si>
  <si>
    <t>[STRATA NAME]</t>
  </si>
  <si>
    <t xml:space="preserve">BLOOD TEST VOLUMES </t>
  </si>
  <si>
    <t>Total volumes of blood tests sold in the previous week, by stratum</t>
  </si>
  <si>
    <t>Any blood test</t>
  </si>
  <si>
    <t>Overall market share of blood tests sold in the previous week, by stratum</t>
  </si>
  <si>
    <t>blood test type</t>
  </si>
  <si>
    <t>Market share of blood tests sold in the previous week by outlet type, by stratum</t>
  </si>
  <si>
    <t>Figures for market share of blood tests by urban rural are not included in the toolkit</t>
  </si>
  <si>
    <t>Footnote: Volume data were available for the following total number of blood test products=22956;  by outlet type: Private not for profit=143; private not for profit=670; pharmacy=4845; PPMV=16446; informal=413; labs = 11; wholesalers= 428;   The number of blood test products with volume data, from outlets that met screening criteria for a full interview but did not complete the interview =71</t>
  </si>
  <si>
    <t>strat1 Footnote: Volume data were available for the following total number of blood test products=5529;  by outlet type: Private not for profit=35; private not for profit=47; pharmacy=682; PPMV=4668; informal=32; labs = 0; wholesalers= 65;   The number of blood test products with volume data, from outlets that met screening criteria for a full interview but did not complete the interview =13</t>
  </si>
  <si>
    <t>strat2 Footnote: Volume data were available for the following total number of blood test products=9481;  by outlet type: Private not for profit=71; private not for profit=384; pharmacy=1476; PPMV=7191; informal=182; labs = 3; wholesalers= 174;   The number of blood test products with volume data, from outlets that met screening criteria for a full interview but did not complete the interview =25</t>
  </si>
  <si>
    <t>strat3 Footnote: Volume data were available for the following total number of blood test products=5273;  by outlet type: Private not for profit=13; private not for profit=228; pharmacy=2561; PPMV=2285; informal=175; labs = 0; wholesalers= 11;   The number of blood test products with volume data, from outlets that met screening criteria for a full interview but did not complete the interview =31</t>
  </si>
  <si>
    <t>Urban strat1 Footnote: Volume data were available for the following total number of blood test products=3621;  by outlet type: Private not for profit=25; private not for profit=40; pharmacy=640; PPMV=2902; informal=0; labs = 0; wholesalers= 14;   The number of blood test products with volume data, from outlets that met screening criteria for a full interview but did not complete the interview =4</t>
  </si>
  <si>
    <t>Urban strat2 Footnote: Volume data were available for the following total number of blood test products=7671;  by outlet type: Private not for profit=64; private not for profit=351; pharmacy=1306; PPMV=5704; informal=123; labs = 3; wholesalers= 120;   The number of blood test products with volume data, from outlets that met screening criteria for a full interview but did not complete the interview =25</t>
  </si>
  <si>
    <t>Urban strat3 Footnote: Volume data were available for the following total number of blood test products=4408;  by outlet type: Private not for profit=13; private not for profit=200; pharmacy=2129; PPMV=1892; informal=163; labs = 0; wholesalers= 11;   The number of blood test products with volume data, from outlets that met screening criteria for a full interview but did not complete the interview =31</t>
  </si>
  <si>
    <t>OVERALL BLOOD TESTING MARKET SHARE</t>
  </si>
  <si>
    <t>BLOOD TESTING MARKET SHARE WITHIN OUTLET TYPES</t>
  </si>
  <si>
    <t>any diagnostic (micro/rdt)</t>
  </si>
  <si>
    <t>any microscopy</t>
  </si>
  <si>
    <t>RDT</t>
  </si>
  <si>
    <t>WHO PQ RDT</t>
  </si>
  <si>
    <t>RDT manufacturer: PREMIER MEDICAL CORPORATION</t>
  </si>
  <si>
    <t>RDT manufacturer: ADVY CHEMICAL</t>
  </si>
  <si>
    <t>RDT manufacturer: ARKRAY HEALTHCARE</t>
  </si>
  <si>
    <t>RDT manufacturer: other</t>
  </si>
  <si>
    <t>RDT manufacturer: don't know</t>
  </si>
  <si>
    <t>'Footnote: Volume data were available for the following total number of diagnostic products=830;  by outlet type: Private not for profit=34; private not for profit=160; pharmacy=67; PPMV=402; informal=14; labs = 149; wholesalers= 4;   The number of diagnostic products with volume data, from outlets that met screening criteria for a full interview but did not complete the interview =0</t>
  </si>
  <si>
    <t>Retail TOTAL</t>
  </si>
  <si>
    <t>Informal TOTAL</t>
  </si>
  <si>
    <t>RDT audited is true RDT?</t>
  </si>
  <si>
    <t>Urban Footnote: Volume data were available for the following total number of diagnostic products=655;  by outlet type: Private not for profit=30; private not for profit=144; pharmacy=60; PPMV=287; informal=12; labs = 120; wholesalers= 2;   The number of diagnostic products with volume data, from outlets that met screening criteria for a full interview but did not complete the interview 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</si>
</sst>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%"/>
  </numFmts>
  <fonts count="39" x14ac:knownFonts="1">
    <font>
      <sz val="11"/>
      <name val="Calibri"/>
    </font>
    <font>
      <sz val="11"/>
      <color rgb="FFFF0000"/>
      <name val="Calibri"/>
      <family val="2"/>
    </font>
    <font>
      <sz val="11"/>
      <name val="Calibri"/>
      <family val="2"/>
    </font>
    <font>
      <sz val="8"/>
      <name val="Roboto Light"/>
    </font>
    <font>
      <sz val="8"/>
      <color theme="0" tint="-0.34998626667073579"/>
      <name val="Roboto Light"/>
    </font>
    <font>
      <b/>
      <sz val="8"/>
      <name val="Roboto Light"/>
    </font>
    <font>
      <b/>
      <sz val="12"/>
      <name val="Roboto"/>
    </font>
    <font>
      <b/>
      <sz val="12"/>
      <color theme="0" tint="-0.34998626667073579"/>
      <name val="Roboto"/>
    </font>
    <font>
      <b/>
      <sz val="12"/>
      <name val="Roboto Light"/>
      <family val="2"/>
      <scheme val="minor"/>
    </font>
    <font>
      <sz val="11"/>
      <name val="Calibri"/>
      <family val="2"/>
    </font>
    <font>
      <i/>
      <sz val="11"/>
      <name val="Roboto"/>
    </font>
    <font>
      <i/>
      <sz val="11"/>
      <color theme="8"/>
      <name val="Calibri"/>
      <family val="2"/>
    </font>
    <font>
      <b/>
      <u/>
      <sz val="11"/>
      <name val="Calibri"/>
      <family val="2"/>
    </font>
    <font>
      <b/>
      <sz val="11"/>
      <name val="Roboto"/>
    </font>
    <font>
      <sz val="11"/>
      <color theme="0"/>
      <name val="Roboto"/>
    </font>
    <font>
      <sz val="11"/>
      <name val="Roboto"/>
    </font>
    <font>
      <i/>
      <sz val="8"/>
      <color theme="0" tint="-0.34998626667073579"/>
      <name val="Roboto"/>
    </font>
    <font>
      <i/>
      <sz val="7"/>
      <color theme="8"/>
      <name val="Calibri"/>
      <family val="2"/>
    </font>
    <font>
      <sz val="7"/>
      <name val="Calibri"/>
      <family val="2"/>
    </font>
    <font>
      <sz val="7"/>
      <name val="Roboto Light"/>
    </font>
    <font>
      <b/>
      <u/>
      <sz val="7"/>
      <name val="Calibri"/>
      <family val="2"/>
    </font>
    <font>
      <sz val="7"/>
      <color rgb="FFFF0000"/>
      <name val="Calibri"/>
      <family val="2"/>
    </font>
    <font>
      <sz val="11"/>
      <color theme="7"/>
      <name val="Calibri"/>
      <family val="2"/>
    </font>
    <font>
      <b/>
      <i/>
      <sz val="8"/>
      <color theme="1" tint="0.49995422223578601"/>
      <name val="Roboto Light"/>
    </font>
    <font>
      <sz val="8"/>
      <color theme="1" tint="0.49995422223578601"/>
      <name val="Roboto Light"/>
    </font>
    <font>
      <i/>
      <sz val="8"/>
      <color theme="1" tint="0.49995422223578601"/>
      <name val="Roboto Light"/>
    </font>
    <font>
      <sz val="10"/>
      <name val="Calibri"/>
      <family val="2"/>
    </font>
    <font>
      <b/>
      <sz val="10"/>
      <name val="Roboto"/>
    </font>
    <font>
      <b/>
      <sz val="10"/>
      <color theme="0" tint="-0.34998626667073579"/>
      <name val="Roboto"/>
    </font>
    <font>
      <sz val="10"/>
      <name val="Roboto Light"/>
    </font>
    <font>
      <sz val="10"/>
      <color theme="0" tint="-0.34998626667073579"/>
      <name val="Roboto Light"/>
    </font>
    <font>
      <sz val="10"/>
      <name val="Roboto"/>
    </font>
    <font>
      <sz val="10"/>
      <name val="Roboto Light"/>
      <scheme val="minor"/>
    </font>
    <font>
      <sz val="5"/>
      <name val="Roboto Light"/>
    </font>
    <font>
      <sz val="11"/>
      <name val="Calibri"/>
      <family val="2"/>
    </font>
    <font>
      <b/>
      <sz val="5"/>
      <name val="Roboto Light"/>
    </font>
    <font>
      <b/>
      <i/>
      <sz val="5"/>
      <name val="Roboto Light"/>
    </font>
    <font>
      <i/>
      <sz val="5"/>
      <name val="Roboto Light"/>
    </font>
    <font>
      <sz val="12"/>
      <name val="Roboto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684133426923432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542222357860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A2D5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D0D0D0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/>
      <top/>
      <bottom style="thick">
        <color theme="9"/>
      </bottom>
      <diagonal/>
    </border>
    <border>
      <left/>
      <right/>
      <top style="thick">
        <color theme="9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theme="2" tint="-9.9978637043366805E-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theme="2" tint="-9.9978637043366805E-2"/>
      </bottom>
      <diagonal/>
    </border>
    <border>
      <left/>
      <right/>
      <top style="medium">
        <color theme="2" tint="-9.9978637043366805E-2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9" fontId="9" fillId="0" borderId="0" applyFont="0" applyFill="0" applyBorder="0" applyAlignment="0" applyProtection="0"/>
    <xf numFmtId="44" fontId="34" fillId="0" borderId="0" applyFont="0" applyFill="0" applyBorder="0" applyAlignment="0" applyProtection="0"/>
  </cellStyleXfs>
  <cellXfs count="211">
    <xf numFmtId="0" fontId="0" fillId="0" borderId="0" xfId="0"/>
    <xf numFmtId="0" fontId="1" fillId="0" borderId="0" xfId="0" applyFont="1"/>
    <xf numFmtId="0" fontId="3" fillId="0" borderId="0" xfId="1" applyFont="1"/>
    <xf numFmtId="0" fontId="4" fillId="0" borderId="0" xfId="1" applyFont="1"/>
    <xf numFmtId="0" fontId="6" fillId="0" borderId="0" xfId="1" applyFont="1"/>
    <xf numFmtId="0" fontId="7" fillId="0" borderId="0" xfId="1" applyFont="1"/>
    <xf numFmtId="0" fontId="3" fillId="0" borderId="0" xfId="1" applyFont="1" applyAlignment="1">
      <alignment horizontal="left" wrapText="1"/>
    </xf>
    <xf numFmtId="0" fontId="3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0" fontId="3" fillId="2" borderId="0" xfId="1" applyFont="1" applyFill="1" applyAlignment="1">
      <alignment horizontal="left"/>
    </xf>
    <xf numFmtId="0" fontId="4" fillId="2" borderId="0" xfId="1" applyFont="1" applyFill="1"/>
    <xf numFmtId="0" fontId="3" fillId="2" borderId="0" xfId="1" applyFont="1" applyFill="1"/>
    <xf numFmtId="0" fontId="5" fillId="0" borderId="3" xfId="1" applyFont="1" applyBorder="1" applyAlignment="1">
      <alignment horizontal="left"/>
    </xf>
    <xf numFmtId="0" fontId="3" fillId="0" borderId="3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5" fillId="0" borderId="3" xfId="1" applyFont="1" applyBorder="1" applyAlignment="1">
      <alignment horizontal="left" vertical="top" wrapText="1"/>
    </xf>
    <xf numFmtId="0" fontId="8" fillId="0" borderId="0" xfId="0" applyFont="1"/>
    <xf numFmtId="0" fontId="3" fillId="3" borderId="3" xfId="1" applyFont="1" applyFill="1" applyBorder="1" applyAlignment="1">
      <alignment horizontal="center"/>
    </xf>
    <xf numFmtId="0" fontId="3" fillId="3" borderId="2" xfId="1" applyFont="1" applyFill="1" applyBorder="1" applyAlignment="1">
      <alignment horizontal="center"/>
    </xf>
    <xf numFmtId="0" fontId="3" fillId="4" borderId="3" xfId="1" applyFont="1" applyFill="1" applyBorder="1" applyAlignment="1">
      <alignment horizontal="center"/>
    </xf>
    <xf numFmtId="0" fontId="3" fillId="4" borderId="3" xfId="1" applyFont="1" applyFill="1" applyBorder="1" applyAlignment="1">
      <alignment horizontal="left"/>
    </xf>
    <xf numFmtId="10" fontId="3" fillId="3" borderId="3" xfId="1" applyNumberFormat="1" applyFont="1" applyFill="1" applyBorder="1" applyAlignment="1">
      <alignment horizontal="center"/>
    </xf>
    <xf numFmtId="10" fontId="3" fillId="0" borderId="3" xfId="1" applyNumberFormat="1" applyFont="1" applyBorder="1" applyAlignment="1">
      <alignment horizontal="center"/>
    </xf>
    <xf numFmtId="0" fontId="2" fillId="0" borderId="0" xfId="1"/>
    <xf numFmtId="0" fontId="2" fillId="0" borderId="4" xfId="1" applyBorder="1"/>
    <xf numFmtId="0" fontId="12" fillId="0" borderId="0" xfId="1" applyFont="1"/>
    <xf numFmtId="0" fontId="0" fillId="0" borderId="0" xfId="1" applyFont="1"/>
    <xf numFmtId="0" fontId="2" fillId="0" borderId="0" xfId="1" applyAlignment="1">
      <alignment wrapText="1"/>
    </xf>
    <xf numFmtId="0" fontId="2" fillId="0" borderId="4" xfId="1" applyBorder="1" applyAlignment="1">
      <alignment wrapText="1"/>
    </xf>
    <xf numFmtId="0" fontId="1" fillId="0" borderId="0" xfId="1" applyFont="1"/>
    <xf numFmtId="0" fontId="1" fillId="0" borderId="0" xfId="1" applyFont="1" applyAlignment="1">
      <alignment wrapText="1"/>
    </xf>
    <xf numFmtId="0" fontId="6" fillId="0" borderId="0" xfId="0" applyFont="1"/>
    <xf numFmtId="0" fontId="10" fillId="0" borderId="0" xfId="0" applyFont="1"/>
    <xf numFmtId="0" fontId="15" fillId="0" borderId="0" xfId="0" applyFont="1" applyAlignment="1">
      <alignment horizontal="center"/>
    </xf>
    <xf numFmtId="0" fontId="11" fillId="0" borderId="0" xfId="1" applyFont="1" applyAlignment="1">
      <alignment horizontal="left" indent="1"/>
    </xf>
    <xf numFmtId="0" fontId="2" fillId="2" borderId="0" xfId="1" applyFill="1"/>
    <xf numFmtId="0" fontId="2" fillId="2" borderId="4" xfId="1" applyFill="1" applyBorder="1"/>
    <xf numFmtId="9" fontId="3" fillId="3" borderId="3" xfId="2" applyFont="1" applyFill="1" applyBorder="1" applyAlignment="1">
      <alignment horizontal="center"/>
    </xf>
    <xf numFmtId="9" fontId="3" fillId="0" borderId="3" xfId="2" applyFont="1" applyBorder="1" applyAlignment="1">
      <alignment horizontal="center"/>
    </xf>
    <xf numFmtId="0" fontId="3" fillId="0" borderId="0" xfId="1" applyFont="1" applyAlignment="1">
      <alignment vertical="center"/>
    </xf>
    <xf numFmtId="0" fontId="2" fillId="0" borderId="0" xfId="0" applyFont="1"/>
    <xf numFmtId="0" fontId="17" fillId="0" borderId="0" xfId="1" applyFont="1" applyAlignment="1">
      <alignment horizontal="left" indent="1"/>
    </xf>
    <xf numFmtId="0" fontId="18" fillId="0" borderId="0" xfId="1" applyFont="1"/>
    <xf numFmtId="0" fontId="18" fillId="0" borderId="4" xfId="1" applyFont="1" applyBorder="1"/>
    <xf numFmtId="0" fontId="19" fillId="3" borderId="2" xfId="1" applyFont="1" applyFill="1" applyBorder="1" applyAlignment="1">
      <alignment horizontal="center"/>
    </xf>
    <xf numFmtId="0" fontId="19" fillId="0" borderId="2" xfId="1" applyFont="1" applyBorder="1" applyAlignment="1">
      <alignment horizontal="center"/>
    </xf>
    <xf numFmtId="0" fontId="19" fillId="0" borderId="0" xfId="1" applyFont="1"/>
    <xf numFmtId="0" fontId="20" fillId="0" borderId="0" xfId="1" applyFont="1"/>
    <xf numFmtId="0" fontId="18" fillId="0" borderId="4" xfId="1" applyFont="1" applyBorder="1" applyAlignment="1">
      <alignment wrapText="1"/>
    </xf>
    <xf numFmtId="0" fontId="21" fillId="0" borderId="0" xfId="1" applyFont="1"/>
    <xf numFmtId="0" fontId="3" fillId="0" borderId="9" xfId="1" applyFont="1" applyBorder="1" applyAlignment="1">
      <alignment horizontal="center"/>
    </xf>
    <xf numFmtId="0" fontId="19" fillId="0" borderId="7" xfId="1" applyFont="1" applyBorder="1" applyAlignment="1">
      <alignment horizontal="center"/>
    </xf>
    <xf numFmtId="164" fontId="3" fillId="0" borderId="3" xfId="2" applyNumberFormat="1" applyFont="1" applyBorder="1" applyAlignment="1">
      <alignment horizontal="center"/>
    </xf>
    <xf numFmtId="0" fontId="23" fillId="0" borderId="0" xfId="1" applyFont="1" applyAlignment="1">
      <alignment horizontal="left"/>
    </xf>
    <xf numFmtId="0" fontId="25" fillId="0" borderId="0" xfId="1" applyFont="1" applyAlignment="1">
      <alignment horizontal="left"/>
    </xf>
    <xf numFmtId="9" fontId="24" fillId="0" borderId="0" xfId="1" applyNumberFormat="1" applyFont="1"/>
    <xf numFmtId="9" fontId="23" fillId="0" borderId="0" xfId="1" applyNumberFormat="1" applyFont="1" applyAlignment="1">
      <alignment horizontal="left"/>
    </xf>
    <xf numFmtId="9" fontId="3" fillId="0" borderId="0" xfId="1" applyNumberFormat="1" applyFont="1"/>
    <xf numFmtId="9" fontId="25" fillId="0" borderId="0" xfId="1" applyNumberFormat="1" applyFont="1" applyAlignment="1">
      <alignment horizontal="left"/>
    </xf>
    <xf numFmtId="9" fontId="4" fillId="0" borderId="0" xfId="1" applyNumberFormat="1" applyFont="1"/>
    <xf numFmtId="0" fontId="22" fillId="0" borderId="0" xfId="1" applyFont="1" applyAlignment="1">
      <alignment horizontal="center" wrapText="1"/>
    </xf>
    <xf numFmtId="0" fontId="22" fillId="0" borderId="10" xfId="1" applyFont="1" applyBorder="1" applyAlignment="1">
      <alignment horizontal="center" wrapText="1"/>
    </xf>
    <xf numFmtId="0" fontId="3" fillId="8" borderId="3" xfId="1" applyFont="1" applyFill="1" applyBorder="1" applyAlignment="1">
      <alignment horizontal="left" wrapText="1"/>
    </xf>
    <xf numFmtId="0" fontId="5" fillId="8" borderId="3" xfId="1" applyFont="1" applyFill="1" applyBorder="1" applyAlignment="1">
      <alignment horizontal="center" wrapText="1"/>
    </xf>
    <xf numFmtId="0" fontId="3" fillId="8" borderId="0" xfId="1" applyFont="1" applyFill="1" applyAlignment="1">
      <alignment horizontal="left" wrapText="1"/>
    </xf>
    <xf numFmtId="0" fontId="5" fillId="8" borderId="0" xfId="1" applyFont="1" applyFill="1" applyAlignment="1">
      <alignment horizontal="center"/>
    </xf>
    <xf numFmtId="0" fontId="5" fillId="9" borderId="3" xfId="1" applyFont="1" applyFill="1" applyBorder="1" applyAlignment="1">
      <alignment horizontal="center" wrapText="1"/>
    </xf>
    <xf numFmtId="0" fontId="5" fillId="9" borderId="0" xfId="1" applyFont="1" applyFill="1" applyAlignment="1">
      <alignment horizontal="center"/>
    </xf>
    <xf numFmtId="0" fontId="5" fillId="10" borderId="3" xfId="1" applyFont="1" applyFill="1" applyBorder="1" applyAlignment="1">
      <alignment horizontal="center" wrapText="1"/>
    </xf>
    <xf numFmtId="0" fontId="5" fillId="10" borderId="0" xfId="1" applyFont="1" applyFill="1" applyAlignment="1">
      <alignment horizontal="center"/>
    </xf>
    <xf numFmtId="0" fontId="5" fillId="8" borderId="3" xfId="1" applyFont="1" applyFill="1" applyBorder="1" applyAlignment="1">
      <alignment horizontal="center" vertical="center" wrapText="1"/>
    </xf>
    <xf numFmtId="0" fontId="5" fillId="8" borderId="0" xfId="1" applyFont="1" applyFill="1" applyAlignment="1">
      <alignment horizontal="center" vertical="center"/>
    </xf>
    <xf numFmtId="0" fontId="3" fillId="8" borderId="0" xfId="1" applyFont="1" applyFill="1" applyAlignment="1">
      <alignment horizontal="center"/>
    </xf>
    <xf numFmtId="0" fontId="3" fillId="8" borderId="2" xfId="1" applyFont="1" applyFill="1" applyBorder="1" applyAlignment="1">
      <alignment horizontal="center"/>
    </xf>
    <xf numFmtId="0" fontId="5" fillId="9" borderId="3" xfId="1" applyFont="1" applyFill="1" applyBorder="1" applyAlignment="1">
      <alignment horizontal="center" vertical="center" wrapText="1"/>
    </xf>
    <xf numFmtId="0" fontId="5" fillId="9" borderId="0" xfId="1" applyFont="1" applyFill="1" applyAlignment="1">
      <alignment horizontal="center" vertical="center"/>
    </xf>
    <xf numFmtId="0" fontId="3" fillId="9" borderId="0" xfId="1" applyFont="1" applyFill="1" applyAlignment="1">
      <alignment horizontal="center"/>
    </xf>
    <xf numFmtId="0" fontId="3" fillId="9" borderId="2" xfId="1" applyFont="1" applyFill="1" applyBorder="1" applyAlignment="1">
      <alignment horizontal="center"/>
    </xf>
    <xf numFmtId="0" fontId="5" fillId="10" borderId="2" xfId="1" applyFont="1" applyFill="1" applyBorder="1" applyAlignment="1">
      <alignment horizontal="center"/>
    </xf>
    <xf numFmtId="0" fontId="5" fillId="8" borderId="9" xfId="1" applyFont="1" applyFill="1" applyBorder="1" applyAlignment="1">
      <alignment horizontal="center" vertical="center" wrapText="1"/>
    </xf>
    <xf numFmtId="0" fontId="5" fillId="8" borderId="8" xfId="1" applyFont="1" applyFill="1" applyBorder="1" applyAlignment="1">
      <alignment horizontal="center" vertical="center"/>
    </xf>
    <xf numFmtId="0" fontId="3" fillId="8" borderId="8" xfId="1" applyFont="1" applyFill="1" applyBorder="1" applyAlignment="1">
      <alignment horizontal="center"/>
    </xf>
    <xf numFmtId="0" fontId="3" fillId="8" borderId="7" xfId="1" applyFont="1" applyFill="1" applyBorder="1" applyAlignment="1">
      <alignment horizontal="center"/>
    </xf>
    <xf numFmtId="0" fontId="5" fillId="8" borderId="2" xfId="1" applyFont="1" applyFill="1" applyBorder="1" applyAlignment="1">
      <alignment horizontal="center"/>
    </xf>
    <xf numFmtId="0" fontId="5" fillId="9" borderId="9" xfId="1" applyFont="1" applyFill="1" applyBorder="1" applyAlignment="1">
      <alignment horizontal="center" wrapText="1"/>
    </xf>
    <xf numFmtId="0" fontId="5" fillId="9" borderId="8" xfId="1" applyFont="1" applyFill="1" applyBorder="1" applyAlignment="1">
      <alignment horizontal="center"/>
    </xf>
    <xf numFmtId="0" fontId="3" fillId="9" borderId="8" xfId="1" applyFont="1" applyFill="1" applyBorder="1" applyAlignment="1">
      <alignment horizontal="center"/>
    </xf>
    <xf numFmtId="0" fontId="3" fillId="9" borderId="7" xfId="1" applyFont="1" applyFill="1" applyBorder="1" applyAlignment="1">
      <alignment horizontal="center"/>
    </xf>
    <xf numFmtId="0" fontId="5" fillId="10" borderId="9" xfId="1" applyFont="1" applyFill="1" applyBorder="1" applyAlignment="1">
      <alignment horizontal="center" wrapText="1"/>
    </xf>
    <xf numFmtId="0" fontId="5" fillId="10" borderId="8" xfId="1" applyFont="1" applyFill="1" applyBorder="1" applyAlignment="1">
      <alignment horizontal="center"/>
    </xf>
    <xf numFmtId="0" fontId="3" fillId="10" borderId="0" xfId="1" applyFont="1" applyFill="1" applyAlignment="1">
      <alignment horizontal="center"/>
    </xf>
    <xf numFmtId="0" fontId="3" fillId="10" borderId="8" xfId="1" applyFont="1" applyFill="1" applyBorder="1" applyAlignment="1">
      <alignment horizontal="center"/>
    </xf>
    <xf numFmtId="0" fontId="3" fillId="10" borderId="2" xfId="1" applyFont="1" applyFill="1" applyBorder="1" applyAlignment="1">
      <alignment horizontal="center"/>
    </xf>
    <xf numFmtId="0" fontId="3" fillId="10" borderId="7" xfId="1" applyFont="1" applyFill="1" applyBorder="1" applyAlignment="1">
      <alignment horizontal="center"/>
    </xf>
    <xf numFmtId="0" fontId="19" fillId="3" borderId="0" xfId="1" applyFont="1" applyFill="1" applyAlignment="1">
      <alignment horizontal="center"/>
    </xf>
    <xf numFmtId="0" fontId="19" fillId="0" borderId="0" xfId="1" applyFont="1" applyAlignment="1">
      <alignment horizontal="center"/>
    </xf>
    <xf numFmtId="0" fontId="19" fillId="0" borderId="8" xfId="1" applyFont="1" applyBorder="1" applyAlignment="1">
      <alignment horizontal="center"/>
    </xf>
    <xf numFmtId="0" fontId="26" fillId="0" borderId="0" xfId="0" applyFont="1"/>
    <xf numFmtId="0" fontId="27" fillId="0" borderId="0" xfId="1" applyFont="1"/>
    <xf numFmtId="0" fontId="26" fillId="0" borderId="0" xfId="1" applyFont="1"/>
    <xf numFmtId="0" fontId="26" fillId="0" borderId="4" xfId="1" applyFont="1" applyBorder="1"/>
    <xf numFmtId="0" fontId="28" fillId="0" borderId="0" xfId="1" applyFont="1"/>
    <xf numFmtId="0" fontId="29" fillId="0" borderId="0" xfId="1" applyFont="1" applyAlignment="1">
      <alignment horizontal="left"/>
    </xf>
    <xf numFmtId="0" fontId="29" fillId="0" borderId="0" xfId="1" applyFont="1"/>
    <xf numFmtId="0" fontId="26" fillId="0" borderId="0" xfId="0" applyFont="1" applyAlignment="1">
      <alignment horizontal="center"/>
    </xf>
    <xf numFmtId="0" fontId="26" fillId="0" borderId="0" xfId="1" applyFont="1" applyAlignment="1">
      <alignment horizontal="center"/>
    </xf>
    <xf numFmtId="0" fontId="26" fillId="0" borderId="4" xfId="1" applyFont="1" applyBorder="1" applyAlignment="1">
      <alignment horizontal="center"/>
    </xf>
    <xf numFmtId="0" fontId="29" fillId="0" borderId="0" xfId="1" applyFont="1" applyAlignment="1">
      <alignment horizontal="center"/>
    </xf>
    <xf numFmtId="0" fontId="5" fillId="11" borderId="3" xfId="1" applyFont="1" applyFill="1" applyBorder="1" applyAlignment="1">
      <alignment horizontal="center" vertical="center" wrapText="1"/>
    </xf>
    <xf numFmtId="0" fontId="5" fillId="11" borderId="9" xfId="1" applyFont="1" applyFill="1" applyBorder="1" applyAlignment="1">
      <alignment horizontal="center" vertical="center" wrapText="1"/>
    </xf>
    <xf numFmtId="0" fontId="5" fillId="11" borderId="3" xfId="1" applyFont="1" applyFill="1" applyBorder="1" applyAlignment="1">
      <alignment horizontal="center" wrapText="1"/>
    </xf>
    <xf numFmtId="0" fontId="5" fillId="11" borderId="0" xfId="1" applyFont="1" applyFill="1" applyAlignment="1">
      <alignment horizontal="center" vertical="center"/>
    </xf>
    <xf numFmtId="0" fontId="5" fillId="11" borderId="8" xfId="1" applyFont="1" applyFill="1" applyBorder="1" applyAlignment="1">
      <alignment horizontal="center" vertical="center"/>
    </xf>
    <xf numFmtId="0" fontId="5" fillId="11" borderId="0" xfId="1" applyFont="1" applyFill="1" applyAlignment="1">
      <alignment horizontal="center"/>
    </xf>
    <xf numFmtId="0" fontId="3" fillId="11" borderId="0" xfId="1" applyFont="1" applyFill="1" applyAlignment="1">
      <alignment horizontal="center"/>
    </xf>
    <xf numFmtId="0" fontId="3" fillId="11" borderId="8" xfId="1" applyFont="1" applyFill="1" applyBorder="1" applyAlignment="1">
      <alignment horizontal="center"/>
    </xf>
    <xf numFmtId="0" fontId="3" fillId="11" borderId="2" xfId="1" applyFont="1" applyFill="1" applyBorder="1" applyAlignment="1">
      <alignment horizontal="center"/>
    </xf>
    <xf numFmtId="0" fontId="3" fillId="11" borderId="7" xfId="1" applyFont="1" applyFill="1" applyBorder="1" applyAlignment="1">
      <alignment horizontal="center"/>
    </xf>
    <xf numFmtId="0" fontId="5" fillId="11" borderId="2" xfId="1" applyFont="1" applyFill="1" applyBorder="1" applyAlignment="1">
      <alignment horizontal="center"/>
    </xf>
    <xf numFmtId="0" fontId="32" fillId="0" borderId="0" xfId="0" applyFont="1"/>
    <xf numFmtId="0" fontId="30" fillId="0" borderId="0" xfId="1" applyFont="1"/>
    <xf numFmtId="0" fontId="5" fillId="12" borderId="3" xfId="1" applyFont="1" applyFill="1" applyBorder="1" applyAlignment="1">
      <alignment horizontal="center" vertical="center" wrapText="1"/>
    </xf>
    <xf numFmtId="0" fontId="5" fillId="12" borderId="0" xfId="1" applyFont="1" applyFill="1" applyAlignment="1">
      <alignment horizontal="center" vertical="center"/>
    </xf>
    <xf numFmtId="0" fontId="33" fillId="12" borderId="0" xfId="1" applyFont="1" applyFill="1" applyAlignment="1">
      <alignment horizontal="center"/>
    </xf>
    <xf numFmtId="0" fontId="33" fillId="12" borderId="2" xfId="1" applyFont="1" applyFill="1" applyBorder="1" applyAlignment="1">
      <alignment horizontal="center"/>
    </xf>
    <xf numFmtId="0" fontId="5" fillId="12" borderId="3" xfId="1" applyFont="1" applyFill="1" applyBorder="1" applyAlignment="1">
      <alignment horizontal="center" wrapText="1"/>
    </xf>
    <xf numFmtId="0" fontId="5" fillId="12" borderId="0" xfId="1" applyFont="1" applyFill="1" applyAlignment="1">
      <alignment horizontal="center"/>
    </xf>
    <xf numFmtId="0" fontId="0" fillId="0" borderId="0" xfId="0" quotePrefix="1"/>
    <xf numFmtId="0" fontId="8" fillId="0" borderId="0" xfId="1" applyFont="1"/>
    <xf numFmtId="1" fontId="5" fillId="0" borderId="3" xfId="3" applyNumberFormat="1" applyFont="1" applyBorder="1" applyAlignment="1">
      <alignment horizontal="left"/>
    </xf>
    <xf numFmtId="1" fontId="33" fillId="0" borderId="0" xfId="1" applyNumberFormat="1" applyFont="1"/>
    <xf numFmtId="1" fontId="5" fillId="0" borderId="3" xfId="1" applyNumberFormat="1" applyFont="1" applyBorder="1" applyAlignment="1">
      <alignment horizontal="left" vertical="top" wrapText="1"/>
    </xf>
    <xf numFmtId="1" fontId="35" fillId="0" borderId="2" xfId="1" applyNumberFormat="1" applyFont="1" applyBorder="1" applyAlignment="1">
      <alignment horizontal="left" vertical="top" wrapText="1"/>
    </xf>
    <xf numFmtId="1" fontId="36" fillId="0" borderId="2" xfId="1" applyNumberFormat="1" applyFont="1" applyBorder="1" applyAlignment="1">
      <alignment horizontal="left" vertical="top" wrapText="1" indent="1"/>
    </xf>
    <xf numFmtId="1" fontId="35" fillId="0" borderId="0" xfId="1" applyNumberFormat="1" applyFont="1"/>
    <xf numFmtId="1" fontId="5" fillId="0" borderId="3" xfId="3" applyNumberFormat="1" applyFont="1" applyBorder="1" applyAlignment="1">
      <alignment horizontal="left" vertical="top" wrapText="1"/>
    </xf>
    <xf numFmtId="1" fontId="37" fillId="0" borderId="2" xfId="1" applyNumberFormat="1" applyFont="1" applyBorder="1" applyAlignment="1">
      <alignment horizontal="left" vertical="top" wrapText="1"/>
    </xf>
    <xf numFmtId="1" fontId="33" fillId="0" borderId="2" xfId="1" applyNumberFormat="1" applyFont="1" applyBorder="1" applyAlignment="1">
      <alignment horizontal="left" indent="2"/>
    </xf>
    <xf numFmtId="1" fontId="5" fillId="0" borderId="3" xfId="1" applyNumberFormat="1" applyFont="1" applyBorder="1" applyAlignment="1">
      <alignment horizontal="left"/>
    </xf>
    <xf numFmtId="1" fontId="25" fillId="0" borderId="0" xfId="1" applyNumberFormat="1" applyFont="1" applyAlignment="1">
      <alignment horizontal="left"/>
    </xf>
    <xf numFmtId="0" fontId="3" fillId="0" borderId="11" xfId="1" applyFont="1" applyBorder="1" applyAlignment="1">
      <alignment horizontal="left"/>
    </xf>
    <xf numFmtId="0" fontId="4" fillId="0" borderId="11" xfId="1" applyFont="1" applyBorder="1"/>
    <xf numFmtId="0" fontId="3" fillId="0" borderId="11" xfId="1" applyFont="1" applyBorder="1"/>
    <xf numFmtId="0" fontId="29" fillId="0" borderId="11" xfId="1" applyFont="1" applyBorder="1" applyAlignment="1">
      <alignment horizontal="left"/>
    </xf>
    <xf numFmtId="0" fontId="30" fillId="0" borderId="11" xfId="1" applyFont="1" applyBorder="1"/>
    <xf numFmtId="0" fontId="29" fillId="0" borderId="11" xfId="1" applyFont="1" applyBorder="1"/>
    <xf numFmtId="0" fontId="5" fillId="0" borderId="0" xfId="1" applyFont="1" applyAlignment="1">
      <alignment horizontal="left"/>
    </xf>
    <xf numFmtId="9" fontId="3" fillId="3" borderId="0" xfId="2" applyFont="1" applyFill="1" applyBorder="1" applyAlignment="1">
      <alignment horizontal="center"/>
    </xf>
    <xf numFmtId="9" fontId="3" fillId="0" borderId="0" xfId="2" applyFont="1" applyBorder="1" applyAlignment="1">
      <alignment horizontal="center"/>
    </xf>
    <xf numFmtId="9" fontId="3" fillId="0" borderId="9" xfId="2" applyFont="1" applyBorder="1" applyAlignment="1">
      <alignment horizontal="center"/>
    </xf>
    <xf numFmtId="0" fontId="5" fillId="8" borderId="9" xfId="1" applyFont="1" applyFill="1" applyBorder="1" applyAlignment="1">
      <alignment horizontal="center" wrapText="1"/>
    </xf>
    <xf numFmtId="0" fontId="5" fillId="8" borderId="8" xfId="1" applyFont="1" applyFill="1" applyBorder="1" applyAlignment="1">
      <alignment horizontal="center"/>
    </xf>
    <xf numFmtId="9" fontId="3" fillId="0" borderId="8" xfId="2" applyFont="1" applyBorder="1" applyAlignment="1">
      <alignment horizontal="center"/>
    </xf>
    <xf numFmtId="0" fontId="5" fillId="0" borderId="1" xfId="1" applyFont="1" applyBorder="1" applyAlignment="1">
      <alignment horizontal="left" vertical="top" wrapText="1"/>
    </xf>
    <xf numFmtId="9" fontId="3" fillId="3" borderId="1" xfId="2" applyFont="1" applyFill="1" applyBorder="1" applyAlignment="1">
      <alignment horizontal="center"/>
    </xf>
    <xf numFmtId="9" fontId="3" fillId="0" borderId="1" xfId="2" applyFont="1" applyBorder="1" applyAlignment="1">
      <alignment horizontal="center"/>
    </xf>
    <xf numFmtId="9" fontId="3" fillId="0" borderId="15" xfId="2" applyFont="1" applyBorder="1" applyAlignment="1">
      <alignment horizontal="center"/>
    </xf>
    <xf numFmtId="0" fontId="3" fillId="4" borderId="9" xfId="1" applyFont="1" applyFill="1" applyBorder="1" applyAlignment="1">
      <alignment horizontal="center"/>
    </xf>
    <xf numFmtId="10" fontId="3" fillId="0" borderId="9" xfId="1" applyNumberFormat="1" applyFont="1" applyBorder="1" applyAlignment="1">
      <alignment horizontal="center"/>
    </xf>
    <xf numFmtId="0" fontId="2" fillId="0" borderId="0" xfId="1" applyAlignment="1">
      <alignment horizontal="center"/>
    </xf>
    <xf numFmtId="0" fontId="2" fillId="0" borderId="4" xfId="1" applyBorder="1" applyAlignment="1">
      <alignment horizontal="center"/>
    </xf>
    <xf numFmtId="0" fontId="3" fillId="0" borderId="0" xfId="1" applyFont="1" applyAlignment="1">
      <alignment horizontal="center"/>
    </xf>
    <xf numFmtId="0" fontId="38" fillId="13" borderId="0" xfId="1" applyFont="1" applyFill="1" applyAlignment="1">
      <alignment horizontal="center"/>
    </xf>
    <xf numFmtId="0" fontId="4" fillId="13" borderId="0" xfId="1" applyFont="1" applyFill="1" applyAlignment="1">
      <alignment horizontal="center"/>
    </xf>
    <xf numFmtId="0" fontId="3" fillId="13" borderId="0" xfId="1" applyFont="1" applyFill="1" applyAlignment="1">
      <alignment horizontal="center"/>
    </xf>
    <xf numFmtId="0" fontId="4" fillId="13" borderId="8" xfId="1" applyFont="1" applyFill="1" applyBorder="1" applyAlignment="1">
      <alignment horizontal="center"/>
    </xf>
    <xf numFmtId="0" fontId="3" fillId="13" borderId="7" xfId="1" applyFont="1" applyFill="1" applyBorder="1" applyAlignment="1">
      <alignment horizontal="center"/>
    </xf>
    <xf numFmtId="0" fontId="5" fillId="11" borderId="9" xfId="1" applyFont="1" applyFill="1" applyBorder="1" applyAlignment="1">
      <alignment horizontal="center" wrapText="1"/>
    </xf>
    <xf numFmtId="0" fontId="5" fillId="11" borderId="8" xfId="1" applyFont="1" applyFill="1" applyBorder="1" applyAlignment="1">
      <alignment horizontal="center"/>
    </xf>
    <xf numFmtId="1" fontId="33" fillId="0" borderId="0" xfId="1" applyNumberFormat="1" applyFont="1" applyAlignment="1">
      <alignment horizontal="left" indent="2"/>
    </xf>
    <xf numFmtId="0" fontId="27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0" fontId="15" fillId="0" borderId="5" xfId="0" applyFont="1" applyBorder="1" applyAlignment="1">
      <alignment horizontal="left" wrapText="1"/>
    </xf>
    <xf numFmtId="0" fontId="3" fillId="12" borderId="3" xfId="1" applyFont="1" applyFill="1" applyBorder="1" applyAlignment="1">
      <alignment horizontal="left" wrapText="1"/>
    </xf>
    <xf numFmtId="0" fontId="3" fillId="12" borderId="0" xfId="1" applyFont="1" applyFill="1" applyAlignment="1">
      <alignment horizontal="left" wrapText="1"/>
    </xf>
    <xf numFmtId="0" fontId="3" fillId="12" borderId="2" xfId="1" applyFont="1" applyFill="1" applyBorder="1" applyAlignment="1">
      <alignment horizontal="left" wrapText="1"/>
    </xf>
    <xf numFmtId="0" fontId="3" fillId="0" borderId="13" xfId="1" applyFont="1" applyBorder="1" applyAlignment="1">
      <alignment horizontal="left" vertical="top" wrapText="1"/>
    </xf>
    <xf numFmtId="0" fontId="13" fillId="5" borderId="5" xfId="0" applyFont="1" applyFill="1" applyBorder="1" applyAlignment="1">
      <alignment horizontal="left" wrapText="1"/>
    </xf>
    <xf numFmtId="0" fontId="14" fillId="6" borderId="6" xfId="0" applyFont="1" applyFill="1" applyBorder="1" applyAlignment="1">
      <alignment horizontal="left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left" wrapText="1"/>
    </xf>
    <xf numFmtId="0" fontId="31" fillId="7" borderId="12" xfId="1" applyFont="1" applyFill="1" applyBorder="1" applyAlignment="1">
      <alignment horizontal="center"/>
    </xf>
    <xf numFmtId="0" fontId="31" fillId="7" borderId="2" xfId="1" applyFont="1" applyFill="1" applyBorder="1" applyAlignment="1">
      <alignment horizontal="center"/>
    </xf>
    <xf numFmtId="0" fontId="3" fillId="11" borderId="3" xfId="1" applyFont="1" applyFill="1" applyBorder="1" applyAlignment="1">
      <alignment horizontal="left" wrapText="1"/>
    </xf>
    <xf numFmtId="0" fontId="3" fillId="11" borderId="0" xfId="1" applyFont="1" applyFill="1" applyAlignment="1">
      <alignment horizontal="left" wrapText="1"/>
    </xf>
    <xf numFmtId="0" fontId="3" fillId="11" borderId="2" xfId="1" applyFont="1" applyFill="1" applyBorder="1" applyAlignment="1">
      <alignment horizontal="left" wrapText="1"/>
    </xf>
    <xf numFmtId="0" fontId="31" fillId="13" borderId="2" xfId="1" applyFont="1" applyFill="1" applyBorder="1" applyAlignment="1">
      <alignment horizontal="center"/>
    </xf>
    <xf numFmtId="0" fontId="31" fillId="13" borderId="7" xfId="1" applyFont="1" applyFill="1" applyBorder="1" applyAlignment="1">
      <alignment horizontal="center"/>
    </xf>
    <xf numFmtId="0" fontId="3" fillId="0" borderId="11" xfId="1" applyFont="1" applyBorder="1" applyAlignment="1">
      <alignment horizontal="left" vertical="top" wrapText="1"/>
    </xf>
    <xf numFmtId="0" fontId="3" fillId="11" borderId="3" xfId="1" applyFont="1" applyFill="1" applyBorder="1" applyAlignment="1">
      <alignment horizontal="center" wrapText="1"/>
    </xf>
    <xf numFmtId="0" fontId="3" fillId="11" borderId="0" xfId="1" applyFont="1" applyFill="1" applyAlignment="1">
      <alignment horizontal="center" wrapText="1"/>
    </xf>
    <xf numFmtId="0" fontId="3" fillId="11" borderId="2" xfId="1" applyFont="1" applyFill="1" applyBorder="1" applyAlignment="1">
      <alignment horizontal="center" wrapText="1"/>
    </xf>
    <xf numFmtId="0" fontId="31" fillId="7" borderId="7" xfId="1" applyFont="1" applyFill="1" applyBorder="1" applyAlignment="1">
      <alignment horizontal="center"/>
    </xf>
    <xf numFmtId="0" fontId="3" fillId="8" borderId="3" xfId="1" applyFont="1" applyFill="1" applyBorder="1" applyAlignment="1">
      <alignment horizontal="left" wrapText="1"/>
    </xf>
    <xf numFmtId="0" fontId="3" fillId="8" borderId="0" xfId="1" applyFont="1" applyFill="1" applyAlignment="1">
      <alignment horizontal="left" wrapText="1"/>
    </xf>
    <xf numFmtId="0" fontId="3" fillId="8" borderId="2" xfId="1" applyFont="1" applyFill="1" applyBorder="1" applyAlignment="1">
      <alignment horizontal="left" wrapText="1"/>
    </xf>
    <xf numFmtId="0" fontId="3" fillId="9" borderId="3" xfId="1" applyFont="1" applyFill="1" applyBorder="1" applyAlignment="1">
      <alignment horizontal="left" wrapText="1"/>
    </xf>
    <xf numFmtId="0" fontId="3" fillId="9" borderId="0" xfId="1" applyFont="1" applyFill="1" applyAlignment="1">
      <alignment horizontal="left" wrapText="1"/>
    </xf>
    <xf numFmtId="0" fontId="3" fillId="9" borderId="2" xfId="1" applyFont="1" applyFill="1" applyBorder="1" applyAlignment="1">
      <alignment horizontal="left" wrapText="1"/>
    </xf>
    <xf numFmtId="0" fontId="3" fillId="10" borderId="3" xfId="1" applyFont="1" applyFill="1" applyBorder="1" applyAlignment="1">
      <alignment horizontal="left" wrapText="1"/>
    </xf>
    <xf numFmtId="0" fontId="3" fillId="10" borderId="0" xfId="1" applyFont="1" applyFill="1" applyAlignment="1">
      <alignment horizontal="left" wrapText="1"/>
    </xf>
    <xf numFmtId="0" fontId="3" fillId="10" borderId="2" xfId="1" applyFont="1" applyFill="1" applyBorder="1" applyAlignment="1">
      <alignment horizontal="left" wrapText="1"/>
    </xf>
    <xf numFmtId="0" fontId="16" fillId="0" borderId="0" xfId="0" applyFont="1" applyAlignment="1">
      <alignment horizontal="left"/>
    </xf>
    <xf numFmtId="0" fontId="6" fillId="0" borderId="14" xfId="1" applyFont="1" applyBorder="1" applyAlignment="1">
      <alignment horizontal="left"/>
    </xf>
    <xf numFmtId="0" fontId="3" fillId="0" borderId="0" xfId="1" applyFont="1" applyAlignment="1">
      <alignment horizontal="left" vertical="top" wrapText="1"/>
    </xf>
    <xf numFmtId="1" fontId="3" fillId="0" borderId="0" xfId="1" applyNumberFormat="1" applyFont="1" applyAlignment="1">
      <alignment horizontal="left"/>
    </xf>
    <xf numFmtId="0" fontId="3" fillId="9" borderId="3" xfId="1" applyFont="1" applyFill="1" applyBorder="1" applyAlignment="1">
      <alignment horizontal="left" vertical="center" wrapText="1"/>
    </xf>
    <xf numFmtId="0" fontId="3" fillId="9" borderId="0" xfId="1" applyFont="1" applyFill="1" applyAlignment="1">
      <alignment horizontal="left" vertical="center" wrapText="1"/>
    </xf>
    <xf numFmtId="0" fontId="3" fillId="8" borderId="3" xfId="1" applyFont="1" applyFill="1" applyBorder="1" applyAlignment="1">
      <alignment horizontal="center" wrapText="1"/>
    </xf>
    <xf numFmtId="0" fontId="3" fillId="8" borderId="0" xfId="1" applyFont="1" applyFill="1" applyAlignment="1">
      <alignment horizontal="center" wrapText="1"/>
    </xf>
    <xf numFmtId="0" fontId="3" fillId="8" borderId="2" xfId="1" applyFont="1" applyFill="1" applyBorder="1" applyAlignment="1">
      <alignment horizontal="center" wrapText="1"/>
    </xf>
  </cellXfs>
  <cellStyles count="4">
    <cellStyle name="Currency" xfId="3" builtinId="4"/>
    <cellStyle name="Normal" xfId="0" builtinId="0"/>
    <cellStyle name="Normal 2" xfId="1" xr:uid="{C4077775-A2DE-4FF3-9014-D71B6D9948FD}"/>
    <cellStyle name="Percent" xfId="2" builtinId="5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1454817346722"/>
        </patternFill>
      </fill>
    </dxf>
    <dxf>
      <fill>
        <patternFill>
          <bgColor theme="5" tint="0.39991454817346722"/>
        </patternFill>
      </fill>
    </dxf>
    <dxf>
      <fill>
        <patternFill>
          <bgColor theme="5" tint="0.39991454817346722"/>
        </patternFill>
      </fill>
    </dxf>
    <dxf>
      <fill>
        <patternFill>
          <bgColor theme="5" tint="0.39991454817346722"/>
        </patternFill>
      </fill>
    </dxf>
    <dxf>
      <fill>
        <patternFill>
          <bgColor theme="5" tint="0.39991454817346722"/>
        </patternFill>
      </fill>
    </dxf>
    <dxf>
      <fill>
        <patternFill>
          <bgColor theme="5" tint="0.39991454817346722"/>
        </patternFill>
      </fill>
    </dxf>
    <dxf>
      <fill>
        <patternFill>
          <bgColor theme="5" tint="0.39991454817346722"/>
        </patternFill>
      </fill>
    </dxf>
    <dxf>
      <fill>
        <patternFill>
          <bgColor theme="5" tint="0.39991454817346722"/>
        </patternFill>
      </fill>
    </dxf>
    <dxf>
      <fill>
        <patternFill>
          <bgColor theme="5" tint="0.39991454817346722"/>
        </patternFill>
      </fill>
    </dxf>
    <dxf>
      <fill>
        <patternFill>
          <bgColor theme="5" tint="0.399914548173467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1454817346722"/>
        </patternFill>
      </fill>
    </dxf>
    <dxf>
      <fill>
        <patternFill>
          <bgColor theme="5" tint="0.39991454817346722"/>
        </patternFill>
      </fill>
    </dxf>
    <dxf>
      <fill>
        <patternFill>
          <bgColor theme="5" tint="0.39991454817346722"/>
        </patternFill>
      </fill>
    </dxf>
    <dxf>
      <fill>
        <patternFill>
          <bgColor theme="5" tint="0.39991454817346722"/>
        </patternFill>
      </fill>
    </dxf>
    <dxf>
      <fill>
        <patternFill>
          <bgColor theme="5" tint="0.39991454817346722"/>
        </patternFill>
      </fill>
    </dxf>
    <dxf>
      <fill>
        <patternFill>
          <bgColor theme="5" tint="0.399914548173467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1454817346722"/>
        </patternFill>
      </fill>
    </dxf>
    <dxf>
      <fill>
        <patternFill>
          <bgColor theme="5" tint="0.39991454817346722"/>
        </patternFill>
      </fill>
    </dxf>
    <dxf>
      <fill>
        <patternFill>
          <bgColor theme="5" tint="0.39991454817346722"/>
        </patternFill>
      </fill>
    </dxf>
    <dxf>
      <fill>
        <patternFill>
          <bgColor theme="5" tint="0.399914548173467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1454817346722"/>
        </patternFill>
      </fill>
    </dxf>
    <dxf>
      <fill>
        <patternFill>
          <bgColor theme="5" tint="0.399914548173467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0D0D0"/>
      <color rgb="FFA0D096"/>
      <color rgb="FF98EF19"/>
      <color rgb="FF458E14"/>
      <color rgb="FF81F175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'Table i &amp; Figures'!$J$82</c:f>
              <c:strCache>
                <c:ptCount val="1"/>
                <c:pt idx="0">
                  <c:v>any microscopy</c:v>
                </c:pt>
              </c:strCache>
            </c:strRef>
          </c:tx>
          <c:spPr>
            <a:solidFill>
              <a:srgbClr val="458E14"/>
            </a:solidFill>
            <a:ln>
              <a:noFill/>
            </a:ln>
            <a:effectLst/>
          </c:spPr>
          <c:invertIfNegative val="0"/>
          <c:cat>
            <c:strRef>
              <c:f>'Table i &amp; Figures'!$K$81:$Q$81</c:f>
              <c:strCache>
                <c:ptCount val="7"/>
                <c:pt idx="0">
                  <c:v>Retail TOTAL</c:v>
                </c:pt>
                <c:pt idx="1">
                  <c:v>Private Not For-Profit Facility</c:v>
                </c:pt>
                <c:pt idx="2">
                  <c:v>Private For-Profit Facility</c:v>
                </c:pt>
                <c:pt idx="3">
                  <c:v>Pharmacy</c:v>
                </c:pt>
                <c:pt idx="4">
                  <c:v>Laboratory</c:v>
                </c:pt>
                <c:pt idx="5">
                  <c:v>Drug store</c:v>
                </c:pt>
                <c:pt idx="6">
                  <c:v>Informal TOTAL</c:v>
                </c:pt>
              </c:strCache>
            </c:strRef>
          </c:cat>
          <c:val>
            <c:numRef>
              <c:f>'Table i &amp; Figures'!$K$82:$Q$82</c:f>
              <c:numCache>
                <c:formatCode>0%</c:formatCode>
                <c:ptCount val="7"/>
                <c:pt idx="0">
                  <c:v>0.63220847070309971</c:v>
                </c:pt>
                <c:pt idx="1">
                  <c:v>1.5152431997291244E-2</c:v>
                </c:pt>
                <c:pt idx="2">
                  <c:v>6.2973088557350579E-2</c:v>
                </c:pt>
                <c:pt idx="3">
                  <c:v>1.5569895572914365E-3</c:v>
                </c:pt>
                <c:pt idx="4">
                  <c:v>0.55252664049927003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DE-4E4D-94D1-50D7906063FE}"/>
            </c:ext>
          </c:extLst>
        </c:ser>
        <c:ser>
          <c:idx val="1"/>
          <c:order val="1"/>
          <c:tx>
            <c:strRef>
              <c:f>'Table i &amp; Figures'!$J$83</c:f>
              <c:strCache>
                <c:ptCount val="1"/>
                <c:pt idx="0">
                  <c:v>RDT audited is true RDT?</c:v>
                </c:pt>
              </c:strCache>
            </c:strRef>
          </c:tx>
          <c:spPr>
            <a:solidFill>
              <a:srgbClr val="A0D096"/>
            </a:solidFill>
            <a:ln>
              <a:noFill/>
            </a:ln>
            <a:effectLst/>
          </c:spPr>
          <c:invertIfNegative val="0"/>
          <c:cat>
            <c:strRef>
              <c:f>'Table i &amp; Figures'!$K$81:$Q$81</c:f>
              <c:strCache>
                <c:ptCount val="7"/>
                <c:pt idx="0">
                  <c:v>Retail TOTAL</c:v>
                </c:pt>
                <c:pt idx="1">
                  <c:v>Private Not For-Profit Facility</c:v>
                </c:pt>
                <c:pt idx="2">
                  <c:v>Private For-Profit Facility</c:v>
                </c:pt>
                <c:pt idx="3">
                  <c:v>Pharmacy</c:v>
                </c:pt>
                <c:pt idx="4">
                  <c:v>Laboratory</c:v>
                </c:pt>
                <c:pt idx="5">
                  <c:v>Drug store</c:v>
                </c:pt>
                <c:pt idx="6">
                  <c:v>Informal TOTAL</c:v>
                </c:pt>
              </c:strCache>
            </c:strRef>
          </c:cat>
          <c:val>
            <c:numRef>
              <c:f>'Table i &amp; Figures'!$K$83:$Q$83</c:f>
              <c:numCache>
                <c:formatCode>0%</c:formatCode>
                <c:ptCount val="7"/>
                <c:pt idx="0">
                  <c:v>0.36779220920500383</c:v>
                </c:pt>
                <c:pt idx="1">
                  <c:v>5.896842982702457E-3</c:v>
                </c:pt>
                <c:pt idx="2">
                  <c:v>4.3549473853114008E-2</c:v>
                </c:pt>
                <c:pt idx="3">
                  <c:v>1.4998092857769343E-2</c:v>
                </c:pt>
                <c:pt idx="4">
                  <c:v>1.5165350251260038E-2</c:v>
                </c:pt>
                <c:pt idx="5">
                  <c:v>0.2800500684327506</c:v>
                </c:pt>
                <c:pt idx="6">
                  <c:v>8.1323808274073664E-3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DE-4E4D-94D1-50D7906063FE}"/>
            </c:ext>
          </c:extLst>
        </c:ser>
        <c:ser>
          <c:idx val="2"/>
          <c:order val="2"/>
          <c:tx>
            <c:strRef>
              <c:f>'Table i &amp; Figures'!$J$84</c:f>
              <c:strCache>
                <c:ptCount val="1"/>
                <c:pt idx="0">
                  <c:v>WHO PQ RDT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'Table i &amp; Figures'!$K$81:$Q$81</c:f>
              <c:strCache>
                <c:ptCount val="7"/>
                <c:pt idx="0">
                  <c:v>Retail TOTAL</c:v>
                </c:pt>
                <c:pt idx="1">
                  <c:v>Private Not For-Profit Facility</c:v>
                </c:pt>
                <c:pt idx="2">
                  <c:v>Private For-Profit Facility</c:v>
                </c:pt>
                <c:pt idx="3">
                  <c:v>Pharmacy</c:v>
                </c:pt>
                <c:pt idx="4">
                  <c:v>Laboratory</c:v>
                </c:pt>
                <c:pt idx="5">
                  <c:v>Drug store</c:v>
                </c:pt>
                <c:pt idx="6">
                  <c:v>Informal TOTAL</c:v>
                </c:pt>
              </c:strCache>
            </c:strRef>
          </c:cat>
          <c:val>
            <c:numRef>
              <c:f>'Table i &amp; Figures'!$K$84:$Q$84</c:f>
              <c:numCache>
                <c:formatCode>0%</c:formatCode>
                <c:ptCount val="7"/>
                <c:pt idx="0">
                  <c:v>0.23295623363546183</c:v>
                </c:pt>
                <c:pt idx="1">
                  <c:v>4.8457050545048334E-3</c:v>
                </c:pt>
                <c:pt idx="2">
                  <c:v>1.9529000460297787E-2</c:v>
                </c:pt>
                <c:pt idx="3">
                  <c:v>7.4755895993097567E-3</c:v>
                </c:pt>
                <c:pt idx="4">
                  <c:v>1.3985029783374479E-2</c:v>
                </c:pt>
                <c:pt idx="5">
                  <c:v>0.18024295836174783</c:v>
                </c:pt>
                <c:pt idx="6">
                  <c:v>6.8779503762271491E-3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DE-4E4D-94D1-50D7906063FE}"/>
            </c:ext>
          </c:extLst>
        </c:ser>
        <c:ser>
          <c:idx val="3"/>
          <c:order val="3"/>
          <c:tx>
            <c:strRef>
              <c:f>'Table i &amp; Figures'!$J$85</c:f>
              <c:strCache>
                <c:ptCount val="1"/>
                <c:pt idx="0">
                  <c:v>RDT manufacturer: PREMIER MEDICAL CORPORATION</c:v>
                </c:pt>
              </c:strCache>
            </c:strRef>
          </c:tx>
          <c:spPr>
            <a:solidFill>
              <a:srgbClr val="98EF19"/>
            </a:solidFill>
            <a:ln>
              <a:noFill/>
            </a:ln>
            <a:effectLst/>
          </c:spPr>
          <c:invertIfNegative val="0"/>
          <c:cat>
            <c:strRef>
              <c:f>'Table i &amp; Figures'!$K$81:$Q$81</c:f>
              <c:strCache>
                <c:ptCount val="7"/>
                <c:pt idx="0">
                  <c:v>Retail TOTAL</c:v>
                </c:pt>
                <c:pt idx="1">
                  <c:v>Private Not For-Profit Facility</c:v>
                </c:pt>
                <c:pt idx="2">
                  <c:v>Private For-Profit Facility</c:v>
                </c:pt>
                <c:pt idx="3">
                  <c:v>Pharmacy</c:v>
                </c:pt>
                <c:pt idx="4">
                  <c:v>Laboratory</c:v>
                </c:pt>
                <c:pt idx="5">
                  <c:v>Drug store</c:v>
                </c:pt>
                <c:pt idx="6">
                  <c:v>Informal TOTAL</c:v>
                </c:pt>
              </c:strCache>
            </c:strRef>
          </c:cat>
          <c:val>
            <c:numRef>
              <c:f>'Table i &amp; Figures'!$K$85:$Q$85</c:f>
              <c:numCache>
                <c:formatCode>0%</c:formatCode>
                <c:ptCount val="7"/>
                <c:pt idx="0">
                  <c:v>0.40861729128690966</c:v>
                </c:pt>
                <c:pt idx="1">
                  <c:v>6.7766440687876623E-3</c:v>
                </c:pt>
                <c:pt idx="2">
                  <c:v>2.9595719842506085E-2</c:v>
                </c:pt>
                <c:pt idx="3">
                  <c:v>2.0002896408521424E-2</c:v>
                </c:pt>
                <c:pt idx="4">
                  <c:v>1.5401958271320047E-2</c:v>
                </c:pt>
                <c:pt idx="5">
                  <c:v>0.32745326141718684</c:v>
                </c:pt>
                <c:pt idx="6">
                  <c:v>9.3861313704839654E-3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DE-4E4D-94D1-50D7906063FE}"/>
            </c:ext>
          </c:extLst>
        </c:ser>
        <c:ser>
          <c:idx val="4"/>
          <c:order val="4"/>
          <c:tx>
            <c:strRef>
              <c:f>'Table i &amp; Figures'!$J$86</c:f>
              <c:strCache>
                <c:ptCount val="1"/>
                <c:pt idx="0">
                  <c:v>RDT manufacturer: ADVY CHEMICAL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'Table i &amp; Figures'!$K$81:$Q$81</c:f>
              <c:strCache>
                <c:ptCount val="7"/>
                <c:pt idx="0">
                  <c:v>Retail TOTAL</c:v>
                </c:pt>
                <c:pt idx="1">
                  <c:v>Private Not For-Profit Facility</c:v>
                </c:pt>
                <c:pt idx="2">
                  <c:v>Private For-Profit Facility</c:v>
                </c:pt>
                <c:pt idx="3">
                  <c:v>Pharmacy</c:v>
                </c:pt>
                <c:pt idx="4">
                  <c:v>Laboratory</c:v>
                </c:pt>
                <c:pt idx="5">
                  <c:v>Drug store</c:v>
                </c:pt>
                <c:pt idx="6">
                  <c:v>Informal TOTAL</c:v>
                </c:pt>
              </c:strCache>
            </c:strRef>
          </c:cat>
          <c:val>
            <c:numRef>
              <c:f>'Table i &amp; Figures'!$K$86:$Q$86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DE-4E4D-94D1-50D7906063FE}"/>
            </c:ext>
          </c:extLst>
        </c:ser>
        <c:ser>
          <c:idx val="5"/>
          <c:order val="5"/>
          <c:tx>
            <c:strRef>
              <c:f>'Table i &amp; Figures'!$J$87</c:f>
              <c:strCache>
                <c:ptCount val="1"/>
                <c:pt idx="0">
                  <c:v>RDT manufacturer: ARKRAY HEALTHCARE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 i &amp; Figures'!$K$81:$Q$81</c:f>
              <c:strCache>
                <c:ptCount val="7"/>
                <c:pt idx="0">
                  <c:v>Retail TOTAL</c:v>
                </c:pt>
                <c:pt idx="1">
                  <c:v>Private Not For-Profit Facility</c:v>
                </c:pt>
                <c:pt idx="2">
                  <c:v>Private For-Profit Facility</c:v>
                </c:pt>
                <c:pt idx="3">
                  <c:v>Pharmacy</c:v>
                </c:pt>
                <c:pt idx="4">
                  <c:v>Laboratory</c:v>
                </c:pt>
                <c:pt idx="5">
                  <c:v>Drug store</c:v>
                </c:pt>
                <c:pt idx="6">
                  <c:v>Informal TOTAL</c:v>
                </c:pt>
              </c:strCache>
            </c:strRef>
          </c:cat>
          <c:val>
            <c:numRef>
              <c:f>'Table i &amp; Figures'!$K$87:$Q$87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DE-4E4D-94D1-50D7906063FE}"/>
            </c:ext>
          </c:extLst>
        </c:ser>
        <c:ser>
          <c:idx val="6"/>
          <c:order val="6"/>
          <c:tx>
            <c:strRef>
              <c:f>'Table i &amp; Figures'!$J$88</c:f>
              <c:strCache>
                <c:ptCount val="1"/>
                <c:pt idx="0">
                  <c:v>RDT manufacturer: other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i &amp; Figures'!$K$81:$Q$81</c:f>
              <c:strCache>
                <c:ptCount val="7"/>
                <c:pt idx="0">
                  <c:v>Retail TOTAL</c:v>
                </c:pt>
                <c:pt idx="1">
                  <c:v>Private Not For-Profit Facility</c:v>
                </c:pt>
                <c:pt idx="2">
                  <c:v>Private For-Profit Facility</c:v>
                </c:pt>
                <c:pt idx="3">
                  <c:v>Pharmacy</c:v>
                </c:pt>
                <c:pt idx="4">
                  <c:v>Laboratory</c:v>
                </c:pt>
                <c:pt idx="5">
                  <c:v>Drug store</c:v>
                </c:pt>
                <c:pt idx="6">
                  <c:v>Informal TOTAL</c:v>
                </c:pt>
              </c:strCache>
            </c:strRef>
          </c:cat>
          <c:val>
            <c:numRef>
              <c:f>'Table i &amp; Figures'!$K$88:$Q$88</c:f>
              <c:numCache>
                <c:formatCode>0%</c:formatCode>
                <c:ptCount val="7"/>
                <c:pt idx="0">
                  <c:v>5.1258951840069296E-2</c:v>
                </c:pt>
                <c:pt idx="1">
                  <c:v>8.6348329159830747E-5</c:v>
                </c:pt>
                <c:pt idx="2">
                  <c:v>1.8987113701712074E-2</c:v>
                </c:pt>
                <c:pt idx="3">
                  <c:v>1.8466304094338609E-3</c:v>
                </c:pt>
                <c:pt idx="4">
                  <c:v>4.7117631580915516E-4</c:v>
                </c:pt>
                <c:pt idx="5">
                  <c:v>2.9867683083954367E-2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DE-4E4D-94D1-50D7906063FE}"/>
            </c:ext>
          </c:extLst>
        </c:ser>
        <c:ser>
          <c:idx val="9"/>
          <c:order val="9"/>
          <c:tx>
            <c:strRef>
              <c:f>'Table i &amp; Figures'!$J$91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i &amp; Figures'!$K$81:$Q$81</c:f>
              <c:strCache>
                <c:ptCount val="7"/>
                <c:pt idx="0">
                  <c:v>Retail TOTAL</c:v>
                </c:pt>
                <c:pt idx="1">
                  <c:v>Private Not For-Profit Facility</c:v>
                </c:pt>
                <c:pt idx="2">
                  <c:v>Private For-Profit Facility</c:v>
                </c:pt>
                <c:pt idx="3">
                  <c:v>Pharmacy</c:v>
                </c:pt>
                <c:pt idx="4">
                  <c:v>Laboratory</c:v>
                </c:pt>
                <c:pt idx="5">
                  <c:v>Drug store</c:v>
                </c:pt>
                <c:pt idx="6">
                  <c:v>Informal TOTAL</c:v>
                </c:pt>
              </c:strCache>
            </c:strRef>
          </c:cat>
          <c:val>
            <c:numRef>
              <c:f>'Table i &amp; Figures'!$K$91:$Q$91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DE-4E4D-94D1-50D790606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29679951"/>
        <c:axId val="1729676591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'Table i &amp; Figures'!$J$89</c15:sqref>
                        </c15:formulaRef>
                      </c:ext>
                    </c:extLst>
                    <c:strCache>
                      <c:ptCount val="1"/>
                      <c:pt idx="0">
                        <c:v>RDT manufacturer: don't know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'Table i &amp; Figures'!$K$81:$Q$81</c15:sqref>
                        </c15:formulaRef>
                      </c:ext>
                    </c:extLst>
                    <c:strCache>
                      <c:ptCount val="7"/>
                      <c:pt idx="0">
                        <c:v>Retail TOTAL</c:v>
                      </c:pt>
                      <c:pt idx="1">
                        <c:v>Private Not For-Profit Facility</c:v>
                      </c:pt>
                      <c:pt idx="2">
                        <c:v>Private For-Profit Facility</c:v>
                      </c:pt>
                      <c:pt idx="3">
                        <c:v>Pharmacy</c:v>
                      </c:pt>
                      <c:pt idx="4">
                        <c:v>Laboratory</c:v>
                      </c:pt>
                      <c:pt idx="5">
                        <c:v>Drug store</c:v>
                      </c:pt>
                      <c:pt idx="6">
                        <c:v>Informal 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'Table i &amp; Figures'!$K$89:$Q$89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A0DE-4E4D-94D1-50D7906063FE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 i &amp; Figures'!$J$90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 i &amp; Figures'!$K$81:$Q$81</c15:sqref>
                        </c15:formulaRef>
                      </c:ext>
                    </c:extLst>
                    <c:strCache>
                      <c:ptCount val="7"/>
                      <c:pt idx="0">
                        <c:v>Retail TOTAL</c:v>
                      </c:pt>
                      <c:pt idx="1">
                        <c:v>Private Not For-Profit Facility</c:v>
                      </c:pt>
                      <c:pt idx="2">
                        <c:v>Private For-Profit Facility</c:v>
                      </c:pt>
                      <c:pt idx="3">
                        <c:v>Pharmacy</c:v>
                      </c:pt>
                      <c:pt idx="4">
                        <c:v>Laboratory</c:v>
                      </c:pt>
                      <c:pt idx="5">
                        <c:v>Drug store</c:v>
                      </c:pt>
                      <c:pt idx="6">
                        <c:v>Informal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 i &amp; Figures'!$K$90:$Q$90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0DE-4E4D-94D1-50D7906063FE}"/>
                  </c:ext>
                </c:extLst>
              </c15:ser>
            </c15:filteredBarSeries>
          </c:ext>
        </c:extLst>
      </c:barChart>
      <c:catAx>
        <c:axId val="1729679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676591"/>
        <c:crosses val="autoZero"/>
        <c:auto val="1"/>
        <c:lblAlgn val="ctr"/>
        <c:lblOffset val="100"/>
        <c:noMultiLvlLbl val="0"/>
      </c:catAx>
      <c:valAx>
        <c:axId val="172967659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67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1.325464503991005E-2"/>
          <c:y val="6.3607346584355975E-2"/>
          <c:w val="0.30516715464170013"/>
          <c:h val="0.9137634269050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'Table i &amp; Figures'!$J$125</c:f>
              <c:strCache>
                <c:ptCount val="1"/>
                <c:pt idx="0">
                  <c:v>any microscopy</c:v>
                </c:pt>
              </c:strCache>
            </c:strRef>
          </c:tx>
          <c:spPr>
            <a:solidFill>
              <a:srgbClr val="458E14"/>
            </a:solidFill>
            <a:ln>
              <a:noFill/>
            </a:ln>
            <a:effectLst/>
          </c:spPr>
          <c:invertIfNegative val="0"/>
          <c:cat>
            <c:strRef>
              <c:f>'Table i &amp; Figures'!$K$124:$Q$124</c:f>
              <c:strCache>
                <c:ptCount val="7"/>
                <c:pt idx="0">
                  <c:v>Retail TOTAL</c:v>
                </c:pt>
                <c:pt idx="1">
                  <c:v>Private Not For-Profit Facility</c:v>
                </c:pt>
                <c:pt idx="2">
                  <c:v>Private For-Profit Facility</c:v>
                </c:pt>
                <c:pt idx="3">
                  <c:v>Pharmacy</c:v>
                </c:pt>
                <c:pt idx="4">
                  <c:v>Laboratory</c:v>
                </c:pt>
                <c:pt idx="5">
                  <c:v>Drug store</c:v>
                </c:pt>
                <c:pt idx="6">
                  <c:v>Informal TOTAL</c:v>
                </c:pt>
              </c:strCache>
            </c:strRef>
          </c:cat>
          <c:val>
            <c:numRef>
              <c:f>'Table i &amp; Figures'!$K$125:$Q$125</c:f>
              <c:numCache>
                <c:formatCode>0%</c:formatCode>
                <c:ptCount val="7"/>
                <c:pt idx="0">
                  <c:v>0.63220847070309971</c:v>
                </c:pt>
                <c:pt idx="1">
                  <c:v>0.71985529248360736</c:v>
                </c:pt>
                <c:pt idx="2">
                  <c:v>0.59117136437908491</c:v>
                </c:pt>
                <c:pt idx="3">
                  <c:v>9.404903692143414E-2</c:v>
                </c:pt>
                <c:pt idx="4">
                  <c:v>0.97328711915520982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0-4864-8AF4-30CB4FB31A40}"/>
            </c:ext>
          </c:extLst>
        </c:ser>
        <c:ser>
          <c:idx val="1"/>
          <c:order val="1"/>
          <c:tx>
            <c:strRef>
              <c:f>'Table i &amp; Figures'!$J$126</c:f>
              <c:strCache>
                <c:ptCount val="1"/>
                <c:pt idx="0">
                  <c:v>RDT audited is true RDT?</c:v>
                </c:pt>
              </c:strCache>
            </c:strRef>
          </c:tx>
          <c:spPr>
            <a:solidFill>
              <a:srgbClr val="A0D096"/>
            </a:solidFill>
            <a:ln>
              <a:noFill/>
            </a:ln>
            <a:effectLst/>
          </c:spPr>
          <c:invertIfNegative val="0"/>
          <c:cat>
            <c:strRef>
              <c:f>'Table i &amp; Figures'!$K$124:$Q$124</c:f>
              <c:strCache>
                <c:ptCount val="7"/>
                <c:pt idx="0">
                  <c:v>Retail TOTAL</c:v>
                </c:pt>
                <c:pt idx="1">
                  <c:v>Private Not For-Profit Facility</c:v>
                </c:pt>
                <c:pt idx="2">
                  <c:v>Private For-Profit Facility</c:v>
                </c:pt>
                <c:pt idx="3">
                  <c:v>Pharmacy</c:v>
                </c:pt>
                <c:pt idx="4">
                  <c:v>Laboratory</c:v>
                </c:pt>
                <c:pt idx="5">
                  <c:v>Drug store</c:v>
                </c:pt>
                <c:pt idx="6">
                  <c:v>Informal TOTAL</c:v>
                </c:pt>
              </c:strCache>
            </c:strRef>
          </c:cat>
          <c:val>
            <c:numRef>
              <c:f>'Table i &amp; Figures'!$K$126:$Q$126</c:f>
              <c:numCache>
                <c:formatCode>0%</c:formatCode>
                <c:ptCount val="7"/>
                <c:pt idx="0">
                  <c:v>0.36779220920500383</c:v>
                </c:pt>
                <c:pt idx="1">
                  <c:v>0.28014470751639264</c:v>
                </c:pt>
                <c:pt idx="2">
                  <c:v>0.40882863562091498</c:v>
                </c:pt>
                <c:pt idx="3">
                  <c:v>0.90595096307856582</c:v>
                </c:pt>
                <c:pt idx="4">
                  <c:v>2.671407851699437E-2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60-4864-8AF4-30CB4FB31A40}"/>
            </c:ext>
          </c:extLst>
        </c:ser>
        <c:ser>
          <c:idx val="2"/>
          <c:order val="2"/>
          <c:tx>
            <c:strRef>
              <c:f>'Table i &amp; Figures'!$J$127</c:f>
              <c:strCache>
                <c:ptCount val="1"/>
                <c:pt idx="0">
                  <c:v>WHO PQ RDT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'Table i &amp; Figures'!$K$124:$Q$124</c:f>
              <c:strCache>
                <c:ptCount val="7"/>
                <c:pt idx="0">
                  <c:v>Retail TOTAL</c:v>
                </c:pt>
                <c:pt idx="1">
                  <c:v>Private Not For-Profit Facility</c:v>
                </c:pt>
                <c:pt idx="2">
                  <c:v>Private For-Profit Facility</c:v>
                </c:pt>
                <c:pt idx="3">
                  <c:v>Pharmacy</c:v>
                </c:pt>
                <c:pt idx="4">
                  <c:v>Laboratory</c:v>
                </c:pt>
                <c:pt idx="5">
                  <c:v>Drug store</c:v>
                </c:pt>
                <c:pt idx="6">
                  <c:v>Informal TOTAL</c:v>
                </c:pt>
              </c:strCache>
            </c:strRef>
          </c:cat>
          <c:val>
            <c:numRef>
              <c:f>'Table i &amp; Figures'!$K$127:$Q$127</c:f>
              <c:numCache>
                <c:formatCode>0%</c:formatCode>
                <c:ptCount val="7"/>
                <c:pt idx="0">
                  <c:v>0.23295623363546183</c:v>
                </c:pt>
                <c:pt idx="1">
                  <c:v>0.23020769404696534</c:v>
                </c:pt>
                <c:pt idx="2">
                  <c:v>0.18333205678104575</c:v>
                </c:pt>
                <c:pt idx="3">
                  <c:v>0.45155858556819578</c:v>
                </c:pt>
                <c:pt idx="4">
                  <c:v>2.463491957032312E-2</c:v>
                </c:pt>
                <c:pt idx="5">
                  <c:v>0.64360976367706257</c:v>
                </c:pt>
                <c:pt idx="6">
                  <c:v>0.84574868322046659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60-4864-8AF4-30CB4FB31A40}"/>
            </c:ext>
          </c:extLst>
        </c:ser>
        <c:ser>
          <c:idx val="3"/>
          <c:order val="3"/>
          <c:tx>
            <c:strRef>
              <c:f>'Table i &amp; Figures'!$J$128</c:f>
              <c:strCache>
                <c:ptCount val="1"/>
                <c:pt idx="0">
                  <c:v>RDT manufacturer: PREMIER MEDICAL CORPORATION</c:v>
                </c:pt>
              </c:strCache>
            </c:strRef>
          </c:tx>
          <c:spPr>
            <a:solidFill>
              <a:srgbClr val="98EF19"/>
            </a:solidFill>
            <a:ln>
              <a:noFill/>
            </a:ln>
            <a:effectLst/>
          </c:spPr>
          <c:invertIfNegative val="0"/>
          <c:cat>
            <c:strRef>
              <c:f>'Table i &amp; Figures'!$K$124:$Q$124</c:f>
              <c:strCache>
                <c:ptCount val="7"/>
                <c:pt idx="0">
                  <c:v>Retail TOTAL</c:v>
                </c:pt>
                <c:pt idx="1">
                  <c:v>Private Not For-Profit Facility</c:v>
                </c:pt>
                <c:pt idx="2">
                  <c:v>Private For-Profit Facility</c:v>
                </c:pt>
                <c:pt idx="3">
                  <c:v>Pharmacy</c:v>
                </c:pt>
                <c:pt idx="4">
                  <c:v>Laboratory</c:v>
                </c:pt>
                <c:pt idx="5">
                  <c:v>Drug store</c:v>
                </c:pt>
                <c:pt idx="6">
                  <c:v>Informal TOTAL</c:v>
                </c:pt>
              </c:strCache>
            </c:strRef>
          </c:cat>
          <c:val>
            <c:numRef>
              <c:f>'Table i &amp; Figures'!$K$128:$Q$128</c:f>
              <c:numCache>
                <c:formatCode>0%</c:formatCode>
                <c:ptCount val="7"/>
                <c:pt idx="0">
                  <c:v>0.40861729128690966</c:v>
                </c:pt>
                <c:pt idx="1">
                  <c:v>0.32194192318873349</c:v>
                </c:pt>
                <c:pt idx="2">
                  <c:v>0.27783522263071891</c:v>
                </c:pt>
                <c:pt idx="3">
                  <c:v>1.2082631730255862</c:v>
                </c:pt>
                <c:pt idx="4">
                  <c:v>2.7130868444092061E-2</c:v>
                </c:pt>
                <c:pt idx="5">
                  <c:v>1.1692668502090344</c:v>
                </c:pt>
                <c:pt idx="6">
                  <c:v>1.1541677117297886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60-4864-8AF4-30CB4FB31A40}"/>
            </c:ext>
          </c:extLst>
        </c:ser>
        <c:ser>
          <c:idx val="4"/>
          <c:order val="4"/>
          <c:tx>
            <c:strRef>
              <c:f>'Table i &amp; Figures'!$J$129</c:f>
              <c:strCache>
                <c:ptCount val="1"/>
                <c:pt idx="0">
                  <c:v>RDT manufacturer: ADVY CHEMICAL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'Table i &amp; Figures'!$K$124:$Q$124</c:f>
              <c:strCache>
                <c:ptCount val="7"/>
                <c:pt idx="0">
                  <c:v>Retail TOTAL</c:v>
                </c:pt>
                <c:pt idx="1">
                  <c:v>Private Not For-Profit Facility</c:v>
                </c:pt>
                <c:pt idx="2">
                  <c:v>Private For-Profit Facility</c:v>
                </c:pt>
                <c:pt idx="3">
                  <c:v>Pharmacy</c:v>
                </c:pt>
                <c:pt idx="4">
                  <c:v>Laboratory</c:v>
                </c:pt>
                <c:pt idx="5">
                  <c:v>Drug store</c:v>
                </c:pt>
                <c:pt idx="6">
                  <c:v>Informal TOTAL</c:v>
                </c:pt>
              </c:strCache>
            </c:strRef>
          </c:cat>
          <c:val>
            <c:numRef>
              <c:f>'Table i &amp; Figures'!$K$129:$Q$129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60-4864-8AF4-30CB4FB31A40}"/>
            </c:ext>
          </c:extLst>
        </c:ser>
        <c:ser>
          <c:idx val="5"/>
          <c:order val="5"/>
          <c:tx>
            <c:strRef>
              <c:f>'Table i &amp; Figures'!$J$130</c:f>
              <c:strCache>
                <c:ptCount val="1"/>
                <c:pt idx="0">
                  <c:v>RDT manufacturer: ARKRAY HEALTHCARE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 i &amp; Figures'!$K$124:$Q$124</c:f>
              <c:strCache>
                <c:ptCount val="7"/>
                <c:pt idx="0">
                  <c:v>Retail TOTAL</c:v>
                </c:pt>
                <c:pt idx="1">
                  <c:v>Private Not For-Profit Facility</c:v>
                </c:pt>
                <c:pt idx="2">
                  <c:v>Private For-Profit Facility</c:v>
                </c:pt>
                <c:pt idx="3">
                  <c:v>Pharmacy</c:v>
                </c:pt>
                <c:pt idx="4">
                  <c:v>Laboratory</c:v>
                </c:pt>
                <c:pt idx="5">
                  <c:v>Drug store</c:v>
                </c:pt>
                <c:pt idx="6">
                  <c:v>Informal TOTAL</c:v>
                </c:pt>
              </c:strCache>
            </c:strRef>
          </c:cat>
          <c:val>
            <c:numRef>
              <c:f>'Table i &amp; Figures'!$K$130:$Q$130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60-4864-8AF4-30CB4FB31A40}"/>
            </c:ext>
          </c:extLst>
        </c:ser>
        <c:ser>
          <c:idx val="6"/>
          <c:order val="6"/>
          <c:tx>
            <c:strRef>
              <c:f>'Table i &amp; Figures'!$J$131</c:f>
              <c:strCache>
                <c:ptCount val="1"/>
                <c:pt idx="0">
                  <c:v>RDT manufacturer: other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i &amp; Figures'!$K$124:$Q$124</c:f>
              <c:strCache>
                <c:ptCount val="7"/>
                <c:pt idx="0">
                  <c:v>Retail TOTAL</c:v>
                </c:pt>
                <c:pt idx="1">
                  <c:v>Private Not For-Profit Facility</c:v>
                </c:pt>
                <c:pt idx="2">
                  <c:v>Private For-Profit Facility</c:v>
                </c:pt>
                <c:pt idx="3">
                  <c:v>Pharmacy</c:v>
                </c:pt>
                <c:pt idx="4">
                  <c:v>Laboratory</c:v>
                </c:pt>
                <c:pt idx="5">
                  <c:v>Drug store</c:v>
                </c:pt>
                <c:pt idx="6">
                  <c:v>Informal TOTAL</c:v>
                </c:pt>
              </c:strCache>
            </c:strRef>
          </c:cat>
          <c:val>
            <c:numRef>
              <c:f>'Table i &amp; Figures'!$K$131:$Q$131</c:f>
              <c:numCache>
                <c:formatCode>0%</c:formatCode>
                <c:ptCount val="7"/>
                <c:pt idx="0">
                  <c:v>5.1258951840069296E-2</c:v>
                </c:pt>
                <c:pt idx="1">
                  <c:v>4.1021996834523077E-3</c:v>
                </c:pt>
                <c:pt idx="2">
                  <c:v>0.17824499591503268</c:v>
                </c:pt>
                <c:pt idx="3">
                  <c:v>0.11154462195572713</c:v>
                </c:pt>
                <c:pt idx="4">
                  <c:v>8.2998683758247463E-4</c:v>
                </c:pt>
                <c:pt idx="5">
                  <c:v>0.10665122580081282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60-4864-8AF4-30CB4FB31A40}"/>
            </c:ext>
          </c:extLst>
        </c:ser>
        <c:ser>
          <c:idx val="9"/>
          <c:order val="9"/>
          <c:tx>
            <c:strRef>
              <c:f>'Table i &amp; Figures'!$J$134</c:f>
              <c:strCache>
                <c:ptCount val="1"/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i &amp; Figures'!$K$124:$Q$124</c:f>
              <c:strCache>
                <c:ptCount val="7"/>
                <c:pt idx="0">
                  <c:v>Retail TOTAL</c:v>
                </c:pt>
                <c:pt idx="1">
                  <c:v>Private Not For-Profit Facility</c:v>
                </c:pt>
                <c:pt idx="2">
                  <c:v>Private For-Profit Facility</c:v>
                </c:pt>
                <c:pt idx="3">
                  <c:v>Pharmacy</c:v>
                </c:pt>
                <c:pt idx="4">
                  <c:v>Laboratory</c:v>
                </c:pt>
                <c:pt idx="5">
                  <c:v>Drug store</c:v>
                </c:pt>
                <c:pt idx="6">
                  <c:v>Informal TOTAL</c:v>
                </c:pt>
              </c:strCache>
            </c:strRef>
          </c:cat>
          <c:val>
            <c:numRef>
              <c:f>'Table i &amp; Figures'!$K$134:$Q$134</c:f>
              <c:numCache>
                <c:formatCode>0%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7-F960-4864-8AF4-30CB4FB31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5292384"/>
        <c:axId val="1548706431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'Table i &amp; Figures'!$J$132</c15:sqref>
                        </c15:formulaRef>
                      </c:ext>
                    </c:extLst>
                    <c:strCache>
                      <c:ptCount val="1"/>
                      <c:pt idx="0">
                        <c:v>RDT manufacturer: don't know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'Table i &amp; Figures'!$K$124:$Q$124</c15:sqref>
                        </c15:formulaRef>
                      </c:ext>
                    </c:extLst>
                    <c:strCache>
                      <c:ptCount val="7"/>
                      <c:pt idx="0">
                        <c:v>Retail TOTAL</c:v>
                      </c:pt>
                      <c:pt idx="1">
                        <c:v>Private Not For-Profit Facility</c:v>
                      </c:pt>
                      <c:pt idx="2">
                        <c:v>Private For-Profit Facility</c:v>
                      </c:pt>
                      <c:pt idx="3">
                        <c:v>Pharmacy</c:v>
                      </c:pt>
                      <c:pt idx="4">
                        <c:v>Laboratory</c:v>
                      </c:pt>
                      <c:pt idx="5">
                        <c:v>Drug store</c:v>
                      </c:pt>
                      <c:pt idx="6">
                        <c:v>Informal 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'Table i &amp; Figures'!$K$132:$Q$132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F960-4864-8AF4-30CB4FB31A40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 i &amp; Figures'!$J$133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 i &amp; Figures'!$K$124:$Q$124</c15:sqref>
                        </c15:formulaRef>
                      </c:ext>
                    </c:extLst>
                    <c:strCache>
                      <c:ptCount val="7"/>
                      <c:pt idx="0">
                        <c:v>Retail TOTAL</c:v>
                      </c:pt>
                      <c:pt idx="1">
                        <c:v>Private Not For-Profit Facility</c:v>
                      </c:pt>
                      <c:pt idx="2">
                        <c:v>Private For-Profit Facility</c:v>
                      </c:pt>
                      <c:pt idx="3">
                        <c:v>Pharmacy</c:v>
                      </c:pt>
                      <c:pt idx="4">
                        <c:v>Laboratory</c:v>
                      </c:pt>
                      <c:pt idx="5">
                        <c:v>Drug store</c:v>
                      </c:pt>
                      <c:pt idx="6">
                        <c:v>Informal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 i &amp; Figures'!$K$133:$Q$133</c15:sqref>
                        </c15:formulaRef>
                      </c:ext>
                    </c:extLst>
                    <c:numCache>
                      <c:formatCode>0%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960-4864-8AF4-30CB4FB31A40}"/>
                  </c:ext>
                </c:extLst>
              </c15:ser>
            </c15:filteredBarSeries>
          </c:ext>
        </c:extLst>
      </c:barChart>
      <c:catAx>
        <c:axId val="56529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706431"/>
        <c:crosses val="autoZero"/>
        <c:auto val="1"/>
        <c:lblAlgn val="ctr"/>
        <c:lblOffset val="100"/>
        <c:noMultiLvlLbl val="0"/>
      </c:catAx>
      <c:valAx>
        <c:axId val="15487064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29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1.4007782959513647E-2"/>
          <c:y val="3.3093300849668827E-2"/>
          <c:w val="0.32250695931290535"/>
          <c:h val="0.948230862584335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'Table iii &amp; Figures'!$J$90</c:f>
              <c:strCache>
                <c:ptCount val="1"/>
                <c:pt idx="0">
                  <c:v>any microscopy</c:v>
                </c:pt>
              </c:strCache>
            </c:strRef>
          </c:tx>
          <c:spPr>
            <a:solidFill>
              <a:srgbClr val="458E14"/>
            </a:solidFill>
            <a:ln>
              <a:noFill/>
            </a:ln>
            <a:effectLst/>
          </c:spPr>
          <c:invertIfNegative val="0"/>
          <c:cat>
            <c:strRef>
              <c:f>'Table iii &amp; Figures'!$K$89:$Q$89</c:f>
              <c:strCache>
                <c:ptCount val="7"/>
                <c:pt idx="0">
                  <c:v>Retail total</c:v>
                </c:pt>
                <c:pt idx="1">
                  <c:v>Private Not For-Profit Facility</c:v>
                </c:pt>
                <c:pt idx="2">
                  <c:v>Private For-Profit Facility</c:v>
                </c:pt>
                <c:pt idx="3">
                  <c:v>Pharmacy</c:v>
                </c:pt>
                <c:pt idx="4">
                  <c:v>Laboratory</c:v>
                </c:pt>
                <c:pt idx="5">
                  <c:v>Drug store</c:v>
                </c:pt>
                <c:pt idx="6">
                  <c:v>Informal</c:v>
                </c:pt>
              </c:strCache>
            </c:strRef>
          </c:cat>
          <c:val>
            <c:numRef>
              <c:f>'Table iii &amp; Figures'!$K$90:$Q$90</c:f>
              <c:numCache>
                <c:formatCode>0%</c:formatCode>
                <c:ptCount val="7"/>
                <c:pt idx="0">
                  <c:v>0.81014559259104757</c:v>
                </c:pt>
                <c:pt idx="1">
                  <c:v>0.52513453756622586</c:v>
                </c:pt>
                <c:pt idx="2">
                  <c:v>9.949522339493555E-2</c:v>
                </c:pt>
                <c:pt idx="3">
                  <c:v>3.4333152559342536E-2</c:v>
                </c:pt>
                <c:pt idx="4">
                  <c:v>0.1512243961453423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5B-41F6-8CF9-ADBF7BD26836}"/>
            </c:ext>
          </c:extLst>
        </c:ser>
        <c:ser>
          <c:idx val="1"/>
          <c:order val="1"/>
          <c:tx>
            <c:strRef>
              <c:f>'Table iii &amp; Figures'!$J$91</c:f>
              <c:strCache>
                <c:ptCount val="1"/>
                <c:pt idx="0">
                  <c:v>RDT audited is true RDT?</c:v>
                </c:pt>
              </c:strCache>
            </c:strRef>
          </c:tx>
          <c:spPr>
            <a:solidFill>
              <a:srgbClr val="A0D096"/>
            </a:solidFill>
            <a:ln>
              <a:noFill/>
            </a:ln>
            <a:effectLst/>
          </c:spPr>
          <c:invertIfNegative val="0"/>
          <c:cat>
            <c:strRef>
              <c:f>'Table iii &amp; Figures'!$K$89:$Q$89</c:f>
              <c:strCache>
                <c:ptCount val="7"/>
                <c:pt idx="0">
                  <c:v>Retail total</c:v>
                </c:pt>
                <c:pt idx="1">
                  <c:v>Private Not For-Profit Facility</c:v>
                </c:pt>
                <c:pt idx="2">
                  <c:v>Private For-Profit Facility</c:v>
                </c:pt>
                <c:pt idx="3">
                  <c:v>Pharmacy</c:v>
                </c:pt>
                <c:pt idx="4">
                  <c:v>Laboratory</c:v>
                </c:pt>
                <c:pt idx="5">
                  <c:v>Drug store</c:v>
                </c:pt>
                <c:pt idx="6">
                  <c:v>Informal</c:v>
                </c:pt>
              </c:strCache>
            </c:strRef>
          </c:cat>
          <c:val>
            <c:numRef>
              <c:f>'Table iii &amp; Figures'!$K$91:$Q$91</c:f>
              <c:numCache>
                <c:formatCode>0%</c:formatCode>
                <c:ptCount val="7"/>
                <c:pt idx="0">
                  <c:v>0.18985440740895251</c:v>
                </c:pt>
                <c:pt idx="1">
                  <c:v>1.8605815360226943E-2</c:v>
                </c:pt>
                <c:pt idx="2">
                  <c:v>4.4011513912644448E-2</c:v>
                </c:pt>
                <c:pt idx="3">
                  <c:v>0.11739184848358433</c:v>
                </c:pt>
                <c:pt idx="4">
                  <c:v>0</c:v>
                </c:pt>
                <c:pt idx="5">
                  <c:v>9.8452296524967672E-3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5B-41F6-8CF9-ADBF7BD26836}"/>
            </c:ext>
          </c:extLst>
        </c:ser>
        <c:ser>
          <c:idx val="2"/>
          <c:order val="2"/>
          <c:tx>
            <c:strRef>
              <c:f>'Table iii &amp; Figures'!$J$92</c:f>
              <c:strCache>
                <c:ptCount val="1"/>
                <c:pt idx="0">
                  <c:v>WHO PQ RDT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'Table iii &amp; Figures'!$K$89:$Q$89</c:f>
              <c:strCache>
                <c:ptCount val="7"/>
                <c:pt idx="0">
                  <c:v>Retail total</c:v>
                </c:pt>
                <c:pt idx="1">
                  <c:v>Private Not For-Profit Facility</c:v>
                </c:pt>
                <c:pt idx="2">
                  <c:v>Private For-Profit Facility</c:v>
                </c:pt>
                <c:pt idx="3">
                  <c:v>Pharmacy</c:v>
                </c:pt>
                <c:pt idx="4">
                  <c:v>Laboratory</c:v>
                </c:pt>
                <c:pt idx="5">
                  <c:v>Drug store</c:v>
                </c:pt>
                <c:pt idx="6">
                  <c:v>Informal</c:v>
                </c:pt>
              </c:strCache>
            </c:strRef>
          </c:cat>
          <c:val>
            <c:numRef>
              <c:f>'Table iii &amp; Figures'!$K$92:$Q$92</c:f>
              <c:numCache>
                <c:formatCode>0%</c:formatCode>
                <c:ptCount val="7"/>
                <c:pt idx="0">
                  <c:v>9.3905135371907728E-2</c:v>
                </c:pt>
                <c:pt idx="1">
                  <c:v>0</c:v>
                </c:pt>
                <c:pt idx="2">
                  <c:v>6.5495807433982728E-3</c:v>
                </c:pt>
                <c:pt idx="3">
                  <c:v>8.0597388511117599E-2</c:v>
                </c:pt>
                <c:pt idx="4">
                  <c:v>0</c:v>
                </c:pt>
                <c:pt idx="5">
                  <c:v>6.7581661173918483E-3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5B-41F6-8CF9-ADBF7BD26836}"/>
            </c:ext>
          </c:extLst>
        </c:ser>
        <c:ser>
          <c:idx val="3"/>
          <c:order val="3"/>
          <c:tx>
            <c:strRef>
              <c:f>'Table iii &amp; Figures'!$J$93</c:f>
              <c:strCache>
                <c:ptCount val="1"/>
                <c:pt idx="0">
                  <c:v>RDT manufacturer: PREMIER MEDICAL CORPORATION</c:v>
                </c:pt>
              </c:strCache>
            </c:strRef>
          </c:tx>
          <c:spPr>
            <a:solidFill>
              <a:srgbClr val="98EF19"/>
            </a:solidFill>
            <a:ln>
              <a:noFill/>
            </a:ln>
            <a:effectLst/>
          </c:spPr>
          <c:invertIfNegative val="0"/>
          <c:cat>
            <c:strRef>
              <c:f>'Table iii &amp; Figures'!$K$89:$Q$89</c:f>
              <c:strCache>
                <c:ptCount val="7"/>
                <c:pt idx="0">
                  <c:v>Retail total</c:v>
                </c:pt>
                <c:pt idx="1">
                  <c:v>Private Not For-Profit Facility</c:v>
                </c:pt>
                <c:pt idx="2">
                  <c:v>Private For-Profit Facility</c:v>
                </c:pt>
                <c:pt idx="3">
                  <c:v>Pharmacy</c:v>
                </c:pt>
                <c:pt idx="4">
                  <c:v>Laboratory</c:v>
                </c:pt>
                <c:pt idx="5">
                  <c:v>Drug store</c:v>
                </c:pt>
                <c:pt idx="6">
                  <c:v>Informal</c:v>
                </c:pt>
              </c:strCache>
            </c:strRef>
          </c:cat>
          <c:val>
            <c:numRef>
              <c:f>'Table iii &amp; Figures'!$K$93:$Q$93</c:f>
              <c:numCache>
                <c:formatCode>0%</c:formatCode>
                <c:ptCount val="7"/>
                <c:pt idx="0">
                  <c:v>0.24400317049768472</c:v>
                </c:pt>
                <c:pt idx="1">
                  <c:v>3.7211630720453887E-2</c:v>
                </c:pt>
                <c:pt idx="2">
                  <c:v>3.9756372283175509E-2</c:v>
                </c:pt>
                <c:pt idx="3">
                  <c:v>0.15418630845605108</c:v>
                </c:pt>
                <c:pt idx="4">
                  <c:v>0</c:v>
                </c:pt>
                <c:pt idx="5">
                  <c:v>1.2890576112802971E-2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5B-41F6-8CF9-ADBF7BD26836}"/>
            </c:ext>
          </c:extLst>
        </c:ser>
        <c:ser>
          <c:idx val="4"/>
          <c:order val="4"/>
          <c:tx>
            <c:strRef>
              <c:f>'Table iii &amp; Figures'!$J$94</c:f>
              <c:strCache>
                <c:ptCount val="1"/>
                <c:pt idx="0">
                  <c:v>RDT manufacturer: ADVY CHEMICAL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'Table iii &amp; Figures'!$K$89:$Q$89</c:f>
              <c:strCache>
                <c:ptCount val="7"/>
                <c:pt idx="0">
                  <c:v>Retail total</c:v>
                </c:pt>
                <c:pt idx="1">
                  <c:v>Private Not For-Profit Facility</c:v>
                </c:pt>
                <c:pt idx="2">
                  <c:v>Private For-Profit Facility</c:v>
                </c:pt>
                <c:pt idx="3">
                  <c:v>Pharmacy</c:v>
                </c:pt>
                <c:pt idx="4">
                  <c:v>Laboratory</c:v>
                </c:pt>
                <c:pt idx="5">
                  <c:v>Drug store</c:v>
                </c:pt>
                <c:pt idx="6">
                  <c:v>Informal</c:v>
                </c:pt>
              </c:strCache>
            </c:strRef>
          </c:cat>
          <c:val>
            <c:numRef>
              <c:f>'Table iii &amp; Figures'!$K$94:$Q$94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5B-41F6-8CF9-ADBF7BD26836}"/>
            </c:ext>
          </c:extLst>
        </c:ser>
        <c:ser>
          <c:idx val="5"/>
          <c:order val="5"/>
          <c:tx>
            <c:strRef>
              <c:f>'Table iii &amp; Figures'!$J$95</c:f>
              <c:strCache>
                <c:ptCount val="1"/>
                <c:pt idx="0">
                  <c:v>RDT manufacturer: ARKRAY HEALTHCARE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 iii &amp; Figures'!$K$89:$Q$89</c:f>
              <c:strCache>
                <c:ptCount val="7"/>
                <c:pt idx="0">
                  <c:v>Retail total</c:v>
                </c:pt>
                <c:pt idx="1">
                  <c:v>Private Not For-Profit Facility</c:v>
                </c:pt>
                <c:pt idx="2">
                  <c:v>Private For-Profit Facility</c:v>
                </c:pt>
                <c:pt idx="3">
                  <c:v>Pharmacy</c:v>
                </c:pt>
                <c:pt idx="4">
                  <c:v>Laboratory</c:v>
                </c:pt>
                <c:pt idx="5">
                  <c:v>Drug store</c:v>
                </c:pt>
                <c:pt idx="6">
                  <c:v>Informal</c:v>
                </c:pt>
              </c:strCache>
            </c:strRef>
          </c:cat>
          <c:val>
            <c:numRef>
              <c:f>'Table iii &amp; Figures'!$K$95:$Q$95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5B-41F6-8CF9-ADBF7BD26836}"/>
            </c:ext>
          </c:extLst>
        </c:ser>
        <c:ser>
          <c:idx val="6"/>
          <c:order val="6"/>
          <c:tx>
            <c:strRef>
              <c:f>'Table iii &amp; Figures'!$J$96</c:f>
              <c:strCache>
                <c:ptCount val="1"/>
                <c:pt idx="0">
                  <c:v>RDT manufacturer: other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iii &amp; Figures'!$K$89:$Q$89</c:f>
              <c:strCache>
                <c:ptCount val="7"/>
                <c:pt idx="0">
                  <c:v>Retail total</c:v>
                </c:pt>
                <c:pt idx="1">
                  <c:v>Private Not For-Profit Facility</c:v>
                </c:pt>
                <c:pt idx="2">
                  <c:v>Private For-Profit Facility</c:v>
                </c:pt>
                <c:pt idx="3">
                  <c:v>Pharmacy</c:v>
                </c:pt>
                <c:pt idx="4">
                  <c:v>Laboratory</c:v>
                </c:pt>
                <c:pt idx="5">
                  <c:v>Drug store</c:v>
                </c:pt>
                <c:pt idx="6">
                  <c:v>Informal</c:v>
                </c:pt>
              </c:strCache>
            </c:strRef>
          </c:cat>
          <c:val>
            <c:numRef>
              <c:f>'Table iii &amp; Figures'!$K$96:$Q$96</c:f>
              <c:numCache>
                <c:formatCode>0%</c:formatCode>
                <c:ptCount val="7"/>
                <c:pt idx="0">
                  <c:v>2.0858537399357557E-2</c:v>
                </c:pt>
                <c:pt idx="1">
                  <c:v>0</c:v>
                </c:pt>
                <c:pt idx="2">
                  <c:v>2.0858537399357557E-2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5B-41F6-8CF9-ADBF7BD26836}"/>
            </c:ext>
          </c:extLst>
        </c:ser>
        <c:ser>
          <c:idx val="9"/>
          <c:order val="9"/>
          <c:tx>
            <c:strRef>
              <c:f>'Table iii &amp; Figures'!$J$99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iii &amp; Figures'!$K$89:$Q$89</c:f>
              <c:strCache>
                <c:ptCount val="7"/>
                <c:pt idx="0">
                  <c:v>Retail total</c:v>
                </c:pt>
                <c:pt idx="1">
                  <c:v>Private Not For-Profit Facility</c:v>
                </c:pt>
                <c:pt idx="2">
                  <c:v>Private For-Profit Facility</c:v>
                </c:pt>
                <c:pt idx="3">
                  <c:v>Pharmacy</c:v>
                </c:pt>
                <c:pt idx="4">
                  <c:v>Laboratory</c:v>
                </c:pt>
                <c:pt idx="5">
                  <c:v>Drug store</c:v>
                </c:pt>
                <c:pt idx="6">
                  <c:v>Informal</c:v>
                </c:pt>
              </c:strCache>
            </c:strRef>
          </c:cat>
          <c:val>
            <c:numRef>
              <c:f>'Table iii &amp; Figures'!$K$99:$Q$99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35B-41F6-8CF9-ADBF7BD26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29679951"/>
        <c:axId val="1729676591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'Table iii &amp; Figures'!$J$97</c15:sqref>
                        </c15:formulaRef>
                      </c:ext>
                    </c:extLst>
                    <c:strCache>
                      <c:ptCount val="1"/>
                      <c:pt idx="0">
                        <c:v>RDT manufacturer: don't know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'Table iii &amp; Figures'!$K$89:$Q$89</c15:sqref>
                        </c15:formulaRef>
                      </c:ext>
                    </c:extLst>
                    <c:strCache>
                      <c:ptCount val="7"/>
                      <c:pt idx="0">
                        <c:v>Retail total</c:v>
                      </c:pt>
                      <c:pt idx="1">
                        <c:v>Private Not For-Profit Facility</c:v>
                      </c:pt>
                      <c:pt idx="2">
                        <c:v>Private For-Profit Facility</c:v>
                      </c:pt>
                      <c:pt idx="3">
                        <c:v>Pharmacy</c:v>
                      </c:pt>
                      <c:pt idx="4">
                        <c:v>Laboratory</c:v>
                      </c:pt>
                      <c:pt idx="5">
                        <c:v>Drug store</c:v>
                      </c:pt>
                      <c:pt idx="6">
                        <c:v>Informal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'Table iii &amp; Figures'!$K$97:$Q$97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035B-41F6-8CF9-ADBF7BD26836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 iii &amp; Figures'!$J$98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 iii &amp; Figures'!$K$89:$Q$89</c15:sqref>
                        </c15:formulaRef>
                      </c:ext>
                    </c:extLst>
                    <c:strCache>
                      <c:ptCount val="7"/>
                      <c:pt idx="0">
                        <c:v>Retail total</c:v>
                      </c:pt>
                      <c:pt idx="1">
                        <c:v>Private Not For-Profit Facility</c:v>
                      </c:pt>
                      <c:pt idx="2">
                        <c:v>Private For-Profit Facility</c:v>
                      </c:pt>
                      <c:pt idx="3">
                        <c:v>Pharmacy</c:v>
                      </c:pt>
                      <c:pt idx="4">
                        <c:v>Laboratory</c:v>
                      </c:pt>
                      <c:pt idx="5">
                        <c:v>Drug store</c:v>
                      </c:pt>
                      <c:pt idx="6">
                        <c:v>Informal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 iii &amp; Figures'!$K$98:$Q$98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35B-41F6-8CF9-ADBF7BD26836}"/>
                  </c:ext>
                </c:extLst>
              </c15:ser>
            </c15:filteredBarSeries>
          </c:ext>
        </c:extLst>
      </c:barChart>
      <c:catAx>
        <c:axId val="1729679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676591"/>
        <c:crosses val="autoZero"/>
        <c:auto val="1"/>
        <c:lblAlgn val="ctr"/>
        <c:lblOffset val="100"/>
        <c:noMultiLvlLbl val="0"/>
      </c:catAx>
      <c:valAx>
        <c:axId val="172967659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67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1.325464503991005E-2"/>
          <c:y val="6.3607346584355975E-2"/>
          <c:w val="0.30516715464170013"/>
          <c:h val="0.9137634269050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'Table iii &amp; Figures'!$J$90</c:f>
              <c:strCache>
                <c:ptCount val="1"/>
                <c:pt idx="0">
                  <c:v>any microscopy</c:v>
                </c:pt>
              </c:strCache>
            </c:strRef>
          </c:tx>
          <c:spPr>
            <a:solidFill>
              <a:srgbClr val="458E14"/>
            </a:solidFill>
            <a:ln>
              <a:noFill/>
            </a:ln>
            <a:effectLst/>
          </c:spPr>
          <c:invertIfNegative val="0"/>
          <c:cat>
            <c:strRef>
              <c:f>'Table iii &amp; Figures'!$U$89:$AA$89</c:f>
              <c:strCache>
                <c:ptCount val="7"/>
                <c:pt idx="0">
                  <c:v>Retail total</c:v>
                </c:pt>
                <c:pt idx="1">
                  <c:v>Private Not For-Profit Facility</c:v>
                </c:pt>
                <c:pt idx="2">
                  <c:v>Private For-Profit Facility</c:v>
                </c:pt>
                <c:pt idx="3">
                  <c:v>Pharmacy</c:v>
                </c:pt>
                <c:pt idx="4">
                  <c:v>Laboratory</c:v>
                </c:pt>
                <c:pt idx="5">
                  <c:v>Drug store</c:v>
                </c:pt>
                <c:pt idx="6">
                  <c:v>Informal</c:v>
                </c:pt>
              </c:strCache>
            </c:strRef>
          </c:cat>
          <c:val>
            <c:numRef>
              <c:f>'Table iii &amp; Figures'!$U$90:$AA$90</c:f>
              <c:numCache>
                <c:formatCode>0%</c:formatCode>
                <c:ptCount val="7"/>
                <c:pt idx="0">
                  <c:v>0.59682898671037354</c:v>
                </c:pt>
                <c:pt idx="1">
                  <c:v>2.6080526881881649E-3</c:v>
                </c:pt>
                <c:pt idx="2">
                  <c:v>1.6570012207738304E-2</c:v>
                </c:pt>
                <c:pt idx="3">
                  <c:v>1.1576439617464562E-3</c:v>
                </c:pt>
                <c:pt idx="4">
                  <c:v>0.57649327785270066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7D-46DC-902F-0C7FF5081F32}"/>
            </c:ext>
          </c:extLst>
        </c:ser>
        <c:ser>
          <c:idx val="1"/>
          <c:order val="1"/>
          <c:tx>
            <c:strRef>
              <c:f>'Table iii &amp; Figures'!$J$91</c:f>
              <c:strCache>
                <c:ptCount val="1"/>
                <c:pt idx="0">
                  <c:v>RDT audited is true RDT?</c:v>
                </c:pt>
              </c:strCache>
            </c:strRef>
          </c:tx>
          <c:spPr>
            <a:solidFill>
              <a:srgbClr val="A0D096"/>
            </a:solidFill>
            <a:ln>
              <a:noFill/>
            </a:ln>
            <a:effectLst/>
          </c:spPr>
          <c:invertIfNegative val="0"/>
          <c:cat>
            <c:strRef>
              <c:f>'Table iii &amp; Figures'!$U$89:$AA$89</c:f>
              <c:strCache>
                <c:ptCount val="7"/>
                <c:pt idx="0">
                  <c:v>Retail total</c:v>
                </c:pt>
                <c:pt idx="1">
                  <c:v>Private Not For-Profit Facility</c:v>
                </c:pt>
                <c:pt idx="2">
                  <c:v>Private For-Profit Facility</c:v>
                </c:pt>
                <c:pt idx="3">
                  <c:v>Pharmacy</c:v>
                </c:pt>
                <c:pt idx="4">
                  <c:v>Laboratory</c:v>
                </c:pt>
                <c:pt idx="5">
                  <c:v>Drug store</c:v>
                </c:pt>
                <c:pt idx="6">
                  <c:v>Informal</c:v>
                </c:pt>
              </c:strCache>
            </c:strRef>
          </c:cat>
          <c:val>
            <c:numRef>
              <c:f>'Table iii &amp; Figures'!$U$91:$AA$91</c:f>
              <c:numCache>
                <c:formatCode>0%</c:formatCode>
                <c:ptCount val="7"/>
                <c:pt idx="0">
                  <c:v>0.40317101328962646</c:v>
                </c:pt>
                <c:pt idx="1">
                  <c:v>5.7669134781479902E-3</c:v>
                </c:pt>
                <c:pt idx="2">
                  <c:v>2.7404675871527565E-2</c:v>
                </c:pt>
                <c:pt idx="3">
                  <c:v>1.5419470356186609E-2</c:v>
                </c:pt>
                <c:pt idx="4">
                  <c:v>1.6595264155097461E-2</c:v>
                </c:pt>
                <c:pt idx="5">
                  <c:v>0.32854677410318106</c:v>
                </c:pt>
                <c:pt idx="6">
                  <c:v>9.438704448840738E-3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7D-46DC-902F-0C7FF5081F32}"/>
            </c:ext>
          </c:extLst>
        </c:ser>
        <c:ser>
          <c:idx val="2"/>
          <c:order val="2"/>
          <c:tx>
            <c:strRef>
              <c:f>'Table iii &amp; Figures'!$J$92</c:f>
              <c:strCache>
                <c:ptCount val="1"/>
                <c:pt idx="0">
                  <c:v>WHO PQ RDT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'Table iii &amp; Figures'!$U$89:$AA$89</c:f>
              <c:strCache>
                <c:ptCount val="7"/>
                <c:pt idx="0">
                  <c:v>Retail total</c:v>
                </c:pt>
                <c:pt idx="1">
                  <c:v>Private Not For-Profit Facility</c:v>
                </c:pt>
                <c:pt idx="2">
                  <c:v>Private For-Profit Facility</c:v>
                </c:pt>
                <c:pt idx="3">
                  <c:v>Pharmacy</c:v>
                </c:pt>
                <c:pt idx="4">
                  <c:v>Laboratory</c:v>
                </c:pt>
                <c:pt idx="5">
                  <c:v>Drug store</c:v>
                </c:pt>
                <c:pt idx="6">
                  <c:v>Informal</c:v>
                </c:pt>
              </c:strCache>
            </c:strRef>
          </c:cat>
          <c:val>
            <c:numRef>
              <c:f>'Table iii &amp; Figures'!$U$92:$AA$92</c:f>
              <c:numCache>
                <c:formatCode>0%</c:formatCode>
                <c:ptCount val="7"/>
                <c:pt idx="0">
                  <c:v>0.26610107565404517</c:v>
                </c:pt>
                <c:pt idx="1">
                  <c:v>4.8988777876768919E-3</c:v>
                </c:pt>
                <c:pt idx="2">
                  <c:v>1.8413404364956927E-2</c:v>
                </c:pt>
                <c:pt idx="3">
                  <c:v>1.021835832355478E-2</c:v>
                </c:pt>
                <c:pt idx="4">
                  <c:v>1.5589921000860934E-2</c:v>
                </c:pt>
                <c:pt idx="5">
                  <c:v>0.2089985314414364</c:v>
                </c:pt>
                <c:pt idx="6">
                  <c:v>7.9827718589142137E-3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7D-46DC-902F-0C7FF5081F32}"/>
            </c:ext>
          </c:extLst>
        </c:ser>
        <c:ser>
          <c:idx val="3"/>
          <c:order val="3"/>
          <c:tx>
            <c:strRef>
              <c:f>'Table iii &amp; Figures'!$J$93</c:f>
              <c:strCache>
                <c:ptCount val="1"/>
                <c:pt idx="0">
                  <c:v>RDT manufacturer: PREMIER MEDICAL CORPORATION</c:v>
                </c:pt>
              </c:strCache>
            </c:strRef>
          </c:tx>
          <c:spPr>
            <a:solidFill>
              <a:srgbClr val="98EF19"/>
            </a:solidFill>
            <a:ln>
              <a:noFill/>
            </a:ln>
            <a:effectLst/>
          </c:spPr>
          <c:invertIfNegative val="0"/>
          <c:cat>
            <c:strRef>
              <c:f>'Table iii &amp; Figures'!$U$89:$AA$89</c:f>
              <c:strCache>
                <c:ptCount val="7"/>
                <c:pt idx="0">
                  <c:v>Retail total</c:v>
                </c:pt>
                <c:pt idx="1">
                  <c:v>Private Not For-Profit Facility</c:v>
                </c:pt>
                <c:pt idx="2">
                  <c:v>Private For-Profit Facility</c:v>
                </c:pt>
                <c:pt idx="3">
                  <c:v>Pharmacy</c:v>
                </c:pt>
                <c:pt idx="4">
                  <c:v>Laboratory</c:v>
                </c:pt>
                <c:pt idx="5">
                  <c:v>Drug store</c:v>
                </c:pt>
                <c:pt idx="6">
                  <c:v>Informal</c:v>
                </c:pt>
              </c:strCache>
            </c:strRef>
          </c:cat>
          <c:val>
            <c:numRef>
              <c:f>'Table iii &amp; Figures'!$U$93:$AA$93</c:f>
              <c:numCache>
                <c:formatCode>0%</c:formatCode>
                <c:ptCount val="7"/>
                <c:pt idx="0">
                  <c:v>0.4838359917583957</c:v>
                </c:pt>
                <c:pt idx="1">
                  <c:v>6.4360900831657115E-3</c:v>
                </c:pt>
                <c:pt idx="2">
                  <c:v>3.6203401279484605E-2</c:v>
                </c:pt>
                <c:pt idx="3">
                  <c:v>1.851993601787838E-2</c:v>
                </c:pt>
                <c:pt idx="4">
                  <c:v>1.6867511712563395E-2</c:v>
                </c:pt>
                <c:pt idx="5">
                  <c:v>0.39491520474989128</c:v>
                </c:pt>
                <c:pt idx="6">
                  <c:v>1.0893847915412289E-2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7D-46DC-902F-0C7FF5081F32}"/>
            </c:ext>
          </c:extLst>
        </c:ser>
        <c:ser>
          <c:idx val="4"/>
          <c:order val="4"/>
          <c:tx>
            <c:strRef>
              <c:f>'Table iii &amp; Figures'!$J$94</c:f>
              <c:strCache>
                <c:ptCount val="1"/>
                <c:pt idx="0">
                  <c:v>RDT manufacturer: ADVY CHEMICAL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'Table iii &amp; Figures'!$U$89:$AA$89</c:f>
              <c:strCache>
                <c:ptCount val="7"/>
                <c:pt idx="0">
                  <c:v>Retail total</c:v>
                </c:pt>
                <c:pt idx="1">
                  <c:v>Private Not For-Profit Facility</c:v>
                </c:pt>
                <c:pt idx="2">
                  <c:v>Private For-Profit Facility</c:v>
                </c:pt>
                <c:pt idx="3">
                  <c:v>Pharmacy</c:v>
                </c:pt>
                <c:pt idx="4">
                  <c:v>Laboratory</c:v>
                </c:pt>
                <c:pt idx="5">
                  <c:v>Drug store</c:v>
                </c:pt>
                <c:pt idx="6">
                  <c:v>Informal</c:v>
                </c:pt>
              </c:strCache>
            </c:strRef>
          </c:cat>
          <c:val>
            <c:numRef>
              <c:f>'Table iii &amp; Figures'!$U$94:$AA$94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7D-46DC-902F-0C7FF5081F32}"/>
            </c:ext>
          </c:extLst>
        </c:ser>
        <c:ser>
          <c:idx val="5"/>
          <c:order val="5"/>
          <c:tx>
            <c:strRef>
              <c:f>'Table iii &amp; Figures'!$J$95</c:f>
              <c:strCache>
                <c:ptCount val="1"/>
                <c:pt idx="0">
                  <c:v>RDT manufacturer: ARKRAY HEALTHCARE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 iii &amp; Figures'!$U$89:$AA$89</c:f>
              <c:strCache>
                <c:ptCount val="7"/>
                <c:pt idx="0">
                  <c:v>Retail total</c:v>
                </c:pt>
                <c:pt idx="1">
                  <c:v>Private Not For-Profit Facility</c:v>
                </c:pt>
                <c:pt idx="2">
                  <c:v>Private For-Profit Facility</c:v>
                </c:pt>
                <c:pt idx="3">
                  <c:v>Pharmacy</c:v>
                </c:pt>
                <c:pt idx="4">
                  <c:v>Laboratory</c:v>
                </c:pt>
                <c:pt idx="5">
                  <c:v>Drug store</c:v>
                </c:pt>
                <c:pt idx="6">
                  <c:v>Informal</c:v>
                </c:pt>
              </c:strCache>
            </c:strRef>
          </c:cat>
          <c:val>
            <c:numRef>
              <c:f>'Table iii &amp; Figures'!$U$95:$AA$95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7D-46DC-902F-0C7FF5081F32}"/>
            </c:ext>
          </c:extLst>
        </c:ser>
        <c:ser>
          <c:idx val="6"/>
          <c:order val="6"/>
          <c:tx>
            <c:strRef>
              <c:f>'Table iii &amp; Figures'!$J$96</c:f>
              <c:strCache>
                <c:ptCount val="1"/>
                <c:pt idx="0">
                  <c:v>RDT manufacturer: other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iii &amp; Figures'!$U$89:$AA$89</c:f>
              <c:strCache>
                <c:ptCount val="7"/>
                <c:pt idx="0">
                  <c:v>Retail total</c:v>
                </c:pt>
                <c:pt idx="1">
                  <c:v>Private Not For-Profit Facility</c:v>
                </c:pt>
                <c:pt idx="2">
                  <c:v>Private For-Profit Facility</c:v>
                </c:pt>
                <c:pt idx="3">
                  <c:v>Pharmacy</c:v>
                </c:pt>
                <c:pt idx="4">
                  <c:v>Laboratory</c:v>
                </c:pt>
                <c:pt idx="5">
                  <c:v>Drug store</c:v>
                </c:pt>
                <c:pt idx="6">
                  <c:v>Informal</c:v>
                </c:pt>
              </c:strCache>
            </c:strRef>
          </c:cat>
          <c:val>
            <c:numRef>
              <c:f>'Table iii &amp; Figures'!$U$96:$AA$96</c:f>
              <c:numCache>
                <c:formatCode>0%</c:formatCode>
                <c:ptCount val="7"/>
                <c:pt idx="0">
                  <c:v>3.3101357371082892E-2</c:v>
                </c:pt>
                <c:pt idx="1">
                  <c:v>1.0021866608166322E-4</c:v>
                </c:pt>
                <c:pt idx="2">
                  <c:v>9.5483925951820868E-5</c:v>
                </c:pt>
                <c:pt idx="3">
                  <c:v>1.7171324204228282E-3</c:v>
                </c:pt>
                <c:pt idx="4">
                  <c:v>3.6615323670780893E-4</c:v>
                </c:pt>
                <c:pt idx="5">
                  <c:v>3.0822369121918772E-2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C7D-46DC-902F-0C7FF5081F32}"/>
            </c:ext>
          </c:extLst>
        </c:ser>
        <c:ser>
          <c:idx val="9"/>
          <c:order val="9"/>
          <c:tx>
            <c:strRef>
              <c:f>'Table iii &amp; Figures'!$J$99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iii &amp; Figures'!$U$89:$AA$89</c:f>
              <c:strCache>
                <c:ptCount val="7"/>
                <c:pt idx="0">
                  <c:v>Retail total</c:v>
                </c:pt>
                <c:pt idx="1">
                  <c:v>Private Not For-Profit Facility</c:v>
                </c:pt>
                <c:pt idx="2">
                  <c:v>Private For-Profit Facility</c:v>
                </c:pt>
                <c:pt idx="3">
                  <c:v>Pharmacy</c:v>
                </c:pt>
                <c:pt idx="4">
                  <c:v>Laboratory</c:v>
                </c:pt>
                <c:pt idx="5">
                  <c:v>Drug store</c:v>
                </c:pt>
                <c:pt idx="6">
                  <c:v>Informal</c:v>
                </c:pt>
              </c:strCache>
            </c:strRef>
          </c:cat>
          <c:val>
            <c:numRef>
              <c:f>'Table iii &amp; Figures'!$U$99:$AA$99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C7D-46DC-902F-0C7FF5081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29679951"/>
        <c:axId val="1729676591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'Table iii &amp; Figures'!$J$97</c15:sqref>
                        </c15:formulaRef>
                      </c:ext>
                    </c:extLst>
                    <c:strCache>
                      <c:ptCount val="1"/>
                      <c:pt idx="0">
                        <c:v>RDT manufacturer: don't know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'Table iii &amp; Figures'!$U$89:$AA$89</c15:sqref>
                        </c15:formulaRef>
                      </c:ext>
                    </c:extLst>
                    <c:strCache>
                      <c:ptCount val="7"/>
                      <c:pt idx="0">
                        <c:v>Retail total</c:v>
                      </c:pt>
                      <c:pt idx="1">
                        <c:v>Private Not For-Profit Facility</c:v>
                      </c:pt>
                      <c:pt idx="2">
                        <c:v>Private For-Profit Facility</c:v>
                      </c:pt>
                      <c:pt idx="3">
                        <c:v>Pharmacy</c:v>
                      </c:pt>
                      <c:pt idx="4">
                        <c:v>Laboratory</c:v>
                      </c:pt>
                      <c:pt idx="5">
                        <c:v>Drug store</c:v>
                      </c:pt>
                      <c:pt idx="6">
                        <c:v>Informal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'Table iii &amp; Figures'!$U$97:$AA$97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0C7D-46DC-902F-0C7FF5081F32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 iii &amp; Figures'!$J$98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 iii &amp; Figures'!$U$89:$AA$89</c15:sqref>
                        </c15:formulaRef>
                      </c:ext>
                    </c:extLst>
                    <c:strCache>
                      <c:ptCount val="7"/>
                      <c:pt idx="0">
                        <c:v>Retail total</c:v>
                      </c:pt>
                      <c:pt idx="1">
                        <c:v>Private Not For-Profit Facility</c:v>
                      </c:pt>
                      <c:pt idx="2">
                        <c:v>Private For-Profit Facility</c:v>
                      </c:pt>
                      <c:pt idx="3">
                        <c:v>Pharmacy</c:v>
                      </c:pt>
                      <c:pt idx="4">
                        <c:v>Laboratory</c:v>
                      </c:pt>
                      <c:pt idx="5">
                        <c:v>Drug store</c:v>
                      </c:pt>
                      <c:pt idx="6">
                        <c:v>Informal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 iii &amp; Figures'!$U$98:$AA$98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C7D-46DC-902F-0C7FF5081F32}"/>
                  </c:ext>
                </c:extLst>
              </c15:ser>
            </c15:filteredBarSeries>
          </c:ext>
        </c:extLst>
      </c:barChart>
      <c:catAx>
        <c:axId val="1729679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676591"/>
        <c:crosses val="autoZero"/>
        <c:auto val="1"/>
        <c:lblAlgn val="ctr"/>
        <c:lblOffset val="100"/>
        <c:noMultiLvlLbl val="0"/>
      </c:catAx>
      <c:valAx>
        <c:axId val="172967659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67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1.325464503991005E-2"/>
          <c:y val="1.7932487037297992E-2"/>
          <c:w val="0.30516715464170013"/>
          <c:h val="0.972296321531898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'Table iii &amp; Figures'!$J$90</c:f>
              <c:strCache>
                <c:ptCount val="1"/>
                <c:pt idx="0">
                  <c:v>any microscopy</c:v>
                </c:pt>
              </c:strCache>
            </c:strRef>
          </c:tx>
          <c:spPr>
            <a:solidFill>
              <a:srgbClr val="458E14"/>
            </a:solidFill>
            <a:ln>
              <a:noFill/>
            </a:ln>
            <a:effectLst/>
          </c:spPr>
          <c:invertIfNegative val="0"/>
          <c:cat>
            <c:strRef>
              <c:f>'Table iii &amp; Figures'!$AE$89:$AK$89</c:f>
              <c:strCache>
                <c:ptCount val="7"/>
                <c:pt idx="0">
                  <c:v>Retail total</c:v>
                </c:pt>
                <c:pt idx="1">
                  <c:v>Private Not For-Profit Facility</c:v>
                </c:pt>
                <c:pt idx="2">
                  <c:v>Private For-Profit Facility</c:v>
                </c:pt>
                <c:pt idx="3">
                  <c:v>Pharmacy</c:v>
                </c:pt>
                <c:pt idx="4">
                  <c:v>Laboratory</c:v>
                </c:pt>
                <c:pt idx="5">
                  <c:v>Drug store</c:v>
                </c:pt>
                <c:pt idx="6">
                  <c:v>Informal</c:v>
                </c:pt>
              </c:strCache>
            </c:strRef>
          </c:cat>
          <c:val>
            <c:numRef>
              <c:f>'Table iii &amp; Figures'!$AE$90:$AK$90</c:f>
              <c:numCache>
                <c:formatCode>0%</c:formatCode>
                <c:ptCount val="7"/>
                <c:pt idx="0">
                  <c:v>0.84192178078477453</c:v>
                </c:pt>
                <c:pt idx="1">
                  <c:v>3.8799726271481878E-2</c:v>
                </c:pt>
                <c:pt idx="2">
                  <c:v>0.29649834084365195</c:v>
                </c:pt>
                <c:pt idx="3">
                  <c:v>0</c:v>
                </c:pt>
                <c:pt idx="4">
                  <c:v>0.50662371366964065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FB-4227-9623-F1A884103A82}"/>
            </c:ext>
          </c:extLst>
        </c:ser>
        <c:ser>
          <c:idx val="1"/>
          <c:order val="1"/>
          <c:tx>
            <c:strRef>
              <c:f>'Table iii &amp; Figures'!$J$91</c:f>
              <c:strCache>
                <c:ptCount val="1"/>
                <c:pt idx="0">
                  <c:v>RDT audited is true RDT?</c:v>
                </c:pt>
              </c:strCache>
            </c:strRef>
          </c:tx>
          <c:spPr>
            <a:solidFill>
              <a:srgbClr val="A0D096"/>
            </a:solidFill>
            <a:ln>
              <a:noFill/>
            </a:ln>
            <a:effectLst/>
          </c:spPr>
          <c:invertIfNegative val="0"/>
          <c:cat>
            <c:strRef>
              <c:f>'Table iii &amp; Figures'!$AE$89:$AK$89</c:f>
              <c:strCache>
                <c:ptCount val="7"/>
                <c:pt idx="0">
                  <c:v>Retail total</c:v>
                </c:pt>
                <c:pt idx="1">
                  <c:v>Private Not For-Profit Facility</c:v>
                </c:pt>
                <c:pt idx="2">
                  <c:v>Private For-Profit Facility</c:v>
                </c:pt>
                <c:pt idx="3">
                  <c:v>Pharmacy</c:v>
                </c:pt>
                <c:pt idx="4">
                  <c:v>Laboratory</c:v>
                </c:pt>
                <c:pt idx="5">
                  <c:v>Drug store</c:v>
                </c:pt>
                <c:pt idx="6">
                  <c:v>Informal</c:v>
                </c:pt>
              </c:strCache>
            </c:strRef>
          </c:cat>
          <c:val>
            <c:numRef>
              <c:f>'Table iii &amp; Figures'!$AE$91:$AK$91</c:f>
              <c:numCache>
                <c:formatCode>0%</c:formatCode>
                <c:ptCount val="7"/>
                <c:pt idx="0">
                  <c:v>0.15807176335394907</c:v>
                </c:pt>
                <c:pt idx="1">
                  <c:v>4.0801043267182282E-3</c:v>
                </c:pt>
                <c:pt idx="2">
                  <c:v>0.10677348965125438</c:v>
                </c:pt>
                <c:pt idx="3">
                  <c:v>3.6546630685999823E-2</c:v>
                </c:pt>
                <c:pt idx="4">
                  <c:v>9.7677181112732266E-3</c:v>
                </c:pt>
                <c:pt idx="5">
                  <c:v>9.0382057870340492E-4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FB-4227-9623-F1A884103A82}"/>
            </c:ext>
          </c:extLst>
        </c:ser>
        <c:ser>
          <c:idx val="2"/>
          <c:order val="2"/>
          <c:tx>
            <c:strRef>
              <c:f>'Table iii &amp; Figures'!$J$92</c:f>
              <c:strCache>
                <c:ptCount val="1"/>
                <c:pt idx="0">
                  <c:v>WHO PQ RDT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'Table iii &amp; Figures'!$AE$89:$AK$89</c:f>
              <c:strCache>
                <c:ptCount val="7"/>
                <c:pt idx="0">
                  <c:v>Retail total</c:v>
                </c:pt>
                <c:pt idx="1">
                  <c:v>Private Not For-Profit Facility</c:v>
                </c:pt>
                <c:pt idx="2">
                  <c:v>Private For-Profit Facility</c:v>
                </c:pt>
                <c:pt idx="3">
                  <c:v>Pharmacy</c:v>
                </c:pt>
                <c:pt idx="4">
                  <c:v>Laboratory</c:v>
                </c:pt>
                <c:pt idx="5">
                  <c:v>Drug store</c:v>
                </c:pt>
                <c:pt idx="6">
                  <c:v>Informal</c:v>
                </c:pt>
              </c:strCache>
            </c:strRef>
          </c:cat>
          <c:val>
            <c:numRef>
              <c:f>'Table iii &amp; Figures'!$AE$92:$AK$92</c:f>
              <c:numCache>
                <c:formatCode>0%</c:formatCode>
                <c:ptCount val="7"/>
                <c:pt idx="0">
                  <c:v>5.8774161060827126E-2</c:v>
                </c:pt>
                <c:pt idx="1">
                  <c:v>4.0801043267182282E-3</c:v>
                </c:pt>
                <c:pt idx="2">
                  <c:v>3.8160596005113047E-2</c:v>
                </c:pt>
                <c:pt idx="3">
                  <c:v>9.5482188278738275E-3</c:v>
                </c:pt>
                <c:pt idx="4">
                  <c:v>6.7851102015519891E-3</c:v>
                </c:pt>
                <c:pt idx="5">
                  <c:v>2.0658756084649256E-4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FB-4227-9623-F1A884103A82}"/>
            </c:ext>
          </c:extLst>
        </c:ser>
        <c:ser>
          <c:idx val="3"/>
          <c:order val="3"/>
          <c:tx>
            <c:strRef>
              <c:f>'Table iii &amp; Figures'!$J$93</c:f>
              <c:strCache>
                <c:ptCount val="1"/>
                <c:pt idx="0">
                  <c:v>RDT manufacturer: PREMIER MEDICAL CORPORATION</c:v>
                </c:pt>
              </c:strCache>
            </c:strRef>
          </c:tx>
          <c:spPr>
            <a:solidFill>
              <a:srgbClr val="98EF19"/>
            </a:solidFill>
            <a:ln>
              <a:noFill/>
            </a:ln>
            <a:effectLst/>
          </c:spPr>
          <c:invertIfNegative val="0"/>
          <c:cat>
            <c:strRef>
              <c:f>'Table iii &amp; Figures'!$AE$89:$AK$89</c:f>
              <c:strCache>
                <c:ptCount val="7"/>
                <c:pt idx="0">
                  <c:v>Retail total</c:v>
                </c:pt>
                <c:pt idx="1">
                  <c:v>Private Not For-Profit Facility</c:v>
                </c:pt>
                <c:pt idx="2">
                  <c:v>Private For-Profit Facility</c:v>
                </c:pt>
                <c:pt idx="3">
                  <c:v>Pharmacy</c:v>
                </c:pt>
                <c:pt idx="4">
                  <c:v>Laboratory</c:v>
                </c:pt>
                <c:pt idx="5">
                  <c:v>Drug store</c:v>
                </c:pt>
                <c:pt idx="6">
                  <c:v>Informal</c:v>
                </c:pt>
              </c:strCache>
            </c:strRef>
          </c:cat>
          <c:val>
            <c:numRef>
              <c:f>'Table iii &amp; Figures'!$AE$93:$AK$93</c:f>
              <c:numCache>
                <c:formatCode>0%</c:formatCode>
                <c:ptCount val="7"/>
                <c:pt idx="0">
                  <c:v>0.11744502834123101</c:v>
                </c:pt>
                <c:pt idx="1">
                  <c:v>4.0801043267182282E-3</c:v>
                </c:pt>
                <c:pt idx="2">
                  <c:v>4.8457694741055407E-2</c:v>
                </c:pt>
                <c:pt idx="3">
                  <c:v>5.3893529935828743E-2</c:v>
                </c:pt>
                <c:pt idx="4">
                  <c:v>9.7870856951025858E-3</c:v>
                </c:pt>
                <c:pt idx="5">
                  <c:v>1.2330695038025024E-3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FB-4227-9623-F1A884103A82}"/>
            </c:ext>
          </c:extLst>
        </c:ser>
        <c:ser>
          <c:idx val="4"/>
          <c:order val="4"/>
          <c:tx>
            <c:strRef>
              <c:f>'Table iii &amp; Figures'!$J$94</c:f>
              <c:strCache>
                <c:ptCount val="1"/>
                <c:pt idx="0">
                  <c:v>RDT manufacturer: ADVY CHEMICAL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'Table iii &amp; Figures'!$AE$89:$AK$89</c:f>
              <c:strCache>
                <c:ptCount val="7"/>
                <c:pt idx="0">
                  <c:v>Retail total</c:v>
                </c:pt>
                <c:pt idx="1">
                  <c:v>Private Not For-Profit Facility</c:v>
                </c:pt>
                <c:pt idx="2">
                  <c:v>Private For-Profit Facility</c:v>
                </c:pt>
                <c:pt idx="3">
                  <c:v>Pharmacy</c:v>
                </c:pt>
                <c:pt idx="4">
                  <c:v>Laboratory</c:v>
                </c:pt>
                <c:pt idx="5">
                  <c:v>Drug store</c:v>
                </c:pt>
                <c:pt idx="6">
                  <c:v>Informal</c:v>
                </c:pt>
              </c:strCache>
            </c:strRef>
          </c:cat>
          <c:val>
            <c:numRef>
              <c:f>'Table iii &amp; Figures'!$AE$94:$AK$94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FB-4227-9623-F1A884103A82}"/>
            </c:ext>
          </c:extLst>
        </c:ser>
        <c:ser>
          <c:idx val="5"/>
          <c:order val="5"/>
          <c:tx>
            <c:strRef>
              <c:f>'Table iii &amp; Figures'!$J$95</c:f>
              <c:strCache>
                <c:ptCount val="1"/>
                <c:pt idx="0">
                  <c:v>RDT manufacturer: ARKRAY HEALTHCARE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 iii &amp; Figures'!$AE$89:$AK$89</c:f>
              <c:strCache>
                <c:ptCount val="7"/>
                <c:pt idx="0">
                  <c:v>Retail total</c:v>
                </c:pt>
                <c:pt idx="1">
                  <c:v>Private Not For-Profit Facility</c:v>
                </c:pt>
                <c:pt idx="2">
                  <c:v>Private For-Profit Facility</c:v>
                </c:pt>
                <c:pt idx="3">
                  <c:v>Pharmacy</c:v>
                </c:pt>
                <c:pt idx="4">
                  <c:v>Laboratory</c:v>
                </c:pt>
                <c:pt idx="5">
                  <c:v>Drug store</c:v>
                </c:pt>
                <c:pt idx="6">
                  <c:v>Informal</c:v>
                </c:pt>
              </c:strCache>
            </c:strRef>
          </c:cat>
          <c:val>
            <c:numRef>
              <c:f>'Table iii &amp; Figures'!$AE$95:$AK$95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0FB-4227-9623-F1A884103A82}"/>
            </c:ext>
          </c:extLst>
        </c:ser>
        <c:ser>
          <c:idx val="6"/>
          <c:order val="6"/>
          <c:tx>
            <c:strRef>
              <c:f>'Table iii &amp; Figures'!$J$96</c:f>
              <c:strCache>
                <c:ptCount val="1"/>
                <c:pt idx="0">
                  <c:v>RDT manufacturer: other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iii &amp; Figures'!$AE$89:$AK$89</c:f>
              <c:strCache>
                <c:ptCount val="7"/>
                <c:pt idx="0">
                  <c:v>Retail total</c:v>
                </c:pt>
                <c:pt idx="1">
                  <c:v>Private Not For-Profit Facility</c:v>
                </c:pt>
                <c:pt idx="2">
                  <c:v>Private For-Profit Facility</c:v>
                </c:pt>
                <c:pt idx="3">
                  <c:v>Pharmacy</c:v>
                </c:pt>
                <c:pt idx="4">
                  <c:v>Laboratory</c:v>
                </c:pt>
                <c:pt idx="5">
                  <c:v>Drug store</c:v>
                </c:pt>
                <c:pt idx="6">
                  <c:v>Informal</c:v>
                </c:pt>
              </c:strCache>
            </c:strRef>
          </c:cat>
          <c:val>
            <c:numRef>
              <c:f>'Table iii &amp; Figures'!$AE$96:$AK$96</c:f>
              <c:numCache>
                <c:formatCode>0%</c:formatCode>
                <c:ptCount val="7"/>
                <c:pt idx="0">
                  <c:v>7.3286937210293238E-2</c:v>
                </c:pt>
                <c:pt idx="1">
                  <c:v>0</c:v>
                </c:pt>
                <c:pt idx="2">
                  <c:v>6.7050575217239727E-2</c:v>
                </c:pt>
                <c:pt idx="3">
                  <c:v>4.3835298067115142E-3</c:v>
                </c:pt>
                <c:pt idx="4">
                  <c:v>1.4783922323077122E-3</c:v>
                </c:pt>
                <c:pt idx="5">
                  <c:v>3.7443995403426772E-4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FB-4227-9623-F1A884103A82}"/>
            </c:ext>
          </c:extLst>
        </c:ser>
        <c:ser>
          <c:idx val="9"/>
          <c:order val="9"/>
          <c:tx>
            <c:strRef>
              <c:f>'Table iii &amp; Figures'!$J$99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iii &amp; Figures'!$AE$89:$AK$89</c:f>
              <c:strCache>
                <c:ptCount val="7"/>
                <c:pt idx="0">
                  <c:v>Retail total</c:v>
                </c:pt>
                <c:pt idx="1">
                  <c:v>Private Not For-Profit Facility</c:v>
                </c:pt>
                <c:pt idx="2">
                  <c:v>Private For-Profit Facility</c:v>
                </c:pt>
                <c:pt idx="3">
                  <c:v>Pharmacy</c:v>
                </c:pt>
                <c:pt idx="4">
                  <c:v>Laboratory</c:v>
                </c:pt>
                <c:pt idx="5">
                  <c:v>Drug store</c:v>
                </c:pt>
                <c:pt idx="6">
                  <c:v>Informal</c:v>
                </c:pt>
              </c:strCache>
            </c:strRef>
          </c:cat>
          <c:val>
            <c:numRef>
              <c:f>'Table iii &amp; Figures'!$AE$99:$AK$99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0FB-4227-9623-F1A884103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29679951"/>
        <c:axId val="1729676591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'Table iii &amp; Figures'!$J$97</c15:sqref>
                        </c15:formulaRef>
                      </c:ext>
                    </c:extLst>
                    <c:strCache>
                      <c:ptCount val="1"/>
                      <c:pt idx="0">
                        <c:v>RDT manufacturer: don't know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'Table iii &amp; Figures'!$AE$89:$AK$89</c15:sqref>
                        </c15:formulaRef>
                      </c:ext>
                    </c:extLst>
                    <c:strCache>
                      <c:ptCount val="7"/>
                      <c:pt idx="0">
                        <c:v>Retail total</c:v>
                      </c:pt>
                      <c:pt idx="1">
                        <c:v>Private Not For-Profit Facility</c:v>
                      </c:pt>
                      <c:pt idx="2">
                        <c:v>Private For-Profit Facility</c:v>
                      </c:pt>
                      <c:pt idx="3">
                        <c:v>Pharmacy</c:v>
                      </c:pt>
                      <c:pt idx="4">
                        <c:v>Laboratory</c:v>
                      </c:pt>
                      <c:pt idx="5">
                        <c:v>Drug store</c:v>
                      </c:pt>
                      <c:pt idx="6">
                        <c:v>Informal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'Table iii &amp; Figures'!$AE$97:$AK$97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B0FB-4227-9623-F1A884103A82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 iii &amp; Figures'!$J$98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 iii &amp; Figures'!$AE$89:$AK$89</c15:sqref>
                        </c15:formulaRef>
                      </c:ext>
                    </c:extLst>
                    <c:strCache>
                      <c:ptCount val="7"/>
                      <c:pt idx="0">
                        <c:v>Retail total</c:v>
                      </c:pt>
                      <c:pt idx="1">
                        <c:v>Private Not For-Profit Facility</c:v>
                      </c:pt>
                      <c:pt idx="2">
                        <c:v>Private For-Profit Facility</c:v>
                      </c:pt>
                      <c:pt idx="3">
                        <c:v>Pharmacy</c:v>
                      </c:pt>
                      <c:pt idx="4">
                        <c:v>Laboratory</c:v>
                      </c:pt>
                      <c:pt idx="5">
                        <c:v>Drug store</c:v>
                      </c:pt>
                      <c:pt idx="6">
                        <c:v>Informal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 iii &amp; Figures'!$AE$98:$AK$98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0FB-4227-9623-F1A884103A82}"/>
                  </c:ext>
                </c:extLst>
              </c15:ser>
            </c15:filteredBarSeries>
          </c:ext>
        </c:extLst>
      </c:barChart>
      <c:catAx>
        <c:axId val="1729679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676591"/>
        <c:crosses val="autoZero"/>
        <c:auto val="1"/>
        <c:lblAlgn val="ctr"/>
        <c:lblOffset val="100"/>
        <c:noMultiLvlLbl val="0"/>
      </c:catAx>
      <c:valAx>
        <c:axId val="172967659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67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1.325464503991005E-2"/>
          <c:y val="6.228635129546721E-2"/>
          <c:w val="0.30516715464170013"/>
          <c:h val="0.934797633816998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'Table iii &amp; Figures'!$J$153</c:f>
              <c:strCache>
                <c:ptCount val="1"/>
                <c:pt idx="0">
                  <c:v>any microscopy</c:v>
                </c:pt>
              </c:strCache>
            </c:strRef>
          </c:tx>
          <c:spPr>
            <a:solidFill>
              <a:srgbClr val="458E14"/>
            </a:solidFill>
            <a:ln>
              <a:noFill/>
            </a:ln>
            <a:effectLst/>
          </c:spPr>
          <c:invertIfNegative val="0"/>
          <c:cat>
            <c:strRef>
              <c:f>'Table iii &amp; Figures'!$K$152:$Q$152</c:f>
              <c:strCache>
                <c:ptCount val="7"/>
                <c:pt idx="0">
                  <c:v>Retail total</c:v>
                </c:pt>
                <c:pt idx="1">
                  <c:v>Private Not For-Profit Facility</c:v>
                </c:pt>
                <c:pt idx="2">
                  <c:v>Private For-Profit Facility</c:v>
                </c:pt>
                <c:pt idx="3">
                  <c:v>Pharmacy</c:v>
                </c:pt>
                <c:pt idx="4">
                  <c:v>Laboratory</c:v>
                </c:pt>
                <c:pt idx="5">
                  <c:v>Drug store</c:v>
                </c:pt>
                <c:pt idx="6">
                  <c:v>Informal</c:v>
                </c:pt>
              </c:strCache>
            </c:strRef>
          </c:cat>
          <c:val>
            <c:numRef>
              <c:f>'Table iii &amp; Figures'!$K$153:$Q$153</c:f>
              <c:numCache>
                <c:formatCode>0%</c:formatCode>
                <c:ptCount val="7"/>
                <c:pt idx="0">
                  <c:v>0.81014559259104757</c:v>
                </c:pt>
                <c:pt idx="1">
                  <c:v>0.96578180144238135</c:v>
                </c:pt>
                <c:pt idx="2">
                  <c:v>0.6933139534883721</c:v>
                </c:pt>
                <c:pt idx="3">
                  <c:v>0.22628540005499037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DA-4843-B509-97629B64EDEE}"/>
            </c:ext>
          </c:extLst>
        </c:ser>
        <c:ser>
          <c:idx val="1"/>
          <c:order val="1"/>
          <c:tx>
            <c:strRef>
              <c:f>'Table iii &amp; Figures'!$J$154</c:f>
              <c:strCache>
                <c:ptCount val="1"/>
                <c:pt idx="0">
                  <c:v>RDT audited is true RDT?</c:v>
                </c:pt>
              </c:strCache>
            </c:strRef>
          </c:tx>
          <c:spPr>
            <a:solidFill>
              <a:srgbClr val="A0D096"/>
            </a:solidFill>
            <a:ln>
              <a:noFill/>
            </a:ln>
            <a:effectLst/>
          </c:spPr>
          <c:invertIfNegative val="0"/>
          <c:cat>
            <c:strRef>
              <c:f>'Table iii &amp; Figures'!$K$152:$Q$152</c:f>
              <c:strCache>
                <c:ptCount val="7"/>
                <c:pt idx="0">
                  <c:v>Retail total</c:v>
                </c:pt>
                <c:pt idx="1">
                  <c:v>Private Not For-Profit Facility</c:v>
                </c:pt>
                <c:pt idx="2">
                  <c:v>Private For-Profit Facility</c:v>
                </c:pt>
                <c:pt idx="3">
                  <c:v>Pharmacy</c:v>
                </c:pt>
                <c:pt idx="4">
                  <c:v>Laboratory</c:v>
                </c:pt>
                <c:pt idx="5">
                  <c:v>Drug store</c:v>
                </c:pt>
                <c:pt idx="6">
                  <c:v>Informal</c:v>
                </c:pt>
              </c:strCache>
            </c:strRef>
          </c:cat>
          <c:val>
            <c:numRef>
              <c:f>'Table iii &amp; Figures'!$K$154:$Q$154</c:f>
              <c:numCache>
                <c:formatCode>0%</c:formatCode>
                <c:ptCount val="7"/>
                <c:pt idx="0">
                  <c:v>0.18985440740895251</c:v>
                </c:pt>
                <c:pt idx="1">
                  <c:v>3.4218198557618533E-2</c:v>
                </c:pt>
                <c:pt idx="2">
                  <c:v>0.3066860465116279</c:v>
                </c:pt>
                <c:pt idx="3">
                  <c:v>0.77371459994500957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DA-4843-B509-97629B64EDEE}"/>
            </c:ext>
          </c:extLst>
        </c:ser>
        <c:ser>
          <c:idx val="2"/>
          <c:order val="2"/>
          <c:tx>
            <c:strRef>
              <c:f>'Table iii &amp; Figures'!$J$155</c:f>
              <c:strCache>
                <c:ptCount val="1"/>
                <c:pt idx="0">
                  <c:v>WHO PQ RDT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'Table iii &amp; Figures'!$K$152:$Q$152</c:f>
              <c:strCache>
                <c:ptCount val="7"/>
                <c:pt idx="0">
                  <c:v>Retail total</c:v>
                </c:pt>
                <c:pt idx="1">
                  <c:v>Private Not For-Profit Facility</c:v>
                </c:pt>
                <c:pt idx="2">
                  <c:v>Private For-Profit Facility</c:v>
                </c:pt>
                <c:pt idx="3">
                  <c:v>Pharmacy</c:v>
                </c:pt>
                <c:pt idx="4">
                  <c:v>Laboratory</c:v>
                </c:pt>
                <c:pt idx="5">
                  <c:v>Drug store</c:v>
                </c:pt>
                <c:pt idx="6">
                  <c:v>Informal</c:v>
                </c:pt>
              </c:strCache>
            </c:strRef>
          </c:cat>
          <c:val>
            <c:numRef>
              <c:f>'Table iii &amp; Figures'!$K$155:$Q$155</c:f>
              <c:numCache>
                <c:formatCode>0%</c:formatCode>
                <c:ptCount val="7"/>
                <c:pt idx="0">
                  <c:v>9.3905135371907728E-2</c:v>
                </c:pt>
                <c:pt idx="1">
                  <c:v>0</c:v>
                </c:pt>
                <c:pt idx="2">
                  <c:v>4.5639534883720925E-2</c:v>
                </c:pt>
                <c:pt idx="3">
                  <c:v>0.53120703876821551</c:v>
                </c:pt>
                <c:pt idx="4">
                  <c:v>0</c:v>
                </c:pt>
                <c:pt idx="5">
                  <c:v>0.68644067796610164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DA-4843-B509-97629B64EDEE}"/>
            </c:ext>
          </c:extLst>
        </c:ser>
        <c:ser>
          <c:idx val="3"/>
          <c:order val="3"/>
          <c:tx>
            <c:strRef>
              <c:f>'Table iii &amp; Figures'!$J$156</c:f>
              <c:strCache>
                <c:ptCount val="1"/>
                <c:pt idx="0">
                  <c:v>RDT manufacturer: PREMIER MEDICAL CORPORATION</c:v>
                </c:pt>
              </c:strCache>
            </c:strRef>
          </c:tx>
          <c:spPr>
            <a:solidFill>
              <a:srgbClr val="98EF19"/>
            </a:solidFill>
            <a:ln>
              <a:noFill/>
            </a:ln>
            <a:effectLst/>
          </c:spPr>
          <c:invertIfNegative val="0"/>
          <c:cat>
            <c:strRef>
              <c:f>'Table iii &amp; Figures'!$K$152:$Q$152</c:f>
              <c:strCache>
                <c:ptCount val="7"/>
                <c:pt idx="0">
                  <c:v>Retail total</c:v>
                </c:pt>
                <c:pt idx="1">
                  <c:v>Private Not For-Profit Facility</c:v>
                </c:pt>
                <c:pt idx="2">
                  <c:v>Private For-Profit Facility</c:v>
                </c:pt>
                <c:pt idx="3">
                  <c:v>Pharmacy</c:v>
                </c:pt>
                <c:pt idx="4">
                  <c:v>Laboratory</c:v>
                </c:pt>
                <c:pt idx="5">
                  <c:v>Drug store</c:v>
                </c:pt>
                <c:pt idx="6">
                  <c:v>Informal</c:v>
                </c:pt>
              </c:strCache>
            </c:strRef>
          </c:cat>
          <c:val>
            <c:numRef>
              <c:f>'Table iii &amp; Figures'!$K$156:$Q$156</c:f>
              <c:numCache>
                <c:formatCode>0%</c:formatCode>
                <c:ptCount val="7"/>
                <c:pt idx="0">
                  <c:v>0.24400317049768472</c:v>
                </c:pt>
                <c:pt idx="1">
                  <c:v>6.8436397115237066E-2</c:v>
                </c:pt>
                <c:pt idx="2">
                  <c:v>0.27703488372093027</c:v>
                </c:pt>
                <c:pt idx="3">
                  <c:v>1.0162221611218036</c:v>
                </c:pt>
                <c:pt idx="4">
                  <c:v>0</c:v>
                </c:pt>
                <c:pt idx="5">
                  <c:v>1.3093220338983049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DA-4843-B509-97629B64EDEE}"/>
            </c:ext>
          </c:extLst>
        </c:ser>
        <c:ser>
          <c:idx val="4"/>
          <c:order val="4"/>
          <c:tx>
            <c:strRef>
              <c:f>'Table iii &amp; Figures'!$J$157</c:f>
              <c:strCache>
                <c:ptCount val="1"/>
                <c:pt idx="0">
                  <c:v>RDT manufacturer: ADVY CHEMICAL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'Table iii &amp; Figures'!$K$152:$Q$152</c:f>
              <c:strCache>
                <c:ptCount val="7"/>
                <c:pt idx="0">
                  <c:v>Retail total</c:v>
                </c:pt>
                <c:pt idx="1">
                  <c:v>Private Not For-Profit Facility</c:v>
                </c:pt>
                <c:pt idx="2">
                  <c:v>Private For-Profit Facility</c:v>
                </c:pt>
                <c:pt idx="3">
                  <c:v>Pharmacy</c:v>
                </c:pt>
                <c:pt idx="4">
                  <c:v>Laboratory</c:v>
                </c:pt>
                <c:pt idx="5">
                  <c:v>Drug store</c:v>
                </c:pt>
                <c:pt idx="6">
                  <c:v>Informal</c:v>
                </c:pt>
              </c:strCache>
            </c:strRef>
          </c:cat>
          <c:val>
            <c:numRef>
              <c:f>'Table iii &amp; Figures'!$K$157:$Q$157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DA-4843-B509-97629B64EDEE}"/>
            </c:ext>
          </c:extLst>
        </c:ser>
        <c:ser>
          <c:idx val="5"/>
          <c:order val="5"/>
          <c:tx>
            <c:strRef>
              <c:f>'Table iii &amp; Figures'!$J$158</c:f>
              <c:strCache>
                <c:ptCount val="1"/>
                <c:pt idx="0">
                  <c:v>RDT manufacturer: ARKRAY HEALTHCARE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 iii &amp; Figures'!$K$152:$Q$152</c:f>
              <c:strCache>
                <c:ptCount val="7"/>
                <c:pt idx="0">
                  <c:v>Retail total</c:v>
                </c:pt>
                <c:pt idx="1">
                  <c:v>Private Not For-Profit Facility</c:v>
                </c:pt>
                <c:pt idx="2">
                  <c:v>Private For-Profit Facility</c:v>
                </c:pt>
                <c:pt idx="3">
                  <c:v>Pharmacy</c:v>
                </c:pt>
                <c:pt idx="4">
                  <c:v>Laboratory</c:v>
                </c:pt>
                <c:pt idx="5">
                  <c:v>Drug store</c:v>
                </c:pt>
                <c:pt idx="6">
                  <c:v>Informal</c:v>
                </c:pt>
              </c:strCache>
            </c:strRef>
          </c:cat>
          <c:val>
            <c:numRef>
              <c:f>'Table iii &amp; Figures'!$K$158:$Q$158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5DA-4843-B509-97629B64EDEE}"/>
            </c:ext>
          </c:extLst>
        </c:ser>
        <c:ser>
          <c:idx val="6"/>
          <c:order val="6"/>
          <c:tx>
            <c:strRef>
              <c:f>'Table iii &amp; Figures'!$J$159</c:f>
              <c:strCache>
                <c:ptCount val="1"/>
                <c:pt idx="0">
                  <c:v>RDT manufacturer: other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iii &amp; Figures'!$K$152:$Q$152</c:f>
              <c:strCache>
                <c:ptCount val="7"/>
                <c:pt idx="0">
                  <c:v>Retail total</c:v>
                </c:pt>
                <c:pt idx="1">
                  <c:v>Private Not For-Profit Facility</c:v>
                </c:pt>
                <c:pt idx="2">
                  <c:v>Private For-Profit Facility</c:v>
                </c:pt>
                <c:pt idx="3">
                  <c:v>Pharmacy</c:v>
                </c:pt>
                <c:pt idx="4">
                  <c:v>Laboratory</c:v>
                </c:pt>
                <c:pt idx="5">
                  <c:v>Drug store</c:v>
                </c:pt>
                <c:pt idx="6">
                  <c:v>Informal</c:v>
                </c:pt>
              </c:strCache>
            </c:strRef>
          </c:cat>
          <c:val>
            <c:numRef>
              <c:f>'Table iii &amp; Figures'!$K$159:$Q$159</c:f>
              <c:numCache>
                <c:formatCode>0%</c:formatCode>
                <c:ptCount val="7"/>
                <c:pt idx="0">
                  <c:v>2.0858537399357557E-2</c:v>
                </c:pt>
                <c:pt idx="1">
                  <c:v>0</c:v>
                </c:pt>
                <c:pt idx="2">
                  <c:v>0.14534883720930233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5DA-4843-B509-97629B64EDEE}"/>
            </c:ext>
          </c:extLst>
        </c:ser>
        <c:ser>
          <c:idx val="9"/>
          <c:order val="9"/>
          <c:tx>
            <c:strRef>
              <c:f>'Table iii &amp; Figures'!$J$162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iii &amp; Figures'!$K$152:$Q$152</c:f>
              <c:strCache>
                <c:ptCount val="7"/>
                <c:pt idx="0">
                  <c:v>Retail total</c:v>
                </c:pt>
                <c:pt idx="1">
                  <c:v>Private Not For-Profit Facility</c:v>
                </c:pt>
                <c:pt idx="2">
                  <c:v>Private For-Profit Facility</c:v>
                </c:pt>
                <c:pt idx="3">
                  <c:v>Pharmacy</c:v>
                </c:pt>
                <c:pt idx="4">
                  <c:v>Laboratory</c:v>
                </c:pt>
                <c:pt idx="5">
                  <c:v>Drug store</c:v>
                </c:pt>
                <c:pt idx="6">
                  <c:v>Informal</c:v>
                </c:pt>
              </c:strCache>
            </c:strRef>
          </c:cat>
          <c:val>
            <c:numRef>
              <c:f>'Table iii &amp; Figures'!$K$162:$Q$162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5DA-4843-B509-97629B64E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5292384"/>
        <c:axId val="1548706431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'Table iii &amp; Figures'!$J$160</c15:sqref>
                        </c15:formulaRef>
                      </c:ext>
                    </c:extLst>
                    <c:strCache>
                      <c:ptCount val="1"/>
                      <c:pt idx="0">
                        <c:v>RDT manufacturer: don't know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'Table iii &amp; Figures'!$K$152:$Q$152</c15:sqref>
                        </c15:formulaRef>
                      </c:ext>
                    </c:extLst>
                    <c:strCache>
                      <c:ptCount val="7"/>
                      <c:pt idx="0">
                        <c:v>Retail total</c:v>
                      </c:pt>
                      <c:pt idx="1">
                        <c:v>Private Not For-Profit Facility</c:v>
                      </c:pt>
                      <c:pt idx="2">
                        <c:v>Private For-Profit Facility</c:v>
                      </c:pt>
                      <c:pt idx="3">
                        <c:v>Pharmacy</c:v>
                      </c:pt>
                      <c:pt idx="4">
                        <c:v>Laboratory</c:v>
                      </c:pt>
                      <c:pt idx="5">
                        <c:v>Drug store</c:v>
                      </c:pt>
                      <c:pt idx="6">
                        <c:v>Informal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'Table iii &amp; Figures'!$K$160:$Q$160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75DA-4843-B509-97629B64EDEE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 iii &amp; Figures'!$J$161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 iii &amp; Figures'!$K$152:$Q$152</c15:sqref>
                        </c15:formulaRef>
                      </c:ext>
                    </c:extLst>
                    <c:strCache>
                      <c:ptCount val="7"/>
                      <c:pt idx="0">
                        <c:v>Retail total</c:v>
                      </c:pt>
                      <c:pt idx="1">
                        <c:v>Private Not For-Profit Facility</c:v>
                      </c:pt>
                      <c:pt idx="2">
                        <c:v>Private For-Profit Facility</c:v>
                      </c:pt>
                      <c:pt idx="3">
                        <c:v>Pharmacy</c:v>
                      </c:pt>
                      <c:pt idx="4">
                        <c:v>Laboratory</c:v>
                      </c:pt>
                      <c:pt idx="5">
                        <c:v>Drug store</c:v>
                      </c:pt>
                      <c:pt idx="6">
                        <c:v>Informal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 iii &amp; Figures'!$K$161:$Q$161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5DA-4843-B509-97629B64EDEE}"/>
                  </c:ext>
                </c:extLst>
              </c15:ser>
            </c15:filteredBarSeries>
          </c:ext>
        </c:extLst>
      </c:barChart>
      <c:catAx>
        <c:axId val="56529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706431"/>
        <c:crosses val="autoZero"/>
        <c:auto val="1"/>
        <c:lblAlgn val="ctr"/>
        <c:lblOffset val="100"/>
        <c:noMultiLvlLbl val="0"/>
      </c:catAx>
      <c:valAx>
        <c:axId val="15487064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29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1.4007782959513647E-2"/>
          <c:y val="3.3093300849668827E-2"/>
          <c:w val="0.32250695931290535"/>
          <c:h val="0.948230862584335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'Table iii &amp; Figures'!$J$153</c:f>
              <c:strCache>
                <c:ptCount val="1"/>
                <c:pt idx="0">
                  <c:v>any microscopy</c:v>
                </c:pt>
              </c:strCache>
            </c:strRef>
          </c:tx>
          <c:spPr>
            <a:solidFill>
              <a:srgbClr val="458E14"/>
            </a:solidFill>
            <a:ln>
              <a:noFill/>
            </a:ln>
            <a:effectLst/>
          </c:spPr>
          <c:invertIfNegative val="0"/>
          <c:cat>
            <c:strRef>
              <c:f>'Table iii &amp; Figures'!$U$152:$AA$152</c:f>
              <c:strCache>
                <c:ptCount val="7"/>
                <c:pt idx="0">
                  <c:v>Retail total</c:v>
                </c:pt>
                <c:pt idx="1">
                  <c:v>Private Not For-Profit Facility</c:v>
                </c:pt>
                <c:pt idx="2">
                  <c:v>Private For-Profit Facility</c:v>
                </c:pt>
                <c:pt idx="3">
                  <c:v>Pharmacy</c:v>
                </c:pt>
                <c:pt idx="4">
                  <c:v>Laboratory</c:v>
                </c:pt>
                <c:pt idx="5">
                  <c:v>Drug store</c:v>
                </c:pt>
                <c:pt idx="6">
                  <c:v>Informal</c:v>
                </c:pt>
              </c:strCache>
            </c:strRef>
          </c:cat>
          <c:val>
            <c:numRef>
              <c:f>'Table iii &amp; Figures'!$U$153:$AA$153</c:f>
              <c:numCache>
                <c:formatCode>0%</c:formatCode>
                <c:ptCount val="7"/>
                <c:pt idx="0">
                  <c:v>0.59682898671037354</c:v>
                </c:pt>
                <c:pt idx="1">
                  <c:v>0.31141053425044757</c:v>
                </c:pt>
                <c:pt idx="2">
                  <c:v>0.37680795319958371</c:v>
                </c:pt>
                <c:pt idx="3">
                  <c:v>6.9833864902175469E-2</c:v>
                </c:pt>
                <c:pt idx="4">
                  <c:v>0.97201890952248537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59-4D43-96F6-542D0E8A79E6}"/>
            </c:ext>
          </c:extLst>
        </c:ser>
        <c:ser>
          <c:idx val="1"/>
          <c:order val="1"/>
          <c:tx>
            <c:strRef>
              <c:f>'Table iii &amp; Figures'!$J$154</c:f>
              <c:strCache>
                <c:ptCount val="1"/>
                <c:pt idx="0">
                  <c:v>RDT audited is true RDT?</c:v>
                </c:pt>
              </c:strCache>
            </c:strRef>
          </c:tx>
          <c:spPr>
            <a:solidFill>
              <a:srgbClr val="A0D096"/>
            </a:solidFill>
            <a:ln>
              <a:noFill/>
            </a:ln>
            <a:effectLst/>
          </c:spPr>
          <c:invertIfNegative val="0"/>
          <c:cat>
            <c:strRef>
              <c:f>'Table iii &amp; Figures'!$U$152:$AA$152</c:f>
              <c:strCache>
                <c:ptCount val="7"/>
                <c:pt idx="0">
                  <c:v>Retail total</c:v>
                </c:pt>
                <c:pt idx="1">
                  <c:v>Private Not For-Profit Facility</c:v>
                </c:pt>
                <c:pt idx="2">
                  <c:v>Private For-Profit Facility</c:v>
                </c:pt>
                <c:pt idx="3">
                  <c:v>Pharmacy</c:v>
                </c:pt>
                <c:pt idx="4">
                  <c:v>Laboratory</c:v>
                </c:pt>
                <c:pt idx="5">
                  <c:v>Drug store</c:v>
                </c:pt>
                <c:pt idx="6">
                  <c:v>Informal</c:v>
                </c:pt>
              </c:strCache>
            </c:strRef>
          </c:cat>
          <c:val>
            <c:numRef>
              <c:f>'Table iii &amp; Figures'!$U$154:$AA$154</c:f>
              <c:numCache>
                <c:formatCode>0%</c:formatCode>
                <c:ptCount val="7"/>
                <c:pt idx="0">
                  <c:v>0.40317101328962646</c:v>
                </c:pt>
                <c:pt idx="1">
                  <c:v>0.68858946574955238</c:v>
                </c:pt>
                <c:pt idx="2">
                  <c:v>0.62319204680041629</c:v>
                </c:pt>
                <c:pt idx="3">
                  <c:v>0.93016613509782464</c:v>
                </c:pt>
                <c:pt idx="4">
                  <c:v>2.7981090477514674E-2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59-4D43-96F6-542D0E8A79E6}"/>
            </c:ext>
          </c:extLst>
        </c:ser>
        <c:ser>
          <c:idx val="2"/>
          <c:order val="2"/>
          <c:tx>
            <c:strRef>
              <c:f>'Table iii &amp; Figures'!$J$155</c:f>
              <c:strCache>
                <c:ptCount val="1"/>
                <c:pt idx="0">
                  <c:v>WHO PQ RDT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'Table iii &amp; Figures'!$U$152:$AA$152</c:f>
              <c:strCache>
                <c:ptCount val="7"/>
                <c:pt idx="0">
                  <c:v>Retail total</c:v>
                </c:pt>
                <c:pt idx="1">
                  <c:v>Private Not For-Profit Facility</c:v>
                </c:pt>
                <c:pt idx="2">
                  <c:v>Private For-Profit Facility</c:v>
                </c:pt>
                <c:pt idx="3">
                  <c:v>Pharmacy</c:v>
                </c:pt>
                <c:pt idx="4">
                  <c:v>Laboratory</c:v>
                </c:pt>
                <c:pt idx="5">
                  <c:v>Drug store</c:v>
                </c:pt>
                <c:pt idx="6">
                  <c:v>Informal</c:v>
                </c:pt>
              </c:strCache>
            </c:strRef>
          </c:cat>
          <c:val>
            <c:numRef>
              <c:f>'Table iii &amp; Figures'!$U$155:$AA$155</c:f>
              <c:numCache>
                <c:formatCode>0%</c:formatCode>
                <c:ptCount val="7"/>
                <c:pt idx="0">
                  <c:v>0.26610107565404517</c:v>
                </c:pt>
                <c:pt idx="1">
                  <c:v>0.58494299444078013</c:v>
                </c:pt>
                <c:pt idx="2">
                  <c:v>0.41872734450705235</c:v>
                </c:pt>
                <c:pt idx="3">
                  <c:v>0.61641357642690542</c:v>
                </c:pt>
                <c:pt idx="4">
                  <c:v>2.6285992557003323E-2</c:v>
                </c:pt>
                <c:pt idx="5">
                  <c:v>0.63613021924178081</c:v>
                </c:pt>
                <c:pt idx="6">
                  <c:v>0.84574868322046659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59-4D43-96F6-542D0E8A79E6}"/>
            </c:ext>
          </c:extLst>
        </c:ser>
        <c:ser>
          <c:idx val="3"/>
          <c:order val="3"/>
          <c:tx>
            <c:strRef>
              <c:f>'Table iii &amp; Figures'!$J$156</c:f>
              <c:strCache>
                <c:ptCount val="1"/>
                <c:pt idx="0">
                  <c:v>RDT manufacturer: PREMIER MEDICAL CORPORATION</c:v>
                </c:pt>
              </c:strCache>
            </c:strRef>
          </c:tx>
          <c:spPr>
            <a:solidFill>
              <a:srgbClr val="98EF19"/>
            </a:solidFill>
            <a:ln>
              <a:noFill/>
            </a:ln>
            <a:effectLst/>
          </c:spPr>
          <c:invertIfNegative val="0"/>
          <c:cat>
            <c:strRef>
              <c:f>'Table iii &amp; Figures'!$U$152:$AA$152</c:f>
              <c:strCache>
                <c:ptCount val="7"/>
                <c:pt idx="0">
                  <c:v>Retail total</c:v>
                </c:pt>
                <c:pt idx="1">
                  <c:v>Private Not For-Profit Facility</c:v>
                </c:pt>
                <c:pt idx="2">
                  <c:v>Private For-Profit Facility</c:v>
                </c:pt>
                <c:pt idx="3">
                  <c:v>Pharmacy</c:v>
                </c:pt>
                <c:pt idx="4">
                  <c:v>Laboratory</c:v>
                </c:pt>
                <c:pt idx="5">
                  <c:v>Drug store</c:v>
                </c:pt>
                <c:pt idx="6">
                  <c:v>Informal</c:v>
                </c:pt>
              </c:strCache>
            </c:strRef>
          </c:cat>
          <c:val>
            <c:numRef>
              <c:f>'Table iii &amp; Figures'!$U$156:$AA$156</c:f>
              <c:numCache>
                <c:formatCode>0%</c:formatCode>
                <c:ptCount val="7"/>
                <c:pt idx="0">
                  <c:v>0.4838359917583957</c:v>
                </c:pt>
                <c:pt idx="1">
                  <c:v>0.76849147272213325</c:v>
                </c:pt>
                <c:pt idx="2">
                  <c:v>0.82327818253597962</c:v>
                </c:pt>
                <c:pt idx="3">
                  <c:v>1.1171990288951303</c:v>
                </c:pt>
                <c:pt idx="4">
                  <c:v>2.8440124058814843E-2</c:v>
                </c:pt>
                <c:pt idx="5">
                  <c:v>1.2020060334723208</c:v>
                </c:pt>
                <c:pt idx="6">
                  <c:v>1.1541677117297886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59-4D43-96F6-542D0E8A79E6}"/>
            </c:ext>
          </c:extLst>
        </c:ser>
        <c:ser>
          <c:idx val="4"/>
          <c:order val="4"/>
          <c:tx>
            <c:strRef>
              <c:f>'Table iii &amp; Figures'!$J$157</c:f>
              <c:strCache>
                <c:ptCount val="1"/>
                <c:pt idx="0">
                  <c:v>RDT manufacturer: ADVY CHEMICAL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'Table iii &amp; Figures'!$U$152:$AA$152</c:f>
              <c:strCache>
                <c:ptCount val="7"/>
                <c:pt idx="0">
                  <c:v>Retail total</c:v>
                </c:pt>
                <c:pt idx="1">
                  <c:v>Private Not For-Profit Facility</c:v>
                </c:pt>
                <c:pt idx="2">
                  <c:v>Private For-Profit Facility</c:v>
                </c:pt>
                <c:pt idx="3">
                  <c:v>Pharmacy</c:v>
                </c:pt>
                <c:pt idx="4">
                  <c:v>Laboratory</c:v>
                </c:pt>
                <c:pt idx="5">
                  <c:v>Drug store</c:v>
                </c:pt>
                <c:pt idx="6">
                  <c:v>Informal</c:v>
                </c:pt>
              </c:strCache>
            </c:strRef>
          </c:cat>
          <c:val>
            <c:numRef>
              <c:f>'Table iii &amp; Figures'!$U$157:$AA$157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59-4D43-96F6-542D0E8A79E6}"/>
            </c:ext>
          </c:extLst>
        </c:ser>
        <c:ser>
          <c:idx val="5"/>
          <c:order val="5"/>
          <c:tx>
            <c:strRef>
              <c:f>'Table iii &amp; Figures'!$J$158</c:f>
              <c:strCache>
                <c:ptCount val="1"/>
                <c:pt idx="0">
                  <c:v>RDT manufacturer: ARKRAY HEALTHCARE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 iii &amp; Figures'!$U$152:$AA$152</c:f>
              <c:strCache>
                <c:ptCount val="7"/>
                <c:pt idx="0">
                  <c:v>Retail total</c:v>
                </c:pt>
                <c:pt idx="1">
                  <c:v>Private Not For-Profit Facility</c:v>
                </c:pt>
                <c:pt idx="2">
                  <c:v>Private For-Profit Facility</c:v>
                </c:pt>
                <c:pt idx="3">
                  <c:v>Pharmacy</c:v>
                </c:pt>
                <c:pt idx="4">
                  <c:v>Laboratory</c:v>
                </c:pt>
                <c:pt idx="5">
                  <c:v>Drug store</c:v>
                </c:pt>
                <c:pt idx="6">
                  <c:v>Informal</c:v>
                </c:pt>
              </c:strCache>
            </c:strRef>
          </c:cat>
          <c:val>
            <c:numRef>
              <c:f>'Table iii &amp; Figures'!$U$158:$AA$158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459-4D43-96F6-542D0E8A79E6}"/>
            </c:ext>
          </c:extLst>
        </c:ser>
        <c:ser>
          <c:idx val="6"/>
          <c:order val="6"/>
          <c:tx>
            <c:strRef>
              <c:f>'Table iii &amp; Figures'!$J$159</c:f>
              <c:strCache>
                <c:ptCount val="1"/>
                <c:pt idx="0">
                  <c:v>RDT manufacturer: other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iii &amp; Figures'!$U$152:$AA$152</c:f>
              <c:strCache>
                <c:ptCount val="7"/>
                <c:pt idx="0">
                  <c:v>Retail total</c:v>
                </c:pt>
                <c:pt idx="1">
                  <c:v>Private Not For-Profit Facility</c:v>
                </c:pt>
                <c:pt idx="2">
                  <c:v>Private For-Profit Facility</c:v>
                </c:pt>
                <c:pt idx="3">
                  <c:v>Pharmacy</c:v>
                </c:pt>
                <c:pt idx="4">
                  <c:v>Laboratory</c:v>
                </c:pt>
                <c:pt idx="5">
                  <c:v>Drug store</c:v>
                </c:pt>
                <c:pt idx="6">
                  <c:v>Informal</c:v>
                </c:pt>
              </c:strCache>
            </c:strRef>
          </c:cat>
          <c:val>
            <c:numRef>
              <c:f>'Table iii &amp; Figures'!$U$159:$AA$159</c:f>
              <c:numCache>
                <c:formatCode>0%</c:formatCode>
                <c:ptCount val="7"/>
                <c:pt idx="0">
                  <c:v>3.3101357371082892E-2</c:v>
                </c:pt>
                <c:pt idx="1">
                  <c:v>1.1966456232921889E-2</c:v>
                </c:pt>
                <c:pt idx="2">
                  <c:v>2.1713383339913143E-3</c:v>
                </c:pt>
                <c:pt idx="3">
                  <c:v>0.103584519445899</c:v>
                </c:pt>
                <c:pt idx="4">
                  <c:v>6.1736690354573503E-4</c:v>
                </c:pt>
                <c:pt idx="5">
                  <c:v>9.3814249755010279E-2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459-4D43-96F6-542D0E8A79E6}"/>
            </c:ext>
          </c:extLst>
        </c:ser>
        <c:ser>
          <c:idx val="9"/>
          <c:order val="9"/>
          <c:tx>
            <c:strRef>
              <c:f>'Table iii &amp; Figures'!$J$162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iii &amp; Figures'!$U$152:$AA$152</c:f>
              <c:strCache>
                <c:ptCount val="7"/>
                <c:pt idx="0">
                  <c:v>Retail total</c:v>
                </c:pt>
                <c:pt idx="1">
                  <c:v>Private Not For-Profit Facility</c:v>
                </c:pt>
                <c:pt idx="2">
                  <c:v>Private For-Profit Facility</c:v>
                </c:pt>
                <c:pt idx="3">
                  <c:v>Pharmacy</c:v>
                </c:pt>
                <c:pt idx="4">
                  <c:v>Laboratory</c:v>
                </c:pt>
                <c:pt idx="5">
                  <c:v>Drug store</c:v>
                </c:pt>
                <c:pt idx="6">
                  <c:v>Informal</c:v>
                </c:pt>
              </c:strCache>
            </c:strRef>
          </c:cat>
          <c:val>
            <c:numRef>
              <c:f>'Table iii &amp; Figures'!$U$162:$AA$162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459-4D43-96F6-542D0E8A7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5292384"/>
        <c:axId val="1548706431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'Table iii &amp; Figures'!$J$160</c15:sqref>
                        </c15:formulaRef>
                      </c:ext>
                    </c:extLst>
                    <c:strCache>
                      <c:ptCount val="1"/>
                      <c:pt idx="0">
                        <c:v>RDT manufacturer: don't know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'Table iii &amp; Figures'!$U$152:$AA$152</c15:sqref>
                        </c15:formulaRef>
                      </c:ext>
                    </c:extLst>
                    <c:strCache>
                      <c:ptCount val="7"/>
                      <c:pt idx="0">
                        <c:v>Retail total</c:v>
                      </c:pt>
                      <c:pt idx="1">
                        <c:v>Private Not For-Profit Facility</c:v>
                      </c:pt>
                      <c:pt idx="2">
                        <c:v>Private For-Profit Facility</c:v>
                      </c:pt>
                      <c:pt idx="3">
                        <c:v>Pharmacy</c:v>
                      </c:pt>
                      <c:pt idx="4">
                        <c:v>Laboratory</c:v>
                      </c:pt>
                      <c:pt idx="5">
                        <c:v>Drug store</c:v>
                      </c:pt>
                      <c:pt idx="6">
                        <c:v>Informal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'Table iii &amp; Figures'!$U$160:$AA$160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A459-4D43-96F6-542D0E8A79E6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 iii &amp; Figures'!$J$161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 iii &amp; Figures'!$U$152:$AA$152</c15:sqref>
                        </c15:formulaRef>
                      </c:ext>
                    </c:extLst>
                    <c:strCache>
                      <c:ptCount val="7"/>
                      <c:pt idx="0">
                        <c:v>Retail total</c:v>
                      </c:pt>
                      <c:pt idx="1">
                        <c:v>Private Not For-Profit Facility</c:v>
                      </c:pt>
                      <c:pt idx="2">
                        <c:v>Private For-Profit Facility</c:v>
                      </c:pt>
                      <c:pt idx="3">
                        <c:v>Pharmacy</c:v>
                      </c:pt>
                      <c:pt idx="4">
                        <c:v>Laboratory</c:v>
                      </c:pt>
                      <c:pt idx="5">
                        <c:v>Drug store</c:v>
                      </c:pt>
                      <c:pt idx="6">
                        <c:v>Informal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 iii &amp; Figures'!$U$161:$AA$161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459-4D43-96F6-542D0E8A79E6}"/>
                  </c:ext>
                </c:extLst>
              </c15:ser>
            </c15:filteredBarSeries>
          </c:ext>
        </c:extLst>
      </c:barChart>
      <c:catAx>
        <c:axId val="56529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706431"/>
        <c:crosses val="autoZero"/>
        <c:auto val="1"/>
        <c:lblAlgn val="ctr"/>
        <c:lblOffset val="100"/>
        <c:noMultiLvlLbl val="0"/>
      </c:catAx>
      <c:valAx>
        <c:axId val="15487064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29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1.4007847714982915E-2"/>
          <c:y val="3.706295108398433E-2"/>
          <c:w val="0.32250695931290535"/>
          <c:h val="0.948230862584335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'Table iii &amp; Figures'!$J$153</c:f>
              <c:strCache>
                <c:ptCount val="1"/>
                <c:pt idx="0">
                  <c:v>any microscopy</c:v>
                </c:pt>
              </c:strCache>
            </c:strRef>
          </c:tx>
          <c:spPr>
            <a:solidFill>
              <a:srgbClr val="458E14"/>
            </a:solidFill>
            <a:ln>
              <a:noFill/>
            </a:ln>
            <a:effectLst/>
          </c:spPr>
          <c:invertIfNegative val="0"/>
          <c:cat>
            <c:strRef>
              <c:f>'Table iii &amp; Figures'!$AE$152:$AK$152</c:f>
              <c:strCache>
                <c:ptCount val="7"/>
                <c:pt idx="0">
                  <c:v>Retail total</c:v>
                </c:pt>
                <c:pt idx="1">
                  <c:v>Private Not For-Profit Facility</c:v>
                </c:pt>
                <c:pt idx="2">
                  <c:v>Private For-Profit Facility</c:v>
                </c:pt>
                <c:pt idx="3">
                  <c:v>Pharmacy</c:v>
                </c:pt>
                <c:pt idx="4">
                  <c:v>Laboratory</c:v>
                </c:pt>
                <c:pt idx="5">
                  <c:v>Drug store</c:v>
                </c:pt>
                <c:pt idx="6">
                  <c:v>Informal</c:v>
                </c:pt>
              </c:strCache>
            </c:strRef>
          </c:cat>
          <c:val>
            <c:numRef>
              <c:f>'Table iii &amp; Figures'!$AE$153:$AK$153</c:f>
              <c:numCache>
                <c:formatCode>0%</c:formatCode>
                <c:ptCount val="7"/>
                <c:pt idx="0">
                  <c:v>0.84192178078477453</c:v>
                </c:pt>
                <c:pt idx="1">
                  <c:v>0.90484793736826252</c:v>
                </c:pt>
                <c:pt idx="2">
                  <c:v>0.73522019626362722</c:v>
                </c:pt>
                <c:pt idx="3">
                  <c:v>0</c:v>
                </c:pt>
                <c:pt idx="4">
                  <c:v>0.98108466269940486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7E-4D67-A19D-7E7238BB9661}"/>
            </c:ext>
          </c:extLst>
        </c:ser>
        <c:ser>
          <c:idx val="1"/>
          <c:order val="1"/>
          <c:tx>
            <c:strRef>
              <c:f>'Table iii &amp; Figures'!$J$154</c:f>
              <c:strCache>
                <c:ptCount val="1"/>
                <c:pt idx="0">
                  <c:v>RDT audited is true RDT?</c:v>
                </c:pt>
              </c:strCache>
            </c:strRef>
          </c:tx>
          <c:spPr>
            <a:solidFill>
              <a:srgbClr val="A0D096"/>
            </a:solidFill>
            <a:ln>
              <a:noFill/>
            </a:ln>
            <a:effectLst/>
          </c:spPr>
          <c:invertIfNegative val="0"/>
          <c:cat>
            <c:strRef>
              <c:f>'Table iii &amp; Figures'!$AE$152:$AK$152</c:f>
              <c:strCache>
                <c:ptCount val="7"/>
                <c:pt idx="0">
                  <c:v>Retail total</c:v>
                </c:pt>
                <c:pt idx="1">
                  <c:v>Private Not For-Profit Facility</c:v>
                </c:pt>
                <c:pt idx="2">
                  <c:v>Private For-Profit Facility</c:v>
                </c:pt>
                <c:pt idx="3">
                  <c:v>Pharmacy</c:v>
                </c:pt>
                <c:pt idx="4">
                  <c:v>Laboratory</c:v>
                </c:pt>
                <c:pt idx="5">
                  <c:v>Drug store</c:v>
                </c:pt>
                <c:pt idx="6">
                  <c:v>Informal</c:v>
                </c:pt>
              </c:strCache>
            </c:strRef>
          </c:cat>
          <c:val>
            <c:numRef>
              <c:f>'Table iii &amp; Figures'!$AE$154:$AK$154</c:f>
              <c:numCache>
                <c:formatCode>0%</c:formatCode>
                <c:ptCount val="7"/>
                <c:pt idx="0">
                  <c:v>0.15807176335394907</c:v>
                </c:pt>
                <c:pt idx="1">
                  <c:v>9.5152062631737422E-2</c:v>
                </c:pt>
                <c:pt idx="2">
                  <c:v>0.26476379528390992</c:v>
                </c:pt>
                <c:pt idx="3">
                  <c:v>1</c:v>
                </c:pt>
                <c:pt idx="4">
                  <c:v>1.8915337300595091E-2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7E-4D67-A19D-7E7238BB9661}"/>
            </c:ext>
          </c:extLst>
        </c:ser>
        <c:ser>
          <c:idx val="2"/>
          <c:order val="2"/>
          <c:tx>
            <c:strRef>
              <c:f>'Table iii &amp; Figures'!$J$155</c:f>
              <c:strCache>
                <c:ptCount val="1"/>
                <c:pt idx="0">
                  <c:v>WHO PQ RDT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'Table iii &amp; Figures'!$AE$152:$AK$152</c:f>
              <c:strCache>
                <c:ptCount val="7"/>
                <c:pt idx="0">
                  <c:v>Retail total</c:v>
                </c:pt>
                <c:pt idx="1">
                  <c:v>Private Not For-Profit Facility</c:v>
                </c:pt>
                <c:pt idx="2">
                  <c:v>Private For-Profit Facility</c:v>
                </c:pt>
                <c:pt idx="3">
                  <c:v>Pharmacy</c:v>
                </c:pt>
                <c:pt idx="4">
                  <c:v>Laboratory</c:v>
                </c:pt>
                <c:pt idx="5">
                  <c:v>Drug store</c:v>
                </c:pt>
                <c:pt idx="6">
                  <c:v>Informal</c:v>
                </c:pt>
              </c:strCache>
            </c:strRef>
          </c:cat>
          <c:val>
            <c:numRef>
              <c:f>'Table iii &amp; Figures'!$AE$155:$AK$155</c:f>
              <c:numCache>
                <c:formatCode>0%</c:formatCode>
                <c:ptCount val="7"/>
                <c:pt idx="0">
                  <c:v>5.8774161060827126E-2</c:v>
                </c:pt>
                <c:pt idx="1">
                  <c:v>9.5152062631737422E-2</c:v>
                </c:pt>
                <c:pt idx="2">
                  <c:v>9.4625962508204334E-2</c:v>
                </c:pt>
                <c:pt idx="3">
                  <c:v>0.26126126126126126</c:v>
                </c:pt>
                <c:pt idx="4">
                  <c:v>1.3139470920638094E-2</c:v>
                </c:pt>
                <c:pt idx="5">
                  <c:v>0.22857142857142859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7E-4D67-A19D-7E7238BB9661}"/>
            </c:ext>
          </c:extLst>
        </c:ser>
        <c:ser>
          <c:idx val="3"/>
          <c:order val="3"/>
          <c:tx>
            <c:strRef>
              <c:f>'Table iii &amp; Figures'!$J$156</c:f>
              <c:strCache>
                <c:ptCount val="1"/>
                <c:pt idx="0">
                  <c:v>RDT manufacturer: PREMIER MEDICAL CORPORATION</c:v>
                </c:pt>
              </c:strCache>
            </c:strRef>
          </c:tx>
          <c:spPr>
            <a:solidFill>
              <a:srgbClr val="98EF19"/>
            </a:solidFill>
            <a:ln>
              <a:noFill/>
            </a:ln>
            <a:effectLst/>
          </c:spPr>
          <c:invertIfNegative val="0"/>
          <c:cat>
            <c:strRef>
              <c:f>'Table iii &amp; Figures'!$AE$152:$AK$152</c:f>
              <c:strCache>
                <c:ptCount val="7"/>
                <c:pt idx="0">
                  <c:v>Retail total</c:v>
                </c:pt>
                <c:pt idx="1">
                  <c:v>Private Not For-Profit Facility</c:v>
                </c:pt>
                <c:pt idx="2">
                  <c:v>Private For-Profit Facility</c:v>
                </c:pt>
                <c:pt idx="3">
                  <c:v>Pharmacy</c:v>
                </c:pt>
                <c:pt idx="4">
                  <c:v>Laboratory</c:v>
                </c:pt>
                <c:pt idx="5">
                  <c:v>Drug store</c:v>
                </c:pt>
                <c:pt idx="6">
                  <c:v>Informal</c:v>
                </c:pt>
              </c:strCache>
            </c:strRef>
          </c:cat>
          <c:val>
            <c:numRef>
              <c:f>'Table iii &amp; Figures'!$AE$156:$AK$156</c:f>
              <c:numCache>
                <c:formatCode>0%</c:formatCode>
                <c:ptCount val="7"/>
                <c:pt idx="0">
                  <c:v>0.11744502834123101</c:v>
                </c:pt>
                <c:pt idx="1">
                  <c:v>9.5152062631737422E-2</c:v>
                </c:pt>
                <c:pt idx="2">
                  <c:v>0.12015944418653049</c:v>
                </c:pt>
                <c:pt idx="3">
                  <c:v>1.4746511217099452</c:v>
                </c:pt>
                <c:pt idx="4">
                  <c:v>1.8952842926438965E-2</c:v>
                </c:pt>
                <c:pt idx="5">
                  <c:v>1.3642857142857143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7E-4D67-A19D-7E7238BB9661}"/>
            </c:ext>
          </c:extLst>
        </c:ser>
        <c:ser>
          <c:idx val="4"/>
          <c:order val="4"/>
          <c:tx>
            <c:strRef>
              <c:f>'Table iii &amp; Figures'!$J$157</c:f>
              <c:strCache>
                <c:ptCount val="1"/>
                <c:pt idx="0">
                  <c:v>RDT manufacturer: ADVY CHEMICAL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'Table iii &amp; Figures'!$AE$152:$AK$152</c:f>
              <c:strCache>
                <c:ptCount val="7"/>
                <c:pt idx="0">
                  <c:v>Retail total</c:v>
                </c:pt>
                <c:pt idx="1">
                  <c:v>Private Not For-Profit Facility</c:v>
                </c:pt>
                <c:pt idx="2">
                  <c:v>Private For-Profit Facility</c:v>
                </c:pt>
                <c:pt idx="3">
                  <c:v>Pharmacy</c:v>
                </c:pt>
                <c:pt idx="4">
                  <c:v>Laboratory</c:v>
                </c:pt>
                <c:pt idx="5">
                  <c:v>Drug store</c:v>
                </c:pt>
                <c:pt idx="6">
                  <c:v>Informal</c:v>
                </c:pt>
              </c:strCache>
            </c:strRef>
          </c:cat>
          <c:val>
            <c:numRef>
              <c:f>'Table iii &amp; Figures'!$AE$157:$AK$157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7E-4D67-A19D-7E7238BB9661}"/>
            </c:ext>
          </c:extLst>
        </c:ser>
        <c:ser>
          <c:idx val="5"/>
          <c:order val="5"/>
          <c:tx>
            <c:strRef>
              <c:f>'Table iii &amp; Figures'!$J$158</c:f>
              <c:strCache>
                <c:ptCount val="1"/>
                <c:pt idx="0">
                  <c:v>RDT manufacturer: ARKRAY HEALTHCARE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 iii &amp; Figures'!$AE$152:$AK$152</c:f>
              <c:strCache>
                <c:ptCount val="7"/>
                <c:pt idx="0">
                  <c:v>Retail total</c:v>
                </c:pt>
                <c:pt idx="1">
                  <c:v>Private Not For-Profit Facility</c:v>
                </c:pt>
                <c:pt idx="2">
                  <c:v>Private For-Profit Facility</c:v>
                </c:pt>
                <c:pt idx="3">
                  <c:v>Pharmacy</c:v>
                </c:pt>
                <c:pt idx="4">
                  <c:v>Laboratory</c:v>
                </c:pt>
                <c:pt idx="5">
                  <c:v>Drug store</c:v>
                </c:pt>
                <c:pt idx="6">
                  <c:v>Informal</c:v>
                </c:pt>
              </c:strCache>
            </c:strRef>
          </c:cat>
          <c:val>
            <c:numRef>
              <c:f>'Table iii &amp; Figures'!$AE$158:$AK$158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7E-4D67-A19D-7E7238BB9661}"/>
            </c:ext>
          </c:extLst>
        </c:ser>
        <c:ser>
          <c:idx val="6"/>
          <c:order val="6"/>
          <c:tx>
            <c:strRef>
              <c:f>'Table iii &amp; Figures'!$J$159</c:f>
              <c:strCache>
                <c:ptCount val="1"/>
                <c:pt idx="0">
                  <c:v>RDT manufacturer: other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iii &amp; Figures'!$AE$152:$AK$152</c:f>
              <c:strCache>
                <c:ptCount val="7"/>
                <c:pt idx="0">
                  <c:v>Retail total</c:v>
                </c:pt>
                <c:pt idx="1">
                  <c:v>Private Not For-Profit Facility</c:v>
                </c:pt>
                <c:pt idx="2">
                  <c:v>Private For-Profit Facility</c:v>
                </c:pt>
                <c:pt idx="3">
                  <c:v>Pharmacy</c:v>
                </c:pt>
                <c:pt idx="4">
                  <c:v>Laboratory</c:v>
                </c:pt>
                <c:pt idx="5">
                  <c:v>Drug store</c:v>
                </c:pt>
                <c:pt idx="6">
                  <c:v>Informal</c:v>
                </c:pt>
              </c:strCache>
            </c:strRef>
          </c:cat>
          <c:val>
            <c:numRef>
              <c:f>'Table iii &amp; Figures'!$AE$159:$AK$159</c:f>
              <c:numCache>
                <c:formatCode>0%</c:formatCode>
                <c:ptCount val="7"/>
                <c:pt idx="0">
                  <c:v>7.3286937210293238E-2</c:v>
                </c:pt>
                <c:pt idx="1">
                  <c:v>0</c:v>
                </c:pt>
                <c:pt idx="2">
                  <c:v>0.16626378727968366</c:v>
                </c:pt>
                <c:pt idx="3">
                  <c:v>0.11994347288464936</c:v>
                </c:pt>
                <c:pt idx="4">
                  <c:v>2.8629294394159122E-3</c:v>
                </c:pt>
                <c:pt idx="5">
                  <c:v>0.41428571428571426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7E-4D67-A19D-7E7238BB9661}"/>
            </c:ext>
          </c:extLst>
        </c:ser>
        <c:ser>
          <c:idx val="9"/>
          <c:order val="9"/>
          <c:tx>
            <c:strRef>
              <c:f>'Table iii &amp; Figures'!$J$162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iii &amp; Figures'!$AE$152:$AK$152</c:f>
              <c:strCache>
                <c:ptCount val="7"/>
                <c:pt idx="0">
                  <c:v>Retail total</c:v>
                </c:pt>
                <c:pt idx="1">
                  <c:v>Private Not For-Profit Facility</c:v>
                </c:pt>
                <c:pt idx="2">
                  <c:v>Private For-Profit Facility</c:v>
                </c:pt>
                <c:pt idx="3">
                  <c:v>Pharmacy</c:v>
                </c:pt>
                <c:pt idx="4">
                  <c:v>Laboratory</c:v>
                </c:pt>
                <c:pt idx="5">
                  <c:v>Drug store</c:v>
                </c:pt>
                <c:pt idx="6">
                  <c:v>Informal</c:v>
                </c:pt>
              </c:strCache>
            </c:strRef>
          </c:cat>
          <c:val>
            <c:numRef>
              <c:f>'Table iii &amp; Figures'!$AE$162:$AK$162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E7E-4D67-A19D-7E7238BB9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5292384"/>
        <c:axId val="1548706431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'Table iii &amp; Figures'!$J$160</c15:sqref>
                        </c15:formulaRef>
                      </c:ext>
                    </c:extLst>
                    <c:strCache>
                      <c:ptCount val="1"/>
                      <c:pt idx="0">
                        <c:v>RDT manufacturer: don't know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'Table iii &amp; Figures'!$AE$152:$AK$152</c15:sqref>
                        </c15:formulaRef>
                      </c:ext>
                    </c:extLst>
                    <c:strCache>
                      <c:ptCount val="7"/>
                      <c:pt idx="0">
                        <c:v>Retail total</c:v>
                      </c:pt>
                      <c:pt idx="1">
                        <c:v>Private Not For-Profit Facility</c:v>
                      </c:pt>
                      <c:pt idx="2">
                        <c:v>Private For-Profit Facility</c:v>
                      </c:pt>
                      <c:pt idx="3">
                        <c:v>Pharmacy</c:v>
                      </c:pt>
                      <c:pt idx="4">
                        <c:v>Laboratory</c:v>
                      </c:pt>
                      <c:pt idx="5">
                        <c:v>Drug store</c:v>
                      </c:pt>
                      <c:pt idx="6">
                        <c:v>Informal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'Table iii &amp; Figures'!$AE$160:$AK$160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9E7E-4D67-A19D-7E7238BB9661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 iii &amp; Figures'!$J$161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 iii &amp; Figures'!$AE$152:$AK$152</c15:sqref>
                        </c15:formulaRef>
                      </c:ext>
                    </c:extLst>
                    <c:strCache>
                      <c:ptCount val="7"/>
                      <c:pt idx="0">
                        <c:v>Retail total</c:v>
                      </c:pt>
                      <c:pt idx="1">
                        <c:v>Private Not For-Profit Facility</c:v>
                      </c:pt>
                      <c:pt idx="2">
                        <c:v>Private For-Profit Facility</c:v>
                      </c:pt>
                      <c:pt idx="3">
                        <c:v>Pharmacy</c:v>
                      </c:pt>
                      <c:pt idx="4">
                        <c:v>Laboratory</c:v>
                      </c:pt>
                      <c:pt idx="5">
                        <c:v>Drug store</c:v>
                      </c:pt>
                      <c:pt idx="6">
                        <c:v>Informal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 iii &amp; Figures'!$AE$161:$AK$161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E7E-4D67-A19D-7E7238BB9661}"/>
                  </c:ext>
                </c:extLst>
              </c15:ser>
            </c15:filteredBarSeries>
          </c:ext>
        </c:extLst>
      </c:barChart>
      <c:catAx>
        <c:axId val="56529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706431"/>
        <c:crosses val="autoZero"/>
        <c:auto val="1"/>
        <c:lblAlgn val="ctr"/>
        <c:lblOffset val="100"/>
        <c:noMultiLvlLbl val="0"/>
      </c:catAx>
      <c:valAx>
        <c:axId val="15487064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29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1.4007782959513647E-2"/>
          <c:y val="3.3093300849668827E-2"/>
          <c:w val="0.32250695931290535"/>
          <c:h val="0.948230862584335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87406</xdr:colOff>
      <xdr:row>56</xdr:row>
      <xdr:rowOff>124012</xdr:rowOff>
    </xdr:from>
    <xdr:to>
      <xdr:col>6</xdr:col>
      <xdr:colOff>1026584</xdr:colOff>
      <xdr:row>71</xdr:row>
      <xdr:rowOff>148166</xdr:rowOff>
    </xdr:to>
    <xdr:graphicFrame macro="">
      <xdr:nvGraphicFramePr>
        <xdr:cNvPr id="2" name="Chart 54">
          <a:extLst>
            <a:ext uri="{FF2B5EF4-FFF2-40B4-BE49-F238E27FC236}">
              <a16:creationId xmlns:a16="http://schemas.microsoft.com/office/drawing/2014/main" id="{66A7ACF7-7240-43BE-B5C3-150A0D4206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32846</xdr:colOff>
      <xdr:row>101</xdr:row>
      <xdr:rowOff>58356</xdr:rowOff>
    </xdr:from>
    <xdr:to>
      <xdr:col>7</xdr:col>
      <xdr:colOff>1985</xdr:colOff>
      <xdr:row>115</xdr:row>
      <xdr:rowOff>172727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B39C85-4B38-4E49-8012-79B36EBC80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87406</xdr:colOff>
      <xdr:row>64</xdr:row>
      <xdr:rowOff>124012</xdr:rowOff>
    </xdr:from>
    <xdr:to>
      <xdr:col>6</xdr:col>
      <xdr:colOff>1026584</xdr:colOff>
      <xdr:row>79</xdr:row>
      <xdr:rowOff>148166</xdr:rowOff>
    </xdr:to>
    <xdr:graphicFrame macro="">
      <xdr:nvGraphicFramePr>
        <xdr:cNvPr id="2" name="Chart 54">
          <a:extLst>
            <a:ext uri="{FF2B5EF4-FFF2-40B4-BE49-F238E27FC236}">
              <a16:creationId xmlns:a16="http://schemas.microsoft.com/office/drawing/2014/main" id="{1046F839-369F-4011-37A3-EEADDA19F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82</xdr:row>
      <xdr:rowOff>1057</xdr:rowOff>
    </xdr:from>
    <xdr:to>
      <xdr:col>6</xdr:col>
      <xdr:colOff>867834</xdr:colOff>
      <xdr:row>97</xdr:row>
      <xdr:rowOff>31750</xdr:rowOff>
    </xdr:to>
    <xdr:graphicFrame macro="">
      <xdr:nvGraphicFramePr>
        <xdr:cNvPr id="3" name="Chart 55">
          <a:extLst>
            <a:ext uri="{FF2B5EF4-FFF2-40B4-BE49-F238E27FC236}">
              <a16:creationId xmlns:a16="http://schemas.microsoft.com/office/drawing/2014/main" id="{9F89D9E1-EE9D-44B7-A577-8065C3A350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100</xdr:row>
      <xdr:rowOff>0</xdr:rowOff>
    </xdr:from>
    <xdr:to>
      <xdr:col>6</xdr:col>
      <xdr:colOff>931334</xdr:colOff>
      <xdr:row>115</xdr:row>
      <xdr:rowOff>116416</xdr:rowOff>
    </xdr:to>
    <xdr:graphicFrame macro="">
      <xdr:nvGraphicFramePr>
        <xdr:cNvPr id="4" name="Chart 56">
          <a:extLst>
            <a:ext uri="{FF2B5EF4-FFF2-40B4-BE49-F238E27FC236}">
              <a16:creationId xmlns:a16="http://schemas.microsoft.com/office/drawing/2014/main" id="{B67BB467-1A2D-4494-BC87-EDD6A26694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32846</xdr:colOff>
      <xdr:row>130</xdr:row>
      <xdr:rowOff>32843</xdr:rowOff>
    </xdr:from>
    <xdr:to>
      <xdr:col>6</xdr:col>
      <xdr:colOff>1061982</xdr:colOff>
      <xdr:row>144</xdr:row>
      <xdr:rowOff>164223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DBA6C8CF-F89E-AD79-4D62-70761A167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2605691</xdr:colOff>
      <xdr:row>148</xdr:row>
      <xdr:rowOff>16423</xdr:rowOff>
    </xdr:from>
    <xdr:to>
      <xdr:col>6</xdr:col>
      <xdr:colOff>1023665</xdr:colOff>
      <xdr:row>162</xdr:row>
      <xdr:rowOff>5475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2E6220ED-AC34-474E-87BA-2CD0011806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166</xdr:row>
      <xdr:rowOff>1</xdr:rowOff>
    </xdr:from>
    <xdr:to>
      <xdr:col>6</xdr:col>
      <xdr:colOff>957974</xdr:colOff>
      <xdr:row>181</xdr:row>
      <xdr:rowOff>137585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F64CA94D-5239-464A-AA4F-09FB392B02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psiorg.sharepoint.com/sites/ACTWatchLite/Shared%20Documents/2.%20Technical/0.%20Toolkit/ACTwatch%20Lite%20Toolkit%20v3%20-%20FINAL%20FOR%20WHO%20REVIEW/02%20Indicator%20table%20&amp;%20qualitative%20themes/ACTwatch%20Lite%20Indicator%20Table.xlsx" TargetMode="External"/><Relationship Id="rId1" Type="http://schemas.openxmlformats.org/officeDocument/2006/relationships/externalLinkPath" Target="/sites/ACTWatchLite/Shared%20Documents/2.%20Technical/0.%20Toolkit/ACTwatch%20Lite%20Toolkit%20v3%20-%20FINAL%20FOR%20WHO%20REVIEW/02%20Indicator%20table%20&amp;%20qualitative%20themes/ACTwatch%20Lite%20Indicator%20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ADME"/>
      <sheetName val="Quantitative Indicators "/>
      <sheetName val="Footnotes and definitions"/>
    </sheetNames>
    <sheetDataSet>
      <sheetData sheetId="0"/>
      <sheetData sheetId="1">
        <row r="5">
          <cell r="B5" t="str">
            <v>Market Composition among antimalarial-stocking outlets</v>
          </cell>
        </row>
        <row r="16">
          <cell r="B16" t="str">
            <v>Market share of malaria blood testing overall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00B0F0"/>
      </a:accent1>
      <a:accent2>
        <a:srgbClr val="FF9933"/>
      </a:accent2>
      <a:accent3>
        <a:srgbClr val="00AB69"/>
      </a:accent3>
      <a:accent4>
        <a:srgbClr val="FFFF00"/>
      </a:accent4>
      <a:accent5>
        <a:srgbClr val="A02B93"/>
      </a:accent5>
      <a:accent6>
        <a:srgbClr val="FF3399"/>
      </a:accent6>
      <a:hlink>
        <a:srgbClr val="467886"/>
      </a:hlink>
      <a:folHlink>
        <a:srgbClr val="96607D"/>
      </a:folHlink>
    </a:clrScheme>
    <a:fontScheme name="Custom 1">
      <a:majorFont>
        <a:latin typeface="Roboto"/>
        <a:ea typeface=""/>
        <a:cs typeface=""/>
      </a:majorFont>
      <a:minorFont>
        <a:latin typeface="Roboto Ligh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5DC6C-EEA2-4FB9-A9FB-DFB1E4DE2514}">
  <sheetPr>
    <tabColor rgb="FFFFFF00"/>
  </sheetPr>
  <dimension ref="A1:AA157"/>
  <sheetViews>
    <sheetView topLeftCell="H67" zoomScale="124" zoomScaleNormal="124" workbookViewId="0">
      <selection activeCell="J99" sqref="J99:Q99"/>
    </sheetView>
  </sheetViews>
  <sheetFormatPr defaultColWidth="9.140625" defaultRowHeight="15" x14ac:dyDescent="0.25"/>
  <cols>
    <col min="1" max="1" width="37.42578125" style="23" customWidth="1"/>
    <col min="2" max="7" width="9.140625" style="23"/>
    <col min="8" max="8" width="15.42578125" style="23" customWidth="1"/>
    <col min="9" max="9" width="11.140625" style="24" customWidth="1"/>
    <col min="10" max="10" width="42.42578125" style="7" customWidth="1"/>
    <col min="11" max="11" width="24.85546875" style="3" customWidth="1"/>
    <col min="12" max="12" width="15.7109375" style="3" customWidth="1"/>
    <col min="13" max="14" width="15.7109375" style="2" customWidth="1"/>
    <col min="15" max="15" width="15.7109375" style="3" customWidth="1"/>
    <col min="16" max="16" width="15.7109375" style="2" customWidth="1"/>
    <col min="17" max="17" width="15.7109375" style="3" customWidth="1"/>
    <col min="18" max="16384" width="9.140625" style="2"/>
  </cols>
  <sheetData>
    <row r="1" spans="1:27" ht="22.5" customHeight="1" x14ac:dyDescent="0.25">
      <c r="A1" s="31" t="str">
        <f>'[1]Quantitative Indicators '!$B$16</f>
        <v>Market share of malaria blood testing overall</v>
      </c>
      <c r="J1" s="6" t="s">
        <v>2</v>
      </c>
      <c r="K1" s="3">
        <f t="shared" ref="K1:Q1" si="0">IFERROR(IF((RIGHT(K11,LEN(K11)-2)*1)&gt;50,0,1), "")</f>
        <v>0</v>
      </c>
      <c r="L1" s="3">
        <f t="shared" si="0"/>
        <v>1</v>
      </c>
      <c r="M1" s="2">
        <f t="shared" si="0"/>
        <v>0</v>
      </c>
      <c r="N1" s="2">
        <f t="shared" si="0"/>
        <v>0</v>
      </c>
      <c r="O1" s="3">
        <f t="shared" si="0"/>
        <v>0</v>
      </c>
      <c r="P1" s="2">
        <f t="shared" si="0"/>
        <v>0</v>
      </c>
      <c r="Q1" s="3">
        <f t="shared" si="0"/>
        <v>1</v>
      </c>
      <c r="S1" s="2" t="str">
        <f t="shared" ref="S1" si="1">IFERROR(IF((RIGHT(S11,LEN(S11)-2)*1)&gt;50,0,1), "")</f>
        <v/>
      </c>
      <c r="T1" s="2" t="str">
        <f t="shared" ref="T1:AA1" si="2">IFERROR(IF((RIGHT(T11,LEN(T11)-2)*1)&gt;50,1,0), "")</f>
        <v/>
      </c>
      <c r="U1" s="2" t="str">
        <f t="shared" si="2"/>
        <v/>
      </c>
      <c r="V1" s="2" t="str">
        <f t="shared" si="2"/>
        <v/>
      </c>
      <c r="W1" s="2" t="str">
        <f t="shared" si="2"/>
        <v/>
      </c>
      <c r="X1" s="2" t="str">
        <f t="shared" si="2"/>
        <v/>
      </c>
      <c r="Y1" s="2" t="str">
        <f t="shared" si="2"/>
        <v/>
      </c>
      <c r="Z1" s="2" t="str">
        <f t="shared" si="2"/>
        <v/>
      </c>
      <c r="AA1" s="2" t="str">
        <f t="shared" si="2"/>
        <v/>
      </c>
    </row>
    <row r="3" spans="1:27" s="103" customFormat="1" ht="12.75" x14ac:dyDescent="0.2">
      <c r="A3" s="119" t="s">
        <v>3</v>
      </c>
      <c r="B3" s="97"/>
      <c r="C3" s="97"/>
      <c r="D3" s="97"/>
      <c r="E3" s="97"/>
      <c r="F3" s="99"/>
      <c r="G3" s="99"/>
      <c r="H3" s="99"/>
      <c r="I3" s="100"/>
      <c r="J3" s="102"/>
      <c r="K3" s="120"/>
      <c r="L3" s="120"/>
      <c r="O3" s="120"/>
      <c r="Q3" s="120"/>
    </row>
    <row r="4" spans="1:27" s="103" customFormat="1" ht="15.75" x14ac:dyDescent="0.25">
      <c r="A4" s="128" t="s">
        <v>49</v>
      </c>
      <c r="B4" s="97"/>
      <c r="C4" s="97"/>
      <c r="D4" s="97"/>
      <c r="E4" s="97"/>
      <c r="F4" s="99"/>
      <c r="G4" s="99"/>
      <c r="H4" s="99"/>
      <c r="I4" s="100"/>
      <c r="J4" s="102"/>
      <c r="K4" s="120"/>
      <c r="L4" s="120"/>
      <c r="O4" s="120"/>
      <c r="Q4" s="120"/>
    </row>
    <row r="5" spans="1:27" s="103" customFormat="1" ht="15.75" x14ac:dyDescent="0.25">
      <c r="A5" s="128" t="s">
        <v>63</v>
      </c>
      <c r="B5" s="97"/>
      <c r="C5" s="97"/>
      <c r="D5" s="97"/>
      <c r="E5" s="97"/>
      <c r="F5" s="99"/>
      <c r="G5" s="99"/>
      <c r="H5" s="99"/>
      <c r="I5" s="100"/>
      <c r="J5" s="102"/>
      <c r="K5" s="120"/>
      <c r="L5" s="120"/>
      <c r="O5" s="120"/>
      <c r="Q5" s="120"/>
    </row>
    <row r="6" spans="1:27" s="103" customFormat="1" ht="15.75" x14ac:dyDescent="0.25">
      <c r="A6" s="128" t="s">
        <v>64</v>
      </c>
      <c r="B6" s="97"/>
      <c r="C6" s="97"/>
      <c r="D6" s="97"/>
      <c r="E6" s="97"/>
      <c r="F6" s="99"/>
      <c r="G6" s="99"/>
      <c r="H6" s="99"/>
      <c r="I6" s="100"/>
      <c r="J6" s="102"/>
      <c r="K6" s="120"/>
      <c r="L6" s="120"/>
      <c r="O6" s="120"/>
      <c r="Q6" s="120"/>
    </row>
    <row r="7" spans="1:27" s="103" customFormat="1" ht="13.5" thickBot="1" x14ac:dyDescent="0.25">
      <c r="A7" s="99"/>
      <c r="B7" s="99"/>
      <c r="C7" s="97"/>
      <c r="D7" s="97"/>
      <c r="E7" s="97"/>
      <c r="F7" s="99"/>
      <c r="G7" s="99"/>
      <c r="H7" s="99"/>
      <c r="I7" s="100"/>
      <c r="J7" s="143"/>
      <c r="K7" s="144"/>
      <c r="L7" s="144"/>
      <c r="M7" s="145"/>
      <c r="N7" s="145"/>
      <c r="O7" s="144"/>
      <c r="P7" s="145"/>
      <c r="Q7" s="144"/>
    </row>
    <row r="8" spans="1:27" s="98" customFormat="1" ht="12.75" x14ac:dyDescent="0.2">
      <c r="A8" s="97"/>
      <c r="C8" s="97"/>
      <c r="D8" s="97"/>
      <c r="E8" s="97"/>
      <c r="H8" s="99"/>
      <c r="I8" s="100"/>
      <c r="J8" s="170" t="s">
        <v>50</v>
      </c>
      <c r="K8" s="170"/>
      <c r="L8" s="170"/>
      <c r="M8" s="170"/>
      <c r="N8" s="170"/>
      <c r="O8" s="170"/>
      <c r="P8" s="170"/>
      <c r="Q8" s="170"/>
    </row>
    <row r="9" spans="1:27" x14ac:dyDescent="0.25">
      <c r="A9"/>
      <c r="B9"/>
      <c r="C9"/>
      <c r="D9"/>
      <c r="E9"/>
    </row>
    <row r="10" spans="1:27" ht="22.5" x14ac:dyDescent="0.25">
      <c r="A10"/>
      <c r="B10"/>
      <c r="C10"/>
      <c r="D10"/>
      <c r="E10"/>
      <c r="J10" s="173" t="s">
        <v>50</v>
      </c>
      <c r="K10" s="121" t="str">
        <f>IF(T_i!B2="","",T_i!B2)</f>
        <v>Retail TOTAL</v>
      </c>
      <c r="L10" s="121" t="str">
        <f>IF(T_i!F2="","",T_i!F2)</f>
        <v>Private Not For-Profit Facility</v>
      </c>
      <c r="M10" s="121" t="str">
        <f>IF(T_i!J2="","",T_i!J2)</f>
        <v>Private For-Profit Facility</v>
      </c>
      <c r="N10" s="121" t="str">
        <f>IF(T_i!N2="","",T_i!N2)</f>
        <v>Pharmacy</v>
      </c>
      <c r="O10" s="121" t="str">
        <f>IF(T_i!R2="","",T_i!R2)</f>
        <v>Laboratory</v>
      </c>
      <c r="P10" s="121" t="str">
        <f>IF(T_i!V2="","",T_i!V2)</f>
        <v>Drug store</v>
      </c>
      <c r="Q10" s="121" t="str">
        <f>IF(T_i!Z2="","",T_i!Z2)</f>
        <v>Informal TOTAL</v>
      </c>
    </row>
    <row r="11" spans="1:27" ht="15.75" x14ac:dyDescent="0.25">
      <c r="A11" s="16"/>
      <c r="B11"/>
      <c r="C11"/>
      <c r="D11"/>
      <c r="E11"/>
      <c r="J11" s="174"/>
      <c r="K11" s="122" t="str">
        <f>CONCATENATE("N=",T_i!E4)</f>
        <v>N=826</v>
      </c>
      <c r="L11" s="122" t="str">
        <f>CONCATENATE("N=",T_i!I4)</f>
        <v>N=34</v>
      </c>
      <c r="M11" s="122" t="str">
        <f>CONCATENATE("N=",T_i!M4)</f>
        <v>N=160</v>
      </c>
      <c r="N11" s="122" t="str">
        <f>CONCATENATE("N=",T_i!Q4)</f>
        <v>N=67</v>
      </c>
      <c r="O11" s="122" t="str">
        <f>CONCATENATE("N=",T_i!U4)</f>
        <v>N=149</v>
      </c>
      <c r="P11" s="122" t="str">
        <f>CONCATENATE("N=",T_i!Y4)</f>
        <v>N=402</v>
      </c>
      <c r="Q11" s="122" t="str">
        <f>CONCATENATE("N=",T_i!AC4)</f>
        <v>N=14</v>
      </c>
    </row>
    <row r="12" spans="1:27" ht="15.75" x14ac:dyDescent="0.25">
      <c r="A12" s="16"/>
      <c r="C12"/>
      <c r="D12"/>
      <c r="E12"/>
      <c r="J12" s="174"/>
      <c r="K12" s="123" t="s">
        <v>0</v>
      </c>
      <c r="L12" s="123" t="s">
        <v>0</v>
      </c>
      <c r="M12" s="123" t="s">
        <v>0</v>
      </c>
      <c r="N12" s="123" t="s">
        <v>0</v>
      </c>
      <c r="O12" s="123" t="s">
        <v>0</v>
      </c>
      <c r="P12" s="123" t="s">
        <v>0</v>
      </c>
      <c r="Q12" s="123" t="s">
        <v>0</v>
      </c>
    </row>
    <row r="13" spans="1:27" ht="15.75" x14ac:dyDescent="0.25">
      <c r="A13" s="16"/>
      <c r="C13"/>
      <c r="D13"/>
      <c r="E13"/>
      <c r="J13" s="175"/>
      <c r="K13" s="124" t="str">
        <f t="shared" ref="K13:Q13" si="3">"[95% CI]"</f>
        <v>[95% CI]</v>
      </c>
      <c r="L13" s="124" t="str">
        <f t="shared" si="3"/>
        <v>[95% CI]</v>
      </c>
      <c r="M13" s="124" t="str">
        <f t="shared" si="3"/>
        <v>[95% CI]</v>
      </c>
      <c r="N13" s="124" t="str">
        <f t="shared" si="3"/>
        <v>[95% CI]</v>
      </c>
      <c r="O13" s="124" t="str">
        <f t="shared" si="3"/>
        <v>[95% CI]</v>
      </c>
      <c r="P13" s="124" t="str">
        <f t="shared" si="3"/>
        <v>[95% CI]</v>
      </c>
      <c r="Q13" s="124" t="str">
        <f t="shared" si="3"/>
        <v>[95% CI]</v>
      </c>
    </row>
    <row r="14" spans="1:27" x14ac:dyDescent="0.25">
      <c r="C14"/>
      <c r="D14"/>
      <c r="E14"/>
      <c r="J14" s="129" t="str">
        <f>T_i!$A$4</f>
        <v>any diagnostic (micro/rdt)</v>
      </c>
      <c r="K14" s="17">
        <f>ROUND(T_i!B4,1)</f>
        <v>147078.70000000001</v>
      </c>
      <c r="L14" s="13">
        <f>ROUND(T_i!F4,1)</f>
        <v>3095.9</v>
      </c>
      <c r="M14" s="13">
        <f>ROUND(T_i!J4,1)</f>
        <v>15667.2</v>
      </c>
      <c r="N14" s="13">
        <f>ROUND(T_i!N4,1)</f>
        <v>2434.9</v>
      </c>
      <c r="O14" s="13">
        <f>ROUND(T_i!R4,1)</f>
        <v>83495.3</v>
      </c>
      <c r="P14" s="13">
        <f>ROUND(T_i!V4,1)</f>
        <v>41189.4</v>
      </c>
      <c r="Q14" s="13">
        <f>ROUND(T_i!Z4,1)</f>
        <v>1196.0999999999999</v>
      </c>
    </row>
    <row r="15" spans="1:27" x14ac:dyDescent="0.25">
      <c r="A15" s="34"/>
      <c r="J15" s="130"/>
      <c r="K15" s="18" t="str">
        <f>IF(T_i!C4=".","-",(CONCATENATE("[",ROUND(T_i!C4,1),"; ",ROUND(T_i!D4,1),"]")))</f>
        <v>[39348.7; 254808.8]</v>
      </c>
      <c r="L15" s="14" t="str">
        <f>IF(T_i!G4=".","-",(CONCATENATE("[",ROUND(T_i!G4,1),"; ",ROUND(T_i!H4,1),"]")))</f>
        <v>[1493.8; 4698]</v>
      </c>
      <c r="M15" s="14" t="str">
        <f>IF(T_i!K4=".","-",(IF(T_i!K4="","-",(CONCATENATE("[",ROUND(T_i!K4,1),"; ",ROUND(T_i!L4,1),"]")))))</f>
        <v>[5311.4; 26022.9]</v>
      </c>
      <c r="N15" s="14" t="str">
        <f>IF(T_i!O4=".","-",(CONCATENATE("[",ROUND(T_i!O4,1),"; ",ROUND(T_i!P4,1),"]")))</f>
        <v>[1512.3; 3357.5]</v>
      </c>
      <c r="O15" s="14" t="str">
        <f>IF(T_i!S4=".","-",(CONCATENATE("[",ROUND(T_i!S4,1),"; ",ROUND(T_i!T4,1),"]")))</f>
        <v>[83495.3; 83495.3]</v>
      </c>
      <c r="P15" s="14" t="str">
        <f>IF(T_i!W4=".","-",(CONCATENATE("[",ROUND(T_i!W4,1),"; ",ROUND(T_i!X4,1),"]")))</f>
        <v>[26873.7; 55505.1]</v>
      </c>
      <c r="Q15" s="14" t="str">
        <f>IF(T_i!AA4=".","-",(CONCATENATE("[",ROUND(T_i!AA4,1),"; ",ROUND(T_i!AB4,1),"]")))</f>
        <v>[378.7; 2013.4]</v>
      </c>
    </row>
    <row r="16" spans="1:27" x14ac:dyDescent="0.25">
      <c r="A16" s="34"/>
      <c r="J16" s="129" t="str">
        <f>T_i!$A$5</f>
        <v>any microscopy</v>
      </c>
      <c r="K16" s="17">
        <f>ROUND(T_i!B5,1)</f>
        <v>92984.4</v>
      </c>
      <c r="L16" s="13">
        <f>ROUND(T_i!F5,1)</f>
        <v>2228.6</v>
      </c>
      <c r="M16" s="13">
        <f>ROUND(T_i!J5,1)</f>
        <v>9262</v>
      </c>
      <c r="N16" s="13">
        <f>ROUND(T_i!N5,1)</f>
        <v>229</v>
      </c>
      <c r="O16" s="13">
        <f>ROUND(T_i!R5,1)</f>
        <v>81264.899999999994</v>
      </c>
      <c r="P16" s="13">
        <f>ROUND(T_i!V5,1)</f>
        <v>0</v>
      </c>
      <c r="Q16" s="13">
        <f>ROUND(T_i!Z5,1)</f>
        <v>0</v>
      </c>
    </row>
    <row r="17" spans="1:17" x14ac:dyDescent="0.25">
      <c r="J17" s="130"/>
      <c r="K17" s="18" t="str">
        <f>IF(T_i!C5=".","-",(CONCATENATE("[",ROUND(T_i!C5,1),"; ",ROUND(T_i!D5,1),"]")))</f>
        <v>[0; 194779.1]</v>
      </c>
      <c r="L17" s="14" t="str">
        <f>IF(T_i!G5=".","-",(CONCATENATE("[",ROUND(T_i!G5,1),"; ",ROUND(T_i!H5,1),"]")))</f>
        <v>[680.6; 3776.5]</v>
      </c>
      <c r="M17" s="14" t="str">
        <f>IF(T_i!K5=".","-",(CONCATENATE("[",ROUND(T_i!K5,1),"; ",ROUND(T_i!L5,1),"]")))</f>
        <v>[3708.4; 14815.5]</v>
      </c>
      <c r="N17" s="14" t="str">
        <f>IF(T_i!O5=".","-",(CONCATENATE("[",ROUND(T_i!O5,1),"; ",ROUND(T_i!P5,1),"]")))</f>
        <v>[79.6; 378.4]</v>
      </c>
      <c r="O17" s="14" t="str">
        <f>IF(T_i!S5=".","-",(CONCATENATE("[",ROUND(T_i!S5,1),"; ",ROUND(T_i!T5,1),"]")))</f>
        <v>[81264.9; 81264.9]</v>
      </c>
      <c r="P17" s="14" t="str">
        <f>IF(T_i!W5=".","-",(CONCATENATE("[",ROUND(T_i!W5,1),"; ",ROUND(T_i!X5,1),"]")))</f>
        <v>-</v>
      </c>
      <c r="Q17" s="14" t="str">
        <f>IF(T_i!AA5=".","-",(CONCATENATE("[",ROUND(T_i!AA5,1),"; ",ROUND(T_i!AB5,1),"]")))</f>
        <v>-</v>
      </c>
    </row>
    <row r="18" spans="1:17" x14ac:dyDescent="0.25">
      <c r="A18" s="25"/>
      <c r="B18" s="23" t="s">
        <v>36</v>
      </c>
      <c r="J18" s="129" t="str">
        <f>T_i!$A$6</f>
        <v>RDT audited is true RDT?</v>
      </c>
      <c r="K18" s="17">
        <f>ROUND(T_i!B6,1)</f>
        <v>54094.400000000001</v>
      </c>
      <c r="L18" s="13">
        <f>ROUND(T_i!F6,1)</f>
        <v>867.3</v>
      </c>
      <c r="M18" s="13">
        <f>ROUND(T_i!J6,1)</f>
        <v>6405.2</v>
      </c>
      <c r="N18" s="13">
        <f>ROUND(T_i!N6,1)</f>
        <v>2205.9</v>
      </c>
      <c r="O18" s="13">
        <f>ROUND(T_i!R6,1)</f>
        <v>2230.5</v>
      </c>
      <c r="P18" s="13">
        <f>ROUND(T_i!V6,1)</f>
        <v>41189.4</v>
      </c>
      <c r="Q18" s="13">
        <f>ROUND(T_i!Z6,1)</f>
        <v>1196.0999999999999</v>
      </c>
    </row>
    <row r="19" spans="1:17" x14ac:dyDescent="0.25">
      <c r="A19" s="25"/>
      <c r="I19" s="28"/>
      <c r="J19" s="130"/>
      <c r="K19" s="18" t="str">
        <f>IF(T_i!C6=".","-",(CONCATENATE("[",ROUND(T_i!C6,1),"; ",ROUND(T_i!D6,1),"]")))</f>
        <v>[38276.9; 69911.9]</v>
      </c>
      <c r="L19" s="14" t="str">
        <f>IF(T_i!G6=".","-",(CONCATENATE("[",ROUND(T_i!G6,1),"; ",ROUND(T_i!H6,1),"]")))</f>
        <v>[867.3; 867.3]</v>
      </c>
      <c r="M19" s="14" t="str">
        <f>IF(T_i!K6=".","-",(CONCATENATE("[",ROUND(T_i!K6,1),"; ",ROUND(T_i!L6,1),"]")))</f>
        <v>[1085.9; 11724.5]</v>
      </c>
      <c r="N19" s="14" t="str">
        <f>IF(T_i!O6=".","-",(CONCATENATE("[",ROUND(T_i!O6,1),"; ",ROUND(T_i!P6,1),"]")))</f>
        <v>[2205.9; 2205.9]</v>
      </c>
      <c r="O19" s="14" t="str">
        <f>IF(T_i!S6=".","-",(CONCATENATE("[",ROUND(T_i!S6,1),"; ",ROUND(T_i!T6,1),"]")))</f>
        <v>[878.5; 3582.5]</v>
      </c>
      <c r="P19" s="14" t="str">
        <f>IF(T_i!W6=".","-",(CONCATENATE("[",ROUND(T_i!W6,1),"; ",ROUND(T_i!X6,1),"]")))</f>
        <v>[26873.7; 55505.1]</v>
      </c>
      <c r="Q19" s="14" t="str">
        <f>IF(T_i!AA6=".","-",(CONCATENATE("[",ROUND(T_i!AA6,1),"; ",ROUND(T_i!AB6,1),"]")))</f>
        <v>[378.7; 2013.4]</v>
      </c>
    </row>
    <row r="20" spans="1:17" x14ac:dyDescent="0.25">
      <c r="J20" s="129" t="str">
        <f>T_i!$A$7</f>
        <v>WHO PQ RDT</v>
      </c>
      <c r="K20" s="17">
        <f>ROUND(T_i!B7,1)</f>
        <v>47806.6</v>
      </c>
      <c r="L20" s="13">
        <f>ROUND(T_i!F7,1)</f>
        <v>854.7</v>
      </c>
      <c r="M20" s="13">
        <f>ROUND(T_i!J7,1)</f>
        <v>3612.6</v>
      </c>
      <c r="N20" s="13">
        <f>ROUND(T_i!N7,1)</f>
        <v>2107.3000000000002</v>
      </c>
      <c r="O20" s="13">
        <f>ROUND(T_i!R7,1)</f>
        <v>2161.1</v>
      </c>
      <c r="P20" s="13">
        <f>ROUND(T_i!V7,1)</f>
        <v>37874.9</v>
      </c>
      <c r="Q20" s="13">
        <f>ROUND(T_i!Z7,1)</f>
        <v>1196.0999999999999</v>
      </c>
    </row>
    <row r="21" spans="1:17" x14ac:dyDescent="0.25">
      <c r="J21" s="130"/>
      <c r="K21" s="18" t="str">
        <f>IF(T_i!C7=".","-",(CONCATENATE("[",ROUND(T_i!C7,1),"; ",ROUND(T_i!D7,1),"]")))</f>
        <v>[34292.5; 61320.7]</v>
      </c>
      <c r="L21" s="14" t="str">
        <f>IF(T_i!G7=".","-",(CONCATENATE("[",ROUND(T_i!G7,1),"; ",ROUND(T_i!H7,1),"]")))</f>
        <v>[854.7; 854.7]</v>
      </c>
      <c r="M21" s="14" t="str">
        <f>IF(T_i!K7=".","-",(CONCATENATE("[",ROUND(T_i!K7,1),"; ",ROUND(T_i!L7,1),"]")))</f>
        <v>[2035; 5190.2]</v>
      </c>
      <c r="N21" s="14" t="str">
        <f>IF(T_i!O7=".","-",(CONCATENATE("[",ROUND(T_i!O7,1),"; ",ROUND(T_i!P7,1),"]")))</f>
        <v>[2107.3; 2107.3]</v>
      </c>
      <c r="O21" s="14" t="str">
        <f>IF(T_i!S7=".","-",(CONCATENATE("[",ROUND(T_i!S7,1),"; ",ROUND(T_i!T7,1),"]")))</f>
        <v>[796.4; 3525.9]</v>
      </c>
      <c r="P21" s="14" t="str">
        <f>IF(T_i!W7=".","-",(CONCATENATE("[",ROUND(T_i!W7,1),"; ",ROUND(T_i!X7,1),"]")))</f>
        <v>[25154.1; 50595.6]</v>
      </c>
      <c r="Q21" s="14" t="str">
        <f>IF(T_i!AA7=".","-",(CONCATENATE("[",ROUND(T_i!AA7,1),"; ",ROUND(T_i!AB7,1),"]")))</f>
        <v>[378.7; 2013.4]</v>
      </c>
    </row>
    <row r="22" spans="1:17" x14ac:dyDescent="0.25">
      <c r="J22" s="129" t="str">
        <f>T_i!$A$8</f>
        <v>RDT manufacturer: PREMIER MEDICAL CORPORATION</v>
      </c>
      <c r="K22" s="17">
        <f>ROUND(T_i!B8,1)</f>
        <v>34262.9</v>
      </c>
      <c r="L22" s="13">
        <f>ROUND(T_i!F8,1)</f>
        <v>712.7</v>
      </c>
      <c r="M22" s="13">
        <f>ROUND(T_i!J8,1)</f>
        <v>2872.3</v>
      </c>
      <c r="N22" s="13">
        <f>ROUND(T_i!N8,1)</f>
        <v>1099.5</v>
      </c>
      <c r="O22" s="13">
        <f>ROUND(T_i!R8,1)</f>
        <v>2056.9</v>
      </c>
      <c r="P22" s="13">
        <f>ROUND(T_i!V8,1)</f>
        <v>26509.9</v>
      </c>
      <c r="Q22" s="13">
        <f>ROUND(T_i!Z8,1)</f>
        <v>1011.6</v>
      </c>
    </row>
    <row r="23" spans="1:17" x14ac:dyDescent="0.25">
      <c r="A23" s="26"/>
      <c r="J23" s="130"/>
      <c r="K23" s="18" t="str">
        <f>IF(T_i!C8=".","-",(CONCATENATE("[",ROUND(T_i!C8,1),"; ",ROUND(T_i!D8,1),"]")))</f>
        <v>[22833.1; 45692.7]</v>
      </c>
      <c r="L23" s="14" t="str">
        <f>IF(T_i!G8=".","-",(CONCATENATE("[",ROUND(T_i!G8,1),"; ",ROUND(T_i!H8,1),"]")))</f>
        <v>[712.7; 712.7]</v>
      </c>
      <c r="M23" s="14" t="str">
        <f>IF(T_i!K8=".","-",(CONCATENATE("[",ROUND(T_i!K8,1),"; ",ROUND(T_i!L8,1),"]")))</f>
        <v>[2872.3; 2872.3]</v>
      </c>
      <c r="N23" s="14" t="str">
        <f>IF(T_i!O8=".","-",(CONCATENATE("[",ROUND(T_i!O8,1),"; ",ROUND(T_i!P8,1),"]")))</f>
        <v>[577; 1622.1]</v>
      </c>
      <c r="O23" s="14" t="str">
        <f>IF(T_i!S8=".","-",(CONCATENATE("[",ROUND(T_i!S8,1),"; ",ROUND(T_i!T8,1),"]")))</f>
        <v>[706.9; 3406.9]</v>
      </c>
      <c r="P23" s="14" t="str">
        <f>IF(T_i!W8=".","-",(CONCATENATE("[",ROUND(T_i!W8,1),"; ",ROUND(T_i!X8,1),"]")))</f>
        <v>[26509.9; 26509.9]</v>
      </c>
      <c r="Q23" s="14" t="str">
        <f>IF(T_i!AA8=".","-",(CONCATENATE("[",ROUND(T_i!AA8,1),"; ",ROUND(T_i!AB8,1),"]")))</f>
        <v>[126.2; 1896.9]</v>
      </c>
    </row>
    <row r="24" spans="1:17" x14ac:dyDescent="0.25">
      <c r="A24" s="27"/>
      <c r="H24" s="27"/>
      <c r="J24" s="129" t="str">
        <f>T_i!$A$9</f>
        <v>RDT manufacturer: ADVY CHEMICAL</v>
      </c>
      <c r="K24" s="17">
        <f>ROUND(T_i!B9,1)</f>
        <v>7205.9</v>
      </c>
      <c r="L24" s="13">
        <f>ROUND(T_i!F9,1)</f>
        <v>0</v>
      </c>
      <c r="M24" s="13">
        <f>ROUND(T_i!J9,1)</f>
        <v>409</v>
      </c>
      <c r="N24" s="13">
        <f>ROUND(T_i!N9,1)</f>
        <v>494.9</v>
      </c>
      <c r="O24" s="13">
        <f>ROUND(T_i!R9,1)</f>
        <v>59</v>
      </c>
      <c r="P24" s="13">
        <f>ROUND(T_i!V9,1)</f>
        <v>6091.1</v>
      </c>
      <c r="Q24" s="13">
        <f>ROUND(T_i!Z9,1)</f>
        <v>151.80000000000001</v>
      </c>
    </row>
    <row r="25" spans="1:17" x14ac:dyDescent="0.25">
      <c r="J25" s="130"/>
      <c r="K25" s="18" t="str">
        <f>IF(T_i!C9=".","-",(CONCATENATE("[",ROUND(T_i!C9,1),"; ",ROUND(T_i!D9,1),"]")))</f>
        <v>[2840.4; 11571.4]</v>
      </c>
      <c r="L25" s="14" t="str">
        <f>IF(T_i!G9=".","-",(CONCATENATE("[",ROUND(T_i!G9,1),"; ",ROUND(T_i!H9,1),"]")))</f>
        <v>-</v>
      </c>
      <c r="M25" s="14" t="str">
        <f>IF(T_i!K9=".","-",(CONCATENATE("[",ROUND(T_i!K9,1),"; ",ROUND(T_i!L9,1),"]")))</f>
        <v>[409; 409]</v>
      </c>
      <c r="N25" s="14" t="str">
        <f>IF(T_i!O9=".","-",(CONCATENATE("[",ROUND(T_i!O9,1),"; ",ROUND(T_i!P9,1),"]")))</f>
        <v>[494.9; 494.9]</v>
      </c>
      <c r="O25" s="14" t="str">
        <f>IF(T_i!S9=".","-",(CONCATENATE("[",ROUND(T_i!S9,1),"; ",ROUND(T_i!T9,1),"]")))</f>
        <v>[11.3; 106.7]</v>
      </c>
      <c r="P25" s="14" t="str">
        <f>IF(T_i!W9=".","-",(CONCATENATE("[",ROUND(T_i!W9,1),"; ",ROUND(T_i!X9,1),"]")))</f>
        <v>[6091.1; 6091.1]</v>
      </c>
      <c r="Q25" s="14" t="str">
        <f>IF(T_i!AA9=".","-",(CONCATENATE("[",ROUND(T_i!AA9,1),"; ",ROUND(T_i!AB9,1),"]")))</f>
        <v>[0; 0]</v>
      </c>
    </row>
    <row r="26" spans="1:17" x14ac:dyDescent="0.25">
      <c r="J26" s="129" t="str">
        <f>T_i!$A$10</f>
        <v>RDT manufacturer: ARKRAY HEALTHCARE</v>
      </c>
      <c r="K26" s="17">
        <f>ROUND(T_i!B10,1)</f>
        <v>5086.3999999999996</v>
      </c>
      <c r="L26" s="13">
        <f>ROUND(T_i!F10,1)</f>
        <v>142</v>
      </c>
      <c r="M26" s="13">
        <f>ROUND(T_i!J10,1)</f>
        <v>331.3</v>
      </c>
      <c r="N26" s="13">
        <f>ROUND(T_i!N10,1)</f>
        <v>339.8</v>
      </c>
      <c r="O26" s="13">
        <f>ROUND(T_i!R10,1)</f>
        <v>45.2</v>
      </c>
      <c r="P26" s="13">
        <f>ROUND(T_i!V10,1)</f>
        <v>4195.3999999999996</v>
      </c>
      <c r="Q26" s="13">
        <f>ROUND(T_i!Z10,1)</f>
        <v>32.6</v>
      </c>
    </row>
    <row r="27" spans="1:17" x14ac:dyDescent="0.25">
      <c r="J27" s="130"/>
      <c r="K27" s="18" t="str">
        <f>IF(T_i!C10=".","-",(CONCATENATE("[",ROUND(T_i!C10,1),"; ",ROUND(T_i!D10,1),"]")))</f>
        <v>[3395; 6777.9]</v>
      </c>
      <c r="L27" s="14" t="str">
        <f>IF(T_i!G10=".","-",(CONCATENATE("[",ROUND(T_i!G10,1),"; ",ROUND(T_i!H10,1),"]")))</f>
        <v>[142; 142]</v>
      </c>
      <c r="M27" s="14" t="str">
        <f>IF(T_i!K10=".","-",(CONCATENATE("[",ROUND(T_i!K10,1),"; ",ROUND(T_i!L10,1),"]")))</f>
        <v>[331.3; 331.3]</v>
      </c>
      <c r="N27" s="14" t="str">
        <f>IF(T_i!O10=".","-",(CONCATENATE("[",ROUND(T_i!O10,1),"; ",ROUND(T_i!P10,1),"]")))</f>
        <v>[1.3; 678.4]</v>
      </c>
      <c r="O27" s="14" t="str">
        <f>IF(T_i!S10=".","-",(CONCATENATE("[",ROUND(T_i!S10,1),"; ",ROUND(T_i!T10,1),"]")))</f>
        <v>[0; 145.6]</v>
      </c>
      <c r="P27" s="14" t="str">
        <f>IF(T_i!W10=".","-",(CONCATENATE("[",ROUND(T_i!W10,1),"; ",ROUND(T_i!X10,1),"]")))</f>
        <v>[2439.2; 5951.7]</v>
      </c>
      <c r="Q27" s="14" t="str">
        <f>IF(T_i!AA10=".","-",(CONCATENATE("[",ROUND(T_i!AA10,1),"; ",ROUND(T_i!AB10,1),"]")))</f>
        <v>[0; 75.4]</v>
      </c>
    </row>
    <row r="28" spans="1:17" x14ac:dyDescent="0.25">
      <c r="J28" s="129" t="str">
        <f>T_i!$A$11</f>
        <v>RDT manufacturer: other</v>
      </c>
      <c r="K28" s="17">
        <f>ROUND(T_i!B11,1)</f>
        <v>7539.1</v>
      </c>
      <c r="L28" s="13">
        <f>ROUND(T_i!F11,1)</f>
        <v>12.7</v>
      </c>
      <c r="M28" s="13">
        <f>ROUND(T_i!J11,1)</f>
        <v>2792.6</v>
      </c>
      <c r="N28" s="13">
        <f>ROUND(T_i!N11,1)</f>
        <v>271.60000000000002</v>
      </c>
      <c r="O28" s="13">
        <f>ROUND(T_i!R11,1)</f>
        <v>69.3</v>
      </c>
      <c r="P28" s="13">
        <f>ROUND(T_i!V11,1)</f>
        <v>4392.8999999999996</v>
      </c>
      <c r="Q28" s="13">
        <f>ROUND(T_i!Z11,1)</f>
        <v>0</v>
      </c>
    </row>
    <row r="29" spans="1:17" x14ac:dyDescent="0.25">
      <c r="J29" s="130"/>
      <c r="K29" s="18" t="str">
        <f>IF(T_i!C11=".","-",(CONCATENATE("[",ROUND(T_i!C11,1),"; ",ROUND(T_i!D11,1),"]")))</f>
        <v>[1167.2; 13911]</v>
      </c>
      <c r="L29" s="14" t="str">
        <f>IF(T_i!G11=".","-",(CONCATENATE("[",ROUND(T_i!G11,1),"; ",ROUND(T_i!H11,1),"]")))</f>
        <v>[0; 0]</v>
      </c>
      <c r="M29" s="14" t="str">
        <f>IF(T_i!K11=".","-",(CONCATENATE("[",ROUND(T_i!K11,1),"; ",ROUND(T_i!L11,1),"]")))</f>
        <v>[2792.6; 2792.6]</v>
      </c>
      <c r="N29" s="14" t="str">
        <f>IF(T_i!O11=".","-",(CONCATENATE("[",ROUND(T_i!O11,1),"; ",ROUND(T_i!P11,1),"]")))</f>
        <v>[27.5; 515.7]</v>
      </c>
      <c r="O29" s="14" t="str">
        <f>IF(T_i!S11=".","-",(CONCATENATE("[",ROUND(T_i!S11,1),"; ",ROUND(T_i!T11,1),"]")))</f>
        <v>[69.3; 69.3]</v>
      </c>
      <c r="P29" s="14" t="str">
        <f>IF(T_i!W11=".","-",(CONCATENATE("[",ROUND(T_i!W11,1),"; ",ROUND(T_i!X11,1),"]")))</f>
        <v>[4392.9; 4392.9]</v>
      </c>
      <c r="Q29" s="14" t="str">
        <f>IF(T_i!AA11=".","-",(CONCATENATE("[",ROUND(T_i!AA11,1),"; ",ROUND(T_i!AB11,1),"]")))</f>
        <v>-</v>
      </c>
    </row>
    <row r="30" spans="1:17" x14ac:dyDescent="0.25">
      <c r="J30" s="129" t="str">
        <f>T_i!$A$12</f>
        <v>RDT manufacturer: don't know</v>
      </c>
      <c r="K30" s="17">
        <f>ROUND(T_i!B12,1)</f>
        <v>0</v>
      </c>
      <c r="L30" s="13">
        <f>ROUND(T_i!F12,1)</f>
        <v>0</v>
      </c>
      <c r="M30" s="13">
        <f>ROUND(T_i!J12,1)</f>
        <v>0</v>
      </c>
      <c r="N30" s="13">
        <f>ROUND(T_i!N12,1)</f>
        <v>0</v>
      </c>
      <c r="O30" s="13">
        <f>ROUND(T_i!R12,1)</f>
        <v>0</v>
      </c>
      <c r="P30" s="13">
        <f>ROUND(T_i!V12,1)</f>
        <v>0</v>
      </c>
      <c r="Q30" s="13">
        <f>ROUND(T_i!Z12,1)</f>
        <v>0</v>
      </c>
    </row>
    <row r="31" spans="1:17" x14ac:dyDescent="0.25">
      <c r="J31" s="130"/>
      <c r="K31" s="18" t="str">
        <f>IF(T_i!C12=".","-",(CONCATENATE("[",ROUND(T_i!C12,1),"; ",ROUND(T_i!D12,1),"]")))</f>
        <v>-</v>
      </c>
      <c r="L31" s="14" t="str">
        <f>IF(T_i!G12=".","-",(CONCATENATE("[",ROUND(T_i!G12,1),"; ",ROUND(T_i!H12,1),"]")))</f>
        <v>-</v>
      </c>
      <c r="M31" s="14" t="str">
        <f>IF(T_i!K12=".","-",(CONCATENATE("[",ROUND(T_i!K12,1),"; ",ROUND(T_i!L12,1),"]")))</f>
        <v>-</v>
      </c>
      <c r="N31" s="14" t="str">
        <f>IF(T_i!O12=".","-",(CONCATENATE("[",ROUND(T_i!O12,1),"; ",ROUND(T_i!P12,1),"]")))</f>
        <v>-</v>
      </c>
      <c r="O31" s="14" t="str">
        <f>IF(T_i!S12=".","-",(CONCATENATE("[",ROUND(T_i!S12,1),"; ",ROUND(T_i!T12,1),"]")))</f>
        <v>-</v>
      </c>
      <c r="P31" s="14" t="str">
        <f>IF(T_i!W12=".","-",(CONCATENATE("[",ROUND(T_i!W12,1),"; ",ROUND(T_i!X12,1),"]")))</f>
        <v>-</v>
      </c>
      <c r="Q31" s="14" t="str">
        <f>IF(T_i!AA12=".","-",(CONCATENATE("[",ROUND(T_i!AA12,1),"; ",ROUND(T_i!AB12,1),"]")))</f>
        <v>-</v>
      </c>
    </row>
    <row r="32" spans="1:17" x14ac:dyDescent="0.25">
      <c r="J32" s="129">
        <f>T_i!$A$13</f>
        <v>0</v>
      </c>
      <c r="K32" s="17">
        <f>ROUND(T_i!B13,1)</f>
        <v>0</v>
      </c>
      <c r="L32" s="13">
        <f>ROUND(T_i!F13,1)</f>
        <v>0</v>
      </c>
      <c r="M32" s="13">
        <f>ROUND(T_i!J13,1)</f>
        <v>0</v>
      </c>
      <c r="N32" s="13">
        <f>ROUND(T_i!N13,1)</f>
        <v>0</v>
      </c>
      <c r="O32" s="13">
        <f>ROUND(T_i!R13,1)</f>
        <v>0</v>
      </c>
      <c r="P32" s="13">
        <f>ROUND(T_i!V13,1)</f>
        <v>0</v>
      </c>
      <c r="Q32" s="13">
        <f>ROUND(T_i!Z13,1)</f>
        <v>0</v>
      </c>
    </row>
    <row r="33" spans="1:17" x14ac:dyDescent="0.25">
      <c r="J33" s="130"/>
      <c r="K33" s="18" t="str">
        <f>IF(T_i!C13=".","-",(CONCATENATE("[",ROUND(T_i!C13,1),"; ",ROUND(T_i!D13,1),"]")))</f>
        <v>[0; 0]</v>
      </c>
      <c r="L33" s="14" t="str">
        <f>IF(T_i!G13=".","-",(CONCATENATE("[",ROUND(T_i!G13,1),"; ",ROUND(T_i!H13,1),"]")))</f>
        <v>[0; 0]</v>
      </c>
      <c r="M33" s="14" t="str">
        <f>IF(T_i!K13=".","-",(CONCATENATE("[",ROUND(T_i!K13,1),"; ",ROUND(T_i!L13,1),"]")))</f>
        <v>[0; 0]</v>
      </c>
      <c r="N33" s="14" t="str">
        <f>IF(T_i!O13=".","-",(CONCATENATE("[",ROUND(T_i!O13,1),"; ",ROUND(T_i!P13,1),"]")))</f>
        <v>[0; 0]</v>
      </c>
      <c r="O33" s="14" t="str">
        <f>IF(T_i!S13=".","-",(CONCATENATE("[",ROUND(T_i!S13,1),"; ",ROUND(T_i!T13,1),"]")))</f>
        <v>[0; 0]</v>
      </c>
      <c r="P33" s="14" t="str">
        <f>IF(T_i!W13=".","-",(CONCATENATE("[",ROUND(T_i!W13,1),"; ",ROUND(T_i!X13,1),"]")))</f>
        <v>[0; 0]</v>
      </c>
      <c r="Q33" s="14" t="str">
        <f>IF(T_i!AA13=".","-",(CONCATENATE("[",ROUND(T_i!AA13,1),"; ",ROUND(T_i!AB13,1),"]")))</f>
        <v>[0; 0]</v>
      </c>
    </row>
    <row r="34" spans="1:17" x14ac:dyDescent="0.25">
      <c r="J34" s="131">
        <f>T_i!$A$14</f>
        <v>0</v>
      </c>
      <c r="K34" s="17">
        <f>ROUND(T_i!B14,1)</f>
        <v>0</v>
      </c>
      <c r="L34" s="13">
        <f>ROUND(T_i!F14,1)</f>
        <v>0</v>
      </c>
      <c r="M34" s="13">
        <f>ROUND(T_i!J14,1)</f>
        <v>0</v>
      </c>
      <c r="N34" s="13">
        <f>ROUND(T_i!N14,1)</f>
        <v>0</v>
      </c>
      <c r="O34" s="13">
        <f>ROUND(T_i!R14,1)</f>
        <v>0</v>
      </c>
      <c r="P34" s="13">
        <f>ROUND(T_i!V14,1)</f>
        <v>0</v>
      </c>
      <c r="Q34" s="13">
        <f>ROUND(T_i!Z14,1)</f>
        <v>0</v>
      </c>
    </row>
    <row r="35" spans="1:17" x14ac:dyDescent="0.25">
      <c r="J35" s="132"/>
      <c r="K35" s="18" t="str">
        <f>IF(T_i!C14=".","-",(CONCATENATE("[",ROUND(T_i!C14,1),"; ",ROUND(T_i!D14,1),"]")))</f>
        <v>[0; 0]</v>
      </c>
      <c r="L35" s="14" t="str">
        <f>IF(T_i!G14=".","-",(CONCATENATE("[",ROUND(T_i!G14,1),"; ",ROUND(T_i!H14,1),"]")))</f>
        <v>[0; 0]</v>
      </c>
      <c r="M35" s="14" t="str">
        <f>IF(T_i!K14=".","-",(CONCATENATE("[",ROUND(T_i!K14,1),"; ",ROUND(T_i!L14,1),"]")))</f>
        <v>[0; 0]</v>
      </c>
      <c r="N35" s="14" t="str">
        <f>IF(T_i!O14=".","-",(CONCATENATE("[",ROUND(T_i!O14,1),"; ",ROUND(T_i!P14,1),"]")))</f>
        <v>[0; 0]</v>
      </c>
      <c r="O35" s="14" t="str">
        <f>IF(T_i!S14=".","-",(CONCATENATE("[",ROUND(T_i!S14,1),"; ",ROUND(T_i!T14,1),"]")))</f>
        <v>[0; 0]</v>
      </c>
      <c r="P35" s="14" t="str">
        <f>IF(T_i!W14=".","-",(CONCATENATE("[",ROUND(T_i!W14,1),"; ",ROUND(T_i!X14,1),"]")))</f>
        <v>[0; 0]</v>
      </c>
      <c r="Q35" s="14" t="str">
        <f>IF(T_i!AA14=".","-",(CONCATENATE("[",ROUND(T_i!AA14,1),"; ",ROUND(T_i!AB14,1),"]")))</f>
        <v>[0; 0]</v>
      </c>
    </row>
    <row r="36" spans="1:17" x14ac:dyDescent="0.25">
      <c r="J36" s="131">
        <f>T_i!$A$15</f>
        <v>0</v>
      </c>
      <c r="K36" s="17">
        <f>ROUND(T_i!B15,1)</f>
        <v>0</v>
      </c>
      <c r="L36" s="13">
        <f>ROUND(T_i!F15,1)</f>
        <v>0</v>
      </c>
      <c r="M36" s="13">
        <f>ROUND(T_i!J15,1)</f>
        <v>0</v>
      </c>
      <c r="N36" s="13">
        <f>ROUND(T_i!N15,1)</f>
        <v>0</v>
      </c>
      <c r="O36" s="13">
        <f>ROUND(T_i!R15,1)</f>
        <v>0</v>
      </c>
      <c r="P36" s="13">
        <f>ROUND(T_i!V15,1)</f>
        <v>0</v>
      </c>
      <c r="Q36" s="13">
        <f>ROUND(T_i!Z15,1)</f>
        <v>0</v>
      </c>
    </row>
    <row r="37" spans="1:17" x14ac:dyDescent="0.25">
      <c r="J37" s="132"/>
      <c r="K37" s="18" t="str">
        <f>IF(T_i!C15=".","-",(CONCATENATE("[",ROUND(T_i!C15,1),"; ",ROUND(T_i!D15,1),"]")))</f>
        <v>[0; 0]</v>
      </c>
      <c r="L37" s="14" t="str">
        <f>IF(T_i!G15=".","-",(CONCATENATE("[",ROUND(T_i!G15,1),"; ",ROUND(T_i!H15,1),"]")))</f>
        <v>[0; 0]</v>
      </c>
      <c r="M37" s="14" t="str">
        <f>IF(T_i!K15=".","-",(CONCATENATE("[",ROUND(T_i!K15,1),"; ",ROUND(T_i!L15,1),"]")))</f>
        <v>[0; 0]</v>
      </c>
      <c r="N37" s="14" t="str">
        <f>IF(T_i!O15=".","-",(CONCATENATE("[",ROUND(T_i!O15,1),"; ",ROUND(T_i!P15,1),"]")))</f>
        <v>[0; 0]</v>
      </c>
      <c r="O37" s="14" t="str">
        <f>IF(T_i!S15=".","-",(CONCATENATE("[",ROUND(T_i!S15,1),"; ",ROUND(T_i!T15,1),"]")))</f>
        <v>[0; 0]</v>
      </c>
      <c r="P37" s="14" t="str">
        <f>IF(T_i!W15=".","-",(CONCATENATE("[",ROUND(T_i!W15,1),"; ",ROUND(T_i!X15,1),"]")))</f>
        <v>[0; 0]</v>
      </c>
      <c r="Q37" s="14" t="str">
        <f>IF(T_i!AA15=".","-",(CONCATENATE("[",ROUND(T_i!AA15,1),"; ",ROUND(T_i!AB15,1),"]")))</f>
        <v>[0; 0]</v>
      </c>
    </row>
    <row r="38" spans="1:17" x14ac:dyDescent="0.25">
      <c r="J38" s="131">
        <f>T_i!$A$16</f>
        <v>0</v>
      </c>
      <c r="K38" s="17">
        <f>ROUND(T_i!B16,1)</f>
        <v>0</v>
      </c>
      <c r="L38" s="13">
        <f>ROUND(T_i!F16,1)</f>
        <v>0</v>
      </c>
      <c r="M38" s="13">
        <f>ROUND(T_i!J16,1)</f>
        <v>0</v>
      </c>
      <c r="N38" s="13">
        <f>ROUND(T_i!N16,1)</f>
        <v>0</v>
      </c>
      <c r="O38" s="13">
        <f>ROUND(T_i!R16,1)</f>
        <v>0</v>
      </c>
      <c r="P38" s="13">
        <f>ROUND(T_i!V16,1)</f>
        <v>0</v>
      </c>
      <c r="Q38" s="13">
        <f>ROUND(T_i!Z16,1)</f>
        <v>0</v>
      </c>
    </row>
    <row r="39" spans="1:17" x14ac:dyDescent="0.25">
      <c r="J39" s="132"/>
      <c r="K39" s="18" t="str">
        <f>IF(T_i!C16=".","-",(CONCATENATE("[",ROUND(T_i!C16,1),"; ",ROUND(T_i!D16,1),"]")))</f>
        <v>[0; 0]</v>
      </c>
      <c r="L39" s="14" t="str">
        <f>IF(T_i!G16=".","-",(CONCATENATE("[",ROUND(T_i!G16,1),"; ",ROUND(T_i!H16,1),"]")))</f>
        <v>[0; 0]</v>
      </c>
      <c r="M39" s="14" t="str">
        <f>IF(T_i!K16=".","-",(CONCATENATE("[",ROUND(T_i!K16,1),"; ",ROUND(T_i!L16,1),"]")))</f>
        <v>[0; 0]</v>
      </c>
      <c r="N39" s="14" t="str">
        <f>IF(T_i!O16=".","-",(CONCATENATE("[",ROUND(T_i!O16,1),"; ",ROUND(T_i!P16,1),"]")))</f>
        <v>[0; 0]</v>
      </c>
      <c r="O39" s="14" t="str">
        <f>IF(T_i!S16=".","-",(CONCATENATE("[",ROUND(T_i!S16,1),"; ",ROUND(T_i!T16,1),"]")))</f>
        <v>[0; 0]</v>
      </c>
      <c r="P39" s="14" t="str">
        <f>IF(T_i!W16=".","-",(CONCATENATE("[",ROUND(T_i!W16,1),"; ",ROUND(T_i!X16,1),"]")))</f>
        <v>[0; 0]</v>
      </c>
      <c r="Q39" s="14" t="str">
        <f>IF(T_i!AA16=".","-",(CONCATENATE("[",ROUND(T_i!AA16,1),"; ",ROUND(T_i!AB16,1),"]")))</f>
        <v>[0; 0]</v>
      </c>
    </row>
    <row r="40" spans="1:17" x14ac:dyDescent="0.25">
      <c r="J40" s="131">
        <f>T_i!$A$17</f>
        <v>0</v>
      </c>
      <c r="K40" s="17">
        <f>ROUND(T_i!B17,1)</f>
        <v>0</v>
      </c>
      <c r="L40" s="13">
        <f>ROUND(T_i!F17,1)</f>
        <v>0</v>
      </c>
      <c r="M40" s="13">
        <f>ROUND(T_i!J17,1)</f>
        <v>0</v>
      </c>
      <c r="N40" s="13">
        <f>ROUND(T_i!N17,1)</f>
        <v>0</v>
      </c>
      <c r="O40" s="13">
        <f>ROUND(T_i!R17,1)</f>
        <v>0</v>
      </c>
      <c r="P40" s="13">
        <f>ROUND(T_i!V17,1)</f>
        <v>0</v>
      </c>
      <c r="Q40" s="13">
        <f>ROUND(T_i!Z17,1)</f>
        <v>0</v>
      </c>
    </row>
    <row r="41" spans="1:17" x14ac:dyDescent="0.25">
      <c r="A41" s="29"/>
      <c r="J41" s="133"/>
      <c r="K41" s="18" t="str">
        <f>IF(T_i!C17=".","-",(CONCATENATE("[",ROUND(T_i!C17,1),"; ",ROUND(T_i!D17,1),"]")))</f>
        <v>[0; 0]</v>
      </c>
      <c r="L41" s="14" t="str">
        <f>IF(T_i!G17=".","-",(CONCATENATE("[",ROUND(T_i!G17,1),"; ",ROUND(T_i!H17,1),"]")))</f>
        <v>[0; 0]</v>
      </c>
      <c r="M41" s="14" t="str">
        <f>IF(T_i!K17=".","-",(CONCATENATE("[",ROUND(T_i!K17,1),"; ",ROUND(T_i!L17,1),"]")))</f>
        <v>[0; 0]</v>
      </c>
      <c r="N41" s="14" t="str">
        <f>IF(T_i!O17=".","-",(CONCATENATE("[",ROUND(T_i!O17,1),"; ",ROUND(T_i!P17,1),"]")))</f>
        <v>[0; 0]</v>
      </c>
      <c r="O41" s="14" t="str">
        <f>IF(T_i!S17=".","-",(CONCATENATE("[",ROUND(T_i!S17,1),"; ",ROUND(T_i!T17,1),"]")))</f>
        <v>[0; 0]</v>
      </c>
      <c r="P41" s="14" t="str">
        <f>IF(T_i!W17=".","-",(CONCATENATE("[",ROUND(T_i!W17,1),"; ",ROUND(T_i!X17,1),"]")))</f>
        <v>[0; 0]</v>
      </c>
      <c r="Q41" s="14" t="str">
        <f>IF(T_i!AA17=".","-",(CONCATENATE("[",ROUND(T_i!AA17,1),"; ",ROUND(T_i!AB17,1),"]")))</f>
        <v>[0; 0]</v>
      </c>
    </row>
    <row r="42" spans="1:17" x14ac:dyDescent="0.25">
      <c r="J42" s="129">
        <f>T_i!$A$18</f>
        <v>0</v>
      </c>
      <c r="K42" s="17">
        <f>ROUND(T_i!B18,1)</f>
        <v>0</v>
      </c>
      <c r="L42" s="13">
        <f>ROUND(T_i!F18,1)</f>
        <v>0</v>
      </c>
      <c r="M42" s="13">
        <f>ROUND(T_i!J18,1)</f>
        <v>0</v>
      </c>
      <c r="N42" s="13">
        <f>ROUND(T_i!N18,1)</f>
        <v>0</v>
      </c>
      <c r="O42" s="13">
        <f>ROUND(T_i!R18,1)</f>
        <v>0</v>
      </c>
      <c r="P42" s="13">
        <f>ROUND(T_i!V18,1)</f>
        <v>0</v>
      </c>
      <c r="Q42" s="13">
        <f>ROUND(T_i!Z18,1)</f>
        <v>0</v>
      </c>
    </row>
    <row r="43" spans="1:17" x14ac:dyDescent="0.25">
      <c r="J43" s="134"/>
      <c r="K43" s="18" t="str">
        <f>IF(T_i!C18=".","-",(CONCATENATE("[",ROUND(T_i!C18,1),"; ",ROUND(T_i!D18,1),"]")))</f>
        <v>[0; 0]</v>
      </c>
      <c r="L43" s="14" t="str">
        <f>IF(T_i!G18=".","-",(CONCATENATE("[",ROUND(T_i!G18,1),"; ",ROUND(T_i!H18,1),"]")))</f>
        <v>[0; 0]</v>
      </c>
      <c r="M43" s="14" t="str">
        <f>IF(T_i!K18=".","-",(CONCATENATE("[",ROUND(T_i!K18,1),"; ",ROUND(T_i!L18,1),"]")))</f>
        <v>[0; 0]</v>
      </c>
      <c r="N43" s="14" t="str">
        <f>IF(T_i!O18=".","-",(CONCATENATE("[",ROUND(T_i!O18,1),"; ",ROUND(T_i!P18,1),"]")))</f>
        <v>[0; 0]</v>
      </c>
      <c r="O43" s="14" t="str">
        <f>IF(T_i!S18=".","-",(CONCATENATE("[",ROUND(T_i!S18,1),"; ",ROUND(T_i!T18,1),"]")))</f>
        <v>[0; 0]</v>
      </c>
      <c r="P43" s="14" t="str">
        <f>IF(T_i!W18=".","-",(CONCATENATE("[",ROUND(T_i!W18,1),"; ",ROUND(T_i!X18,1),"]")))</f>
        <v>[0; 0]</v>
      </c>
      <c r="Q43" s="14" t="str">
        <f>IF(T_i!AA18=".","-",(CONCATENATE("[",ROUND(T_i!AA18,1),"; ",ROUND(T_i!AB18,1),"]")))</f>
        <v>[0; 0]</v>
      </c>
    </row>
    <row r="44" spans="1:17" x14ac:dyDescent="0.25">
      <c r="J44" s="135">
        <f>T_i!$A$19</f>
        <v>0</v>
      </c>
      <c r="K44" s="17">
        <f>ROUND(T_i!B19,1)</f>
        <v>0</v>
      </c>
      <c r="L44" s="13">
        <f>ROUND(T_i!F19,1)</f>
        <v>0</v>
      </c>
      <c r="M44" s="13">
        <f>ROUND(T_i!J19,1)</f>
        <v>0</v>
      </c>
      <c r="N44" s="13">
        <f>ROUND(T_i!N19,1)</f>
        <v>0</v>
      </c>
      <c r="O44" s="13">
        <f>ROUND(T_i!R19,1)</f>
        <v>0</v>
      </c>
      <c r="P44" s="13">
        <f>ROUND(T_i!V19,1)</f>
        <v>0</v>
      </c>
      <c r="Q44" s="13">
        <f>ROUND(T_i!Z19,1)</f>
        <v>0</v>
      </c>
    </row>
    <row r="45" spans="1:17" x14ac:dyDescent="0.25">
      <c r="J45" s="136"/>
      <c r="K45" s="18" t="str">
        <f>IF(T_i!C19=".","-",(CONCATENATE("[",ROUND(T_i!C19,1),"; ",ROUND(T_i!D19,1),"]")))</f>
        <v>[0; 0]</v>
      </c>
      <c r="L45" s="14" t="str">
        <f>IF(T_i!G19=".","-",(CONCATENATE("[",ROUND(T_i!G19,1),"; ",ROUND(T_i!H19,1),"]")))</f>
        <v>[0; 0]</v>
      </c>
      <c r="M45" s="14" t="str">
        <f>IF(T_i!K19=".","-",(CONCATENATE("[",ROUND(T_i!K19,1),"; ",ROUND(T_i!L19,1),"]")))</f>
        <v>[0; 0]</v>
      </c>
      <c r="N45" s="14" t="str">
        <f>IF(T_i!O19=".","-",(CONCATENATE("[",ROUND(T_i!O19,1),"; ",ROUND(T_i!P19,1),"]")))</f>
        <v>[0; 0]</v>
      </c>
      <c r="O45" s="14" t="str">
        <f>IF(T_i!S19=".","-",(CONCATENATE("[",ROUND(T_i!S19,1),"; ",ROUND(T_i!T19,1),"]")))</f>
        <v>[0; 0]</v>
      </c>
      <c r="P45" s="14" t="str">
        <f>IF(T_i!W19=".","-",(CONCATENATE("[",ROUND(T_i!W19,1),"; ",ROUND(T_i!X19,1),"]")))</f>
        <v>[0; 0]</v>
      </c>
      <c r="Q45" s="14" t="str">
        <f>IF(T_i!AA19=".","-",(CONCATENATE("[",ROUND(T_i!AA19,1),"; ",ROUND(T_i!AB19,1),"]")))</f>
        <v>[0; 0]</v>
      </c>
    </row>
    <row r="46" spans="1:17" x14ac:dyDescent="0.25">
      <c r="J46" s="129">
        <f>T_i!$A$20</f>
        <v>0</v>
      </c>
      <c r="K46" s="17">
        <f>ROUND(T_i!B20,1)</f>
        <v>0</v>
      </c>
      <c r="L46" s="13">
        <f>ROUND(T_i!F20,1)</f>
        <v>0</v>
      </c>
      <c r="M46" s="13">
        <f>ROUND(T_i!J20,1)</f>
        <v>0</v>
      </c>
      <c r="N46" s="13">
        <f>ROUND(T_i!N20,1)</f>
        <v>0</v>
      </c>
      <c r="O46" s="13">
        <f>ROUND(T_i!R20,1)</f>
        <v>0</v>
      </c>
      <c r="P46" s="13">
        <f>ROUND(T_i!V20,1)</f>
        <v>0</v>
      </c>
      <c r="Q46" s="13">
        <f>ROUND(T_i!Z20,1)</f>
        <v>0</v>
      </c>
    </row>
    <row r="47" spans="1:17" x14ac:dyDescent="0.25">
      <c r="J47" s="137"/>
      <c r="K47" s="18" t="str">
        <f>IF(T_i!C20=".","-",(CONCATENATE("[",ROUND(T_i!C20,1),"; ",ROUND(T_i!D20,1),"]")))</f>
        <v>[0; 0]</v>
      </c>
      <c r="L47" s="14" t="str">
        <f>IF(T_i!G20=".","-",(CONCATENATE("[",ROUND(T_i!G20,1),"; ",ROUND(T_i!H20,1),"]")))</f>
        <v>[0; 0]</v>
      </c>
      <c r="M47" s="14" t="str">
        <f>IF(T_i!K20=".","-",(CONCATENATE("[",ROUND(T_i!K20,1),"; ",ROUND(T_i!L20,1),"]")))</f>
        <v>[0; 0]</v>
      </c>
      <c r="N47" s="14" t="str">
        <f>IF(T_i!O20=".","-",(CONCATENATE("[",ROUND(T_i!O20,1),"; ",ROUND(T_i!P20,1),"]")))</f>
        <v>[0; 0]</v>
      </c>
      <c r="O47" s="14" t="str">
        <f>IF(T_i!S20=".","-",(CONCATENATE("[",ROUND(T_i!S20,1),"; ",ROUND(T_i!T20,1),"]")))</f>
        <v>[0; 0]</v>
      </c>
      <c r="P47" s="14" t="str">
        <f>IF(T_i!W20=".","-",(CONCATENATE("[",ROUND(T_i!W20,1),"; ",ROUND(T_i!X20,1),"]")))</f>
        <v>[0; 0]</v>
      </c>
      <c r="Q47" s="14" t="str">
        <f>IF(T_i!AA20=".","-",(CONCATENATE("[",ROUND(T_i!AA20,1),"; ",ROUND(T_i!AB20,1),"]")))</f>
        <v>[0; 0]</v>
      </c>
    </row>
    <row r="48" spans="1:17" ht="38.25" customHeight="1" thickBot="1" x14ac:dyDescent="0.3">
      <c r="J48" s="176" t="str">
        <f>T_i!C1</f>
        <v>Footnote: Volume data were available for the following total number of blood test products=22956;  by outlet type: Private not for profit=143; private not for profit=670; pharmacy=4845; PPMV=16446; informal=413; labs = 11; wholesalers= 428;   The number of blood test products with volume data, from outlets that met screening criteria for a full interview but did not complete the interview =71</v>
      </c>
      <c r="K48" s="176"/>
      <c r="L48" s="176"/>
      <c r="M48" s="176"/>
      <c r="N48" s="176"/>
      <c r="O48" s="176"/>
      <c r="P48" s="176"/>
      <c r="Q48" s="176"/>
    </row>
    <row r="54" spans="1:17" ht="15.75" thickBot="1" x14ac:dyDescent="0.3">
      <c r="J54" s="140"/>
      <c r="K54" s="141"/>
      <c r="L54" s="141"/>
      <c r="M54" s="142"/>
      <c r="N54" s="142"/>
      <c r="O54" s="141"/>
      <c r="P54" s="142"/>
      <c r="Q54" s="141"/>
    </row>
    <row r="55" spans="1:17" s="4" customFormat="1" ht="58.5" customHeight="1" thickBot="1" x14ac:dyDescent="0.3">
      <c r="A55" s="23"/>
      <c r="B55" s="177" t="str">
        <f>J55</f>
        <v>Overall market share of blood tests sold in the previous week, by stratum</v>
      </c>
      <c r="C55" s="177"/>
      <c r="D55" s="177"/>
      <c r="E55" s="177"/>
      <c r="F55" s="177"/>
      <c r="G55" s="177"/>
      <c r="H55" s="23"/>
      <c r="I55" s="24"/>
      <c r="J55" s="170" t="s">
        <v>52</v>
      </c>
      <c r="K55" s="170"/>
      <c r="L55" s="170"/>
      <c r="M55" s="170"/>
      <c r="N55" s="170"/>
      <c r="O55" s="170"/>
      <c r="P55" s="170"/>
      <c r="Q55" s="170"/>
    </row>
    <row r="56" spans="1:17" ht="15.75" thickTop="1" x14ac:dyDescent="0.25">
      <c r="B56" s="178"/>
      <c r="C56" s="178"/>
      <c r="D56" s="178"/>
      <c r="E56" s="178"/>
      <c r="F56" s="178"/>
      <c r="G56" s="178"/>
    </row>
    <row r="57" spans="1:17" ht="23.25" x14ac:dyDescent="0.25">
      <c r="B57" s="179"/>
      <c r="C57" s="179"/>
      <c r="D57" s="179"/>
      <c r="E57" s="179"/>
      <c r="F57" s="179"/>
      <c r="G57" s="179"/>
      <c r="J57" s="173" t="s">
        <v>50</v>
      </c>
      <c r="K57" s="125" t="str">
        <f>IF(T_i!B2="","",T_i!B2)</f>
        <v>Retail TOTAL</v>
      </c>
      <c r="L57" s="125" t="str">
        <f>IF(T_i!F2="","",T_i!F2)</f>
        <v>Private Not For-Profit Facility</v>
      </c>
      <c r="M57" s="125" t="str">
        <f>IF(T_i!J2="","",T_i!J2)</f>
        <v>Private For-Profit Facility</v>
      </c>
      <c r="N57" s="125" t="str">
        <f>IF(T_i!N2="","",T_i!N2)</f>
        <v>Pharmacy</v>
      </c>
      <c r="O57" s="125" t="str">
        <f>IF(T_i!R2="","",T_i!R2)</f>
        <v>Laboratory</v>
      </c>
      <c r="P57" s="125" t="str">
        <f>IF(T_i!V2="","",T_i!V2)</f>
        <v>Drug store</v>
      </c>
      <c r="Q57" s="125" t="str">
        <f>IF(T_i!Z2="","",T_i!Z2)</f>
        <v>Informal TOTAL</v>
      </c>
    </row>
    <row r="58" spans="1:17" x14ac:dyDescent="0.25">
      <c r="B58" s="179"/>
      <c r="C58" s="179"/>
      <c r="D58" s="179"/>
      <c r="E58" s="179"/>
      <c r="F58" s="179"/>
      <c r="G58" s="179"/>
      <c r="J58" s="174"/>
      <c r="K58" s="126" t="str">
        <f>CONCATENATE("N=",T_i!E4)</f>
        <v>N=826</v>
      </c>
      <c r="L58" s="126" t="str">
        <f>CONCATENATE("N=",T_i!I4)</f>
        <v>N=34</v>
      </c>
      <c r="M58" s="126" t="str">
        <f>CONCATENATE("N=",T_i!M4)</f>
        <v>N=160</v>
      </c>
      <c r="N58" s="126" t="str">
        <f>CONCATENATE("N=",T_i!Q4)</f>
        <v>N=67</v>
      </c>
      <c r="O58" s="126" t="str">
        <f>CONCATENATE("N=",T_i!U4)</f>
        <v>N=149</v>
      </c>
      <c r="P58" s="126" t="str">
        <f>CONCATENATE("N=",T_i!Y4)</f>
        <v>N=402</v>
      </c>
      <c r="Q58" s="126" t="str">
        <f>CONCATENATE("N=",T_i!AC4)</f>
        <v>N=14</v>
      </c>
    </row>
    <row r="59" spans="1:17" x14ac:dyDescent="0.25">
      <c r="B59" s="179"/>
      <c r="C59" s="179"/>
      <c r="D59" s="179"/>
      <c r="E59" s="179"/>
      <c r="F59" s="179"/>
      <c r="G59" s="179"/>
      <c r="J59" s="175"/>
      <c r="K59" s="126" t="s">
        <v>35</v>
      </c>
      <c r="L59" s="126" t="s">
        <v>35</v>
      </c>
      <c r="M59" s="126" t="s">
        <v>35</v>
      </c>
      <c r="N59" s="126" t="s">
        <v>35</v>
      </c>
      <c r="O59" s="126" t="s">
        <v>35</v>
      </c>
      <c r="P59" s="126" t="s">
        <v>35</v>
      </c>
      <c r="Q59" s="126" t="s">
        <v>35</v>
      </c>
    </row>
    <row r="60" spans="1:17" x14ac:dyDescent="0.25">
      <c r="B60" s="179"/>
      <c r="C60" s="179"/>
      <c r="D60" s="179"/>
      <c r="E60" s="179"/>
      <c r="F60" s="179"/>
      <c r="G60" s="179"/>
      <c r="J60" s="20" t="s">
        <v>53</v>
      </c>
      <c r="K60" s="19"/>
      <c r="L60" s="19"/>
      <c r="M60" s="19"/>
      <c r="N60" s="19"/>
      <c r="O60" s="19"/>
      <c r="P60" s="19"/>
      <c r="Q60" s="19"/>
    </row>
    <row r="61" spans="1:17" x14ac:dyDescent="0.25">
      <c r="B61" s="179"/>
      <c r="C61" s="179"/>
      <c r="D61" s="179"/>
      <c r="E61" s="179"/>
      <c r="F61" s="179"/>
      <c r="G61" s="179"/>
      <c r="J61" s="138" t="str">
        <f>J$14</f>
        <v>any diagnostic (micro/rdt)</v>
      </c>
      <c r="K61" s="21">
        <f t="shared" ref="K61:Q61" si="4">IF(K14=0,0,(K14/($K$14)))</f>
        <v>1</v>
      </c>
      <c r="L61" s="22">
        <f t="shared" si="4"/>
        <v>2.1049274979993704E-2</v>
      </c>
      <c r="M61" s="22">
        <f t="shared" si="4"/>
        <v>0.10652256241046459</v>
      </c>
      <c r="N61" s="22">
        <f t="shared" si="4"/>
        <v>1.655508241506078E-2</v>
      </c>
      <c r="O61" s="22">
        <f t="shared" si="4"/>
        <v>0.56769131084242652</v>
      </c>
      <c r="P61" s="22">
        <f t="shared" si="4"/>
        <v>0.2800500684327506</v>
      </c>
      <c r="Q61" s="22">
        <f t="shared" si="4"/>
        <v>8.1323808274073664E-3</v>
      </c>
    </row>
    <row r="62" spans="1:17" x14ac:dyDescent="0.25">
      <c r="B62" s="179"/>
      <c r="C62" s="179"/>
      <c r="D62" s="179"/>
      <c r="E62" s="179"/>
      <c r="F62" s="179"/>
      <c r="G62" s="179"/>
      <c r="J62" s="138" t="str">
        <f>J$16</f>
        <v>any microscopy</v>
      </c>
      <c r="K62" s="21">
        <f t="shared" ref="K62:Q62" si="5">IF(K16=0,0,(K16/($K$14)))</f>
        <v>0.63220847070309971</v>
      </c>
      <c r="L62" s="22">
        <f t="shared" si="5"/>
        <v>1.5152431997291244E-2</v>
      </c>
      <c r="M62" s="22">
        <f t="shared" si="5"/>
        <v>6.2973088557350579E-2</v>
      </c>
      <c r="N62" s="22">
        <f t="shared" si="5"/>
        <v>1.5569895572914365E-3</v>
      </c>
      <c r="O62" s="22">
        <f t="shared" si="5"/>
        <v>0.55252664049927003</v>
      </c>
      <c r="P62" s="22">
        <f t="shared" si="5"/>
        <v>0</v>
      </c>
      <c r="Q62" s="22">
        <f t="shared" si="5"/>
        <v>0</v>
      </c>
    </row>
    <row r="63" spans="1:17" x14ac:dyDescent="0.25">
      <c r="B63" s="179"/>
      <c r="C63" s="179"/>
      <c r="D63" s="179"/>
      <c r="E63" s="179"/>
      <c r="F63" s="179"/>
      <c r="G63" s="179"/>
      <c r="J63" s="138" t="str">
        <f>J$18</f>
        <v>RDT audited is true RDT?</v>
      </c>
      <c r="K63" s="21">
        <f t="shared" ref="K63:Q63" si="6">IF(K18=0,0,(K18/($K$14)))</f>
        <v>0.36779220920500383</v>
      </c>
      <c r="L63" s="22">
        <f t="shared" si="6"/>
        <v>5.896842982702457E-3</v>
      </c>
      <c r="M63" s="22">
        <f t="shared" si="6"/>
        <v>4.3549473853114008E-2</v>
      </c>
      <c r="N63" s="22">
        <f t="shared" si="6"/>
        <v>1.4998092857769343E-2</v>
      </c>
      <c r="O63" s="22">
        <f t="shared" si="6"/>
        <v>1.5165350251260038E-2</v>
      </c>
      <c r="P63" s="22">
        <f t="shared" si="6"/>
        <v>0.2800500684327506</v>
      </c>
      <c r="Q63" s="22">
        <f t="shared" si="6"/>
        <v>8.1323808274073664E-3</v>
      </c>
    </row>
    <row r="64" spans="1:17" x14ac:dyDescent="0.25">
      <c r="B64" s="179"/>
      <c r="C64" s="179"/>
      <c r="D64" s="179"/>
      <c r="E64" s="179"/>
      <c r="F64" s="179"/>
      <c r="G64" s="179"/>
      <c r="J64" s="138" t="str">
        <f>J$20</f>
        <v>WHO PQ RDT</v>
      </c>
      <c r="K64" s="21">
        <f t="shared" ref="K64:Q64" si="7">IF(K20=0,0,(K20/($K$14)))</f>
        <v>0.32504094746554052</v>
      </c>
      <c r="L64" s="22">
        <f t="shared" si="7"/>
        <v>5.8111745616462474E-3</v>
      </c>
      <c r="M64" s="22">
        <f t="shared" si="7"/>
        <v>2.4562360151401934E-2</v>
      </c>
      <c r="N64" s="22">
        <f t="shared" si="7"/>
        <v>1.4327703467599319E-2</v>
      </c>
      <c r="O64" s="22">
        <f t="shared" si="7"/>
        <v>1.4693494027347261E-2</v>
      </c>
      <c r="P64" s="22">
        <f t="shared" si="7"/>
        <v>0.25751451433824202</v>
      </c>
      <c r="Q64" s="22">
        <f t="shared" si="7"/>
        <v>8.1323808274073664E-3</v>
      </c>
    </row>
    <row r="65" spans="1:17" x14ac:dyDescent="0.25">
      <c r="B65" s="179"/>
      <c r="C65" s="179"/>
      <c r="D65" s="179"/>
      <c r="E65" s="179"/>
      <c r="F65" s="179"/>
      <c r="G65" s="179"/>
      <c r="J65" s="138" t="str">
        <f>J$22</f>
        <v>RDT manufacturer: PREMIER MEDICAL CORPORATION</v>
      </c>
      <c r="K65" s="21">
        <f t="shared" ref="K65:Q65" si="8">IF(K22=0,0,(K22/($K$14)))</f>
        <v>0.23295623363546183</v>
      </c>
      <c r="L65" s="22">
        <f t="shared" si="8"/>
        <v>4.8457050545048334E-3</v>
      </c>
      <c r="M65" s="22">
        <f t="shared" si="8"/>
        <v>1.9529000460297787E-2</v>
      </c>
      <c r="N65" s="22">
        <f t="shared" si="8"/>
        <v>7.4755895993097567E-3</v>
      </c>
      <c r="O65" s="22">
        <f t="shared" si="8"/>
        <v>1.3985029783374479E-2</v>
      </c>
      <c r="P65" s="22">
        <f t="shared" si="8"/>
        <v>0.18024295836174783</v>
      </c>
      <c r="Q65" s="22">
        <f t="shared" si="8"/>
        <v>6.8779503762271491E-3</v>
      </c>
    </row>
    <row r="66" spans="1:17" x14ac:dyDescent="0.25">
      <c r="B66" s="179"/>
      <c r="C66" s="179"/>
      <c r="D66" s="179"/>
      <c r="E66" s="179"/>
      <c r="F66" s="179"/>
      <c r="G66" s="179"/>
      <c r="J66" s="138" t="str">
        <f>J$24</f>
        <v>RDT manufacturer: ADVY CHEMICAL</v>
      </c>
      <c r="K66" s="21">
        <f t="shared" ref="K66:Q66" si="9">IF(K24=0,0,(K24/($K$14)))</f>
        <v>4.8993498038805067E-2</v>
      </c>
      <c r="L66" s="22">
        <f t="shared" si="9"/>
        <v>0</v>
      </c>
      <c r="M66" s="22">
        <f t="shared" si="9"/>
        <v>2.7808241438087226E-3</v>
      </c>
      <c r="N66" s="22">
        <f t="shared" si="9"/>
        <v>3.364865204818916E-3</v>
      </c>
      <c r="O66" s="22">
        <f t="shared" si="9"/>
        <v>4.0114578113622162E-4</v>
      </c>
      <c r="P66" s="22">
        <f t="shared" si="9"/>
        <v>4.1413882499641348E-2</v>
      </c>
      <c r="Q66" s="22">
        <f t="shared" si="9"/>
        <v>1.0321005012962447E-3</v>
      </c>
    </row>
    <row r="67" spans="1:17" x14ac:dyDescent="0.25">
      <c r="B67" s="179"/>
      <c r="C67" s="179"/>
      <c r="D67" s="179"/>
      <c r="E67" s="179"/>
      <c r="F67" s="179"/>
      <c r="G67" s="179"/>
      <c r="J67" s="138" t="str">
        <f>J$26</f>
        <v>RDT manufacturer: ARKRAY HEALTHCARE</v>
      </c>
      <c r="K67" s="21">
        <f t="shared" ref="K67:Q67" si="10">IF(K26=0,0,(K26/($K$14)))</f>
        <v>3.4582845782564021E-2</v>
      </c>
      <c r="L67" s="22">
        <f t="shared" si="10"/>
        <v>9.6546950714141474E-4</v>
      </c>
      <c r="M67" s="22">
        <f t="shared" si="10"/>
        <v>2.2525355472954272E-3</v>
      </c>
      <c r="N67" s="22">
        <f t="shared" si="10"/>
        <v>2.310327736103188E-3</v>
      </c>
      <c r="O67" s="22">
        <f t="shared" si="10"/>
        <v>3.0731846283656302E-4</v>
      </c>
      <c r="P67" s="22">
        <f t="shared" si="10"/>
        <v>2.8524864579303456E-2</v>
      </c>
      <c r="Q67" s="22">
        <f t="shared" si="10"/>
        <v>2.2165004178035296E-4</v>
      </c>
    </row>
    <row r="68" spans="1:17" x14ac:dyDescent="0.25">
      <c r="B68" s="179"/>
      <c r="C68" s="179"/>
      <c r="D68" s="179"/>
      <c r="E68" s="179"/>
      <c r="F68" s="179"/>
      <c r="G68" s="179"/>
      <c r="J68" s="138" t="str">
        <f>J$28</f>
        <v>RDT manufacturer: other</v>
      </c>
      <c r="K68" s="21">
        <f t="shared" ref="K68:Q68" si="11">IF(K28=0,0,(K28/($K$14)))</f>
        <v>5.1258951840069296E-2</v>
      </c>
      <c r="L68" s="22">
        <f t="shared" si="11"/>
        <v>8.6348329159830747E-5</v>
      </c>
      <c r="M68" s="22">
        <f t="shared" si="11"/>
        <v>1.8987113701712074E-2</v>
      </c>
      <c r="N68" s="22">
        <f t="shared" si="11"/>
        <v>1.8466304094338609E-3</v>
      </c>
      <c r="O68" s="22">
        <f t="shared" si="11"/>
        <v>4.7117631580915516E-4</v>
      </c>
      <c r="P68" s="22">
        <f t="shared" si="11"/>
        <v>2.9867683083954367E-2</v>
      </c>
      <c r="Q68" s="22">
        <f t="shared" si="11"/>
        <v>0</v>
      </c>
    </row>
    <row r="69" spans="1:17" x14ac:dyDescent="0.25">
      <c r="B69" s="179"/>
      <c r="C69" s="179"/>
      <c r="D69" s="179"/>
      <c r="E69" s="179"/>
      <c r="F69" s="179"/>
      <c r="G69" s="179"/>
      <c r="J69" s="138" t="str">
        <f>J$30</f>
        <v>RDT manufacturer: don't know</v>
      </c>
      <c r="K69" s="21">
        <f t="shared" ref="K69:Q69" si="12">IF(K30=0,0,(K30/($K$14)))</f>
        <v>0</v>
      </c>
      <c r="L69" s="22">
        <f t="shared" si="12"/>
        <v>0</v>
      </c>
      <c r="M69" s="22">
        <f t="shared" si="12"/>
        <v>0</v>
      </c>
      <c r="N69" s="22">
        <f t="shared" si="12"/>
        <v>0</v>
      </c>
      <c r="O69" s="22">
        <f t="shared" si="12"/>
        <v>0</v>
      </c>
      <c r="P69" s="22">
        <f t="shared" si="12"/>
        <v>0</v>
      </c>
      <c r="Q69" s="22">
        <f t="shared" si="12"/>
        <v>0</v>
      </c>
    </row>
    <row r="70" spans="1:17" x14ac:dyDescent="0.25">
      <c r="B70" s="179"/>
      <c r="C70" s="179"/>
      <c r="D70" s="179"/>
      <c r="E70" s="179"/>
      <c r="F70" s="179"/>
      <c r="G70" s="179"/>
      <c r="J70" s="138">
        <f>J$32</f>
        <v>0</v>
      </c>
      <c r="K70" s="21">
        <f t="shared" ref="K70:Q70" si="13">IF(K32=0,0,(K32/($K$14)))</f>
        <v>0</v>
      </c>
      <c r="L70" s="22">
        <f t="shared" si="13"/>
        <v>0</v>
      </c>
      <c r="M70" s="22">
        <f t="shared" si="13"/>
        <v>0</v>
      </c>
      <c r="N70" s="22">
        <f t="shared" si="13"/>
        <v>0</v>
      </c>
      <c r="O70" s="22">
        <f t="shared" si="13"/>
        <v>0</v>
      </c>
      <c r="P70" s="22">
        <f t="shared" si="13"/>
        <v>0</v>
      </c>
      <c r="Q70" s="22">
        <f t="shared" si="13"/>
        <v>0</v>
      </c>
    </row>
    <row r="71" spans="1:17" x14ac:dyDescent="0.25">
      <c r="B71" s="179"/>
      <c r="C71" s="179"/>
      <c r="D71" s="179"/>
      <c r="E71" s="179"/>
      <c r="F71" s="179"/>
      <c r="G71" s="179"/>
      <c r="J71" s="131">
        <f>J$34</f>
        <v>0</v>
      </c>
      <c r="K71" s="21">
        <f t="shared" ref="K71:Q71" si="14">IF(K34=0,0,(K34/($K$14)))</f>
        <v>0</v>
      </c>
      <c r="L71" s="22">
        <f t="shared" si="14"/>
        <v>0</v>
      </c>
      <c r="M71" s="22">
        <f t="shared" si="14"/>
        <v>0</v>
      </c>
      <c r="N71" s="22">
        <f t="shared" si="14"/>
        <v>0</v>
      </c>
      <c r="O71" s="22">
        <f t="shared" si="14"/>
        <v>0</v>
      </c>
      <c r="P71" s="22">
        <f t="shared" si="14"/>
        <v>0</v>
      </c>
      <c r="Q71" s="22">
        <f t="shared" si="14"/>
        <v>0</v>
      </c>
    </row>
    <row r="72" spans="1:17" x14ac:dyDescent="0.25">
      <c r="B72" s="179"/>
      <c r="C72" s="179"/>
      <c r="D72" s="179"/>
      <c r="E72" s="179"/>
      <c r="F72" s="179"/>
      <c r="G72" s="179"/>
      <c r="J72" s="131">
        <f>J$36</f>
        <v>0</v>
      </c>
      <c r="K72" s="21">
        <f t="shared" ref="K72:Q72" si="15">IF(K36=0,0,(K36/($K$14)))</f>
        <v>0</v>
      </c>
      <c r="L72" s="22">
        <f t="shared" si="15"/>
        <v>0</v>
      </c>
      <c r="M72" s="22">
        <f t="shared" si="15"/>
        <v>0</v>
      </c>
      <c r="N72" s="22">
        <f t="shared" si="15"/>
        <v>0</v>
      </c>
      <c r="O72" s="22">
        <f t="shared" si="15"/>
        <v>0</v>
      </c>
      <c r="P72" s="22">
        <f t="shared" si="15"/>
        <v>0</v>
      </c>
      <c r="Q72" s="22">
        <f t="shared" si="15"/>
        <v>0</v>
      </c>
    </row>
    <row r="73" spans="1:17" x14ac:dyDescent="0.25">
      <c r="B73" s="180" t="str">
        <f>_xlfn.CONCAT("Total products: Private not-for-profit=", T_i!I4, " Private-for-profit=", T_i!M4, " Pharmacy=", T_i!Q4, " Laboratory=", T_i!U4, " PPMV=", T_i!Y4, " Informal other=",T_i!AC4)</f>
        <v>Total products: Private not-for-profit=34 Private-for-profit=160 Pharmacy=67 Laboratory=149 PPMV=402 Informal other=14</v>
      </c>
      <c r="C73" s="180"/>
      <c r="D73" s="180"/>
      <c r="E73" s="180"/>
      <c r="F73" s="180"/>
      <c r="G73" s="180"/>
      <c r="J73" s="131">
        <f>J$38</f>
        <v>0</v>
      </c>
      <c r="K73" s="21">
        <f t="shared" ref="K73:Q73" si="16">IF(K38=0,0,(K38/($K$14)))</f>
        <v>0</v>
      </c>
      <c r="L73" s="22">
        <f t="shared" si="16"/>
        <v>0</v>
      </c>
      <c r="M73" s="22">
        <f t="shared" si="16"/>
        <v>0</v>
      </c>
      <c r="N73" s="22">
        <f t="shared" si="16"/>
        <v>0</v>
      </c>
      <c r="O73" s="22">
        <f t="shared" si="16"/>
        <v>0</v>
      </c>
      <c r="P73" s="22">
        <f t="shared" si="16"/>
        <v>0</v>
      </c>
      <c r="Q73" s="22">
        <f t="shared" si="16"/>
        <v>0</v>
      </c>
    </row>
    <row r="74" spans="1:17" ht="30.75" customHeight="1" thickBot="1" x14ac:dyDescent="0.3">
      <c r="B74" s="172" t="s">
        <v>47</v>
      </c>
      <c r="C74" s="172"/>
      <c r="D74" s="172"/>
      <c r="E74" s="172"/>
      <c r="F74" s="172"/>
      <c r="G74" s="172"/>
      <c r="J74" s="131">
        <f>J$40</f>
        <v>0</v>
      </c>
      <c r="K74" s="21">
        <f t="shared" ref="K74:Q74" si="17">IF(K40=0,0,(K40/($K$14)))</f>
        <v>0</v>
      </c>
      <c r="L74" s="22">
        <f t="shared" si="17"/>
        <v>0</v>
      </c>
      <c r="M74" s="22">
        <f t="shared" si="17"/>
        <v>0</v>
      </c>
      <c r="N74" s="22">
        <f t="shared" si="17"/>
        <v>0</v>
      </c>
      <c r="O74" s="22">
        <f t="shared" si="17"/>
        <v>0</v>
      </c>
      <c r="P74" s="22">
        <f t="shared" si="17"/>
        <v>0</v>
      </c>
      <c r="Q74" s="22">
        <f t="shared" si="17"/>
        <v>0</v>
      </c>
    </row>
    <row r="75" spans="1:17" ht="15.75" thickTop="1" x14ac:dyDescent="0.25">
      <c r="B75" s="33"/>
      <c r="C75" s="33"/>
      <c r="D75" s="33"/>
      <c r="E75" s="33"/>
      <c r="F75" s="33"/>
      <c r="G75" s="33"/>
      <c r="J75" s="138">
        <f>J$42</f>
        <v>0</v>
      </c>
      <c r="K75" s="21">
        <f t="shared" ref="K75:Q75" si="18">IF(K42=0,0,(K42/($K$14)))</f>
        <v>0</v>
      </c>
      <c r="L75" s="22">
        <f t="shared" si="18"/>
        <v>0</v>
      </c>
      <c r="M75" s="22">
        <f t="shared" si="18"/>
        <v>0</v>
      </c>
      <c r="N75" s="22">
        <f t="shared" si="18"/>
        <v>0</v>
      </c>
      <c r="O75" s="22">
        <f t="shared" si="18"/>
        <v>0</v>
      </c>
      <c r="P75" s="22">
        <f t="shared" si="18"/>
        <v>0</v>
      </c>
      <c r="Q75" s="22">
        <f t="shared" si="18"/>
        <v>0</v>
      </c>
    </row>
    <row r="76" spans="1:17" x14ac:dyDescent="0.25">
      <c r="B76" s="33"/>
      <c r="C76" s="33"/>
      <c r="D76" s="33"/>
      <c r="E76" s="33"/>
      <c r="F76" s="33"/>
      <c r="G76" s="33"/>
      <c r="J76" s="131">
        <f>J$44</f>
        <v>0</v>
      </c>
      <c r="K76" s="21">
        <f t="shared" ref="K76:Q76" si="19">IF(K44=0,0,(K44/($K$14)))</f>
        <v>0</v>
      </c>
      <c r="L76" s="22">
        <f t="shared" si="19"/>
        <v>0</v>
      </c>
      <c r="M76" s="22">
        <f t="shared" si="19"/>
        <v>0</v>
      </c>
      <c r="N76" s="22">
        <f t="shared" si="19"/>
        <v>0</v>
      </c>
      <c r="O76" s="22">
        <f t="shared" si="19"/>
        <v>0</v>
      </c>
      <c r="P76" s="22">
        <f t="shared" si="19"/>
        <v>0</v>
      </c>
      <c r="Q76" s="22">
        <f t="shared" si="19"/>
        <v>0</v>
      </c>
    </row>
    <row r="77" spans="1:17" x14ac:dyDescent="0.25">
      <c r="B77" s="33"/>
      <c r="C77" s="33"/>
      <c r="D77" s="33"/>
      <c r="E77" s="33"/>
      <c r="F77" s="33"/>
      <c r="G77" s="33"/>
      <c r="H77" s="27"/>
      <c r="J77" s="138">
        <f>J$46</f>
        <v>0</v>
      </c>
      <c r="K77" s="21">
        <f t="shared" ref="K77:Q77" si="20">IF(K46=0,0,(K46/($K$14)))</f>
        <v>0</v>
      </c>
      <c r="L77" s="22">
        <f t="shared" si="20"/>
        <v>0</v>
      </c>
      <c r="M77" s="22">
        <f t="shared" si="20"/>
        <v>0</v>
      </c>
      <c r="N77" s="22">
        <f t="shared" si="20"/>
        <v>0</v>
      </c>
      <c r="O77" s="22">
        <f t="shared" si="20"/>
        <v>0</v>
      </c>
      <c r="P77" s="22">
        <f t="shared" si="20"/>
        <v>0</v>
      </c>
      <c r="Q77" s="22">
        <f t="shared" si="20"/>
        <v>0</v>
      </c>
    </row>
    <row r="78" spans="1:17" ht="38.25" customHeight="1" thickBot="1" x14ac:dyDescent="0.3">
      <c r="A78" s="30"/>
      <c r="B78" s="33"/>
      <c r="C78" s="33"/>
      <c r="D78" s="33"/>
      <c r="E78" s="33"/>
      <c r="F78" s="33"/>
      <c r="G78" s="33"/>
      <c r="J78" s="176" t="str">
        <f>T_i!B1</f>
        <v>'Footnote: Volume data were available for the following total number of diagnostic products=830;  by outlet type: Private not for profit=34; private not for profit=160; pharmacy=67; PPMV=402; informal=14; labs = 149; wholesalers= 4;   The number of diagnostic products with volume data, from outlets that met screening criteria for a full interview but did not complete the interview =0</v>
      </c>
      <c r="K78" s="176"/>
      <c r="L78" s="176"/>
      <c r="M78" s="176"/>
      <c r="N78" s="176"/>
      <c r="O78" s="176"/>
      <c r="P78" s="176"/>
      <c r="Q78" s="176"/>
    </row>
    <row r="79" spans="1:17" x14ac:dyDescent="0.25">
      <c r="B79" s="33"/>
      <c r="C79" s="33"/>
      <c r="D79" s="33"/>
      <c r="E79" s="33"/>
      <c r="F79" s="33"/>
      <c r="G79" s="33"/>
    </row>
    <row r="80" spans="1:17" x14ac:dyDescent="0.25">
      <c r="B80" s="33"/>
      <c r="C80" s="33"/>
      <c r="D80" s="33"/>
      <c r="E80" s="33"/>
      <c r="F80" s="33"/>
      <c r="G80" s="33"/>
    </row>
    <row r="81" spans="1:19" x14ac:dyDescent="0.25">
      <c r="A81" s="29"/>
      <c r="B81" s="33"/>
      <c r="C81" s="33"/>
      <c r="D81" s="33"/>
      <c r="E81" s="33"/>
      <c r="F81" s="33"/>
      <c r="G81" s="33"/>
      <c r="J81" s="53" t="s">
        <v>37</v>
      </c>
      <c r="K81" s="55" t="str">
        <f t="shared" ref="K81:Q81" si="21">K57</f>
        <v>Retail TOTAL</v>
      </c>
      <c r="L81" s="55" t="str">
        <f t="shared" si="21"/>
        <v>Private Not For-Profit Facility</v>
      </c>
      <c r="M81" s="55" t="str">
        <f t="shared" si="21"/>
        <v>Private For-Profit Facility</v>
      </c>
      <c r="N81" s="55" t="str">
        <f t="shared" si="21"/>
        <v>Pharmacy</v>
      </c>
      <c r="O81" s="55" t="str">
        <f t="shared" si="21"/>
        <v>Laboratory</v>
      </c>
      <c r="P81" s="55" t="str">
        <f t="shared" si="21"/>
        <v>Drug store</v>
      </c>
      <c r="Q81" s="55" t="str">
        <f t="shared" si="21"/>
        <v>Informal TOTAL</v>
      </c>
      <c r="R81" s="55"/>
      <c r="S81" s="55"/>
    </row>
    <row r="82" spans="1:19" ht="15" customHeight="1" x14ac:dyDescent="0.25">
      <c r="B82" s="33"/>
      <c r="C82" s="33"/>
      <c r="D82" s="33"/>
      <c r="E82" s="33"/>
      <c r="F82" s="33"/>
      <c r="G82" s="33"/>
      <c r="J82" s="139" t="str">
        <f>J62</f>
        <v>any microscopy</v>
      </c>
      <c r="K82" s="55">
        <f t="shared" ref="K82:Q83" si="22">K62</f>
        <v>0.63220847070309971</v>
      </c>
      <c r="L82" s="55">
        <f t="shared" si="22"/>
        <v>1.5152431997291244E-2</v>
      </c>
      <c r="M82" s="55">
        <f t="shared" si="22"/>
        <v>6.2973088557350579E-2</v>
      </c>
      <c r="N82" s="55">
        <f t="shared" si="22"/>
        <v>1.5569895572914365E-3</v>
      </c>
      <c r="O82" s="55">
        <f t="shared" si="22"/>
        <v>0.55252664049927003</v>
      </c>
      <c r="P82" s="55">
        <f t="shared" si="22"/>
        <v>0</v>
      </c>
      <c r="Q82" s="55">
        <f t="shared" si="22"/>
        <v>0</v>
      </c>
      <c r="R82" s="55"/>
      <c r="S82" s="55"/>
    </row>
    <row r="83" spans="1:19" x14ac:dyDescent="0.25">
      <c r="B83" s="33"/>
      <c r="C83" s="33"/>
      <c r="D83" s="33"/>
      <c r="E83" s="33"/>
      <c r="F83" s="33"/>
      <c r="G83" s="33"/>
      <c r="J83" s="139" t="str">
        <f t="shared" ref="J83:J91" si="23">J63</f>
        <v>RDT audited is true RDT?</v>
      </c>
      <c r="K83" s="55">
        <f t="shared" si="22"/>
        <v>0.36779220920500383</v>
      </c>
      <c r="L83" s="55">
        <f t="shared" si="22"/>
        <v>5.896842982702457E-3</v>
      </c>
      <c r="M83" s="55">
        <f t="shared" si="22"/>
        <v>4.3549473853114008E-2</v>
      </c>
      <c r="N83" s="55">
        <f t="shared" si="22"/>
        <v>1.4998092857769343E-2</v>
      </c>
      <c r="O83" s="55">
        <f t="shared" si="22"/>
        <v>1.5165350251260038E-2</v>
      </c>
      <c r="P83" s="55">
        <f t="shared" si="22"/>
        <v>0.2800500684327506</v>
      </c>
      <c r="Q83" s="55">
        <f t="shared" si="22"/>
        <v>8.1323808274073664E-3</v>
      </c>
      <c r="R83" s="55"/>
      <c r="S83" s="55"/>
    </row>
    <row r="84" spans="1:19" x14ac:dyDescent="0.25">
      <c r="B84" s="33"/>
      <c r="C84" s="33"/>
      <c r="D84" s="33"/>
      <c r="E84" s="33"/>
      <c r="F84" s="33"/>
      <c r="G84" s="33"/>
      <c r="J84" s="139" t="str">
        <f t="shared" si="23"/>
        <v>WHO PQ RDT</v>
      </c>
      <c r="K84" s="55">
        <f t="shared" ref="K84:Q84" si="24">K65</f>
        <v>0.23295623363546183</v>
      </c>
      <c r="L84" s="55">
        <f t="shared" si="24"/>
        <v>4.8457050545048334E-3</v>
      </c>
      <c r="M84" s="55">
        <f t="shared" si="24"/>
        <v>1.9529000460297787E-2</v>
      </c>
      <c r="N84" s="55">
        <f t="shared" si="24"/>
        <v>7.4755895993097567E-3</v>
      </c>
      <c r="O84" s="55">
        <f t="shared" si="24"/>
        <v>1.3985029783374479E-2</v>
      </c>
      <c r="P84" s="55">
        <f t="shared" si="24"/>
        <v>0.18024295836174783</v>
      </c>
      <c r="Q84" s="55">
        <f t="shared" si="24"/>
        <v>6.8779503762271491E-3</v>
      </c>
      <c r="R84" s="55"/>
      <c r="S84" s="55"/>
    </row>
    <row r="85" spans="1:19" x14ac:dyDescent="0.25">
      <c r="B85" s="33"/>
      <c r="C85" s="33"/>
      <c r="D85" s="33"/>
      <c r="E85" s="33"/>
      <c r="F85" s="33"/>
      <c r="G85" s="33"/>
      <c r="J85" s="139" t="str">
        <f t="shared" si="23"/>
        <v>RDT manufacturer: PREMIER MEDICAL CORPORATION</v>
      </c>
      <c r="K85" s="55">
        <f t="shared" ref="K85:Q85" si="25">K64+K66+K67</f>
        <v>0.40861729128690966</v>
      </c>
      <c r="L85" s="55">
        <f t="shared" si="25"/>
        <v>6.7766440687876623E-3</v>
      </c>
      <c r="M85" s="55">
        <f t="shared" si="25"/>
        <v>2.9595719842506085E-2</v>
      </c>
      <c r="N85" s="55">
        <f t="shared" si="25"/>
        <v>2.0002896408521424E-2</v>
      </c>
      <c r="O85" s="55">
        <f t="shared" si="25"/>
        <v>1.5401958271320047E-2</v>
      </c>
      <c r="P85" s="55">
        <f t="shared" si="25"/>
        <v>0.32745326141718684</v>
      </c>
      <c r="Q85" s="55">
        <f t="shared" si="25"/>
        <v>9.3861313704839654E-3</v>
      </c>
      <c r="R85" s="55"/>
      <c r="S85" s="55"/>
    </row>
    <row r="86" spans="1:19" x14ac:dyDescent="0.25">
      <c r="B86" s="33"/>
      <c r="C86" s="33"/>
      <c r="D86" s="33"/>
      <c r="E86" s="33"/>
      <c r="F86" s="33"/>
      <c r="G86" s="33"/>
      <c r="J86" s="139" t="str">
        <f t="shared" si="23"/>
        <v>RDT manufacturer: ADVY CHEMICAL</v>
      </c>
      <c r="K86" s="55">
        <f t="shared" ref="K86:Q87" si="26">K69</f>
        <v>0</v>
      </c>
      <c r="L86" s="55">
        <f t="shared" si="26"/>
        <v>0</v>
      </c>
      <c r="M86" s="55">
        <f t="shared" si="26"/>
        <v>0</v>
      </c>
      <c r="N86" s="55">
        <f t="shared" si="26"/>
        <v>0</v>
      </c>
      <c r="O86" s="55">
        <f t="shared" si="26"/>
        <v>0</v>
      </c>
      <c r="P86" s="55">
        <f t="shared" si="26"/>
        <v>0</v>
      </c>
      <c r="Q86" s="55">
        <f t="shared" si="26"/>
        <v>0</v>
      </c>
      <c r="R86" s="55"/>
      <c r="S86" s="55"/>
    </row>
    <row r="87" spans="1:19" x14ac:dyDescent="0.25">
      <c r="B87" s="33"/>
      <c r="C87" s="33"/>
      <c r="D87" s="33"/>
      <c r="E87" s="33"/>
      <c r="F87" s="33"/>
      <c r="G87" s="33"/>
      <c r="J87" s="139" t="str">
        <f t="shared" si="23"/>
        <v>RDT manufacturer: ARKRAY HEALTHCARE</v>
      </c>
      <c r="K87" s="55">
        <f t="shared" si="26"/>
        <v>0</v>
      </c>
      <c r="L87" s="55">
        <f t="shared" si="26"/>
        <v>0</v>
      </c>
      <c r="M87" s="55">
        <f t="shared" si="26"/>
        <v>0</v>
      </c>
      <c r="N87" s="55">
        <f t="shared" si="26"/>
        <v>0</v>
      </c>
      <c r="O87" s="55">
        <f t="shared" si="26"/>
        <v>0</v>
      </c>
      <c r="P87" s="55">
        <f t="shared" si="26"/>
        <v>0</v>
      </c>
      <c r="Q87" s="55">
        <f t="shared" si="26"/>
        <v>0</v>
      </c>
      <c r="R87" s="55"/>
      <c r="S87" s="55"/>
    </row>
    <row r="88" spans="1:19" x14ac:dyDescent="0.25">
      <c r="B88" s="33"/>
      <c r="C88" s="33"/>
      <c r="D88" s="33"/>
      <c r="E88" s="33"/>
      <c r="F88" s="33"/>
      <c r="G88" s="33"/>
      <c r="J88" s="139" t="str">
        <f t="shared" si="23"/>
        <v>RDT manufacturer: other</v>
      </c>
      <c r="K88" s="55">
        <f t="shared" ref="K88:Q88" si="27">K68+K71+K72</f>
        <v>5.1258951840069296E-2</v>
      </c>
      <c r="L88" s="55">
        <f t="shared" si="27"/>
        <v>8.6348329159830747E-5</v>
      </c>
      <c r="M88" s="55">
        <f t="shared" si="27"/>
        <v>1.8987113701712074E-2</v>
      </c>
      <c r="N88" s="55">
        <f t="shared" si="27"/>
        <v>1.8466304094338609E-3</v>
      </c>
      <c r="O88" s="55">
        <f t="shared" si="27"/>
        <v>4.7117631580915516E-4</v>
      </c>
      <c r="P88" s="55">
        <f t="shared" si="27"/>
        <v>2.9867683083954367E-2</v>
      </c>
      <c r="Q88" s="55">
        <f t="shared" si="27"/>
        <v>0</v>
      </c>
      <c r="R88" s="55"/>
      <c r="S88" s="55"/>
    </row>
    <row r="89" spans="1:19" x14ac:dyDescent="0.25">
      <c r="B89" s="33"/>
      <c r="C89" s="33"/>
      <c r="D89" s="33"/>
      <c r="E89" s="33"/>
      <c r="F89" s="33"/>
      <c r="G89" s="33"/>
      <c r="J89" s="139" t="str">
        <f t="shared" si="23"/>
        <v>RDT manufacturer: don't know</v>
      </c>
      <c r="K89" s="55">
        <f t="shared" ref="K89:Q90" si="28">K73</f>
        <v>0</v>
      </c>
      <c r="L89" s="55">
        <f t="shared" si="28"/>
        <v>0</v>
      </c>
      <c r="M89" s="55">
        <f t="shared" si="28"/>
        <v>0</v>
      </c>
      <c r="N89" s="55">
        <f t="shared" si="28"/>
        <v>0</v>
      </c>
      <c r="O89" s="55">
        <f t="shared" si="28"/>
        <v>0</v>
      </c>
      <c r="P89" s="55">
        <f t="shared" si="28"/>
        <v>0</v>
      </c>
      <c r="Q89" s="55">
        <f t="shared" si="28"/>
        <v>0</v>
      </c>
      <c r="R89" s="55"/>
      <c r="S89" s="55"/>
    </row>
    <row r="90" spans="1:19" x14ac:dyDescent="0.25">
      <c r="B90" s="33"/>
      <c r="C90" s="33"/>
      <c r="D90" s="33"/>
      <c r="E90" s="33"/>
      <c r="F90" s="33"/>
      <c r="G90" s="33"/>
      <c r="J90" s="139">
        <f t="shared" si="23"/>
        <v>0</v>
      </c>
      <c r="K90" s="55">
        <f t="shared" si="28"/>
        <v>0</v>
      </c>
      <c r="L90" s="55">
        <f t="shared" si="28"/>
        <v>0</v>
      </c>
      <c r="M90" s="55">
        <f t="shared" si="28"/>
        <v>0</v>
      </c>
      <c r="N90" s="55">
        <f t="shared" si="28"/>
        <v>0</v>
      </c>
      <c r="O90" s="55">
        <f t="shared" si="28"/>
        <v>0</v>
      </c>
      <c r="P90" s="55">
        <f t="shared" si="28"/>
        <v>0</v>
      </c>
      <c r="Q90" s="55">
        <f t="shared" si="28"/>
        <v>0</v>
      </c>
      <c r="R90" s="55"/>
      <c r="S90" s="55"/>
    </row>
    <row r="91" spans="1:19" x14ac:dyDescent="0.25">
      <c r="B91" s="33"/>
      <c r="C91" s="33"/>
      <c r="D91" s="33"/>
      <c r="E91" s="33"/>
      <c r="F91" s="33"/>
      <c r="G91" s="33"/>
      <c r="J91" s="139">
        <f t="shared" si="23"/>
        <v>0</v>
      </c>
      <c r="K91" s="55">
        <f t="shared" ref="K91:Q91" si="29">K75+K76+K77</f>
        <v>0</v>
      </c>
      <c r="L91" s="55">
        <f t="shared" si="29"/>
        <v>0</v>
      </c>
      <c r="M91" s="55">
        <f t="shared" si="29"/>
        <v>0</v>
      </c>
      <c r="N91" s="55">
        <f t="shared" si="29"/>
        <v>0</v>
      </c>
      <c r="O91" s="55">
        <f t="shared" si="29"/>
        <v>0</v>
      </c>
      <c r="P91" s="55">
        <f t="shared" si="29"/>
        <v>0</v>
      </c>
      <c r="Q91" s="55">
        <f t="shared" si="29"/>
        <v>0</v>
      </c>
      <c r="R91" s="55"/>
      <c r="S91" s="55"/>
    </row>
    <row r="92" spans="1:19" x14ac:dyDescent="0.25">
      <c r="B92" s="33"/>
      <c r="C92" s="33"/>
      <c r="D92" s="33"/>
      <c r="E92" s="33"/>
      <c r="F92" s="33"/>
      <c r="G92" s="33"/>
      <c r="K92" s="59"/>
      <c r="L92" s="59"/>
      <c r="M92" s="57"/>
      <c r="N92" s="57"/>
      <c r="O92" s="59"/>
      <c r="P92" s="57"/>
      <c r="Q92" s="59"/>
      <c r="R92" s="57"/>
      <c r="S92" s="57"/>
    </row>
    <row r="93" spans="1:19" x14ac:dyDescent="0.25">
      <c r="B93" s="33"/>
      <c r="C93" s="33"/>
      <c r="D93" s="33"/>
      <c r="E93" s="33"/>
      <c r="F93" s="33"/>
      <c r="G93" s="33"/>
    </row>
    <row r="94" spans="1:19" x14ac:dyDescent="0.25">
      <c r="B94" s="33"/>
      <c r="C94" s="33"/>
      <c r="D94" s="33"/>
      <c r="E94" s="33"/>
      <c r="F94" s="33"/>
      <c r="G94" s="33"/>
    </row>
    <row r="95" spans="1:19" x14ac:dyDescent="0.25">
      <c r="B95" s="33"/>
      <c r="C95" s="33"/>
      <c r="D95" s="33"/>
      <c r="E95" s="33"/>
      <c r="F95" s="33"/>
      <c r="G95" s="33"/>
    </row>
    <row r="96" spans="1:19" x14ac:dyDescent="0.25">
      <c r="B96" s="33"/>
      <c r="C96" s="33"/>
      <c r="D96" s="33"/>
      <c r="E96" s="33"/>
      <c r="F96" s="33"/>
      <c r="G96" s="33"/>
    </row>
    <row r="97" spans="1:17" x14ac:dyDescent="0.25">
      <c r="B97" s="33"/>
      <c r="C97" s="33"/>
      <c r="D97" s="33"/>
      <c r="E97" s="33"/>
      <c r="F97" s="33"/>
      <c r="G97" s="33"/>
    </row>
    <row r="98" spans="1:17" ht="15.75" thickBot="1" x14ac:dyDescent="0.3">
      <c r="B98" s="33"/>
      <c r="C98" s="33"/>
      <c r="D98" s="33"/>
      <c r="E98" s="33"/>
      <c r="F98" s="33"/>
      <c r="G98" s="33"/>
      <c r="J98" s="140"/>
      <c r="K98" s="141"/>
      <c r="L98" s="141"/>
      <c r="M98" s="142"/>
      <c r="N98" s="142"/>
      <c r="O98" s="141"/>
      <c r="P98" s="142"/>
      <c r="Q98" s="141"/>
    </row>
    <row r="99" spans="1:17" s="4" customFormat="1" ht="15.75" x14ac:dyDescent="0.25">
      <c r="A99" s="23"/>
      <c r="H99" s="23"/>
      <c r="I99" s="24"/>
      <c r="J99" s="171" t="s">
        <v>54</v>
      </c>
      <c r="K99" s="171"/>
      <c r="L99" s="171"/>
      <c r="M99" s="171"/>
      <c r="N99" s="171"/>
      <c r="O99" s="171"/>
      <c r="P99" s="171"/>
      <c r="Q99" s="171"/>
    </row>
    <row r="101" spans="1:17" ht="51.75" customHeight="1" thickBot="1" x14ac:dyDescent="0.3">
      <c r="B101" s="177" t="str">
        <f>J99</f>
        <v>Market share of blood tests sold in the previous week by outlet type, by stratum</v>
      </c>
      <c r="C101" s="177"/>
      <c r="D101" s="177"/>
      <c r="E101" s="177"/>
      <c r="F101" s="177"/>
      <c r="G101" s="177"/>
      <c r="J101" s="173" t="s">
        <v>50</v>
      </c>
      <c r="K101" s="125" t="str">
        <f>IF(T_i!B2="","",T_i!B2)</f>
        <v>Retail TOTAL</v>
      </c>
      <c r="L101" s="125" t="str">
        <f>IF(T_i!F2="","",T_i!F2)</f>
        <v>Private Not For-Profit Facility</v>
      </c>
      <c r="M101" s="125" t="str">
        <f>IF(T_i!J2="","",T_i!J2)</f>
        <v>Private For-Profit Facility</v>
      </c>
      <c r="N101" s="125" t="str">
        <f>IF(T_i!N2="","",T_i!N2)</f>
        <v>Pharmacy</v>
      </c>
      <c r="O101" s="125" t="str">
        <f>IF(T_i!R2="","",T_i!R2)</f>
        <v>Laboratory</v>
      </c>
      <c r="P101" s="125" t="str">
        <f>IF(T_i!V2="","",T_i!V2)</f>
        <v>Drug store</v>
      </c>
      <c r="Q101" s="125" t="str">
        <f>IF(T_i!Z2="","",T_i!Z2)</f>
        <v>Informal TOTAL</v>
      </c>
    </row>
    <row r="102" spans="1:17" ht="15.75" thickTop="1" x14ac:dyDescent="0.25">
      <c r="B102" s="178"/>
      <c r="C102" s="178"/>
      <c r="D102" s="178"/>
      <c r="E102" s="178"/>
      <c r="F102" s="178"/>
      <c r="G102" s="178"/>
      <c r="J102" s="174"/>
      <c r="K102" s="126" t="str">
        <f>CONCATENATE("N=",T_i!E4)</f>
        <v>N=826</v>
      </c>
      <c r="L102" s="126" t="str">
        <f>CONCATENATE("N=",T_i!I4)</f>
        <v>N=34</v>
      </c>
      <c r="M102" s="126" t="str">
        <f>CONCATENATE("N=",T_i!M4)</f>
        <v>N=160</v>
      </c>
      <c r="N102" s="126" t="str">
        <f>CONCATENATE("N=",T_i!Q4)</f>
        <v>N=67</v>
      </c>
      <c r="O102" s="126" t="str">
        <f>CONCATENATE("N=",T_i!U4)</f>
        <v>N=149</v>
      </c>
      <c r="P102" s="126" t="str">
        <f>CONCATENATE("N=",T_i!Y4)</f>
        <v>N=402</v>
      </c>
      <c r="Q102" s="126" t="str">
        <f>CONCATENATE("N=",T_i!AC4)</f>
        <v>N=14</v>
      </c>
    </row>
    <row r="103" spans="1:17" x14ac:dyDescent="0.25">
      <c r="B103" s="179"/>
      <c r="C103" s="179"/>
      <c r="D103" s="179"/>
      <c r="E103" s="179"/>
      <c r="F103" s="179"/>
      <c r="G103" s="179"/>
      <c r="J103" s="174"/>
      <c r="K103" s="126" t="s">
        <v>35</v>
      </c>
      <c r="L103" s="126" t="s">
        <v>35</v>
      </c>
      <c r="M103" s="126" t="s">
        <v>35</v>
      </c>
      <c r="N103" s="126" t="s">
        <v>35</v>
      </c>
      <c r="O103" s="126" t="s">
        <v>35</v>
      </c>
      <c r="P103" s="126" t="s">
        <v>35</v>
      </c>
      <c r="Q103" s="126" t="s">
        <v>35</v>
      </c>
    </row>
    <row r="104" spans="1:17" x14ac:dyDescent="0.25">
      <c r="B104" s="179"/>
      <c r="C104" s="179"/>
      <c r="D104" s="179"/>
      <c r="E104" s="179"/>
      <c r="F104" s="179"/>
      <c r="G104" s="179"/>
      <c r="J104" s="138" t="str">
        <f>J$14</f>
        <v>any diagnostic (micro/rdt)</v>
      </c>
      <c r="K104" s="37">
        <f t="shared" ref="K104:Q104" si="30">IF(K14=0,0,(K14/(K$14)))</f>
        <v>1</v>
      </c>
      <c r="L104" s="38">
        <f t="shared" si="30"/>
        <v>1</v>
      </c>
      <c r="M104" s="38">
        <f t="shared" si="30"/>
        <v>1</v>
      </c>
      <c r="N104" s="38">
        <f t="shared" si="30"/>
        <v>1</v>
      </c>
      <c r="O104" s="38">
        <f t="shared" si="30"/>
        <v>1</v>
      </c>
      <c r="P104" s="38">
        <f t="shared" si="30"/>
        <v>1</v>
      </c>
      <c r="Q104" s="38">
        <f t="shared" si="30"/>
        <v>1</v>
      </c>
    </row>
    <row r="105" spans="1:17" x14ac:dyDescent="0.25">
      <c r="B105" s="179"/>
      <c r="C105" s="179"/>
      <c r="D105" s="179"/>
      <c r="E105" s="179"/>
      <c r="F105" s="179"/>
      <c r="G105" s="179"/>
      <c r="J105" s="138" t="str">
        <f>J$16</f>
        <v>any microscopy</v>
      </c>
      <c r="K105" s="37">
        <f>IF(K16=0,0,(K16/($K$14)))</f>
        <v>0.63220847070309971</v>
      </c>
      <c r="L105" s="38">
        <f t="shared" ref="L105:Q105" si="31">IF(L16=0,0,(L16/(L$14)))</f>
        <v>0.71985529248360736</v>
      </c>
      <c r="M105" s="38">
        <f t="shared" si="31"/>
        <v>0.59117136437908491</v>
      </c>
      <c r="N105" s="38">
        <f t="shared" si="31"/>
        <v>9.404903692143414E-2</v>
      </c>
      <c r="O105" s="38">
        <f t="shared" si="31"/>
        <v>0.97328711915520982</v>
      </c>
      <c r="P105" s="38">
        <f t="shared" si="31"/>
        <v>0</v>
      </c>
      <c r="Q105" s="38">
        <f t="shared" si="31"/>
        <v>0</v>
      </c>
    </row>
    <row r="106" spans="1:17" x14ac:dyDescent="0.25">
      <c r="B106" s="179"/>
      <c r="C106" s="179"/>
      <c r="D106" s="179"/>
      <c r="E106" s="179"/>
      <c r="F106" s="179"/>
      <c r="G106" s="179"/>
      <c r="J106" s="138" t="str">
        <f>J$18</f>
        <v>RDT audited is true RDT?</v>
      </c>
      <c r="K106" s="37">
        <f>IF(K18=0,0,(K18/($K$14)))</f>
        <v>0.36779220920500383</v>
      </c>
      <c r="L106" s="38">
        <f t="shared" ref="L106:Q106" si="32">IF(L18=0,0,(L18/(L$14)))</f>
        <v>0.28014470751639264</v>
      </c>
      <c r="M106" s="38">
        <f t="shared" si="32"/>
        <v>0.40882863562091498</v>
      </c>
      <c r="N106" s="38">
        <f t="shared" si="32"/>
        <v>0.90595096307856582</v>
      </c>
      <c r="O106" s="38">
        <f t="shared" si="32"/>
        <v>2.671407851699437E-2</v>
      </c>
      <c r="P106" s="38">
        <f t="shared" si="32"/>
        <v>1</v>
      </c>
      <c r="Q106" s="38">
        <f t="shared" si="32"/>
        <v>1</v>
      </c>
    </row>
    <row r="107" spans="1:17" x14ac:dyDescent="0.25">
      <c r="B107" s="179"/>
      <c r="C107" s="179"/>
      <c r="D107" s="179"/>
      <c r="E107" s="179"/>
      <c r="F107" s="179"/>
      <c r="G107" s="179"/>
      <c r="J107" s="138" t="str">
        <f>J$20</f>
        <v>WHO PQ RDT</v>
      </c>
      <c r="K107" s="37">
        <f>IF(K20=0,0,(K20/($K$14)))</f>
        <v>0.32504094746554052</v>
      </c>
      <c r="L107" s="38">
        <f t="shared" ref="L107:Q107" si="33">IF(L20=0,0,(L20/(L$14)))</f>
        <v>0.27607480861784944</v>
      </c>
      <c r="M107" s="38">
        <f t="shared" si="33"/>
        <v>0.23058363970588233</v>
      </c>
      <c r="N107" s="38">
        <f t="shared" si="33"/>
        <v>0.86545648691938071</v>
      </c>
      <c r="O107" s="38">
        <f t="shared" si="33"/>
        <v>2.5882894007207589E-2</v>
      </c>
      <c r="P107" s="38">
        <f t="shared" si="33"/>
        <v>0.9195302674960063</v>
      </c>
      <c r="Q107" s="38">
        <f t="shared" si="33"/>
        <v>1</v>
      </c>
    </row>
    <row r="108" spans="1:17" x14ac:dyDescent="0.25">
      <c r="B108" s="179"/>
      <c r="C108" s="179"/>
      <c r="D108" s="179"/>
      <c r="E108" s="179"/>
      <c r="F108" s="179"/>
      <c r="G108" s="179"/>
      <c r="J108" s="138" t="str">
        <f>J$22</f>
        <v>RDT manufacturer: PREMIER MEDICAL CORPORATION</v>
      </c>
      <c r="K108" s="37">
        <f>IF(K22=0,0,(K22/($K$14)))</f>
        <v>0.23295623363546183</v>
      </c>
      <c r="L108" s="38">
        <f t="shared" ref="L108:Q108" si="34">IF(L22=0,0,(L22/(L$14)))</f>
        <v>0.23020769404696534</v>
      </c>
      <c r="M108" s="38">
        <f t="shared" si="34"/>
        <v>0.18333205678104575</v>
      </c>
      <c r="N108" s="38">
        <f t="shared" si="34"/>
        <v>0.45155858556819578</v>
      </c>
      <c r="O108" s="38">
        <f t="shared" si="34"/>
        <v>2.463491957032312E-2</v>
      </c>
      <c r="P108" s="38">
        <f t="shared" si="34"/>
        <v>0.64360976367706257</v>
      </c>
      <c r="Q108" s="38">
        <f t="shared" si="34"/>
        <v>0.84574868322046659</v>
      </c>
    </row>
    <row r="109" spans="1:17" x14ac:dyDescent="0.25">
      <c r="B109" s="179"/>
      <c r="C109" s="179"/>
      <c r="D109" s="179"/>
      <c r="E109" s="179"/>
      <c r="F109" s="179"/>
      <c r="G109" s="179"/>
      <c r="J109" s="138" t="str">
        <f>J$24</f>
        <v>RDT manufacturer: ADVY CHEMICAL</v>
      </c>
      <c r="K109" s="37">
        <f>IF(K24=0,0,(K24/($K$14)))</f>
        <v>4.8993498038805067E-2</v>
      </c>
      <c r="L109" s="38">
        <f t="shared" ref="L109:Q109" si="35">IF(L24=0,0,(L24/(L$14)))</f>
        <v>0</v>
      </c>
      <c r="M109" s="38">
        <f t="shared" si="35"/>
        <v>2.6105494281045749E-2</v>
      </c>
      <c r="N109" s="38">
        <f t="shared" si="35"/>
        <v>0.20325270031623474</v>
      </c>
      <c r="O109" s="38">
        <f t="shared" si="35"/>
        <v>7.0662660053919196E-4</v>
      </c>
      <c r="P109" s="38">
        <f t="shared" si="35"/>
        <v>0.14788027987783264</v>
      </c>
      <c r="Q109" s="38">
        <f t="shared" si="35"/>
        <v>0.12691246551291699</v>
      </c>
    </row>
    <row r="110" spans="1:17" x14ac:dyDescent="0.25">
      <c r="B110" s="179"/>
      <c r="C110" s="179"/>
      <c r="D110" s="179"/>
      <c r="E110" s="179"/>
      <c r="F110" s="179"/>
      <c r="G110" s="179"/>
      <c r="J110" s="138" t="str">
        <f>J$26</f>
        <v>RDT manufacturer: ARKRAY HEALTHCARE</v>
      </c>
      <c r="K110" s="37">
        <f>IF(K26=0,0,(K26/($K$14)))</f>
        <v>3.4582845782564021E-2</v>
      </c>
      <c r="L110" s="38">
        <f t="shared" ref="L110:Q110" si="36">IF(L26=0,0,(L26/(L$14)))</f>
        <v>4.586711457088407E-2</v>
      </c>
      <c r="M110" s="38">
        <f t="shared" si="36"/>
        <v>2.1146088643790851E-2</v>
      </c>
      <c r="N110" s="38">
        <f t="shared" si="36"/>
        <v>0.13955398578997083</v>
      </c>
      <c r="O110" s="38">
        <f t="shared" si="36"/>
        <v>5.4134783634527935E-4</v>
      </c>
      <c r="P110" s="38">
        <f t="shared" si="36"/>
        <v>0.10185630283519545</v>
      </c>
      <c r="Q110" s="38">
        <f t="shared" si="36"/>
        <v>2.7255246216871504E-2</v>
      </c>
    </row>
    <row r="111" spans="1:17" x14ac:dyDescent="0.25">
      <c r="B111" s="179"/>
      <c r="C111" s="179"/>
      <c r="D111" s="179"/>
      <c r="E111" s="179"/>
      <c r="F111" s="179"/>
      <c r="G111" s="179"/>
      <c r="J111" s="138" t="str">
        <f>J$28</f>
        <v>RDT manufacturer: other</v>
      </c>
      <c r="K111" s="37">
        <f>IF(K28=0,0,(K28/($K$14)))</f>
        <v>5.1258951840069296E-2</v>
      </c>
      <c r="L111" s="38">
        <f t="shared" ref="L111:Q111" si="37">IF(L28=0,0,(L28/(L$14)))</f>
        <v>4.1021996834523077E-3</v>
      </c>
      <c r="M111" s="38">
        <f t="shared" si="37"/>
        <v>0.17824499591503268</v>
      </c>
      <c r="N111" s="38">
        <f t="shared" si="37"/>
        <v>0.11154462195572713</v>
      </c>
      <c r="O111" s="38">
        <f t="shared" si="37"/>
        <v>8.2998683758247463E-4</v>
      </c>
      <c r="P111" s="38">
        <f t="shared" si="37"/>
        <v>0.10665122580081282</v>
      </c>
      <c r="Q111" s="38">
        <f t="shared" si="37"/>
        <v>0</v>
      </c>
    </row>
    <row r="112" spans="1:17" x14ac:dyDescent="0.25">
      <c r="B112" s="179"/>
      <c r="C112" s="179"/>
      <c r="D112" s="179"/>
      <c r="E112" s="179"/>
      <c r="F112" s="179"/>
      <c r="G112" s="179"/>
      <c r="J112" s="138" t="str">
        <f>J$30</f>
        <v>RDT manufacturer: don't know</v>
      </c>
      <c r="K112" s="37">
        <f>IF(K30=0,0,(K30/($K$14)))</f>
        <v>0</v>
      </c>
      <c r="L112" s="38">
        <f t="shared" ref="L112:Q112" si="38">IF(L30=0,0,(L30/(L$14)))</f>
        <v>0</v>
      </c>
      <c r="M112" s="38">
        <f t="shared" si="38"/>
        <v>0</v>
      </c>
      <c r="N112" s="38">
        <f t="shared" si="38"/>
        <v>0</v>
      </c>
      <c r="O112" s="38">
        <f t="shared" si="38"/>
        <v>0</v>
      </c>
      <c r="P112" s="38">
        <f t="shared" si="38"/>
        <v>0</v>
      </c>
      <c r="Q112" s="38">
        <f t="shared" si="38"/>
        <v>0</v>
      </c>
    </row>
    <row r="113" spans="1:17" x14ac:dyDescent="0.25">
      <c r="B113" s="179"/>
      <c r="C113" s="179"/>
      <c r="D113" s="179"/>
      <c r="E113" s="179"/>
      <c r="F113" s="179"/>
      <c r="G113" s="179"/>
      <c r="J113" s="138">
        <f>J$32</f>
        <v>0</v>
      </c>
      <c r="K113" s="37">
        <f>IF(K32=0,0,(K32/($K$14)))</f>
        <v>0</v>
      </c>
      <c r="L113" s="38">
        <f t="shared" ref="L113:Q113" si="39">IF(L32=0,0,(L32/(L$14)))</f>
        <v>0</v>
      </c>
      <c r="M113" s="38">
        <f t="shared" si="39"/>
        <v>0</v>
      </c>
      <c r="N113" s="38">
        <f t="shared" si="39"/>
        <v>0</v>
      </c>
      <c r="O113" s="38">
        <f t="shared" si="39"/>
        <v>0</v>
      </c>
      <c r="P113" s="38">
        <f t="shared" si="39"/>
        <v>0</v>
      </c>
      <c r="Q113" s="38">
        <f t="shared" si="39"/>
        <v>0</v>
      </c>
    </row>
    <row r="114" spans="1:17" x14ac:dyDescent="0.25">
      <c r="B114" s="179"/>
      <c r="C114" s="179"/>
      <c r="D114" s="179"/>
      <c r="E114" s="179"/>
      <c r="F114" s="179"/>
      <c r="G114" s="179"/>
      <c r="J114" s="131">
        <f>J$34</f>
        <v>0</v>
      </c>
      <c r="K114" s="37">
        <f>IF(K34=0,0,(K34/($K$14)))</f>
        <v>0</v>
      </c>
      <c r="L114" s="38">
        <f t="shared" ref="L114:Q114" si="40">IF(L34=0,0,(L34/(L$14)))</f>
        <v>0</v>
      </c>
      <c r="M114" s="38">
        <f t="shared" si="40"/>
        <v>0</v>
      </c>
      <c r="N114" s="38">
        <f t="shared" si="40"/>
        <v>0</v>
      </c>
      <c r="O114" s="38">
        <f t="shared" si="40"/>
        <v>0</v>
      </c>
      <c r="P114" s="38">
        <f t="shared" si="40"/>
        <v>0</v>
      </c>
      <c r="Q114" s="38">
        <f t="shared" si="40"/>
        <v>0</v>
      </c>
    </row>
    <row r="115" spans="1:17" x14ac:dyDescent="0.25">
      <c r="B115" s="179"/>
      <c r="C115" s="179"/>
      <c r="D115" s="179"/>
      <c r="E115" s="179"/>
      <c r="F115" s="179"/>
      <c r="G115" s="179"/>
      <c r="J115" s="131">
        <f>J$36</f>
        <v>0</v>
      </c>
      <c r="K115" s="37">
        <f>IF(K36=0,0,(K36/($K$14)))</f>
        <v>0</v>
      </c>
      <c r="L115" s="38">
        <f t="shared" ref="L115:Q115" si="41">IF(L36=0,0,(L36/(L$14)))</f>
        <v>0</v>
      </c>
      <c r="M115" s="38">
        <f t="shared" si="41"/>
        <v>0</v>
      </c>
      <c r="N115" s="38">
        <f t="shared" si="41"/>
        <v>0</v>
      </c>
      <c r="O115" s="38">
        <f t="shared" si="41"/>
        <v>0</v>
      </c>
      <c r="P115" s="38">
        <f t="shared" si="41"/>
        <v>0</v>
      </c>
      <c r="Q115" s="38">
        <f t="shared" si="41"/>
        <v>0</v>
      </c>
    </row>
    <row r="116" spans="1:17" x14ac:dyDescent="0.25">
      <c r="B116" s="179"/>
      <c r="C116" s="179"/>
      <c r="D116" s="179"/>
      <c r="E116" s="179"/>
      <c r="F116" s="179"/>
      <c r="G116" s="179"/>
      <c r="J116" s="131">
        <f>J$38</f>
        <v>0</v>
      </c>
      <c r="K116" s="37">
        <f>IF(K38=0,0,(K38/($K$14)))</f>
        <v>0</v>
      </c>
      <c r="L116" s="38">
        <f t="shared" ref="L116:Q116" si="42">IF(L38=0,0,(L38/(L$14)))</f>
        <v>0</v>
      </c>
      <c r="M116" s="38">
        <f t="shared" si="42"/>
        <v>0</v>
      </c>
      <c r="N116" s="38">
        <f t="shared" si="42"/>
        <v>0</v>
      </c>
      <c r="O116" s="38">
        <f t="shared" si="42"/>
        <v>0</v>
      </c>
      <c r="P116" s="38">
        <f t="shared" si="42"/>
        <v>0</v>
      </c>
      <c r="Q116" s="38">
        <f t="shared" si="42"/>
        <v>0</v>
      </c>
    </row>
    <row r="117" spans="1:17" x14ac:dyDescent="0.25">
      <c r="B117" s="179"/>
      <c r="C117" s="179"/>
      <c r="D117" s="179"/>
      <c r="E117" s="179"/>
      <c r="F117" s="179"/>
      <c r="G117" s="179"/>
      <c r="J117" s="131">
        <f>J$40</f>
        <v>0</v>
      </c>
      <c r="K117" s="37">
        <f>IF(K40=0,0,(K40/($K$14)))</f>
        <v>0</v>
      </c>
      <c r="L117" s="38">
        <f t="shared" ref="L117:Q117" si="43">IF(L40=0,0,(L40/(L$14)))</f>
        <v>0</v>
      </c>
      <c r="M117" s="38">
        <f t="shared" si="43"/>
        <v>0</v>
      </c>
      <c r="N117" s="38">
        <f t="shared" si="43"/>
        <v>0</v>
      </c>
      <c r="O117" s="38">
        <f t="shared" si="43"/>
        <v>0</v>
      </c>
      <c r="P117" s="38">
        <f t="shared" si="43"/>
        <v>0</v>
      </c>
      <c r="Q117" s="38">
        <f t="shared" si="43"/>
        <v>0</v>
      </c>
    </row>
    <row r="118" spans="1:17" ht="2.1" customHeight="1" x14ac:dyDescent="0.25">
      <c r="B118" s="179"/>
      <c r="C118" s="179"/>
      <c r="D118" s="179"/>
      <c r="E118" s="179"/>
      <c r="F118" s="179"/>
      <c r="G118" s="179"/>
      <c r="J118" s="138">
        <f>J$42</f>
        <v>0</v>
      </c>
      <c r="K118" s="37">
        <f>IF(K42=0,0,(K42/($K$14)))</f>
        <v>0</v>
      </c>
      <c r="L118" s="38">
        <f t="shared" ref="L118:Q118" si="44">IF(L42=0,0,(L42/(L$14)))</f>
        <v>0</v>
      </c>
      <c r="M118" s="38">
        <f t="shared" si="44"/>
        <v>0</v>
      </c>
      <c r="N118" s="38">
        <f t="shared" si="44"/>
        <v>0</v>
      </c>
      <c r="O118" s="38">
        <f t="shared" si="44"/>
        <v>0</v>
      </c>
      <c r="P118" s="38">
        <f t="shared" si="44"/>
        <v>0</v>
      </c>
      <c r="Q118" s="38">
        <f t="shared" si="44"/>
        <v>0</v>
      </c>
    </row>
    <row r="119" spans="1:17" ht="15.6" customHeight="1" x14ac:dyDescent="0.25">
      <c r="B119" s="180" t="str">
        <f>_xlfn.CONCAT("Total products: Private not-for-profit=", T_i!I4, " Private-for-profit=", T_i!M4, " Pharmacy=", T_i!Q4, " Laboratory=", T_i!U4, " PPMV=", T_i!Y4, " Informal=",T_i!AC4)</f>
        <v>Total products: Private not-for-profit=34 Private-for-profit=160 Pharmacy=67 Laboratory=149 PPMV=402 Informal=14</v>
      </c>
      <c r="C119" s="180"/>
      <c r="D119" s="180"/>
      <c r="E119" s="180"/>
      <c r="F119" s="180"/>
      <c r="G119" s="180"/>
      <c r="J119" s="131">
        <f>J$44</f>
        <v>0</v>
      </c>
      <c r="K119" s="37">
        <f>IF(K44=0,0,(K44/($K$14)))</f>
        <v>0</v>
      </c>
      <c r="L119" s="38">
        <f t="shared" ref="L119:Q119" si="45">IF(L44=0,0,(L44/(L$14)))</f>
        <v>0</v>
      </c>
      <c r="M119" s="38">
        <f t="shared" si="45"/>
        <v>0</v>
      </c>
      <c r="N119" s="38">
        <f t="shared" si="45"/>
        <v>0</v>
      </c>
      <c r="O119" s="38">
        <f t="shared" si="45"/>
        <v>0</v>
      </c>
      <c r="P119" s="38">
        <f t="shared" si="45"/>
        <v>0</v>
      </c>
      <c r="Q119" s="38">
        <f t="shared" si="45"/>
        <v>0</v>
      </c>
    </row>
    <row r="120" spans="1:17" ht="15.75" thickBot="1" x14ac:dyDescent="0.3">
      <c r="B120" s="172" t="s">
        <v>47</v>
      </c>
      <c r="C120" s="172"/>
      <c r="D120" s="172"/>
      <c r="E120" s="172"/>
      <c r="F120" s="172"/>
      <c r="G120" s="172"/>
      <c r="J120" s="138">
        <f>J$46</f>
        <v>0</v>
      </c>
      <c r="K120" s="37">
        <f>IF(K46=0,0,(K46/($K$14)))</f>
        <v>0</v>
      </c>
      <c r="L120" s="38">
        <f t="shared" ref="L120:Q120" si="46">IF(L46=0,0,(L46/(L$14)))</f>
        <v>0</v>
      </c>
      <c r="M120" s="38">
        <f t="shared" si="46"/>
        <v>0</v>
      </c>
      <c r="N120" s="38">
        <f t="shared" si="46"/>
        <v>0</v>
      </c>
      <c r="O120" s="38">
        <f t="shared" si="46"/>
        <v>0</v>
      </c>
      <c r="P120" s="38">
        <f t="shared" si="46"/>
        <v>0</v>
      </c>
      <c r="Q120" s="38">
        <f t="shared" si="46"/>
        <v>0</v>
      </c>
    </row>
    <row r="121" spans="1:17" ht="38.25" customHeight="1" thickTop="1" thickBot="1" x14ac:dyDescent="0.3">
      <c r="B121" s="33"/>
      <c r="C121" s="33"/>
      <c r="D121" s="33"/>
      <c r="E121" s="33"/>
      <c r="F121" s="33"/>
      <c r="G121" s="33"/>
      <c r="J121" s="176" t="str">
        <f>T_i!B1</f>
        <v>'Footnote: Volume data were available for the following total number of diagnostic products=830;  by outlet type: Private not for profit=34; private not for profit=160; pharmacy=67; PPMV=402; informal=14; labs = 149; wholesalers= 4;   The number of diagnostic products with volume data, from outlets that met screening criteria for a full interview but did not complete the interview =0</v>
      </c>
      <c r="K121" s="176"/>
      <c r="L121" s="176"/>
      <c r="M121" s="176"/>
      <c r="N121" s="176"/>
      <c r="O121" s="176"/>
      <c r="P121" s="176"/>
      <c r="Q121" s="176"/>
    </row>
    <row r="122" spans="1:17" x14ac:dyDescent="0.25">
      <c r="A122" s="26"/>
      <c r="B122" s="33"/>
      <c r="C122" s="33"/>
      <c r="D122" s="33"/>
      <c r="E122" s="33"/>
      <c r="F122" s="33"/>
      <c r="G122" s="33"/>
    </row>
    <row r="123" spans="1:17" x14ac:dyDescent="0.25">
      <c r="A123" s="26"/>
      <c r="B123" s="33"/>
      <c r="C123" s="33"/>
      <c r="D123" s="33"/>
      <c r="E123" s="33"/>
      <c r="F123" s="33"/>
      <c r="G123" s="33"/>
    </row>
    <row r="124" spans="1:17" x14ac:dyDescent="0.25">
      <c r="B124" s="33"/>
      <c r="C124" s="33"/>
      <c r="D124" s="33"/>
      <c r="E124" s="33"/>
      <c r="F124" s="33"/>
      <c r="G124" s="33"/>
      <c r="J124" s="53" t="s">
        <v>37</v>
      </c>
      <c r="K124" s="55" t="str">
        <f t="shared" ref="K124:Q124" si="47">K101</f>
        <v>Retail TOTAL</v>
      </c>
      <c r="L124" s="55" t="str">
        <f t="shared" si="47"/>
        <v>Private Not For-Profit Facility</v>
      </c>
      <c r="M124" s="55" t="str">
        <f t="shared" si="47"/>
        <v>Private For-Profit Facility</v>
      </c>
      <c r="N124" s="55" t="str">
        <f t="shared" si="47"/>
        <v>Pharmacy</v>
      </c>
      <c r="O124" s="55" t="str">
        <f t="shared" si="47"/>
        <v>Laboratory</v>
      </c>
      <c r="P124" s="55" t="str">
        <f t="shared" si="47"/>
        <v>Drug store</v>
      </c>
      <c r="Q124" s="55" t="str">
        <f t="shared" si="47"/>
        <v>Informal TOTAL</v>
      </c>
    </row>
    <row r="125" spans="1:17" x14ac:dyDescent="0.25">
      <c r="A125" s="26"/>
      <c r="B125" s="33"/>
      <c r="C125" s="33"/>
      <c r="D125" s="33"/>
      <c r="E125" s="33"/>
      <c r="F125" s="33"/>
      <c r="G125" s="33"/>
      <c r="J125" s="139" t="str">
        <f>J105</f>
        <v>any microscopy</v>
      </c>
      <c r="K125" s="55">
        <f t="shared" ref="K125:Q126" si="48">K105</f>
        <v>0.63220847070309971</v>
      </c>
      <c r="L125" s="55">
        <f t="shared" si="48"/>
        <v>0.71985529248360736</v>
      </c>
      <c r="M125" s="55">
        <f t="shared" si="48"/>
        <v>0.59117136437908491</v>
      </c>
      <c r="N125" s="55">
        <f t="shared" si="48"/>
        <v>9.404903692143414E-2</v>
      </c>
      <c r="O125" s="55">
        <f t="shared" si="48"/>
        <v>0.97328711915520982</v>
      </c>
      <c r="P125" s="55">
        <f t="shared" si="48"/>
        <v>0</v>
      </c>
      <c r="Q125" s="55">
        <f t="shared" si="48"/>
        <v>0</v>
      </c>
    </row>
    <row r="126" spans="1:17" x14ac:dyDescent="0.25">
      <c r="A126" s="26"/>
      <c r="B126" s="33"/>
      <c r="C126" s="33"/>
      <c r="D126" s="33"/>
      <c r="E126" s="33"/>
      <c r="F126" s="33"/>
      <c r="G126" s="33"/>
      <c r="J126" s="139" t="str">
        <f t="shared" ref="J126:J132" si="49">J106</f>
        <v>RDT audited is true RDT?</v>
      </c>
      <c r="K126" s="55">
        <f t="shared" si="48"/>
        <v>0.36779220920500383</v>
      </c>
      <c r="L126" s="55">
        <f t="shared" si="48"/>
        <v>0.28014470751639264</v>
      </c>
      <c r="M126" s="55">
        <f t="shared" si="48"/>
        <v>0.40882863562091498</v>
      </c>
      <c r="N126" s="55">
        <f t="shared" si="48"/>
        <v>0.90595096307856582</v>
      </c>
      <c r="O126" s="55">
        <f t="shared" si="48"/>
        <v>2.671407851699437E-2</v>
      </c>
      <c r="P126" s="55">
        <f t="shared" si="48"/>
        <v>1</v>
      </c>
      <c r="Q126" s="55">
        <f t="shared" si="48"/>
        <v>1</v>
      </c>
    </row>
    <row r="127" spans="1:17" x14ac:dyDescent="0.25">
      <c r="A127" s="30"/>
      <c r="B127" s="33"/>
      <c r="C127" s="33"/>
      <c r="D127" s="33"/>
      <c r="E127" s="33"/>
      <c r="F127" s="33"/>
      <c r="G127" s="33"/>
      <c r="J127" s="139" t="str">
        <f t="shared" si="49"/>
        <v>WHO PQ RDT</v>
      </c>
      <c r="K127" s="55">
        <f t="shared" ref="K127:Q127" si="50">K108</f>
        <v>0.23295623363546183</v>
      </c>
      <c r="L127" s="55">
        <f t="shared" si="50"/>
        <v>0.23020769404696534</v>
      </c>
      <c r="M127" s="55">
        <f t="shared" si="50"/>
        <v>0.18333205678104575</v>
      </c>
      <c r="N127" s="55">
        <f t="shared" si="50"/>
        <v>0.45155858556819578</v>
      </c>
      <c r="O127" s="55">
        <f t="shared" si="50"/>
        <v>2.463491957032312E-2</v>
      </c>
      <c r="P127" s="55">
        <f t="shared" si="50"/>
        <v>0.64360976367706257</v>
      </c>
      <c r="Q127" s="55">
        <f t="shared" si="50"/>
        <v>0.84574868322046659</v>
      </c>
    </row>
    <row r="128" spans="1:17" x14ac:dyDescent="0.25">
      <c r="A128" s="26"/>
      <c r="B128" s="33"/>
      <c r="C128" s="33"/>
      <c r="D128" s="33"/>
      <c r="E128" s="33"/>
      <c r="F128" s="33"/>
      <c r="G128" s="33"/>
      <c r="J128" s="139" t="str">
        <f t="shared" si="49"/>
        <v>RDT manufacturer: PREMIER MEDICAL CORPORATION</v>
      </c>
      <c r="K128" s="55">
        <f t="shared" ref="K128:Q128" si="51">K107+K109+K110</f>
        <v>0.40861729128690966</v>
      </c>
      <c r="L128" s="55">
        <f t="shared" si="51"/>
        <v>0.32194192318873349</v>
      </c>
      <c r="M128" s="55">
        <f t="shared" si="51"/>
        <v>0.27783522263071891</v>
      </c>
      <c r="N128" s="55">
        <f t="shared" si="51"/>
        <v>1.2082631730255862</v>
      </c>
      <c r="O128" s="55">
        <f t="shared" si="51"/>
        <v>2.7130868444092061E-2</v>
      </c>
      <c r="P128" s="55">
        <f t="shared" si="51"/>
        <v>1.1692668502090344</v>
      </c>
      <c r="Q128" s="55">
        <f t="shared" si="51"/>
        <v>1.1541677117297886</v>
      </c>
    </row>
    <row r="129" spans="1:17" x14ac:dyDescent="0.25">
      <c r="A129" s="26"/>
      <c r="B129" s="33"/>
      <c r="C129" s="33"/>
      <c r="D129" s="33"/>
      <c r="E129" s="33"/>
      <c r="F129" s="33"/>
      <c r="G129" s="33"/>
      <c r="J129" s="139" t="str">
        <f t="shared" si="49"/>
        <v>RDT manufacturer: ADVY CHEMICAL</v>
      </c>
      <c r="K129" s="55">
        <f t="shared" ref="K129:Q130" si="52">K112</f>
        <v>0</v>
      </c>
      <c r="L129" s="55">
        <f t="shared" si="52"/>
        <v>0</v>
      </c>
      <c r="M129" s="55">
        <f t="shared" si="52"/>
        <v>0</v>
      </c>
      <c r="N129" s="55">
        <f t="shared" si="52"/>
        <v>0</v>
      </c>
      <c r="O129" s="55">
        <f t="shared" si="52"/>
        <v>0</v>
      </c>
      <c r="P129" s="55">
        <f t="shared" si="52"/>
        <v>0</v>
      </c>
      <c r="Q129" s="55">
        <f t="shared" si="52"/>
        <v>0</v>
      </c>
    </row>
    <row r="130" spans="1:17" x14ac:dyDescent="0.25">
      <c r="A130" s="26"/>
      <c r="B130" s="33"/>
      <c r="C130" s="33"/>
      <c r="D130" s="33"/>
      <c r="E130" s="33"/>
      <c r="F130" s="33"/>
      <c r="G130" s="33"/>
      <c r="J130" s="139" t="str">
        <f t="shared" si="49"/>
        <v>RDT manufacturer: ARKRAY HEALTHCARE</v>
      </c>
      <c r="K130" s="55">
        <f t="shared" si="52"/>
        <v>0</v>
      </c>
      <c r="L130" s="55">
        <f t="shared" si="52"/>
        <v>0</v>
      </c>
      <c r="M130" s="55">
        <f t="shared" si="52"/>
        <v>0</v>
      </c>
      <c r="N130" s="55">
        <f t="shared" si="52"/>
        <v>0</v>
      </c>
      <c r="O130" s="55">
        <f t="shared" si="52"/>
        <v>0</v>
      </c>
      <c r="P130" s="55">
        <f t="shared" si="52"/>
        <v>0</v>
      </c>
      <c r="Q130" s="55">
        <f t="shared" si="52"/>
        <v>0</v>
      </c>
    </row>
    <row r="131" spans="1:17" x14ac:dyDescent="0.25">
      <c r="A131" s="26"/>
      <c r="B131" s="33"/>
      <c r="C131" s="33"/>
      <c r="D131" s="33"/>
      <c r="E131" s="33"/>
      <c r="F131" s="33"/>
      <c r="G131" s="33"/>
      <c r="J131" s="139" t="str">
        <f t="shared" si="49"/>
        <v>RDT manufacturer: other</v>
      </c>
      <c r="K131" s="55">
        <f t="shared" ref="K131:Q131" si="53">K111+K114+K115</f>
        <v>5.1258951840069296E-2</v>
      </c>
      <c r="L131" s="55">
        <f t="shared" si="53"/>
        <v>4.1021996834523077E-3</v>
      </c>
      <c r="M131" s="55">
        <f t="shared" si="53"/>
        <v>0.17824499591503268</v>
      </c>
      <c r="N131" s="55">
        <f t="shared" si="53"/>
        <v>0.11154462195572713</v>
      </c>
      <c r="O131" s="55">
        <f t="shared" si="53"/>
        <v>8.2998683758247463E-4</v>
      </c>
      <c r="P131" s="55">
        <f t="shared" si="53"/>
        <v>0.10665122580081282</v>
      </c>
      <c r="Q131" s="55">
        <f t="shared" si="53"/>
        <v>0</v>
      </c>
    </row>
    <row r="132" spans="1:17" x14ac:dyDescent="0.25">
      <c r="A132" s="26"/>
      <c r="B132" s="33"/>
      <c r="C132" s="33"/>
      <c r="D132" s="33"/>
      <c r="E132" s="33"/>
      <c r="F132" s="33"/>
      <c r="G132" s="33"/>
      <c r="J132" s="139" t="str">
        <f t="shared" si="49"/>
        <v>RDT manufacturer: don't know</v>
      </c>
      <c r="K132" s="55">
        <f t="shared" ref="K132:Q132" si="54">K116</f>
        <v>0</v>
      </c>
      <c r="L132" s="55">
        <f t="shared" si="54"/>
        <v>0</v>
      </c>
      <c r="M132" s="55">
        <f t="shared" si="54"/>
        <v>0</v>
      </c>
      <c r="N132" s="55">
        <f t="shared" si="54"/>
        <v>0</v>
      </c>
      <c r="O132" s="55">
        <f t="shared" si="54"/>
        <v>0</v>
      </c>
      <c r="P132" s="55">
        <f t="shared" si="54"/>
        <v>0</v>
      </c>
      <c r="Q132" s="55">
        <f t="shared" si="54"/>
        <v>0</v>
      </c>
    </row>
    <row r="133" spans="1:17" x14ac:dyDescent="0.25">
      <c r="A133" s="26"/>
      <c r="B133" s="33"/>
      <c r="C133" s="33"/>
      <c r="D133" s="33"/>
      <c r="E133" s="33"/>
      <c r="F133" s="33"/>
      <c r="G133" s="33"/>
      <c r="J133" s="54"/>
      <c r="K133" s="55"/>
      <c r="L133" s="55"/>
      <c r="M133" s="55"/>
      <c r="N133" s="55"/>
      <c r="O133" s="55"/>
      <c r="P133" s="55"/>
      <c r="Q133" s="55"/>
    </row>
    <row r="134" spans="1:17" x14ac:dyDescent="0.25">
      <c r="A134" s="26"/>
      <c r="B134" s="33"/>
      <c r="C134" s="33"/>
      <c r="D134" s="33"/>
      <c r="E134" s="33"/>
      <c r="F134" s="33"/>
      <c r="G134" s="33"/>
      <c r="J134" s="54"/>
      <c r="K134" s="55"/>
      <c r="L134" s="55"/>
      <c r="M134" s="55"/>
      <c r="N134" s="55"/>
      <c r="O134" s="55"/>
      <c r="P134" s="55"/>
      <c r="Q134" s="55"/>
    </row>
    <row r="135" spans="1:17" x14ac:dyDescent="0.25">
      <c r="A135" s="26"/>
      <c r="B135" s="33"/>
      <c r="C135" s="33"/>
      <c r="D135" s="33"/>
      <c r="E135" s="33"/>
      <c r="F135" s="33"/>
      <c r="G135" s="33"/>
    </row>
    <row r="136" spans="1:17" x14ac:dyDescent="0.25">
      <c r="A136" s="26"/>
      <c r="B136" s="33"/>
      <c r="C136" s="33"/>
      <c r="D136" s="33"/>
      <c r="E136" s="33"/>
      <c r="F136" s="33"/>
      <c r="G136" s="33"/>
    </row>
    <row r="137" spans="1:17" x14ac:dyDescent="0.25">
      <c r="A137" s="26"/>
      <c r="B137" s="33"/>
      <c r="C137" s="33"/>
      <c r="D137" s="33"/>
      <c r="E137" s="33"/>
      <c r="F137" s="33"/>
      <c r="G137" s="33"/>
    </row>
    <row r="138" spans="1:17" x14ac:dyDescent="0.25">
      <c r="A138" s="26"/>
      <c r="B138" s="33"/>
      <c r="C138" s="33"/>
      <c r="D138" s="33"/>
      <c r="E138" s="33"/>
      <c r="F138" s="33"/>
      <c r="G138" s="33"/>
    </row>
    <row r="139" spans="1:17" x14ac:dyDescent="0.25">
      <c r="A139" s="26"/>
      <c r="B139" s="33"/>
      <c r="C139" s="33"/>
      <c r="D139" s="33"/>
      <c r="E139" s="33"/>
      <c r="F139" s="33"/>
      <c r="G139" s="33"/>
    </row>
    <row r="140" spans="1:17" x14ac:dyDescent="0.25">
      <c r="A140" s="26"/>
      <c r="B140" s="33"/>
      <c r="C140" s="33"/>
      <c r="D140" s="33"/>
      <c r="E140" s="33"/>
      <c r="F140" s="33"/>
      <c r="G140" s="33"/>
    </row>
    <row r="141" spans="1:17" x14ac:dyDescent="0.25">
      <c r="A141" s="26"/>
      <c r="B141" s="33"/>
      <c r="C141" s="33"/>
      <c r="D141" s="33"/>
      <c r="E141" s="33"/>
      <c r="F141" s="33"/>
      <c r="G141" s="33"/>
    </row>
    <row r="142" spans="1:17" x14ac:dyDescent="0.25">
      <c r="B142" s="33"/>
      <c r="C142" s="33"/>
      <c r="D142" s="33"/>
      <c r="E142" s="33"/>
      <c r="F142" s="33"/>
      <c r="G142" s="33"/>
    </row>
    <row r="143" spans="1:17" x14ac:dyDescent="0.25">
      <c r="A143" s="26"/>
      <c r="B143" s="33"/>
      <c r="C143" s="33"/>
      <c r="D143" s="33"/>
      <c r="E143" s="33"/>
      <c r="F143" s="33"/>
      <c r="G143" s="33"/>
    </row>
    <row r="144" spans="1:17" x14ac:dyDescent="0.25">
      <c r="A144" s="26"/>
      <c r="B144" s="33"/>
      <c r="C144" s="33"/>
      <c r="D144" s="33"/>
      <c r="E144" s="33"/>
      <c r="F144" s="33"/>
      <c r="G144" s="33"/>
    </row>
    <row r="145" spans="1:27" x14ac:dyDescent="0.25">
      <c r="A145" s="26"/>
      <c r="B145" s="33"/>
      <c r="C145" s="33"/>
      <c r="D145" s="33"/>
      <c r="E145" s="33"/>
      <c r="F145" s="33"/>
      <c r="G145" s="33"/>
    </row>
    <row r="146" spans="1:27" x14ac:dyDescent="0.25">
      <c r="A146" s="26"/>
      <c r="B146" s="33"/>
      <c r="C146" s="33"/>
      <c r="D146" s="33"/>
      <c r="E146" s="33"/>
      <c r="F146" s="33"/>
      <c r="G146" s="33"/>
    </row>
    <row r="147" spans="1:27" x14ac:dyDescent="0.25">
      <c r="A147" s="26"/>
      <c r="B147" s="33"/>
      <c r="C147" s="33"/>
      <c r="D147" s="33"/>
      <c r="E147" s="33"/>
      <c r="F147" s="33"/>
      <c r="G147" s="33"/>
    </row>
    <row r="148" spans="1:27" x14ac:dyDescent="0.25">
      <c r="B148" s="33"/>
      <c r="C148" s="33"/>
      <c r="D148" s="33"/>
      <c r="E148" s="33"/>
      <c r="F148" s="33"/>
      <c r="G148" s="33"/>
    </row>
    <row r="149" spans="1:27" s="23" customFormat="1" x14ac:dyDescent="0.25">
      <c r="B149" s="33"/>
      <c r="C149" s="33"/>
      <c r="D149" s="33"/>
      <c r="E149" s="33"/>
      <c r="F149" s="33"/>
      <c r="G149" s="33"/>
      <c r="I149" s="24"/>
      <c r="J149" s="7"/>
      <c r="K149" s="3"/>
      <c r="L149" s="3"/>
      <c r="M149" s="2"/>
      <c r="N149" s="2"/>
      <c r="O149" s="3"/>
      <c r="P149" s="2"/>
      <c r="Q149" s="3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s="23" customFormat="1" x14ac:dyDescent="0.25">
      <c r="B150" s="33"/>
      <c r="C150" s="33"/>
      <c r="D150" s="33"/>
      <c r="E150" s="33"/>
      <c r="F150" s="33"/>
      <c r="G150" s="33"/>
      <c r="I150" s="24"/>
      <c r="J150" s="7"/>
      <c r="K150" s="3"/>
      <c r="L150" s="3"/>
      <c r="M150" s="2"/>
      <c r="N150" s="2"/>
      <c r="O150" s="3"/>
      <c r="P150" s="2"/>
      <c r="Q150" s="3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s="23" customFormat="1" x14ac:dyDescent="0.25">
      <c r="B151" s="33"/>
      <c r="C151" s="33"/>
      <c r="D151" s="33"/>
      <c r="E151" s="33"/>
      <c r="F151" s="33"/>
      <c r="G151" s="33"/>
      <c r="I151" s="24"/>
      <c r="J151" s="7"/>
      <c r="K151" s="3"/>
      <c r="L151" s="3"/>
      <c r="M151" s="2"/>
      <c r="N151" s="2"/>
      <c r="O151" s="3"/>
      <c r="P151" s="2"/>
      <c r="Q151" s="3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s="23" customFormat="1" ht="2.1" customHeight="1" x14ac:dyDescent="0.25">
      <c r="B152" s="33"/>
      <c r="C152" s="33"/>
      <c r="D152" s="33"/>
      <c r="E152" s="33"/>
      <c r="F152" s="33"/>
      <c r="G152" s="33"/>
      <c r="I152" s="24"/>
      <c r="J152" s="7"/>
      <c r="K152" s="3"/>
      <c r="L152" s="3"/>
      <c r="M152" s="2"/>
      <c r="N152" s="2"/>
      <c r="O152" s="3"/>
      <c r="P152" s="2"/>
      <c r="Q152" s="3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s="23" customFormat="1" x14ac:dyDescent="0.25">
      <c r="B153" s="33"/>
      <c r="C153" s="33"/>
      <c r="D153" s="33"/>
      <c r="E153" s="33"/>
      <c r="F153" s="33"/>
      <c r="G153" s="33"/>
      <c r="I153" s="24"/>
      <c r="J153" s="7"/>
      <c r="K153" s="3"/>
      <c r="L153" s="3"/>
      <c r="M153" s="2"/>
      <c r="N153" s="2"/>
      <c r="O153" s="3"/>
      <c r="P153" s="2"/>
      <c r="Q153" s="3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s="23" customFormat="1" x14ac:dyDescent="0.25">
      <c r="B154" s="33"/>
      <c r="C154" s="33"/>
      <c r="D154" s="33"/>
      <c r="E154" s="33"/>
      <c r="F154" s="33"/>
      <c r="G154" s="33"/>
      <c r="I154" s="24"/>
      <c r="J154" s="7"/>
      <c r="K154" s="3"/>
      <c r="L154" s="3"/>
      <c r="M154" s="2"/>
      <c r="N154" s="2"/>
      <c r="O154" s="3"/>
      <c r="P154" s="2"/>
      <c r="Q154" s="3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s="23" customFormat="1" x14ac:dyDescent="0.25">
      <c r="B155" s="33"/>
      <c r="C155" s="33"/>
      <c r="D155" s="33"/>
      <c r="E155" s="33"/>
      <c r="F155" s="33"/>
      <c r="G155" s="33"/>
      <c r="I155" s="24"/>
      <c r="J155" s="7"/>
      <c r="K155" s="3"/>
      <c r="L155" s="3"/>
      <c r="M155" s="2"/>
      <c r="N155" s="2"/>
      <c r="O155" s="3"/>
      <c r="P155" s="2"/>
      <c r="Q155" s="3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s="23" customFormat="1" ht="15.75" customHeight="1" x14ac:dyDescent="0.25">
      <c r="B156" s="33"/>
      <c r="C156" s="33"/>
      <c r="D156" s="33"/>
      <c r="E156" s="33"/>
      <c r="F156" s="33"/>
      <c r="G156" s="33"/>
      <c r="I156" s="24"/>
      <c r="J156" s="7"/>
      <c r="K156" s="3"/>
      <c r="L156" s="3"/>
      <c r="M156" s="2"/>
      <c r="N156" s="2"/>
      <c r="O156" s="3"/>
      <c r="P156" s="2"/>
      <c r="Q156" s="3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s="23" customFormat="1" x14ac:dyDescent="0.25">
      <c r="B157" s="33"/>
      <c r="C157" s="33"/>
      <c r="D157" s="33"/>
      <c r="E157" s="33"/>
      <c r="F157" s="33"/>
      <c r="G157" s="33"/>
      <c r="I157" s="24"/>
      <c r="J157" s="7"/>
      <c r="K157" s="3"/>
      <c r="L157" s="3"/>
      <c r="M157" s="2"/>
      <c r="N157" s="2"/>
      <c r="O157" s="3"/>
      <c r="P157" s="2"/>
      <c r="Q157" s="3"/>
      <c r="R157" s="2"/>
      <c r="S157" s="2"/>
      <c r="T157" s="2"/>
      <c r="U157" s="2"/>
      <c r="V157" s="2"/>
      <c r="W157" s="2"/>
      <c r="X157" s="2"/>
      <c r="Y157" s="2"/>
      <c r="Z157" s="2"/>
      <c r="AA157" s="2"/>
    </row>
  </sheetData>
  <mergeCells count="19">
    <mergeCell ref="B120:G120"/>
    <mergeCell ref="B119:G119"/>
    <mergeCell ref="J121:Q121"/>
    <mergeCell ref="B101:G101"/>
    <mergeCell ref="J101:J103"/>
    <mergeCell ref="B102:G102"/>
    <mergeCell ref="B103:G118"/>
    <mergeCell ref="J8:Q8"/>
    <mergeCell ref="J55:Q55"/>
    <mergeCell ref="J99:Q99"/>
    <mergeCell ref="B74:G74"/>
    <mergeCell ref="J57:J59"/>
    <mergeCell ref="J78:Q78"/>
    <mergeCell ref="J10:J13"/>
    <mergeCell ref="B55:G55"/>
    <mergeCell ref="B56:G56"/>
    <mergeCell ref="B57:G72"/>
    <mergeCell ref="B73:G73"/>
    <mergeCell ref="J48:Q48"/>
  </mergeCells>
  <conditionalFormatting sqref="B119:G119">
    <cfRule type="cellIs" dxfId="34" priority="2" operator="equal">
      <formula>-100</formula>
    </cfRule>
  </conditionalFormatting>
  <conditionalFormatting sqref="D119:G119">
    <cfRule type="cellIs" dxfId="33" priority="1" operator="lessThan">
      <formula>0</formula>
    </cfRule>
    <cfRule type="cellIs" dxfId="32" priority="3" operator="equal">
      <formula>#VALUE!</formula>
    </cfRule>
  </conditionalFormatting>
  <conditionalFormatting sqref="J1:XFD7">
    <cfRule type="cellIs" dxfId="31" priority="7" operator="equal">
      <formula>1</formula>
    </cfRule>
  </conditionalFormatting>
  <conditionalFormatting sqref="K14 K104:Q120">
    <cfRule type="expression" dxfId="30" priority="10">
      <formula>"(RIGHT(B4, LEN(B4)-2)*1)&lt;50"</formula>
    </cfRule>
  </conditionalFormatting>
  <conditionalFormatting sqref="K61">
    <cfRule type="expression" dxfId="29" priority="6">
      <formula>"(RIGHT(B4, LEN(B4)-2)*1)&lt;50"</formula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63B1E-0907-0A41-90D6-063FCE8B2685}">
  <dimension ref="A1:BM12"/>
  <sheetViews>
    <sheetView tabSelected="1" workbookViewId="0">
      <selection activeCell="M23" sqref="M23"/>
    </sheetView>
  </sheetViews>
  <sheetFormatPr defaultRowHeight="15" x14ac:dyDescent="0.25"/>
  <sheetData>
    <row r="1" spans="1:65" x14ac:dyDescent="0.25">
      <c r="A1" t="s">
        <v>44</v>
      </c>
      <c r="B1" t="s">
        <v>33</v>
      </c>
      <c r="C1" t="s">
        <v>60</v>
      </c>
      <c r="F1" t="s">
        <v>33</v>
      </c>
      <c r="J1" t="s">
        <v>33</v>
      </c>
      <c r="N1" t="s">
        <v>33</v>
      </c>
      <c r="R1" t="s">
        <v>33</v>
      </c>
      <c r="V1" t="s">
        <v>33</v>
      </c>
      <c r="Z1" t="s">
        <v>33</v>
      </c>
      <c r="AD1" t="s">
        <v>34</v>
      </c>
      <c r="AH1" t="s">
        <v>34</v>
      </c>
      <c r="AL1" t="s">
        <v>34</v>
      </c>
      <c r="AP1" t="s">
        <v>34</v>
      </c>
      <c r="AT1" t="s">
        <v>34</v>
      </c>
      <c r="AX1" t="s">
        <v>34</v>
      </c>
      <c r="BB1" t="s">
        <v>34</v>
      </c>
    </row>
    <row r="2" spans="1:65" x14ac:dyDescent="0.25">
      <c r="B2" t="s">
        <v>8</v>
      </c>
      <c r="F2" t="s">
        <v>9</v>
      </c>
      <c r="J2" t="s">
        <v>10</v>
      </c>
      <c r="N2" t="s">
        <v>12</v>
      </c>
      <c r="R2" t="s">
        <v>13</v>
      </c>
      <c r="V2" t="s">
        <v>38</v>
      </c>
      <c r="Z2" t="s">
        <v>14</v>
      </c>
      <c r="AD2" t="s">
        <v>8</v>
      </c>
      <c r="AH2" t="s">
        <v>9</v>
      </c>
      <c r="AL2" t="s">
        <v>10</v>
      </c>
      <c r="AP2" t="s">
        <v>12</v>
      </c>
      <c r="AT2" t="s">
        <v>13</v>
      </c>
      <c r="AX2" t="s">
        <v>38</v>
      </c>
      <c r="BB2" t="s">
        <v>14</v>
      </c>
    </row>
    <row r="3" spans="1:65" x14ac:dyDescent="0.25">
      <c r="A3" t="s">
        <v>7</v>
      </c>
      <c r="B3" t="s">
        <v>4</v>
      </c>
      <c r="C3" t="s">
        <v>5</v>
      </c>
      <c r="D3" t="s">
        <v>6</v>
      </c>
      <c r="E3" t="s">
        <v>0</v>
      </c>
    </row>
    <row r="4" spans="1:65" x14ac:dyDescent="0.25">
      <c r="A4" t="s">
        <v>65</v>
      </c>
      <c r="B4">
        <v>109493.28336453438</v>
      </c>
      <c r="C4" t="s">
        <v>11</v>
      </c>
      <c r="D4">
        <v>249631.69646476451</v>
      </c>
      <c r="E4">
        <v>148</v>
      </c>
      <c r="F4">
        <v>593.92585372924805</v>
      </c>
      <c r="G4" t="s">
        <v>11</v>
      </c>
      <c r="H4">
        <v>4621.2302414546875</v>
      </c>
      <c r="I4">
        <v>2</v>
      </c>
      <c r="J4">
        <v>1998.0654246807098</v>
      </c>
      <c r="K4">
        <v>112.49235322008849</v>
      </c>
      <c r="L4">
        <v>3883.6384961413314</v>
      </c>
      <c r="M4">
        <v>10</v>
      </c>
      <c r="N4">
        <v>804.04528093338013</v>
      </c>
      <c r="O4">
        <v>514.78191476773713</v>
      </c>
      <c r="P4">
        <v>1093.3086470990231</v>
      </c>
      <c r="Q4">
        <v>5</v>
      </c>
      <c r="R4">
        <v>70500.133236885071</v>
      </c>
      <c r="S4" t="s">
        <v>11</v>
      </c>
      <c r="T4">
        <v>225701.33668473767</v>
      </c>
      <c r="U4">
        <v>13</v>
      </c>
      <c r="V4">
        <v>34866.121518135071</v>
      </c>
      <c r="W4">
        <v>19899.370914951502</v>
      </c>
      <c r="X4">
        <v>49832.872121318636</v>
      </c>
      <c r="Y4">
        <v>116</v>
      </c>
      <c r="Z4">
        <v>730.99205017089844</v>
      </c>
      <c r="AA4" t="s">
        <v>11</v>
      </c>
      <c r="AB4">
        <v>4191.2948201111649</v>
      </c>
      <c r="AC4">
        <v>2</v>
      </c>
      <c r="AD4">
        <v>17229.62212151289</v>
      </c>
      <c r="AE4">
        <v>13270.750329144877</v>
      </c>
      <c r="AF4">
        <v>21188.493913880902</v>
      </c>
      <c r="AG4">
        <v>533</v>
      </c>
      <c r="AH4">
        <v>467.39899694919586</v>
      </c>
      <c r="AI4">
        <v>142.94396307554092</v>
      </c>
      <c r="AJ4">
        <v>791.85403082285075</v>
      </c>
      <c r="AK4">
        <v>14</v>
      </c>
      <c r="AL4">
        <v>3574.5291182994843</v>
      </c>
      <c r="AM4">
        <v>2341.1444027221632</v>
      </c>
      <c r="AN4">
        <v>4807.9138338768053</v>
      </c>
      <c r="AO4">
        <v>94</v>
      </c>
      <c r="AP4">
        <v>1296.6340064406395</v>
      </c>
      <c r="AQ4">
        <v>458.8460589110183</v>
      </c>
      <c r="AR4">
        <v>2134.4219539702608</v>
      </c>
      <c r="AS4">
        <v>50</v>
      </c>
      <c r="AT4">
        <v>4657.7215064167976</v>
      </c>
      <c r="AU4">
        <v>2565.3351602309494</v>
      </c>
      <c r="AV4">
        <v>6750.1078526026458</v>
      </c>
      <c r="AW4">
        <v>72</v>
      </c>
      <c r="AX4">
        <v>6768.2724824547768</v>
      </c>
      <c r="AY4">
        <v>4680.8641429440058</v>
      </c>
      <c r="AZ4">
        <v>8855.6808219655468</v>
      </c>
      <c r="BA4">
        <v>291</v>
      </c>
      <c r="BB4">
        <v>465.06601095199585</v>
      </c>
      <c r="BC4">
        <v>41.203599612426331</v>
      </c>
      <c r="BD4">
        <v>888.92842229156531</v>
      </c>
      <c r="BE4">
        <v>12</v>
      </c>
      <c r="BF4">
        <v>10110.487650662661</v>
      </c>
      <c r="BG4">
        <v>3028.5534964890176</v>
      </c>
      <c r="BH4">
        <v>17192.421804836304</v>
      </c>
      <c r="BI4">
        <v>230</v>
      </c>
      <c r="BJ4">
        <v>208.31469535827637</v>
      </c>
      <c r="BK4">
        <v>144.24853630359618</v>
      </c>
      <c r="BL4">
        <v>272.38085441295652</v>
      </c>
      <c r="BM4">
        <v>12</v>
      </c>
    </row>
    <row r="5" spans="1:65" x14ac:dyDescent="0.25">
      <c r="A5" t="s">
        <v>66</v>
      </c>
      <c r="B5">
        <v>69406.797924518585</v>
      </c>
      <c r="C5" t="s">
        <v>11</v>
      </c>
      <c r="D5">
        <v>245572.55648355288</v>
      </c>
      <c r="E5">
        <v>11</v>
      </c>
      <c r="F5">
        <v>129.60494613647461</v>
      </c>
      <c r="I5">
        <v>1</v>
      </c>
      <c r="J5">
        <v>109.03695344924927</v>
      </c>
      <c r="K5" t="s">
        <v>11</v>
      </c>
      <c r="L5">
        <v>1420.9702091559959</v>
      </c>
      <c r="M5">
        <v>3</v>
      </c>
      <c r="N5" t="s">
        <v>17</v>
      </c>
      <c r="O5" t="s">
        <v>18</v>
      </c>
      <c r="P5" t="s">
        <v>18</v>
      </c>
      <c r="Q5" t="s">
        <v>17</v>
      </c>
      <c r="R5">
        <v>69168.156024932861</v>
      </c>
      <c r="S5" t="s">
        <v>11</v>
      </c>
      <c r="T5">
        <v>340658.1803687581</v>
      </c>
      <c r="U5">
        <v>7</v>
      </c>
      <c r="V5" t="s">
        <v>17</v>
      </c>
      <c r="W5" t="s">
        <v>18</v>
      </c>
      <c r="X5" t="s">
        <v>18</v>
      </c>
      <c r="Y5" t="s">
        <v>17</v>
      </c>
      <c r="Z5" t="s">
        <v>17</v>
      </c>
      <c r="AA5" t="s">
        <v>18</v>
      </c>
      <c r="AB5" t="s">
        <v>18</v>
      </c>
      <c r="AC5" t="s">
        <v>17</v>
      </c>
      <c r="AD5">
        <v>6225.1305948495865</v>
      </c>
      <c r="AE5">
        <v>4058.2037042006737</v>
      </c>
      <c r="AF5">
        <v>8392.0574854984989</v>
      </c>
      <c r="AG5">
        <v>111</v>
      </c>
      <c r="AH5">
        <v>200.90807604789734</v>
      </c>
      <c r="AI5">
        <v>60.557645318005513</v>
      </c>
      <c r="AJ5">
        <v>341.25850677778919</v>
      </c>
      <c r="AK5">
        <v>7</v>
      </c>
      <c r="AL5">
        <v>1990.7928928136826</v>
      </c>
      <c r="AM5">
        <v>1252.9425563107909</v>
      </c>
      <c r="AN5">
        <v>2728.6432293165744</v>
      </c>
      <c r="AO5">
        <v>46</v>
      </c>
      <c r="AP5">
        <v>146.68505883216858</v>
      </c>
      <c r="AQ5" t="s">
        <v>11</v>
      </c>
      <c r="AR5">
        <v>337.2031074189926</v>
      </c>
      <c r="AS5">
        <v>6</v>
      </c>
      <c r="AT5">
        <v>3886.744567155838</v>
      </c>
      <c r="AU5">
        <v>1855.6814178480251</v>
      </c>
      <c r="AV5">
        <v>5917.8077164636506</v>
      </c>
      <c r="AW5">
        <v>52</v>
      </c>
      <c r="AX5" t="s">
        <v>17</v>
      </c>
      <c r="AY5" t="s">
        <v>18</v>
      </c>
      <c r="AZ5" t="s">
        <v>18</v>
      </c>
      <c r="BA5" t="s">
        <v>17</v>
      </c>
      <c r="BB5" t="s">
        <v>17</v>
      </c>
      <c r="BC5" t="s">
        <v>18</v>
      </c>
      <c r="BD5" t="s">
        <v>18</v>
      </c>
      <c r="BE5" t="s">
        <v>17</v>
      </c>
      <c r="BF5">
        <v>6194.8340511918068</v>
      </c>
      <c r="BG5">
        <v>1374.3586114138288</v>
      </c>
      <c r="BH5">
        <v>11015.309490969785</v>
      </c>
      <c r="BI5">
        <v>111</v>
      </c>
      <c r="BJ5" t="s">
        <v>17</v>
      </c>
      <c r="BK5" t="s">
        <v>18</v>
      </c>
      <c r="BL5" t="s">
        <v>18</v>
      </c>
      <c r="BM5" t="s">
        <v>17</v>
      </c>
    </row>
    <row r="6" spans="1:65" x14ac:dyDescent="0.25">
      <c r="A6" t="s">
        <v>67</v>
      </c>
      <c r="B6">
        <v>40086.485440015793</v>
      </c>
      <c r="C6">
        <v>23890.24236426242</v>
      </c>
      <c r="D6">
        <v>56282.728515769166</v>
      </c>
      <c r="E6">
        <v>137</v>
      </c>
      <c r="F6">
        <v>464.32090759277344</v>
      </c>
      <c r="I6">
        <v>1</v>
      </c>
      <c r="J6">
        <v>1889.0284712314606</v>
      </c>
      <c r="K6" t="s">
        <v>11</v>
      </c>
      <c r="L6">
        <v>4022.2208948743896</v>
      </c>
      <c r="M6">
        <v>7</v>
      </c>
      <c r="N6">
        <v>804.04528093338013</v>
      </c>
      <c r="O6">
        <v>514.78191476773713</v>
      </c>
      <c r="P6">
        <v>1093.3086470990231</v>
      </c>
      <c r="Q6">
        <v>5</v>
      </c>
      <c r="R6">
        <v>1331.9772119522095</v>
      </c>
      <c r="S6" t="s">
        <v>11</v>
      </c>
      <c r="T6">
        <v>3321.0463825488096</v>
      </c>
      <c r="U6">
        <v>6</v>
      </c>
      <c r="V6">
        <v>34866.121518135071</v>
      </c>
      <c r="W6">
        <v>19899.370914951502</v>
      </c>
      <c r="X6">
        <v>49832.872121318636</v>
      </c>
      <c r="Y6">
        <v>116</v>
      </c>
      <c r="Z6">
        <v>730.99205017089844</v>
      </c>
      <c r="AA6" t="s">
        <v>11</v>
      </c>
      <c r="AB6">
        <v>4191.2948201111649</v>
      </c>
      <c r="AC6">
        <v>2</v>
      </c>
      <c r="AD6">
        <v>11004.491526663303</v>
      </c>
      <c r="AE6">
        <v>8297.2424371381512</v>
      </c>
      <c r="AF6">
        <v>13711.740616188456</v>
      </c>
      <c r="AG6">
        <v>422</v>
      </c>
      <c r="AH6">
        <v>266.49092090129852</v>
      </c>
      <c r="AI6" t="s">
        <v>11</v>
      </c>
      <c r="AJ6">
        <v>656.6189527552599</v>
      </c>
      <c r="AK6">
        <v>7</v>
      </c>
      <c r="AL6">
        <v>1583.7362254858017</v>
      </c>
      <c r="AM6">
        <v>647.86876488831172</v>
      </c>
      <c r="AN6">
        <v>2519.6036860832919</v>
      </c>
      <c r="AO6">
        <v>48</v>
      </c>
      <c r="AP6">
        <v>1149.9489476084709</v>
      </c>
      <c r="AQ6">
        <v>446.34711096857757</v>
      </c>
      <c r="AR6">
        <v>1853.5507842483644</v>
      </c>
      <c r="AS6">
        <v>44</v>
      </c>
      <c r="AT6">
        <v>770.97693926095963</v>
      </c>
      <c r="AU6">
        <v>150.69335940816893</v>
      </c>
      <c r="AV6">
        <v>1391.2605191137504</v>
      </c>
      <c r="AW6">
        <v>20</v>
      </c>
      <c r="AX6">
        <v>6768.2724824547768</v>
      </c>
      <c r="AY6">
        <v>4680.8641429440058</v>
      </c>
      <c r="AZ6">
        <v>8855.6808219655468</v>
      </c>
      <c r="BA6">
        <v>291</v>
      </c>
      <c r="BB6">
        <v>465.06601095199585</v>
      </c>
      <c r="BC6">
        <v>41.203599612426331</v>
      </c>
      <c r="BD6">
        <v>888.92842229156531</v>
      </c>
      <c r="BE6">
        <v>12</v>
      </c>
      <c r="BF6">
        <v>3915.6535994708538</v>
      </c>
      <c r="BG6">
        <v>1351.4854157300083</v>
      </c>
      <c r="BH6">
        <v>6479.8217832116989</v>
      </c>
      <c r="BI6">
        <v>119</v>
      </c>
      <c r="BJ6">
        <v>208.31469535827637</v>
      </c>
      <c r="BK6">
        <v>144.24853630359618</v>
      </c>
      <c r="BL6">
        <v>272.38085441295652</v>
      </c>
      <c r="BM6">
        <v>12</v>
      </c>
    </row>
    <row r="7" spans="1:65" x14ac:dyDescent="0.25">
      <c r="A7" t="s">
        <v>68</v>
      </c>
      <c r="B7">
        <v>37496.975801229477</v>
      </c>
      <c r="C7">
        <v>23209.047783927843</v>
      </c>
      <c r="D7">
        <v>51784.903818531107</v>
      </c>
      <c r="E7">
        <v>127</v>
      </c>
      <c r="F7">
        <v>464.32090759277344</v>
      </c>
      <c r="I7">
        <v>1</v>
      </c>
      <c r="J7">
        <v>1889.0284712314606</v>
      </c>
      <c r="K7" t="s">
        <v>11</v>
      </c>
      <c r="L7">
        <v>4022.2208948743896</v>
      </c>
      <c r="M7">
        <v>7</v>
      </c>
      <c r="N7">
        <v>804.04528093338013</v>
      </c>
      <c r="O7">
        <v>514.78191476773713</v>
      </c>
      <c r="P7">
        <v>1093.3086470990231</v>
      </c>
      <c r="Q7">
        <v>5</v>
      </c>
      <c r="R7">
        <v>1331.9772119522095</v>
      </c>
      <c r="S7" t="s">
        <v>11</v>
      </c>
      <c r="T7">
        <v>3321.0463825488096</v>
      </c>
      <c r="U7">
        <v>5</v>
      </c>
      <c r="V7">
        <v>32276.611879348755</v>
      </c>
      <c r="W7">
        <v>18979.929799711965</v>
      </c>
      <c r="X7">
        <v>45573.293958985545</v>
      </c>
      <c r="Y7">
        <v>107</v>
      </c>
      <c r="Z7">
        <v>730.99205017089844</v>
      </c>
      <c r="AA7" t="s">
        <v>11</v>
      </c>
      <c r="AB7">
        <v>4191.2948201111649</v>
      </c>
      <c r="AC7">
        <v>2</v>
      </c>
      <c r="AD7">
        <v>10641.059834480286</v>
      </c>
      <c r="AE7">
        <v>7940.116928548814</v>
      </c>
      <c r="AF7">
        <v>13342.002740411757</v>
      </c>
      <c r="AG7">
        <v>401</v>
      </c>
      <c r="AH7">
        <v>253.83735191822052</v>
      </c>
      <c r="AI7" t="s">
        <v>11</v>
      </c>
      <c r="AJ7">
        <v>671.559813430551</v>
      </c>
      <c r="AK7">
        <v>6</v>
      </c>
      <c r="AL7">
        <v>1571.5909750461578</v>
      </c>
      <c r="AM7">
        <v>637.84801984664705</v>
      </c>
      <c r="AN7">
        <v>2505.3339302456689</v>
      </c>
      <c r="AO7">
        <v>47</v>
      </c>
      <c r="AP7">
        <v>1101.4393689036369</v>
      </c>
      <c r="AQ7">
        <v>432.10317737385799</v>
      </c>
      <c r="AR7">
        <v>1770.7755604334159</v>
      </c>
      <c r="AS7">
        <v>42</v>
      </c>
      <c r="AT7">
        <v>724.57205778360367</v>
      </c>
      <c r="AU7">
        <v>92.559412230286739</v>
      </c>
      <c r="AV7">
        <v>1356.5847033369205</v>
      </c>
      <c r="AW7">
        <v>19</v>
      </c>
      <c r="AX7">
        <v>6524.5540698766708</v>
      </c>
      <c r="AY7">
        <v>4428.0134313265626</v>
      </c>
      <c r="AZ7">
        <v>8621.0947084267791</v>
      </c>
      <c r="BA7">
        <v>275</v>
      </c>
      <c r="BB7">
        <v>465.06601095199585</v>
      </c>
      <c r="BC7">
        <v>41.203599612426331</v>
      </c>
      <c r="BD7">
        <v>888.92842229156531</v>
      </c>
      <c r="BE7">
        <v>12</v>
      </c>
      <c r="BF7">
        <v>4613.807765930891</v>
      </c>
      <c r="BG7">
        <v>1440.3893788010951</v>
      </c>
      <c r="BH7">
        <v>7787.2261530606866</v>
      </c>
      <c r="BI7">
        <v>137</v>
      </c>
      <c r="BJ7">
        <v>208.31469535827637</v>
      </c>
      <c r="BK7">
        <v>144.24853630359618</v>
      </c>
      <c r="BL7">
        <v>272.38085441295652</v>
      </c>
      <c r="BM7">
        <v>12</v>
      </c>
    </row>
    <row r="8" spans="1:65" x14ac:dyDescent="0.25">
      <c r="A8" t="s">
        <v>69</v>
      </c>
      <c r="B8">
        <v>26268.790308713913</v>
      </c>
      <c r="C8">
        <v>13973.771587606041</v>
      </c>
      <c r="D8">
        <v>38563.809029821787</v>
      </c>
      <c r="E8">
        <v>78</v>
      </c>
      <c r="F8">
        <v>464.32090759277344</v>
      </c>
      <c r="I8">
        <v>1</v>
      </c>
      <c r="J8">
        <v>1248.1840283870697</v>
      </c>
      <c r="K8" t="s">
        <v>11</v>
      </c>
      <c r="L8">
        <v>4419.5194709654816</v>
      </c>
      <c r="M8">
        <v>5</v>
      </c>
      <c r="N8">
        <v>472.40649652481079</v>
      </c>
      <c r="O8" t="s">
        <v>11</v>
      </c>
      <c r="P8">
        <v>1087.5198148479483</v>
      </c>
      <c r="Q8">
        <v>3</v>
      </c>
      <c r="R8">
        <v>1331.9772119522095</v>
      </c>
      <c r="S8" t="s">
        <v>11</v>
      </c>
      <c r="T8">
        <v>3446.3256117685796</v>
      </c>
      <c r="U8">
        <v>4</v>
      </c>
      <c r="V8">
        <v>22020.909614086151</v>
      </c>
      <c r="W8">
        <v>10737.15811937957</v>
      </c>
      <c r="X8">
        <v>33304.66110879273</v>
      </c>
      <c r="Y8">
        <v>63</v>
      </c>
      <c r="Z8">
        <v>730.99205017089844</v>
      </c>
      <c r="AA8" t="s">
        <v>11</v>
      </c>
      <c r="AB8">
        <v>4191.2948201111649</v>
      </c>
      <c r="AC8">
        <v>2</v>
      </c>
      <c r="AD8">
        <v>7452.3565144538879</v>
      </c>
      <c r="AE8">
        <v>5390.8565411317622</v>
      </c>
      <c r="AF8">
        <v>9513.8564877760145</v>
      </c>
      <c r="AG8">
        <v>259</v>
      </c>
      <c r="AH8">
        <v>156.46485668420792</v>
      </c>
      <c r="AI8" t="s">
        <v>11</v>
      </c>
      <c r="AJ8">
        <v>358.62856907926727</v>
      </c>
      <c r="AK8">
        <v>4</v>
      </c>
      <c r="AL8">
        <v>1085.2199710607529</v>
      </c>
      <c r="AM8">
        <v>191.02912610260591</v>
      </c>
      <c r="AN8">
        <v>1979.4108160188998</v>
      </c>
      <c r="AO8">
        <v>31</v>
      </c>
      <c r="AP8">
        <v>822.5223051905632</v>
      </c>
      <c r="AQ8">
        <v>216.05006628856904</v>
      </c>
      <c r="AR8">
        <v>1428.9945440925574</v>
      </c>
      <c r="AS8">
        <v>25</v>
      </c>
      <c r="AT8">
        <v>643.61345773935318</v>
      </c>
      <c r="AU8" t="s">
        <v>11</v>
      </c>
      <c r="AV8">
        <v>1291.831080657314</v>
      </c>
      <c r="AW8">
        <v>11</v>
      </c>
      <c r="AX8">
        <v>4463.9593108296394</v>
      </c>
      <c r="AY8">
        <v>3010.71699648699</v>
      </c>
      <c r="AZ8">
        <v>5917.2016251722889</v>
      </c>
      <c r="BA8">
        <v>182</v>
      </c>
      <c r="BB8">
        <v>280.57661294937134</v>
      </c>
      <c r="BC8" t="s">
        <v>11</v>
      </c>
      <c r="BD8">
        <v>723.40965188125995</v>
      </c>
      <c r="BE8">
        <v>6</v>
      </c>
      <c r="BF8">
        <v>2998.0398135185242</v>
      </c>
      <c r="BG8">
        <v>1005.7468004434299</v>
      </c>
      <c r="BH8">
        <v>4990.3328265936179</v>
      </c>
      <c r="BI8">
        <v>71</v>
      </c>
      <c r="BJ8">
        <v>137.59193360805511</v>
      </c>
      <c r="BK8">
        <v>29.516144407872886</v>
      </c>
      <c r="BL8">
        <v>245.66772280823733</v>
      </c>
      <c r="BM8">
        <v>6</v>
      </c>
    </row>
    <row r="9" spans="1:65" x14ac:dyDescent="0.25">
      <c r="A9" t="s">
        <v>70</v>
      </c>
      <c r="B9">
        <v>5845.4586608409882</v>
      </c>
      <c r="C9">
        <v>414.14581393955177</v>
      </c>
      <c r="D9">
        <v>11276.771507742425</v>
      </c>
      <c r="E9">
        <v>24</v>
      </c>
      <c r="F9" t="s">
        <v>17</v>
      </c>
      <c r="G9" t="s">
        <v>18</v>
      </c>
      <c r="H9" t="s">
        <v>18</v>
      </c>
      <c r="I9" t="s">
        <v>17</v>
      </c>
      <c r="J9">
        <v>159.57704782485962</v>
      </c>
      <c r="M9">
        <v>1</v>
      </c>
      <c r="N9" t="s">
        <v>17</v>
      </c>
      <c r="O9" t="s">
        <v>18</v>
      </c>
      <c r="P9" t="s">
        <v>18</v>
      </c>
      <c r="Q9" t="s">
        <v>17</v>
      </c>
      <c r="R9" t="s">
        <v>17</v>
      </c>
      <c r="S9" t="s">
        <v>18</v>
      </c>
      <c r="T9" t="s">
        <v>18</v>
      </c>
      <c r="U9" t="s">
        <v>17</v>
      </c>
      <c r="V9">
        <v>5685.8816130161285</v>
      </c>
      <c r="W9">
        <v>226.60883034284598</v>
      </c>
      <c r="X9">
        <v>11145.154395689411</v>
      </c>
      <c r="Y9">
        <v>23</v>
      </c>
      <c r="Z9" t="s">
        <v>17</v>
      </c>
      <c r="AA9" t="s">
        <v>18</v>
      </c>
      <c r="AB9" t="s">
        <v>18</v>
      </c>
      <c r="AC9" t="s">
        <v>17</v>
      </c>
      <c r="AD9">
        <v>1754.4379369616508</v>
      </c>
      <c r="AE9">
        <v>713.31684779830675</v>
      </c>
      <c r="AF9">
        <v>2795.5590261249949</v>
      </c>
      <c r="AG9">
        <v>66</v>
      </c>
      <c r="AH9" t="s">
        <v>17</v>
      </c>
      <c r="AI9" t="s">
        <v>18</v>
      </c>
      <c r="AJ9" t="s">
        <v>18</v>
      </c>
      <c r="AK9" t="s">
        <v>17</v>
      </c>
      <c r="AL9">
        <v>210.90565621852875</v>
      </c>
      <c r="AM9" t="s">
        <v>11</v>
      </c>
      <c r="AN9">
        <v>432.97487755186182</v>
      </c>
      <c r="AO9">
        <v>7</v>
      </c>
      <c r="AP9">
        <v>101.60697025060654</v>
      </c>
      <c r="AQ9">
        <v>46.055841305238104</v>
      </c>
      <c r="AR9">
        <v>157.15809919597496</v>
      </c>
      <c r="AS9">
        <v>9</v>
      </c>
      <c r="AT9">
        <v>35.754088163375854</v>
      </c>
      <c r="AU9" t="s">
        <v>11</v>
      </c>
      <c r="AV9">
        <v>76.836421332312128</v>
      </c>
      <c r="AW9">
        <v>5</v>
      </c>
      <c r="AX9">
        <v>1254.3283945322037</v>
      </c>
      <c r="AY9">
        <v>188.5063659645698</v>
      </c>
      <c r="AZ9">
        <v>2320.1504230998376</v>
      </c>
      <c r="BA9">
        <v>42</v>
      </c>
      <c r="BB9">
        <v>151.84282779693604</v>
      </c>
      <c r="BE9">
        <v>3</v>
      </c>
      <c r="BF9">
        <v>333.39582142233849</v>
      </c>
      <c r="BG9">
        <v>55.442287699128826</v>
      </c>
      <c r="BH9">
        <v>611.34935514554809</v>
      </c>
      <c r="BI9">
        <v>21</v>
      </c>
      <c r="BJ9">
        <v>23.708724975585938</v>
      </c>
      <c r="BM9">
        <v>3</v>
      </c>
    </row>
    <row r="10" spans="1:65" x14ac:dyDescent="0.25">
      <c r="A10" t="s">
        <v>71</v>
      </c>
      <c r="B10">
        <v>4376.3460614681244</v>
      </c>
      <c r="C10">
        <v>2600.5253667794441</v>
      </c>
      <c r="D10">
        <v>6152.1667561568047</v>
      </c>
      <c r="E10">
        <v>21</v>
      </c>
      <c r="F10" t="s">
        <v>17</v>
      </c>
      <c r="G10" t="s">
        <v>18</v>
      </c>
      <c r="H10" t="s">
        <v>18</v>
      </c>
      <c r="I10" t="s">
        <v>17</v>
      </c>
      <c r="J10">
        <v>481.26739501953125</v>
      </c>
      <c r="M10">
        <v>1</v>
      </c>
      <c r="N10">
        <v>183.8386058807373</v>
      </c>
      <c r="Q10">
        <v>1</v>
      </c>
      <c r="R10">
        <v>0</v>
      </c>
      <c r="U10">
        <v>1</v>
      </c>
      <c r="V10">
        <v>3711.2400605678558</v>
      </c>
      <c r="W10">
        <v>1834.8616130413823</v>
      </c>
      <c r="X10">
        <v>5587.6185080943296</v>
      </c>
      <c r="Y10">
        <v>18</v>
      </c>
      <c r="Z10" t="s">
        <v>17</v>
      </c>
      <c r="AA10" t="s">
        <v>18</v>
      </c>
      <c r="AB10" t="s">
        <v>18</v>
      </c>
      <c r="AC10" t="s">
        <v>17</v>
      </c>
      <c r="AD10">
        <v>1198.8864782452583</v>
      </c>
      <c r="AE10">
        <v>790.76577803308692</v>
      </c>
      <c r="AF10">
        <v>1607.0071784574297</v>
      </c>
      <c r="AG10">
        <v>61</v>
      </c>
      <c r="AH10">
        <v>97.372495234012604</v>
      </c>
      <c r="AI10" t="s">
        <v>11</v>
      </c>
      <c r="AJ10">
        <v>1055.9502526303309</v>
      </c>
      <c r="AK10">
        <v>2</v>
      </c>
      <c r="AL10">
        <v>275.46534776687622</v>
      </c>
      <c r="AM10">
        <v>94.37879049347103</v>
      </c>
      <c r="AN10">
        <v>456.55190504028144</v>
      </c>
      <c r="AO10">
        <v>9</v>
      </c>
      <c r="AP10">
        <v>155.99979388713837</v>
      </c>
      <c r="AQ10" t="s">
        <v>11</v>
      </c>
      <c r="AR10">
        <v>386.93840958800507</v>
      </c>
      <c r="AS10">
        <v>6</v>
      </c>
      <c r="AT10">
        <v>45.204511880874634</v>
      </c>
      <c r="AU10" t="s">
        <v>11</v>
      </c>
      <c r="AV10">
        <v>338.59393448340819</v>
      </c>
      <c r="AW10">
        <v>3</v>
      </c>
      <c r="AX10">
        <v>592.19775927066803</v>
      </c>
      <c r="AY10">
        <v>377.55288941549605</v>
      </c>
      <c r="AZ10">
        <v>806.84262912583995</v>
      </c>
      <c r="BA10">
        <v>38</v>
      </c>
      <c r="BB10">
        <v>32.646570205688477</v>
      </c>
      <c r="BC10" t="s">
        <v>11</v>
      </c>
      <c r="BD10">
        <v>86.308637817328588</v>
      </c>
      <c r="BE10">
        <v>3</v>
      </c>
      <c r="BF10">
        <v>510.18062561750412</v>
      </c>
      <c r="BG10">
        <v>78.757843225349632</v>
      </c>
      <c r="BH10">
        <v>941.60340800965855</v>
      </c>
      <c r="BI10">
        <v>20</v>
      </c>
      <c r="BJ10">
        <v>47.014036774635315</v>
      </c>
      <c r="BK10" t="s">
        <v>11</v>
      </c>
      <c r="BL10">
        <v>143.51700143866643</v>
      </c>
      <c r="BM10">
        <v>3</v>
      </c>
    </row>
    <row r="11" spans="1:65" x14ac:dyDescent="0.25">
      <c r="A11" t="s">
        <v>72</v>
      </c>
      <c r="B11">
        <v>3595.8904089927673</v>
      </c>
      <c r="C11" t="s">
        <v>11</v>
      </c>
      <c r="D11">
        <v>7570.6159193255753</v>
      </c>
      <c r="E11">
        <v>14</v>
      </c>
      <c r="F11" t="s">
        <v>17</v>
      </c>
      <c r="G11" t="s">
        <v>18</v>
      </c>
      <c r="H11" t="s">
        <v>18</v>
      </c>
      <c r="I11" t="s">
        <v>17</v>
      </c>
      <c r="J11" t="s">
        <v>17</v>
      </c>
      <c r="K11" t="s">
        <v>18</v>
      </c>
      <c r="L11" t="s">
        <v>18</v>
      </c>
      <c r="M11" t="s">
        <v>17</v>
      </c>
      <c r="N11">
        <v>147.80017852783203</v>
      </c>
      <c r="Q11">
        <v>1</v>
      </c>
      <c r="R11">
        <v>0</v>
      </c>
      <c r="U11">
        <v>1</v>
      </c>
      <c r="V11">
        <v>3448.0902304649353</v>
      </c>
      <c r="W11" t="s">
        <v>11</v>
      </c>
      <c r="X11">
        <v>7465.5380314328577</v>
      </c>
      <c r="Y11">
        <v>12</v>
      </c>
      <c r="Z11" t="s">
        <v>17</v>
      </c>
      <c r="AA11" t="s">
        <v>18</v>
      </c>
      <c r="AB11" t="s">
        <v>18</v>
      </c>
      <c r="AC11" t="s">
        <v>17</v>
      </c>
      <c r="AD11">
        <v>598.81059700250626</v>
      </c>
      <c r="AE11">
        <v>375.93913988609603</v>
      </c>
      <c r="AF11">
        <v>821.68205411891654</v>
      </c>
      <c r="AG11">
        <v>36</v>
      </c>
      <c r="AH11">
        <v>12.653568983078003</v>
      </c>
      <c r="AK11">
        <v>1</v>
      </c>
      <c r="AL11">
        <v>12.14525043964386</v>
      </c>
      <c r="AO11">
        <v>1</v>
      </c>
      <c r="AP11">
        <v>69.819878280162811</v>
      </c>
      <c r="AQ11">
        <v>6.347468398390987</v>
      </c>
      <c r="AR11">
        <v>133.29228816193464</v>
      </c>
      <c r="AS11">
        <v>4</v>
      </c>
      <c r="AT11">
        <v>46.404881477355957</v>
      </c>
      <c r="AW11">
        <v>1</v>
      </c>
      <c r="AX11">
        <v>457.78701782226563</v>
      </c>
      <c r="AY11">
        <v>255.16455474212771</v>
      </c>
      <c r="AZ11">
        <v>660.40948090240352</v>
      </c>
      <c r="BA11">
        <v>29</v>
      </c>
      <c r="BB11" t="s">
        <v>17</v>
      </c>
      <c r="BC11" t="s">
        <v>18</v>
      </c>
      <c r="BD11" t="s">
        <v>18</v>
      </c>
      <c r="BE11" t="s">
        <v>17</v>
      </c>
      <c r="BF11">
        <v>74.03733891248703</v>
      </c>
      <c r="BG11" t="s">
        <v>11</v>
      </c>
      <c r="BH11">
        <v>181.66882667856302</v>
      </c>
      <c r="BI11">
        <v>7</v>
      </c>
      <c r="BJ11" t="s">
        <v>17</v>
      </c>
      <c r="BK11" t="s">
        <v>18</v>
      </c>
      <c r="BL11" t="s">
        <v>18</v>
      </c>
      <c r="BM11" t="s">
        <v>17</v>
      </c>
    </row>
    <row r="12" spans="1:65" x14ac:dyDescent="0.25">
      <c r="A12" t="s">
        <v>73</v>
      </c>
      <c r="B12" t="s">
        <v>17</v>
      </c>
      <c r="C12" t="s">
        <v>18</v>
      </c>
      <c r="D12" t="s">
        <v>18</v>
      </c>
      <c r="E12" t="s">
        <v>17</v>
      </c>
      <c r="F12" t="s">
        <v>17</v>
      </c>
      <c r="G12" t="s">
        <v>18</v>
      </c>
      <c r="H12" t="s">
        <v>18</v>
      </c>
      <c r="I12" t="s">
        <v>17</v>
      </c>
      <c r="J12" t="s">
        <v>17</v>
      </c>
      <c r="K12" t="s">
        <v>18</v>
      </c>
      <c r="L12" t="s">
        <v>18</v>
      </c>
      <c r="M12" t="s">
        <v>17</v>
      </c>
      <c r="N12" t="s">
        <v>17</v>
      </c>
      <c r="O12" t="s">
        <v>18</v>
      </c>
      <c r="P12" t="s">
        <v>18</v>
      </c>
      <c r="Q12" t="s">
        <v>17</v>
      </c>
      <c r="R12" t="s">
        <v>17</v>
      </c>
      <c r="S12" t="s">
        <v>18</v>
      </c>
      <c r="T12" t="s">
        <v>18</v>
      </c>
      <c r="U12" t="s">
        <v>17</v>
      </c>
      <c r="V12" t="s">
        <v>17</v>
      </c>
      <c r="W12" t="s">
        <v>18</v>
      </c>
      <c r="X12" t="s">
        <v>18</v>
      </c>
      <c r="Y12" t="s">
        <v>17</v>
      </c>
      <c r="Z12" t="s">
        <v>17</v>
      </c>
      <c r="AA12" t="s">
        <v>18</v>
      </c>
      <c r="AB12" t="s">
        <v>18</v>
      </c>
      <c r="AC12" t="s">
        <v>17</v>
      </c>
      <c r="AD12" t="s">
        <v>17</v>
      </c>
      <c r="AE12" t="s">
        <v>18</v>
      </c>
      <c r="AF12" t="s">
        <v>18</v>
      </c>
      <c r="AG12" t="s">
        <v>17</v>
      </c>
      <c r="AH12" t="s">
        <v>17</v>
      </c>
      <c r="AI12" t="s">
        <v>18</v>
      </c>
      <c r="AJ12" t="s">
        <v>18</v>
      </c>
      <c r="AK12" t="s">
        <v>17</v>
      </c>
      <c r="AL12" t="s">
        <v>17</v>
      </c>
      <c r="AM12" t="s">
        <v>18</v>
      </c>
      <c r="AN12" t="s">
        <v>18</v>
      </c>
      <c r="AO12" t="s">
        <v>17</v>
      </c>
      <c r="AP12" t="s">
        <v>17</v>
      </c>
      <c r="AQ12" t="s">
        <v>18</v>
      </c>
      <c r="AR12" t="s">
        <v>18</v>
      </c>
      <c r="AS12" t="s">
        <v>17</v>
      </c>
      <c r="AT12" t="s">
        <v>17</v>
      </c>
      <c r="AU12" t="s">
        <v>18</v>
      </c>
      <c r="AV12" t="s">
        <v>18</v>
      </c>
      <c r="AW12" t="s">
        <v>17</v>
      </c>
      <c r="AX12" t="s">
        <v>17</v>
      </c>
      <c r="AY12" t="s">
        <v>18</v>
      </c>
      <c r="AZ12" t="s">
        <v>18</v>
      </c>
      <c r="BA12" t="s">
        <v>17</v>
      </c>
      <c r="BB12" t="s">
        <v>17</v>
      </c>
      <c r="BC12" t="s">
        <v>18</v>
      </c>
      <c r="BD12" t="s">
        <v>18</v>
      </c>
      <c r="BE12" t="s">
        <v>17</v>
      </c>
      <c r="BF12" t="s">
        <v>17</v>
      </c>
      <c r="BG12" t="s">
        <v>18</v>
      </c>
      <c r="BH12" t="s">
        <v>18</v>
      </c>
      <c r="BI12" t="s">
        <v>17</v>
      </c>
      <c r="BJ12" t="s">
        <v>17</v>
      </c>
      <c r="BK12" t="s">
        <v>18</v>
      </c>
      <c r="BL12" t="s">
        <v>18</v>
      </c>
      <c r="BM12" t="s">
        <v>17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13120-DABD-044C-BF6F-DFBC2B48E183}">
  <dimension ref="A1:BM12"/>
  <sheetViews>
    <sheetView workbookViewId="0">
      <selection activeCell="I18" sqref="I18"/>
    </sheetView>
  </sheetViews>
  <sheetFormatPr defaultRowHeight="15" x14ac:dyDescent="0.25"/>
  <sheetData>
    <row r="1" spans="1:65" x14ac:dyDescent="0.25">
      <c r="A1" t="s">
        <v>45</v>
      </c>
      <c r="B1" t="s">
        <v>33</v>
      </c>
      <c r="C1" t="s">
        <v>61</v>
      </c>
      <c r="F1" t="s">
        <v>33</v>
      </c>
      <c r="J1" t="s">
        <v>33</v>
      </c>
      <c r="N1" t="s">
        <v>33</v>
      </c>
      <c r="R1" t="s">
        <v>33</v>
      </c>
      <c r="V1" t="s">
        <v>33</v>
      </c>
      <c r="Z1" t="s">
        <v>33</v>
      </c>
      <c r="AD1" t="s">
        <v>34</v>
      </c>
      <c r="AH1" t="s">
        <v>34</v>
      </c>
      <c r="AL1" t="s">
        <v>34</v>
      </c>
      <c r="AP1" t="s">
        <v>34</v>
      </c>
      <c r="AT1" t="s">
        <v>34</v>
      </c>
      <c r="AX1" t="s">
        <v>34</v>
      </c>
      <c r="BB1" t="s">
        <v>34</v>
      </c>
    </row>
    <row r="2" spans="1:65" x14ac:dyDescent="0.25">
      <c r="B2" t="s">
        <v>8</v>
      </c>
      <c r="F2" t="s">
        <v>9</v>
      </c>
      <c r="J2" t="s">
        <v>10</v>
      </c>
      <c r="N2" t="s">
        <v>12</v>
      </c>
      <c r="R2" t="s">
        <v>13</v>
      </c>
      <c r="V2" t="s">
        <v>38</v>
      </c>
      <c r="Z2" t="s">
        <v>14</v>
      </c>
      <c r="AD2" t="s">
        <v>8</v>
      </c>
      <c r="AH2" t="s">
        <v>9</v>
      </c>
      <c r="AL2" t="s">
        <v>10</v>
      </c>
      <c r="AP2" t="s">
        <v>12</v>
      </c>
      <c r="AT2" t="s">
        <v>13</v>
      </c>
      <c r="AX2" t="s">
        <v>38</v>
      </c>
      <c r="BB2" t="s">
        <v>14</v>
      </c>
    </row>
    <row r="3" spans="1:65" x14ac:dyDescent="0.25">
      <c r="A3" t="s">
        <v>7</v>
      </c>
      <c r="B3" t="s">
        <v>4</v>
      </c>
      <c r="C3" t="s">
        <v>5</v>
      </c>
      <c r="D3" t="s">
        <v>6</v>
      </c>
      <c r="E3" t="s">
        <v>0</v>
      </c>
    </row>
    <row r="4" spans="1:65" x14ac:dyDescent="0.25">
      <c r="A4" t="s">
        <v>65</v>
      </c>
      <c r="B4">
        <v>109493.28336453438</v>
      </c>
      <c r="C4" t="s">
        <v>11</v>
      </c>
      <c r="D4">
        <v>249631.69646476451</v>
      </c>
      <c r="E4">
        <v>148</v>
      </c>
      <c r="F4">
        <v>593.92585372924805</v>
      </c>
      <c r="G4" t="s">
        <v>11</v>
      </c>
      <c r="H4">
        <v>4621.2302414546875</v>
      </c>
      <c r="I4">
        <v>2</v>
      </c>
      <c r="J4">
        <v>1998.0654246807098</v>
      </c>
      <c r="K4">
        <v>112.49235322008849</v>
      </c>
      <c r="L4">
        <v>3883.6384961413314</v>
      </c>
      <c r="M4">
        <v>10</v>
      </c>
      <c r="N4">
        <v>804.04528093338013</v>
      </c>
      <c r="O4">
        <v>514.78191476773713</v>
      </c>
      <c r="P4">
        <v>1093.3086470990231</v>
      </c>
      <c r="Q4">
        <v>5</v>
      </c>
      <c r="R4">
        <v>70500.133236885071</v>
      </c>
      <c r="S4" t="s">
        <v>11</v>
      </c>
      <c r="T4">
        <v>225701.33668473767</v>
      </c>
      <c r="U4">
        <v>13</v>
      </c>
      <c r="V4">
        <v>34866.121518135071</v>
      </c>
      <c r="W4">
        <v>19899.370914951502</v>
      </c>
      <c r="X4">
        <v>49832.872121318636</v>
      </c>
      <c r="Y4">
        <v>116</v>
      </c>
      <c r="Z4">
        <v>730.99205017089844</v>
      </c>
      <c r="AA4" t="s">
        <v>11</v>
      </c>
      <c r="AB4">
        <v>4191.2948201111649</v>
      </c>
      <c r="AC4">
        <v>2</v>
      </c>
      <c r="AD4">
        <v>17229.62212151289</v>
      </c>
      <c r="AE4">
        <v>13270.750329144877</v>
      </c>
      <c r="AF4">
        <v>21188.493913880902</v>
      </c>
      <c r="AG4">
        <v>533</v>
      </c>
      <c r="AH4">
        <v>467.39899694919586</v>
      </c>
      <c r="AI4">
        <v>142.94396307554092</v>
      </c>
      <c r="AJ4">
        <v>791.85403082285075</v>
      </c>
      <c r="AK4">
        <v>14</v>
      </c>
      <c r="AL4">
        <v>3574.5291182994843</v>
      </c>
      <c r="AM4">
        <v>2341.1444027221632</v>
      </c>
      <c r="AN4">
        <v>4807.9138338768053</v>
      </c>
      <c r="AO4">
        <v>94</v>
      </c>
      <c r="AP4">
        <v>1296.6340064406395</v>
      </c>
      <c r="AQ4">
        <v>458.8460589110183</v>
      </c>
      <c r="AR4">
        <v>2134.4219539702608</v>
      </c>
      <c r="AS4">
        <v>50</v>
      </c>
      <c r="AT4">
        <v>4657.7215064167976</v>
      </c>
      <c r="AU4">
        <v>2565.3351602309494</v>
      </c>
      <c r="AV4">
        <v>6750.1078526026458</v>
      </c>
      <c r="AW4">
        <v>72</v>
      </c>
      <c r="AX4">
        <v>6768.2724824547768</v>
      </c>
      <c r="AY4">
        <v>4680.8641429440058</v>
      </c>
      <c r="AZ4">
        <v>8855.6808219655468</v>
      </c>
      <c r="BA4">
        <v>291</v>
      </c>
      <c r="BB4">
        <v>465.06601095199585</v>
      </c>
      <c r="BC4">
        <v>41.203599612426331</v>
      </c>
      <c r="BD4">
        <v>888.92842229156531</v>
      </c>
      <c r="BE4">
        <v>12</v>
      </c>
      <c r="BF4">
        <v>10110.487650662661</v>
      </c>
      <c r="BG4">
        <v>3028.5534964890176</v>
      </c>
      <c r="BH4">
        <v>17192.421804836304</v>
      </c>
      <c r="BI4">
        <v>230</v>
      </c>
      <c r="BJ4">
        <v>208.31469535827637</v>
      </c>
      <c r="BK4">
        <v>144.24853630359618</v>
      </c>
      <c r="BL4">
        <v>272.38085441295652</v>
      </c>
      <c r="BM4">
        <v>12</v>
      </c>
    </row>
    <row r="5" spans="1:65" x14ac:dyDescent="0.25">
      <c r="A5" t="s">
        <v>66</v>
      </c>
      <c r="B5">
        <v>69406.797924518585</v>
      </c>
      <c r="C5" t="s">
        <v>11</v>
      </c>
      <c r="D5">
        <v>245572.55648355288</v>
      </c>
      <c r="E5">
        <v>11</v>
      </c>
      <c r="F5">
        <v>129.60494613647461</v>
      </c>
      <c r="I5">
        <v>1</v>
      </c>
      <c r="J5">
        <v>109.03695344924927</v>
      </c>
      <c r="K5" t="s">
        <v>11</v>
      </c>
      <c r="L5">
        <v>1420.9702091559959</v>
      </c>
      <c r="M5">
        <v>3</v>
      </c>
      <c r="N5" t="s">
        <v>17</v>
      </c>
      <c r="O5" t="s">
        <v>18</v>
      </c>
      <c r="P5" t="s">
        <v>18</v>
      </c>
      <c r="Q5" t="s">
        <v>17</v>
      </c>
      <c r="R5">
        <v>69168.156024932861</v>
      </c>
      <c r="S5" t="s">
        <v>11</v>
      </c>
      <c r="T5">
        <v>340658.1803687581</v>
      </c>
      <c r="U5">
        <v>7</v>
      </c>
      <c r="V5" t="s">
        <v>17</v>
      </c>
      <c r="W5" t="s">
        <v>18</v>
      </c>
      <c r="X5" t="s">
        <v>18</v>
      </c>
      <c r="Y5" t="s">
        <v>17</v>
      </c>
      <c r="Z5" t="s">
        <v>17</v>
      </c>
      <c r="AA5" t="s">
        <v>18</v>
      </c>
      <c r="AB5" t="s">
        <v>18</v>
      </c>
      <c r="AC5" t="s">
        <v>17</v>
      </c>
      <c r="AD5">
        <v>6225.1305948495865</v>
      </c>
      <c r="AE5">
        <v>4058.2037042006737</v>
      </c>
      <c r="AF5">
        <v>8392.0574854984989</v>
      </c>
      <c r="AG5">
        <v>111</v>
      </c>
      <c r="AH5">
        <v>200.90807604789734</v>
      </c>
      <c r="AI5">
        <v>60.557645318005513</v>
      </c>
      <c r="AJ5">
        <v>341.25850677778919</v>
      </c>
      <c r="AK5">
        <v>7</v>
      </c>
      <c r="AL5">
        <v>1990.7928928136826</v>
      </c>
      <c r="AM5">
        <v>1252.9425563107909</v>
      </c>
      <c r="AN5">
        <v>2728.6432293165744</v>
      </c>
      <c r="AO5">
        <v>46</v>
      </c>
      <c r="AP5">
        <v>146.68505883216858</v>
      </c>
      <c r="AQ5" t="s">
        <v>11</v>
      </c>
      <c r="AR5">
        <v>337.2031074189926</v>
      </c>
      <c r="AS5">
        <v>6</v>
      </c>
      <c r="AT5">
        <v>3886.744567155838</v>
      </c>
      <c r="AU5">
        <v>1855.6814178480251</v>
      </c>
      <c r="AV5">
        <v>5917.8077164636506</v>
      </c>
      <c r="AW5">
        <v>52</v>
      </c>
      <c r="AX5" t="s">
        <v>17</v>
      </c>
      <c r="AY5" t="s">
        <v>18</v>
      </c>
      <c r="AZ5" t="s">
        <v>18</v>
      </c>
      <c r="BA5" t="s">
        <v>17</v>
      </c>
      <c r="BB5" t="s">
        <v>17</v>
      </c>
      <c r="BC5" t="s">
        <v>18</v>
      </c>
      <c r="BD5" t="s">
        <v>18</v>
      </c>
      <c r="BE5" t="s">
        <v>17</v>
      </c>
      <c r="BF5">
        <v>6194.8340511918068</v>
      </c>
      <c r="BG5">
        <v>1374.3586114138288</v>
      </c>
      <c r="BH5">
        <v>11015.309490969785</v>
      </c>
      <c r="BI5">
        <v>111</v>
      </c>
      <c r="BJ5" t="s">
        <v>17</v>
      </c>
      <c r="BK5" t="s">
        <v>18</v>
      </c>
      <c r="BL5" t="s">
        <v>18</v>
      </c>
      <c r="BM5" t="s">
        <v>17</v>
      </c>
    </row>
    <row r="6" spans="1:65" x14ac:dyDescent="0.25">
      <c r="A6" t="s">
        <v>67</v>
      </c>
      <c r="B6">
        <v>40086.485440015793</v>
      </c>
      <c r="C6">
        <v>23890.24236426242</v>
      </c>
      <c r="D6">
        <v>56282.728515769166</v>
      </c>
      <c r="E6">
        <v>137</v>
      </c>
      <c r="F6">
        <v>464.32090759277344</v>
      </c>
      <c r="I6">
        <v>1</v>
      </c>
      <c r="J6">
        <v>1889.0284712314606</v>
      </c>
      <c r="K6" t="s">
        <v>11</v>
      </c>
      <c r="L6">
        <v>4022.2208948743896</v>
      </c>
      <c r="M6">
        <v>7</v>
      </c>
      <c r="N6">
        <v>804.04528093338013</v>
      </c>
      <c r="O6">
        <v>514.78191476773713</v>
      </c>
      <c r="P6">
        <v>1093.3086470990231</v>
      </c>
      <c r="Q6">
        <v>5</v>
      </c>
      <c r="R6">
        <v>1331.9772119522095</v>
      </c>
      <c r="S6" t="s">
        <v>11</v>
      </c>
      <c r="T6">
        <v>3321.0463825488096</v>
      </c>
      <c r="U6">
        <v>6</v>
      </c>
      <c r="V6">
        <v>34866.121518135071</v>
      </c>
      <c r="W6">
        <v>19899.370914951502</v>
      </c>
      <c r="X6">
        <v>49832.872121318636</v>
      </c>
      <c r="Y6">
        <v>116</v>
      </c>
      <c r="Z6">
        <v>730.99205017089844</v>
      </c>
      <c r="AA6" t="s">
        <v>11</v>
      </c>
      <c r="AB6">
        <v>4191.2948201111649</v>
      </c>
      <c r="AC6">
        <v>2</v>
      </c>
      <c r="AD6">
        <v>11004.491526663303</v>
      </c>
      <c r="AE6">
        <v>8297.2424371381512</v>
      </c>
      <c r="AF6">
        <v>13711.740616188456</v>
      </c>
      <c r="AG6">
        <v>422</v>
      </c>
      <c r="AH6">
        <v>266.49092090129852</v>
      </c>
      <c r="AI6" t="s">
        <v>11</v>
      </c>
      <c r="AJ6">
        <v>656.6189527552599</v>
      </c>
      <c r="AK6">
        <v>7</v>
      </c>
      <c r="AL6">
        <v>1583.7362254858017</v>
      </c>
      <c r="AM6">
        <v>647.86876488831172</v>
      </c>
      <c r="AN6">
        <v>2519.6036860832919</v>
      </c>
      <c r="AO6">
        <v>48</v>
      </c>
      <c r="AP6">
        <v>1149.9489476084709</v>
      </c>
      <c r="AQ6">
        <v>446.34711096857757</v>
      </c>
      <c r="AR6">
        <v>1853.5507842483644</v>
      </c>
      <c r="AS6">
        <v>44</v>
      </c>
      <c r="AT6">
        <v>770.97693926095963</v>
      </c>
      <c r="AU6">
        <v>150.69335940816893</v>
      </c>
      <c r="AV6">
        <v>1391.2605191137504</v>
      </c>
      <c r="AW6">
        <v>20</v>
      </c>
      <c r="AX6">
        <v>6768.2724824547768</v>
      </c>
      <c r="AY6">
        <v>4680.8641429440058</v>
      </c>
      <c r="AZ6">
        <v>8855.6808219655468</v>
      </c>
      <c r="BA6">
        <v>291</v>
      </c>
      <c r="BB6">
        <v>465.06601095199585</v>
      </c>
      <c r="BC6">
        <v>41.203599612426331</v>
      </c>
      <c r="BD6">
        <v>888.92842229156531</v>
      </c>
      <c r="BE6">
        <v>12</v>
      </c>
      <c r="BF6">
        <v>3915.6535994708538</v>
      </c>
      <c r="BG6">
        <v>1351.4854157300083</v>
      </c>
      <c r="BH6">
        <v>6479.8217832116989</v>
      </c>
      <c r="BI6">
        <v>119</v>
      </c>
      <c r="BJ6">
        <v>208.31469535827637</v>
      </c>
      <c r="BK6">
        <v>144.24853630359618</v>
      </c>
      <c r="BL6">
        <v>272.38085441295652</v>
      </c>
      <c r="BM6">
        <v>12</v>
      </c>
    </row>
    <row r="7" spans="1:65" x14ac:dyDescent="0.25">
      <c r="A7" t="s">
        <v>68</v>
      </c>
      <c r="B7">
        <v>37496.975801229477</v>
      </c>
      <c r="C7">
        <v>23209.047783927843</v>
      </c>
      <c r="D7">
        <v>51784.903818531107</v>
      </c>
      <c r="E7">
        <v>127</v>
      </c>
      <c r="F7">
        <v>464.32090759277344</v>
      </c>
      <c r="I7">
        <v>1</v>
      </c>
      <c r="J7">
        <v>1889.0284712314606</v>
      </c>
      <c r="K7" t="s">
        <v>11</v>
      </c>
      <c r="L7">
        <v>4022.2208948743896</v>
      </c>
      <c r="M7">
        <v>7</v>
      </c>
      <c r="N7">
        <v>804.04528093338013</v>
      </c>
      <c r="O7">
        <v>514.78191476773713</v>
      </c>
      <c r="P7">
        <v>1093.3086470990231</v>
      </c>
      <c r="Q7">
        <v>5</v>
      </c>
      <c r="R7">
        <v>1331.9772119522095</v>
      </c>
      <c r="S7" t="s">
        <v>11</v>
      </c>
      <c r="T7">
        <v>3321.0463825488096</v>
      </c>
      <c r="U7">
        <v>5</v>
      </c>
      <c r="V7">
        <v>32276.611879348755</v>
      </c>
      <c r="W7">
        <v>18979.929799711965</v>
      </c>
      <c r="X7">
        <v>45573.293958985545</v>
      </c>
      <c r="Y7">
        <v>107</v>
      </c>
      <c r="Z7">
        <v>730.99205017089844</v>
      </c>
      <c r="AA7" t="s">
        <v>11</v>
      </c>
      <c r="AB7">
        <v>4191.2948201111649</v>
      </c>
      <c r="AC7">
        <v>2</v>
      </c>
      <c r="AD7">
        <v>10641.059834480286</v>
      </c>
      <c r="AE7">
        <v>7940.116928548814</v>
      </c>
      <c r="AF7">
        <v>13342.002740411757</v>
      </c>
      <c r="AG7">
        <v>401</v>
      </c>
      <c r="AH7">
        <v>253.83735191822052</v>
      </c>
      <c r="AI7" t="s">
        <v>11</v>
      </c>
      <c r="AJ7">
        <v>671.559813430551</v>
      </c>
      <c r="AK7">
        <v>6</v>
      </c>
      <c r="AL7">
        <v>1571.5909750461578</v>
      </c>
      <c r="AM7">
        <v>637.84801984664705</v>
      </c>
      <c r="AN7">
        <v>2505.3339302456689</v>
      </c>
      <c r="AO7">
        <v>47</v>
      </c>
      <c r="AP7">
        <v>1101.4393689036369</v>
      </c>
      <c r="AQ7">
        <v>432.10317737385799</v>
      </c>
      <c r="AR7">
        <v>1770.7755604334159</v>
      </c>
      <c r="AS7">
        <v>42</v>
      </c>
      <c r="AT7">
        <v>724.57205778360367</v>
      </c>
      <c r="AU7">
        <v>92.559412230286739</v>
      </c>
      <c r="AV7">
        <v>1356.5847033369205</v>
      </c>
      <c r="AW7">
        <v>19</v>
      </c>
      <c r="AX7">
        <v>6524.5540698766708</v>
      </c>
      <c r="AY7">
        <v>4428.0134313265626</v>
      </c>
      <c r="AZ7">
        <v>8621.0947084267791</v>
      </c>
      <c r="BA7">
        <v>275</v>
      </c>
      <c r="BB7">
        <v>465.06601095199585</v>
      </c>
      <c r="BC7">
        <v>41.203599612426331</v>
      </c>
      <c r="BD7">
        <v>888.92842229156531</v>
      </c>
      <c r="BE7">
        <v>12</v>
      </c>
      <c r="BF7">
        <v>4613.807765930891</v>
      </c>
      <c r="BG7">
        <v>1440.3893788010951</v>
      </c>
      <c r="BH7">
        <v>7787.2261530606866</v>
      </c>
      <c r="BI7">
        <v>137</v>
      </c>
      <c r="BJ7">
        <v>208.31469535827637</v>
      </c>
      <c r="BK7">
        <v>144.24853630359618</v>
      </c>
      <c r="BL7">
        <v>272.38085441295652</v>
      </c>
      <c r="BM7">
        <v>12</v>
      </c>
    </row>
    <row r="8" spans="1:65" x14ac:dyDescent="0.25">
      <c r="A8" t="s">
        <v>69</v>
      </c>
      <c r="B8">
        <v>26268.790308713913</v>
      </c>
      <c r="C8">
        <v>13973.771587606041</v>
      </c>
      <c r="D8">
        <v>38563.809029821787</v>
      </c>
      <c r="E8">
        <v>78</v>
      </c>
      <c r="F8">
        <v>464.32090759277344</v>
      </c>
      <c r="I8">
        <v>1</v>
      </c>
      <c r="J8">
        <v>1248.1840283870697</v>
      </c>
      <c r="K8" t="s">
        <v>11</v>
      </c>
      <c r="L8">
        <v>4419.5194709654816</v>
      </c>
      <c r="M8">
        <v>5</v>
      </c>
      <c r="N8">
        <v>472.40649652481079</v>
      </c>
      <c r="O8" t="s">
        <v>11</v>
      </c>
      <c r="P8">
        <v>1087.5198148479483</v>
      </c>
      <c r="Q8">
        <v>3</v>
      </c>
      <c r="R8">
        <v>1331.9772119522095</v>
      </c>
      <c r="S8" t="s">
        <v>11</v>
      </c>
      <c r="T8">
        <v>3446.3256117685796</v>
      </c>
      <c r="U8">
        <v>4</v>
      </c>
      <c r="V8">
        <v>22020.909614086151</v>
      </c>
      <c r="W8">
        <v>10737.15811937957</v>
      </c>
      <c r="X8">
        <v>33304.66110879273</v>
      </c>
      <c r="Y8">
        <v>63</v>
      </c>
      <c r="Z8">
        <v>730.99205017089844</v>
      </c>
      <c r="AA8" t="s">
        <v>11</v>
      </c>
      <c r="AB8">
        <v>4191.2948201111649</v>
      </c>
      <c r="AC8">
        <v>2</v>
      </c>
      <c r="AD8">
        <v>7452.3565144538879</v>
      </c>
      <c r="AE8">
        <v>5390.8565411317622</v>
      </c>
      <c r="AF8">
        <v>9513.8564877760145</v>
      </c>
      <c r="AG8">
        <v>259</v>
      </c>
      <c r="AH8">
        <v>156.46485668420792</v>
      </c>
      <c r="AI8" t="s">
        <v>11</v>
      </c>
      <c r="AJ8">
        <v>358.62856907926727</v>
      </c>
      <c r="AK8">
        <v>4</v>
      </c>
      <c r="AL8">
        <v>1085.2199710607529</v>
      </c>
      <c r="AM8">
        <v>191.02912610260591</v>
      </c>
      <c r="AN8">
        <v>1979.4108160188998</v>
      </c>
      <c r="AO8">
        <v>31</v>
      </c>
      <c r="AP8">
        <v>822.5223051905632</v>
      </c>
      <c r="AQ8">
        <v>216.05006628856904</v>
      </c>
      <c r="AR8">
        <v>1428.9945440925574</v>
      </c>
      <c r="AS8">
        <v>25</v>
      </c>
      <c r="AT8">
        <v>643.61345773935318</v>
      </c>
      <c r="AU8" t="s">
        <v>11</v>
      </c>
      <c r="AV8">
        <v>1291.831080657314</v>
      </c>
      <c r="AW8">
        <v>11</v>
      </c>
      <c r="AX8">
        <v>4463.9593108296394</v>
      </c>
      <c r="AY8">
        <v>3010.71699648699</v>
      </c>
      <c r="AZ8">
        <v>5917.2016251722889</v>
      </c>
      <c r="BA8">
        <v>182</v>
      </c>
      <c r="BB8">
        <v>280.57661294937134</v>
      </c>
      <c r="BC8" t="s">
        <v>11</v>
      </c>
      <c r="BD8">
        <v>723.40965188125995</v>
      </c>
      <c r="BE8">
        <v>6</v>
      </c>
      <c r="BF8">
        <v>2998.0398135185242</v>
      </c>
      <c r="BG8">
        <v>1005.7468004434299</v>
      </c>
      <c r="BH8">
        <v>4990.3328265936179</v>
      </c>
      <c r="BI8">
        <v>71</v>
      </c>
      <c r="BJ8">
        <v>137.59193360805511</v>
      </c>
      <c r="BK8">
        <v>29.516144407872886</v>
      </c>
      <c r="BL8">
        <v>245.66772280823733</v>
      </c>
      <c r="BM8">
        <v>6</v>
      </c>
    </row>
    <row r="9" spans="1:65" x14ac:dyDescent="0.25">
      <c r="A9" t="s">
        <v>70</v>
      </c>
      <c r="B9">
        <v>5845.4586608409882</v>
      </c>
      <c r="C9">
        <v>414.14581393955177</v>
      </c>
      <c r="D9">
        <v>11276.771507742425</v>
      </c>
      <c r="E9">
        <v>24</v>
      </c>
      <c r="F9" t="s">
        <v>17</v>
      </c>
      <c r="G9" t="s">
        <v>18</v>
      </c>
      <c r="H9" t="s">
        <v>18</v>
      </c>
      <c r="I9" t="s">
        <v>17</v>
      </c>
      <c r="J9">
        <v>159.57704782485962</v>
      </c>
      <c r="M9">
        <v>1</v>
      </c>
      <c r="N9" t="s">
        <v>17</v>
      </c>
      <c r="O9" t="s">
        <v>18</v>
      </c>
      <c r="P9" t="s">
        <v>18</v>
      </c>
      <c r="Q9" t="s">
        <v>17</v>
      </c>
      <c r="R9" t="s">
        <v>17</v>
      </c>
      <c r="S9" t="s">
        <v>18</v>
      </c>
      <c r="T9" t="s">
        <v>18</v>
      </c>
      <c r="U9" t="s">
        <v>17</v>
      </c>
      <c r="V9">
        <v>5685.8816130161285</v>
      </c>
      <c r="W9">
        <v>226.60883034284598</v>
      </c>
      <c r="X9">
        <v>11145.154395689411</v>
      </c>
      <c r="Y9">
        <v>23</v>
      </c>
      <c r="Z9" t="s">
        <v>17</v>
      </c>
      <c r="AA9" t="s">
        <v>18</v>
      </c>
      <c r="AB9" t="s">
        <v>18</v>
      </c>
      <c r="AC9" t="s">
        <v>17</v>
      </c>
      <c r="AD9">
        <v>1754.4379369616508</v>
      </c>
      <c r="AE9">
        <v>713.31684779830675</v>
      </c>
      <c r="AF9">
        <v>2795.5590261249949</v>
      </c>
      <c r="AG9">
        <v>66</v>
      </c>
      <c r="AH9" t="s">
        <v>17</v>
      </c>
      <c r="AI9" t="s">
        <v>18</v>
      </c>
      <c r="AJ9" t="s">
        <v>18</v>
      </c>
      <c r="AK9" t="s">
        <v>17</v>
      </c>
      <c r="AL9">
        <v>210.90565621852875</v>
      </c>
      <c r="AM9" t="s">
        <v>11</v>
      </c>
      <c r="AN9">
        <v>432.97487755186182</v>
      </c>
      <c r="AO9">
        <v>7</v>
      </c>
      <c r="AP9">
        <v>101.60697025060654</v>
      </c>
      <c r="AQ9">
        <v>46.055841305238104</v>
      </c>
      <c r="AR9">
        <v>157.15809919597496</v>
      </c>
      <c r="AS9">
        <v>9</v>
      </c>
      <c r="AT9">
        <v>35.754088163375854</v>
      </c>
      <c r="AU9" t="s">
        <v>11</v>
      </c>
      <c r="AV9">
        <v>76.836421332312128</v>
      </c>
      <c r="AW9">
        <v>5</v>
      </c>
      <c r="AX9">
        <v>1254.3283945322037</v>
      </c>
      <c r="AY9">
        <v>188.5063659645698</v>
      </c>
      <c r="AZ9">
        <v>2320.1504230998376</v>
      </c>
      <c r="BA9">
        <v>42</v>
      </c>
      <c r="BB9">
        <v>151.84282779693604</v>
      </c>
      <c r="BE9">
        <v>3</v>
      </c>
      <c r="BF9">
        <v>333.39582142233849</v>
      </c>
      <c r="BG9">
        <v>55.442287699128826</v>
      </c>
      <c r="BH9">
        <v>611.34935514554809</v>
      </c>
      <c r="BI9">
        <v>21</v>
      </c>
      <c r="BJ9">
        <v>23.708724975585938</v>
      </c>
      <c r="BM9">
        <v>3</v>
      </c>
    </row>
    <row r="10" spans="1:65" x14ac:dyDescent="0.25">
      <c r="A10" t="s">
        <v>71</v>
      </c>
      <c r="B10">
        <v>4376.3460614681244</v>
      </c>
      <c r="C10">
        <v>2600.5253667794441</v>
      </c>
      <c r="D10">
        <v>6152.1667561568047</v>
      </c>
      <c r="E10">
        <v>21</v>
      </c>
      <c r="F10" t="s">
        <v>17</v>
      </c>
      <c r="G10" t="s">
        <v>18</v>
      </c>
      <c r="H10" t="s">
        <v>18</v>
      </c>
      <c r="I10" t="s">
        <v>17</v>
      </c>
      <c r="J10">
        <v>481.26739501953125</v>
      </c>
      <c r="M10">
        <v>1</v>
      </c>
      <c r="N10">
        <v>183.8386058807373</v>
      </c>
      <c r="Q10">
        <v>1</v>
      </c>
      <c r="R10">
        <v>0</v>
      </c>
      <c r="U10">
        <v>1</v>
      </c>
      <c r="V10">
        <v>3711.2400605678558</v>
      </c>
      <c r="W10">
        <v>1834.8616130413823</v>
      </c>
      <c r="X10">
        <v>5587.6185080943296</v>
      </c>
      <c r="Y10">
        <v>18</v>
      </c>
      <c r="Z10" t="s">
        <v>17</v>
      </c>
      <c r="AA10" t="s">
        <v>18</v>
      </c>
      <c r="AB10" t="s">
        <v>18</v>
      </c>
      <c r="AC10" t="s">
        <v>17</v>
      </c>
      <c r="AD10">
        <v>1198.8864782452583</v>
      </c>
      <c r="AE10">
        <v>790.76577803308692</v>
      </c>
      <c r="AF10">
        <v>1607.0071784574297</v>
      </c>
      <c r="AG10">
        <v>61</v>
      </c>
      <c r="AH10">
        <v>97.372495234012604</v>
      </c>
      <c r="AI10" t="s">
        <v>11</v>
      </c>
      <c r="AJ10">
        <v>1055.9502526303309</v>
      </c>
      <c r="AK10">
        <v>2</v>
      </c>
      <c r="AL10">
        <v>275.46534776687622</v>
      </c>
      <c r="AM10">
        <v>94.37879049347103</v>
      </c>
      <c r="AN10">
        <v>456.55190504028144</v>
      </c>
      <c r="AO10">
        <v>9</v>
      </c>
      <c r="AP10">
        <v>155.99979388713837</v>
      </c>
      <c r="AQ10" t="s">
        <v>11</v>
      </c>
      <c r="AR10">
        <v>386.93840958800507</v>
      </c>
      <c r="AS10">
        <v>6</v>
      </c>
      <c r="AT10">
        <v>45.204511880874634</v>
      </c>
      <c r="AU10" t="s">
        <v>11</v>
      </c>
      <c r="AV10">
        <v>338.59393448340819</v>
      </c>
      <c r="AW10">
        <v>3</v>
      </c>
      <c r="AX10">
        <v>592.19775927066803</v>
      </c>
      <c r="AY10">
        <v>377.55288941549605</v>
      </c>
      <c r="AZ10">
        <v>806.84262912583995</v>
      </c>
      <c r="BA10">
        <v>38</v>
      </c>
      <c r="BB10">
        <v>32.646570205688477</v>
      </c>
      <c r="BC10" t="s">
        <v>11</v>
      </c>
      <c r="BD10">
        <v>86.308637817328588</v>
      </c>
      <c r="BE10">
        <v>3</v>
      </c>
      <c r="BF10">
        <v>510.18062561750412</v>
      </c>
      <c r="BG10">
        <v>78.757843225349632</v>
      </c>
      <c r="BH10">
        <v>941.60340800965855</v>
      </c>
      <c r="BI10">
        <v>20</v>
      </c>
      <c r="BJ10">
        <v>47.014036774635315</v>
      </c>
      <c r="BK10" t="s">
        <v>11</v>
      </c>
      <c r="BL10">
        <v>143.51700143866643</v>
      </c>
      <c r="BM10">
        <v>3</v>
      </c>
    </row>
    <row r="11" spans="1:65" x14ac:dyDescent="0.25">
      <c r="A11" t="s">
        <v>72</v>
      </c>
      <c r="B11">
        <v>3595.8904089927673</v>
      </c>
      <c r="C11" t="s">
        <v>11</v>
      </c>
      <c r="D11">
        <v>7570.6159193255753</v>
      </c>
      <c r="E11">
        <v>14</v>
      </c>
      <c r="F11" t="s">
        <v>17</v>
      </c>
      <c r="G11" t="s">
        <v>18</v>
      </c>
      <c r="H11" t="s">
        <v>18</v>
      </c>
      <c r="I11" t="s">
        <v>17</v>
      </c>
      <c r="J11" t="s">
        <v>17</v>
      </c>
      <c r="K11" t="s">
        <v>18</v>
      </c>
      <c r="L11" t="s">
        <v>18</v>
      </c>
      <c r="M11" t="s">
        <v>17</v>
      </c>
      <c r="N11">
        <v>147.80017852783203</v>
      </c>
      <c r="Q11">
        <v>1</v>
      </c>
      <c r="R11">
        <v>0</v>
      </c>
      <c r="U11">
        <v>1</v>
      </c>
      <c r="V11">
        <v>3448.0902304649353</v>
      </c>
      <c r="W11" t="s">
        <v>11</v>
      </c>
      <c r="X11">
        <v>7465.5380314328577</v>
      </c>
      <c r="Y11">
        <v>12</v>
      </c>
      <c r="Z11" t="s">
        <v>17</v>
      </c>
      <c r="AA11" t="s">
        <v>18</v>
      </c>
      <c r="AB11" t="s">
        <v>18</v>
      </c>
      <c r="AC11" t="s">
        <v>17</v>
      </c>
      <c r="AD11">
        <v>598.81059700250626</v>
      </c>
      <c r="AE11">
        <v>375.93913988609603</v>
      </c>
      <c r="AF11">
        <v>821.68205411891654</v>
      </c>
      <c r="AG11">
        <v>36</v>
      </c>
      <c r="AH11">
        <v>12.653568983078003</v>
      </c>
      <c r="AK11">
        <v>1</v>
      </c>
      <c r="AL11">
        <v>12.14525043964386</v>
      </c>
      <c r="AO11">
        <v>1</v>
      </c>
      <c r="AP11">
        <v>69.819878280162811</v>
      </c>
      <c r="AQ11">
        <v>6.347468398390987</v>
      </c>
      <c r="AR11">
        <v>133.29228816193464</v>
      </c>
      <c r="AS11">
        <v>4</v>
      </c>
      <c r="AT11">
        <v>46.404881477355957</v>
      </c>
      <c r="AW11">
        <v>1</v>
      </c>
      <c r="AX11">
        <v>457.78701782226563</v>
      </c>
      <c r="AY11">
        <v>255.16455474212771</v>
      </c>
      <c r="AZ11">
        <v>660.40948090240352</v>
      </c>
      <c r="BA11">
        <v>29</v>
      </c>
      <c r="BB11" t="s">
        <v>17</v>
      </c>
      <c r="BC11" t="s">
        <v>18</v>
      </c>
      <c r="BD11" t="s">
        <v>18</v>
      </c>
      <c r="BE11" t="s">
        <v>17</v>
      </c>
      <c r="BF11">
        <v>74.03733891248703</v>
      </c>
      <c r="BG11" t="s">
        <v>11</v>
      </c>
      <c r="BH11">
        <v>181.66882667856302</v>
      </c>
      <c r="BI11">
        <v>7</v>
      </c>
      <c r="BJ11" t="s">
        <v>17</v>
      </c>
      <c r="BK11" t="s">
        <v>18</v>
      </c>
      <c r="BL11" t="s">
        <v>18</v>
      </c>
      <c r="BM11" t="s">
        <v>17</v>
      </c>
    </row>
    <row r="12" spans="1:65" x14ac:dyDescent="0.25">
      <c r="A12" t="s">
        <v>73</v>
      </c>
      <c r="B12" t="s">
        <v>17</v>
      </c>
      <c r="C12" t="s">
        <v>18</v>
      </c>
      <c r="D12" t="s">
        <v>18</v>
      </c>
      <c r="E12" t="s">
        <v>17</v>
      </c>
      <c r="F12" t="s">
        <v>17</v>
      </c>
      <c r="G12" t="s">
        <v>18</v>
      </c>
      <c r="H12" t="s">
        <v>18</v>
      </c>
      <c r="I12" t="s">
        <v>17</v>
      </c>
      <c r="J12" t="s">
        <v>17</v>
      </c>
      <c r="K12" t="s">
        <v>18</v>
      </c>
      <c r="L12" t="s">
        <v>18</v>
      </c>
      <c r="M12" t="s">
        <v>17</v>
      </c>
      <c r="N12" t="s">
        <v>17</v>
      </c>
      <c r="O12" t="s">
        <v>18</v>
      </c>
      <c r="P12" t="s">
        <v>18</v>
      </c>
      <c r="Q12" t="s">
        <v>17</v>
      </c>
      <c r="R12" t="s">
        <v>17</v>
      </c>
      <c r="S12" t="s">
        <v>18</v>
      </c>
      <c r="T12" t="s">
        <v>18</v>
      </c>
      <c r="U12" t="s">
        <v>17</v>
      </c>
      <c r="V12" t="s">
        <v>17</v>
      </c>
      <c r="W12" t="s">
        <v>18</v>
      </c>
      <c r="X12" t="s">
        <v>18</v>
      </c>
      <c r="Y12" t="s">
        <v>17</v>
      </c>
      <c r="Z12" t="s">
        <v>17</v>
      </c>
      <c r="AA12" t="s">
        <v>18</v>
      </c>
      <c r="AB12" t="s">
        <v>18</v>
      </c>
      <c r="AC12" t="s">
        <v>17</v>
      </c>
      <c r="AD12" t="s">
        <v>17</v>
      </c>
      <c r="AE12" t="s">
        <v>18</v>
      </c>
      <c r="AF12" t="s">
        <v>18</v>
      </c>
      <c r="AG12" t="s">
        <v>17</v>
      </c>
      <c r="AH12" t="s">
        <v>17</v>
      </c>
      <c r="AI12" t="s">
        <v>18</v>
      </c>
      <c r="AJ12" t="s">
        <v>18</v>
      </c>
      <c r="AK12" t="s">
        <v>17</v>
      </c>
      <c r="AL12" t="s">
        <v>17</v>
      </c>
      <c r="AM12" t="s">
        <v>18</v>
      </c>
      <c r="AN12" t="s">
        <v>18</v>
      </c>
      <c r="AO12" t="s">
        <v>17</v>
      </c>
      <c r="AP12" t="s">
        <v>17</v>
      </c>
      <c r="AQ12" t="s">
        <v>18</v>
      </c>
      <c r="AR12" t="s">
        <v>18</v>
      </c>
      <c r="AS12" t="s">
        <v>17</v>
      </c>
      <c r="AT12" t="s">
        <v>17</v>
      </c>
      <c r="AU12" t="s">
        <v>18</v>
      </c>
      <c r="AV12" t="s">
        <v>18</v>
      </c>
      <c r="AW12" t="s">
        <v>17</v>
      </c>
      <c r="AX12" t="s">
        <v>17</v>
      </c>
      <c r="AY12" t="s">
        <v>18</v>
      </c>
      <c r="AZ12" t="s">
        <v>18</v>
      </c>
      <c r="BA12" t="s">
        <v>17</v>
      </c>
      <c r="BB12" t="s">
        <v>17</v>
      </c>
      <c r="BC12" t="s">
        <v>18</v>
      </c>
      <c r="BD12" t="s">
        <v>18</v>
      </c>
      <c r="BE12" t="s">
        <v>17</v>
      </c>
      <c r="BF12" t="s">
        <v>17</v>
      </c>
      <c r="BG12" t="s">
        <v>18</v>
      </c>
      <c r="BH12" t="s">
        <v>18</v>
      </c>
      <c r="BI12" t="s">
        <v>17</v>
      </c>
      <c r="BJ12" t="s">
        <v>17</v>
      </c>
      <c r="BK12" t="s">
        <v>18</v>
      </c>
      <c r="BL12" t="s">
        <v>18</v>
      </c>
      <c r="BM12" t="s">
        <v>17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AFE72-51CC-AA43-B26B-86B447549D32}">
  <dimension ref="A1:BE20"/>
  <sheetViews>
    <sheetView workbookViewId="0">
      <selection activeCell="L23" sqref="L23"/>
    </sheetView>
  </sheetViews>
  <sheetFormatPr defaultRowHeight="15" x14ac:dyDescent="0.25"/>
  <sheetData>
    <row r="1" spans="1:57" x14ac:dyDescent="0.25">
      <c r="A1" s="40" t="s">
        <v>46</v>
      </c>
      <c r="B1" t="s">
        <v>33</v>
      </c>
      <c r="C1" t="s">
        <v>62</v>
      </c>
      <c r="F1" t="s">
        <v>33</v>
      </c>
      <c r="J1" t="s">
        <v>33</v>
      </c>
      <c r="N1" t="s">
        <v>33</v>
      </c>
      <c r="R1" t="s">
        <v>33</v>
      </c>
      <c r="V1" t="s">
        <v>33</v>
      </c>
      <c r="Z1" t="s">
        <v>33</v>
      </c>
      <c r="AD1" t="s">
        <v>34</v>
      </c>
      <c r="AH1" t="s">
        <v>34</v>
      </c>
      <c r="AL1" t="s">
        <v>34</v>
      </c>
      <c r="AP1" t="s">
        <v>34</v>
      </c>
      <c r="AT1" t="s">
        <v>34</v>
      </c>
      <c r="AX1" t="s">
        <v>34</v>
      </c>
      <c r="BB1" t="s">
        <v>34</v>
      </c>
    </row>
    <row r="2" spans="1:57" x14ac:dyDescent="0.25">
      <c r="B2" t="s">
        <v>8</v>
      </c>
      <c r="F2" t="s">
        <v>9</v>
      </c>
      <c r="J2" t="s">
        <v>10</v>
      </c>
      <c r="N2" t="s">
        <v>12</v>
      </c>
      <c r="R2" t="s">
        <v>13</v>
      </c>
      <c r="V2" t="s">
        <v>38</v>
      </c>
      <c r="Z2" t="s">
        <v>14</v>
      </c>
      <c r="AD2" t="s">
        <v>8</v>
      </c>
      <c r="AH2" t="s">
        <v>9</v>
      </c>
      <c r="AL2" t="s">
        <v>10</v>
      </c>
      <c r="AP2" t="s">
        <v>12</v>
      </c>
      <c r="AT2" t="s">
        <v>13</v>
      </c>
      <c r="AX2" t="s">
        <v>38</v>
      </c>
      <c r="BB2" t="s">
        <v>14</v>
      </c>
    </row>
    <row r="3" spans="1:57" x14ac:dyDescent="0.25">
      <c r="A3" t="s">
        <v>7</v>
      </c>
      <c r="B3" t="s">
        <v>4</v>
      </c>
      <c r="C3" t="s">
        <v>5</v>
      </c>
      <c r="D3" t="s">
        <v>6</v>
      </c>
      <c r="E3" t="s">
        <v>0</v>
      </c>
    </row>
    <row r="4" spans="1:57" x14ac:dyDescent="0.25">
      <c r="A4" t="s">
        <v>51</v>
      </c>
      <c r="B4">
        <v>28892.756951258107</v>
      </c>
      <c r="C4">
        <v>3609.6455853228581</v>
      </c>
      <c r="D4">
        <v>54175.868317193352</v>
      </c>
      <c r="E4">
        <v>865</v>
      </c>
      <c r="F4" t="s">
        <v>17</v>
      </c>
      <c r="G4" t="s">
        <v>18</v>
      </c>
      <c r="H4" t="s">
        <v>18</v>
      </c>
      <c r="I4" t="s">
        <v>17</v>
      </c>
      <c r="J4">
        <v>920.61622154708334</v>
      </c>
      <c r="K4">
        <v>106.92264614584008</v>
      </c>
      <c r="L4">
        <v>1734.3097969483265</v>
      </c>
      <c r="M4">
        <v>28</v>
      </c>
      <c r="N4">
        <v>14309.344619237008</v>
      </c>
      <c r="O4">
        <v>6678.667472095527</v>
      </c>
      <c r="P4">
        <v>21940.02176637849</v>
      </c>
      <c r="Q4">
        <v>432</v>
      </c>
      <c r="R4" t="s">
        <v>17</v>
      </c>
      <c r="S4" t="s">
        <v>18</v>
      </c>
      <c r="T4" t="s">
        <v>18</v>
      </c>
      <c r="U4" t="s">
        <v>17</v>
      </c>
      <c r="V4">
        <v>12677.199831933145</v>
      </c>
      <c r="W4" t="s">
        <v>11</v>
      </c>
      <c r="X4">
        <v>27276.430467267059</v>
      </c>
      <c r="Y4">
        <v>393</v>
      </c>
      <c r="Z4">
        <v>985.59627854087375</v>
      </c>
      <c r="AA4" t="s">
        <v>11</v>
      </c>
      <c r="AB4">
        <v>4646.5912341712956</v>
      </c>
      <c r="AC4">
        <v>12</v>
      </c>
      <c r="AD4">
        <v>236285.73094251705</v>
      </c>
      <c r="AE4">
        <v>104758.64415552068</v>
      </c>
      <c r="AF4">
        <v>367812.81772951339</v>
      </c>
      <c r="AG4">
        <v>4397</v>
      </c>
      <c r="AH4">
        <v>718.85870707911101</v>
      </c>
      <c r="AI4" t="s">
        <v>11</v>
      </c>
      <c r="AJ4">
        <v>6527.951264021619</v>
      </c>
      <c r="AK4">
        <v>13</v>
      </c>
      <c r="AL4">
        <v>10429.458387717241</v>
      </c>
      <c r="AM4">
        <v>3957.8589434179394</v>
      </c>
      <c r="AN4">
        <v>16901.057832016544</v>
      </c>
      <c r="AO4">
        <v>200</v>
      </c>
      <c r="AP4">
        <v>163112.73580692278</v>
      </c>
      <c r="AQ4">
        <v>37297.451806289857</v>
      </c>
      <c r="AR4">
        <v>288928.01980755571</v>
      </c>
      <c r="AS4">
        <v>2129</v>
      </c>
      <c r="AT4" t="s">
        <v>17</v>
      </c>
      <c r="AU4" t="s">
        <v>18</v>
      </c>
      <c r="AV4" t="s">
        <v>18</v>
      </c>
      <c r="AW4" t="s">
        <v>17</v>
      </c>
      <c r="AX4">
        <v>52552.438583959207</v>
      </c>
      <c r="AY4">
        <v>30627.902257880432</v>
      </c>
      <c r="AZ4">
        <v>74476.974910037985</v>
      </c>
      <c r="BA4">
        <v>1892</v>
      </c>
      <c r="BB4">
        <v>9472.2394568386717</v>
      </c>
      <c r="BC4" t="s">
        <v>11</v>
      </c>
      <c r="BD4">
        <v>23242.137194165087</v>
      </c>
      <c r="BE4">
        <v>163</v>
      </c>
    </row>
    <row r="5" spans="1:57" x14ac:dyDescent="0.25">
      <c r="A5" t="s">
        <v>15</v>
      </c>
      <c r="B5">
        <v>22964.707252755761</v>
      </c>
      <c r="C5">
        <v>1980.8657254410937</v>
      </c>
      <c r="D5">
        <v>43948.548780070429</v>
      </c>
      <c r="E5">
        <v>615</v>
      </c>
      <c r="F5" t="s">
        <v>17</v>
      </c>
      <c r="G5" t="s">
        <v>18</v>
      </c>
      <c r="H5" t="s">
        <v>18</v>
      </c>
      <c r="I5" t="s">
        <v>17</v>
      </c>
      <c r="J5">
        <v>581.54478847980499</v>
      </c>
      <c r="K5">
        <v>216.17607155197089</v>
      </c>
      <c r="L5">
        <v>946.91350540763915</v>
      </c>
      <c r="M5">
        <v>10</v>
      </c>
      <c r="N5">
        <v>11570.34688873589</v>
      </c>
      <c r="O5">
        <v>4116.7908643328374</v>
      </c>
      <c r="P5">
        <v>19023.902913138943</v>
      </c>
      <c r="Q5">
        <v>287</v>
      </c>
      <c r="R5" t="s">
        <v>17</v>
      </c>
      <c r="S5" t="s">
        <v>18</v>
      </c>
      <c r="T5" t="s">
        <v>18</v>
      </c>
      <c r="U5" t="s">
        <v>17</v>
      </c>
      <c r="V5">
        <v>10083.786825835705</v>
      </c>
      <c r="W5" t="s">
        <v>11</v>
      </c>
      <c r="X5">
        <v>21412.14614289521</v>
      </c>
      <c r="Y5">
        <v>310</v>
      </c>
      <c r="Z5">
        <v>729.02874970436096</v>
      </c>
      <c r="AA5" t="s">
        <v>11</v>
      </c>
      <c r="AB5">
        <v>3349.6852495001167</v>
      </c>
      <c r="AC5">
        <v>8</v>
      </c>
      <c r="AD5">
        <v>184302.14179146799</v>
      </c>
      <c r="AE5">
        <v>69568.949938459802</v>
      </c>
      <c r="AF5">
        <v>299035.3336444762</v>
      </c>
      <c r="AG5">
        <v>3128</v>
      </c>
      <c r="AH5">
        <v>474.47022199630737</v>
      </c>
      <c r="AI5" t="s">
        <v>11</v>
      </c>
      <c r="AJ5">
        <v>4331.8751468542732</v>
      </c>
      <c r="AK5">
        <v>5</v>
      </c>
      <c r="AL5">
        <v>7521.9322565197945</v>
      </c>
      <c r="AM5">
        <v>2115.400115653295</v>
      </c>
      <c r="AN5">
        <v>12928.464397386295</v>
      </c>
      <c r="AO5">
        <v>89</v>
      </c>
      <c r="AP5">
        <v>126958.06059362761</v>
      </c>
      <c r="AQ5">
        <v>15181.368094835096</v>
      </c>
      <c r="AR5">
        <v>238734.75309242011</v>
      </c>
      <c r="AS5">
        <v>1414</v>
      </c>
      <c r="AT5" t="s">
        <v>17</v>
      </c>
      <c r="AU5" t="s">
        <v>18</v>
      </c>
      <c r="AV5" t="s">
        <v>18</v>
      </c>
      <c r="AW5" t="s">
        <v>17</v>
      </c>
      <c r="AX5">
        <v>40927.425219488548</v>
      </c>
      <c r="AY5">
        <v>26473.868299306523</v>
      </c>
      <c r="AZ5">
        <v>55380.982139670574</v>
      </c>
      <c r="BA5">
        <v>1485</v>
      </c>
      <c r="BB5">
        <v>8420.2534998357296</v>
      </c>
      <c r="BC5" t="s">
        <v>11</v>
      </c>
      <c r="BD5">
        <v>20952.790068527345</v>
      </c>
      <c r="BE5">
        <v>135</v>
      </c>
    </row>
    <row r="6" spans="1:57" x14ac:dyDescent="0.25">
      <c r="A6" t="s">
        <v>16</v>
      </c>
      <c r="B6">
        <v>868.70183074474335</v>
      </c>
      <c r="C6">
        <v>60.015143241159194</v>
      </c>
      <c r="D6">
        <v>1677.3885182483275</v>
      </c>
      <c r="E6">
        <v>37</v>
      </c>
      <c r="F6" t="s">
        <v>17</v>
      </c>
      <c r="G6" t="s">
        <v>18</v>
      </c>
      <c r="H6" t="s">
        <v>18</v>
      </c>
      <c r="I6" t="s">
        <v>17</v>
      </c>
      <c r="J6" t="s">
        <v>17</v>
      </c>
      <c r="K6" t="s">
        <v>18</v>
      </c>
      <c r="L6" t="s">
        <v>18</v>
      </c>
      <c r="M6" t="s">
        <v>17</v>
      </c>
      <c r="N6">
        <v>804.04721146821976</v>
      </c>
      <c r="O6">
        <v>64.928925304129621</v>
      </c>
      <c r="P6">
        <v>1543.1654976323098</v>
      </c>
      <c r="Q6">
        <v>29</v>
      </c>
      <c r="R6" t="s">
        <v>17</v>
      </c>
      <c r="S6" t="s">
        <v>18</v>
      </c>
      <c r="T6" t="s">
        <v>18</v>
      </c>
      <c r="U6" t="s">
        <v>17</v>
      </c>
      <c r="V6">
        <v>64.65461927652359</v>
      </c>
      <c r="W6" t="s">
        <v>11</v>
      </c>
      <c r="X6">
        <v>214.38538916453666</v>
      </c>
      <c r="Y6">
        <v>8</v>
      </c>
      <c r="Z6" t="s">
        <v>17</v>
      </c>
      <c r="AA6" t="s">
        <v>18</v>
      </c>
      <c r="AB6" t="s">
        <v>18</v>
      </c>
      <c r="AC6" t="s">
        <v>17</v>
      </c>
      <c r="AD6">
        <v>16565.748324394226</v>
      </c>
      <c r="AE6">
        <v>5160.7461832961271</v>
      </c>
      <c r="AF6">
        <v>27970.750465492325</v>
      </c>
      <c r="AG6">
        <v>235</v>
      </c>
      <c r="AH6">
        <v>134.45398759841919</v>
      </c>
      <c r="AK6">
        <v>2</v>
      </c>
      <c r="AL6">
        <v>448.04731607437134</v>
      </c>
      <c r="AM6" t="s">
        <v>11</v>
      </c>
      <c r="AN6">
        <v>1091.1262559085144</v>
      </c>
      <c r="AO6">
        <v>9</v>
      </c>
      <c r="AP6">
        <v>14849.456589281559</v>
      </c>
      <c r="AQ6">
        <v>4034.9214444803238</v>
      </c>
      <c r="AR6">
        <v>25663.991734082796</v>
      </c>
      <c r="AS6">
        <v>168</v>
      </c>
      <c r="AT6" t="s">
        <v>17</v>
      </c>
      <c r="AU6" t="s">
        <v>18</v>
      </c>
      <c r="AV6" t="s">
        <v>18</v>
      </c>
      <c r="AW6" t="s">
        <v>17</v>
      </c>
      <c r="AX6">
        <v>1120.9063237905502</v>
      </c>
      <c r="AY6">
        <v>192.72550369074872</v>
      </c>
      <c r="AZ6">
        <v>2049.0871438903519</v>
      </c>
      <c r="BA6">
        <v>54</v>
      </c>
      <c r="BB6">
        <v>12.884107649326324</v>
      </c>
      <c r="BC6" t="s">
        <v>11</v>
      </c>
      <c r="BD6">
        <v>155.76574529389714</v>
      </c>
      <c r="BE6">
        <v>2</v>
      </c>
    </row>
    <row r="7" spans="1:57" x14ac:dyDescent="0.25">
      <c r="A7" t="s">
        <v>19</v>
      </c>
      <c r="B7">
        <v>130.00334800073614</v>
      </c>
      <c r="C7">
        <v>18.261180108472686</v>
      </c>
      <c r="D7">
        <v>241.74551589299961</v>
      </c>
      <c r="E7">
        <v>9</v>
      </c>
      <c r="F7" t="s">
        <v>17</v>
      </c>
      <c r="G7" t="s">
        <v>18</v>
      </c>
      <c r="H7" t="s">
        <v>18</v>
      </c>
      <c r="I7" t="s">
        <v>17</v>
      </c>
      <c r="J7" t="s">
        <v>17</v>
      </c>
      <c r="K7" t="s">
        <v>18</v>
      </c>
      <c r="L7" t="s">
        <v>18</v>
      </c>
      <c r="M7" t="s">
        <v>17</v>
      </c>
      <c r="N7">
        <v>130.00334800073614</v>
      </c>
      <c r="O7">
        <v>18.261180108472686</v>
      </c>
      <c r="P7">
        <v>241.74551589299961</v>
      </c>
      <c r="Q7">
        <v>9</v>
      </c>
      <c r="R7" t="s">
        <v>17</v>
      </c>
      <c r="S7" t="s">
        <v>18</v>
      </c>
      <c r="T7" t="s">
        <v>18</v>
      </c>
      <c r="U7" t="s">
        <v>17</v>
      </c>
      <c r="V7" t="s">
        <v>17</v>
      </c>
      <c r="W7" t="s">
        <v>18</v>
      </c>
      <c r="X7" t="s">
        <v>18</v>
      </c>
      <c r="Y7" t="s">
        <v>17</v>
      </c>
      <c r="Z7" t="s">
        <v>17</v>
      </c>
      <c r="AA7" t="s">
        <v>18</v>
      </c>
      <c r="AB7" t="s">
        <v>18</v>
      </c>
      <c r="AC7" t="s">
        <v>17</v>
      </c>
      <c r="AD7">
        <v>1364.8517535066621</v>
      </c>
      <c r="AE7">
        <v>444.13013151435075</v>
      </c>
      <c r="AF7">
        <v>2285.5733754989733</v>
      </c>
      <c r="AG7">
        <v>64</v>
      </c>
      <c r="AH7" t="s">
        <v>17</v>
      </c>
      <c r="AI7" t="s">
        <v>18</v>
      </c>
      <c r="AJ7" t="s">
        <v>18</v>
      </c>
      <c r="AK7" t="s">
        <v>17</v>
      </c>
      <c r="AL7">
        <v>11.178613324667424</v>
      </c>
      <c r="AO7">
        <v>1</v>
      </c>
      <c r="AP7">
        <v>1335.5953122271978</v>
      </c>
      <c r="AQ7">
        <v>417.57660941500581</v>
      </c>
      <c r="AR7">
        <v>2253.6140150393899</v>
      </c>
      <c r="AS7">
        <v>60</v>
      </c>
      <c r="AT7" t="s">
        <v>17</v>
      </c>
      <c r="AU7" t="s">
        <v>18</v>
      </c>
      <c r="AV7" t="s">
        <v>18</v>
      </c>
      <c r="AW7" t="s">
        <v>17</v>
      </c>
      <c r="AX7">
        <v>18.077827954796646</v>
      </c>
      <c r="AY7" t="s">
        <v>11</v>
      </c>
      <c r="AZ7">
        <v>78.454916220598307</v>
      </c>
      <c r="BA7">
        <v>3</v>
      </c>
      <c r="BB7" t="s">
        <v>17</v>
      </c>
      <c r="BC7" t="s">
        <v>18</v>
      </c>
      <c r="BD7" t="s">
        <v>18</v>
      </c>
      <c r="BE7" t="s">
        <v>17</v>
      </c>
    </row>
    <row r="8" spans="1:57" x14ac:dyDescent="0.25">
      <c r="A8" t="s">
        <v>20</v>
      </c>
      <c r="B8">
        <v>1019.9312110642659</v>
      </c>
      <c r="C8">
        <v>322.49910961978082</v>
      </c>
      <c r="D8">
        <v>1717.3633125087508</v>
      </c>
      <c r="E8">
        <v>74</v>
      </c>
      <c r="F8" t="s">
        <v>17</v>
      </c>
      <c r="G8" t="s">
        <v>18</v>
      </c>
      <c r="H8" t="s">
        <v>18</v>
      </c>
      <c r="I8" t="s">
        <v>17</v>
      </c>
      <c r="J8">
        <v>40.617374420166016</v>
      </c>
      <c r="M8">
        <v>1</v>
      </c>
      <c r="N8">
        <v>519.77993258623644</v>
      </c>
      <c r="O8">
        <v>151.14577241235179</v>
      </c>
      <c r="P8">
        <v>888.41409276012109</v>
      </c>
      <c r="Q8">
        <v>51</v>
      </c>
      <c r="R8" t="s">
        <v>17</v>
      </c>
      <c r="S8" t="s">
        <v>18</v>
      </c>
      <c r="T8" t="s">
        <v>18</v>
      </c>
      <c r="U8" t="s">
        <v>17</v>
      </c>
      <c r="V8">
        <v>459.53390405786365</v>
      </c>
      <c r="W8" t="s">
        <v>11</v>
      </c>
      <c r="X8">
        <v>971.46451632145227</v>
      </c>
      <c r="Y8">
        <v>22</v>
      </c>
      <c r="Z8" t="s">
        <v>17</v>
      </c>
      <c r="AA8" t="s">
        <v>18</v>
      </c>
      <c r="AB8" t="s">
        <v>18</v>
      </c>
      <c r="AC8" t="s">
        <v>17</v>
      </c>
      <c r="AD8">
        <v>13409.237179550744</v>
      </c>
      <c r="AE8">
        <v>8381.5682058246275</v>
      </c>
      <c r="AF8">
        <v>18436.906153276861</v>
      </c>
      <c r="AG8">
        <v>333</v>
      </c>
      <c r="AH8" t="s">
        <v>17</v>
      </c>
      <c r="AI8" t="s">
        <v>18</v>
      </c>
      <c r="AJ8" t="s">
        <v>18</v>
      </c>
      <c r="AK8" t="s">
        <v>17</v>
      </c>
      <c r="AL8">
        <v>311.77187156677246</v>
      </c>
      <c r="AM8" t="s">
        <v>11</v>
      </c>
      <c r="AN8">
        <v>716.95945771706965</v>
      </c>
      <c r="AO8">
        <v>8</v>
      </c>
      <c r="AP8">
        <v>11056.646596831752</v>
      </c>
      <c r="AQ8">
        <v>6898.4387509962071</v>
      </c>
      <c r="AR8">
        <v>15214.854442667296</v>
      </c>
      <c r="AS8">
        <v>253</v>
      </c>
      <c r="AT8" t="s">
        <v>17</v>
      </c>
      <c r="AU8" t="s">
        <v>18</v>
      </c>
      <c r="AV8" t="s">
        <v>18</v>
      </c>
      <c r="AW8" t="s">
        <v>17</v>
      </c>
      <c r="AX8">
        <v>1978.6858176816181</v>
      </c>
      <c r="AY8">
        <v>443.22995680993813</v>
      </c>
      <c r="AZ8">
        <v>3514.1416785532983</v>
      </c>
      <c r="BA8">
        <v>69</v>
      </c>
      <c r="BB8">
        <v>62.13289347060595</v>
      </c>
      <c r="BE8">
        <v>3</v>
      </c>
    </row>
    <row r="9" spans="1:57" x14ac:dyDescent="0.25">
      <c r="A9" t="s">
        <v>21</v>
      </c>
      <c r="B9">
        <v>93.606642127037048</v>
      </c>
      <c r="C9" t="s">
        <v>11</v>
      </c>
      <c r="D9">
        <v>373.95663015363363</v>
      </c>
      <c r="E9">
        <v>4</v>
      </c>
      <c r="F9" t="s">
        <v>17</v>
      </c>
      <c r="G9" t="s">
        <v>18</v>
      </c>
      <c r="H9" t="s">
        <v>18</v>
      </c>
      <c r="I9" t="s">
        <v>17</v>
      </c>
      <c r="J9" t="s">
        <v>17</v>
      </c>
      <c r="K9" t="s">
        <v>18</v>
      </c>
      <c r="L9" t="s">
        <v>18</v>
      </c>
      <c r="M9" t="s">
        <v>17</v>
      </c>
      <c r="N9">
        <v>93.606642127037048</v>
      </c>
      <c r="O9" t="s">
        <v>11</v>
      </c>
      <c r="P9">
        <v>373.95663015363363</v>
      </c>
      <c r="Q9">
        <v>4</v>
      </c>
      <c r="R9" t="s">
        <v>17</v>
      </c>
      <c r="S9" t="s">
        <v>18</v>
      </c>
      <c r="T9" t="s">
        <v>18</v>
      </c>
      <c r="U9" t="s">
        <v>17</v>
      </c>
      <c r="V9" t="s">
        <v>17</v>
      </c>
      <c r="W9" t="s">
        <v>18</v>
      </c>
      <c r="X9" t="s">
        <v>18</v>
      </c>
      <c r="Y9" t="s">
        <v>17</v>
      </c>
      <c r="Z9" t="s">
        <v>17</v>
      </c>
      <c r="AA9" t="s">
        <v>18</v>
      </c>
      <c r="AB9" t="s">
        <v>18</v>
      </c>
      <c r="AC9" t="s">
        <v>17</v>
      </c>
      <c r="AD9">
        <v>751.94327855110168</v>
      </c>
      <c r="AE9">
        <v>275.32405599030557</v>
      </c>
      <c r="AF9">
        <v>1228.5625011118977</v>
      </c>
      <c r="AG9">
        <v>21</v>
      </c>
      <c r="AH9" t="s">
        <v>17</v>
      </c>
      <c r="AI9" t="s">
        <v>18</v>
      </c>
      <c r="AJ9" t="s">
        <v>18</v>
      </c>
      <c r="AK9" t="s">
        <v>17</v>
      </c>
      <c r="AL9" t="s">
        <v>17</v>
      </c>
      <c r="AM9" t="s">
        <v>18</v>
      </c>
      <c r="AN9" t="s">
        <v>18</v>
      </c>
      <c r="AO9" t="s">
        <v>17</v>
      </c>
      <c r="AP9">
        <v>751.94327855110168</v>
      </c>
      <c r="AQ9">
        <v>275.32405599030557</v>
      </c>
      <c r="AR9">
        <v>1228.5625011118977</v>
      </c>
      <c r="AS9">
        <v>21</v>
      </c>
      <c r="AT9" t="s">
        <v>17</v>
      </c>
      <c r="AU9" t="s">
        <v>18</v>
      </c>
      <c r="AV9" t="s">
        <v>18</v>
      </c>
      <c r="AW9" t="s">
        <v>17</v>
      </c>
      <c r="AX9" t="s">
        <v>17</v>
      </c>
      <c r="AY9" t="s">
        <v>18</v>
      </c>
      <c r="AZ9" t="s">
        <v>18</v>
      </c>
      <c r="BA9" t="s">
        <v>17</v>
      </c>
      <c r="BB9" t="s">
        <v>17</v>
      </c>
      <c r="BC9" t="s">
        <v>18</v>
      </c>
      <c r="BD9" t="s">
        <v>18</v>
      </c>
      <c r="BE9" t="s">
        <v>17</v>
      </c>
    </row>
    <row r="10" spans="1:57" x14ac:dyDescent="0.25">
      <c r="A10" t="s">
        <v>22</v>
      </c>
      <c r="B10" t="s">
        <v>17</v>
      </c>
      <c r="C10" t="s">
        <v>18</v>
      </c>
      <c r="D10" t="s">
        <v>18</v>
      </c>
      <c r="E10" t="s">
        <v>17</v>
      </c>
      <c r="F10" t="s">
        <v>17</v>
      </c>
      <c r="G10" t="s">
        <v>18</v>
      </c>
      <c r="H10" t="s">
        <v>18</v>
      </c>
      <c r="I10" t="s">
        <v>17</v>
      </c>
      <c r="J10" t="s">
        <v>17</v>
      </c>
      <c r="K10" t="s">
        <v>18</v>
      </c>
      <c r="L10" t="s">
        <v>18</v>
      </c>
      <c r="M10" t="s">
        <v>17</v>
      </c>
      <c r="N10" t="s">
        <v>17</v>
      </c>
      <c r="O10" t="s">
        <v>18</v>
      </c>
      <c r="P10" t="s">
        <v>18</v>
      </c>
      <c r="Q10" t="s">
        <v>17</v>
      </c>
      <c r="R10" t="s">
        <v>17</v>
      </c>
      <c r="S10" t="s">
        <v>18</v>
      </c>
      <c r="T10" t="s">
        <v>18</v>
      </c>
      <c r="U10" t="s">
        <v>17</v>
      </c>
      <c r="V10" t="s">
        <v>17</v>
      </c>
      <c r="W10" t="s">
        <v>18</v>
      </c>
      <c r="X10" t="s">
        <v>18</v>
      </c>
      <c r="Y10" t="s">
        <v>17</v>
      </c>
      <c r="Z10" t="s">
        <v>17</v>
      </c>
      <c r="AA10" t="s">
        <v>18</v>
      </c>
      <c r="AB10" t="s">
        <v>18</v>
      </c>
      <c r="AC10" t="s">
        <v>17</v>
      </c>
      <c r="AD10">
        <v>282.8929009437561</v>
      </c>
      <c r="AE10" t="s">
        <v>11</v>
      </c>
      <c r="AF10">
        <v>2613.7883290992313</v>
      </c>
      <c r="AG10">
        <v>2</v>
      </c>
      <c r="AH10" t="s">
        <v>17</v>
      </c>
      <c r="AI10" t="s">
        <v>18</v>
      </c>
      <c r="AJ10" t="s">
        <v>18</v>
      </c>
      <c r="AK10" t="s">
        <v>17</v>
      </c>
      <c r="AL10" t="s">
        <v>17</v>
      </c>
      <c r="AM10" t="s">
        <v>18</v>
      </c>
      <c r="AN10" t="s">
        <v>18</v>
      </c>
      <c r="AO10" t="s">
        <v>17</v>
      </c>
      <c r="AP10">
        <v>282.8929009437561</v>
      </c>
      <c r="AQ10" t="s">
        <v>11</v>
      </c>
      <c r="AR10">
        <v>2613.7883290992313</v>
      </c>
      <c r="AS10">
        <v>2</v>
      </c>
      <c r="AT10" t="s">
        <v>17</v>
      </c>
      <c r="AU10" t="s">
        <v>18</v>
      </c>
      <c r="AV10" t="s">
        <v>18</v>
      </c>
      <c r="AW10" t="s">
        <v>17</v>
      </c>
      <c r="AX10" t="s">
        <v>17</v>
      </c>
      <c r="AY10" t="s">
        <v>18</v>
      </c>
      <c r="AZ10" t="s">
        <v>18</v>
      </c>
      <c r="BA10" t="s">
        <v>17</v>
      </c>
      <c r="BB10" t="s">
        <v>17</v>
      </c>
      <c r="BC10" t="s">
        <v>18</v>
      </c>
      <c r="BD10" t="s">
        <v>18</v>
      </c>
      <c r="BE10" t="s">
        <v>17</v>
      </c>
    </row>
    <row r="11" spans="1:57" x14ac:dyDescent="0.25">
      <c r="A11" t="s">
        <v>23</v>
      </c>
      <c r="B11">
        <v>19.227542121053261</v>
      </c>
      <c r="C11" t="s">
        <v>11</v>
      </c>
      <c r="D11">
        <v>196.57900153912829</v>
      </c>
      <c r="E11">
        <v>3</v>
      </c>
      <c r="F11" t="s">
        <v>17</v>
      </c>
      <c r="G11" t="s">
        <v>18</v>
      </c>
      <c r="H11" t="s">
        <v>18</v>
      </c>
      <c r="I11" t="s">
        <v>17</v>
      </c>
      <c r="J11">
        <v>19.227542121053261</v>
      </c>
      <c r="K11" t="s">
        <v>11</v>
      </c>
      <c r="L11">
        <v>196.57900153912829</v>
      </c>
      <c r="M11">
        <v>3</v>
      </c>
      <c r="N11" t="s">
        <v>17</v>
      </c>
      <c r="O11" t="s">
        <v>18</v>
      </c>
      <c r="P11" t="s">
        <v>18</v>
      </c>
      <c r="Q11" t="s">
        <v>17</v>
      </c>
      <c r="R11" t="s">
        <v>17</v>
      </c>
      <c r="S11" t="s">
        <v>18</v>
      </c>
      <c r="T11" t="s">
        <v>18</v>
      </c>
      <c r="U11" t="s">
        <v>17</v>
      </c>
      <c r="V11" t="s">
        <v>17</v>
      </c>
      <c r="W11" t="s">
        <v>18</v>
      </c>
      <c r="X11" t="s">
        <v>18</v>
      </c>
      <c r="Y11" t="s">
        <v>17</v>
      </c>
      <c r="Z11" t="s">
        <v>17</v>
      </c>
      <c r="AA11" t="s">
        <v>18</v>
      </c>
      <c r="AB11" t="s">
        <v>18</v>
      </c>
      <c r="AC11" t="s">
        <v>17</v>
      </c>
      <c r="AD11">
        <v>83.218169858446572</v>
      </c>
      <c r="AE11" t="s">
        <v>11</v>
      </c>
      <c r="AF11">
        <v>180.1050333139535</v>
      </c>
      <c r="AG11">
        <v>17</v>
      </c>
      <c r="AH11" t="s">
        <v>17</v>
      </c>
      <c r="AI11" t="s">
        <v>18</v>
      </c>
      <c r="AJ11" t="s">
        <v>18</v>
      </c>
      <c r="AK11" t="s">
        <v>17</v>
      </c>
      <c r="AL11">
        <v>51.607785343972637</v>
      </c>
      <c r="AM11" t="s">
        <v>11</v>
      </c>
      <c r="AN11">
        <v>163.07304872773454</v>
      </c>
      <c r="AO11">
        <v>8</v>
      </c>
      <c r="AP11">
        <v>29.90885786001882</v>
      </c>
      <c r="AQ11" t="s">
        <v>11</v>
      </c>
      <c r="AR11">
        <v>78.38376673883937</v>
      </c>
      <c r="AS11">
        <v>8</v>
      </c>
      <c r="AT11" t="s">
        <v>17</v>
      </c>
      <c r="AU11" t="s">
        <v>18</v>
      </c>
      <c r="AV11" t="s">
        <v>18</v>
      </c>
      <c r="AW11" t="s">
        <v>17</v>
      </c>
      <c r="AX11">
        <v>1.7015266544551082</v>
      </c>
      <c r="BA11">
        <v>1</v>
      </c>
      <c r="BB11" t="s">
        <v>17</v>
      </c>
      <c r="BC11" t="s">
        <v>18</v>
      </c>
      <c r="BD11" t="s">
        <v>18</v>
      </c>
      <c r="BE11" t="s">
        <v>17</v>
      </c>
    </row>
    <row r="12" spans="1:57" x14ac:dyDescent="0.25">
      <c r="A12" t="s">
        <v>24</v>
      </c>
      <c r="B12">
        <v>981.34293036855945</v>
      </c>
      <c r="C12" t="s">
        <v>11</v>
      </c>
      <c r="D12">
        <v>2102.8427682548277</v>
      </c>
      <c r="E12">
        <v>36</v>
      </c>
      <c r="F12" t="s">
        <v>17</v>
      </c>
      <c r="G12" t="s">
        <v>18</v>
      </c>
      <c r="H12" t="s">
        <v>18</v>
      </c>
      <c r="I12" t="s">
        <v>17</v>
      </c>
      <c r="J12">
        <v>49.117447680650251</v>
      </c>
      <c r="K12" t="s">
        <v>11</v>
      </c>
      <c r="L12">
        <v>215.37419724140565</v>
      </c>
      <c r="M12">
        <v>3</v>
      </c>
      <c r="N12">
        <v>449.67255721332685</v>
      </c>
      <c r="O12" t="s">
        <v>11</v>
      </c>
      <c r="P12">
        <v>1198.1171380231117</v>
      </c>
      <c r="Q12">
        <v>12</v>
      </c>
      <c r="R12" t="s">
        <v>17</v>
      </c>
      <c r="S12" t="s">
        <v>18</v>
      </c>
      <c r="T12" t="s">
        <v>18</v>
      </c>
      <c r="U12" t="s">
        <v>17</v>
      </c>
      <c r="V12">
        <v>356.64549638286633</v>
      </c>
      <c r="W12" t="s">
        <v>11</v>
      </c>
      <c r="X12">
        <v>873.81059249883344</v>
      </c>
      <c r="Y12">
        <v>19</v>
      </c>
      <c r="Z12">
        <v>125.90742909171604</v>
      </c>
      <c r="AC12">
        <v>2</v>
      </c>
      <c r="AD12">
        <v>4051.1448476521091</v>
      </c>
      <c r="AE12">
        <v>1779.2057572866534</v>
      </c>
      <c r="AF12">
        <v>6323.0839380175648</v>
      </c>
      <c r="AG12">
        <v>163</v>
      </c>
      <c r="AH12" t="s">
        <v>17</v>
      </c>
      <c r="AI12" t="s">
        <v>18</v>
      </c>
      <c r="AJ12" t="s">
        <v>18</v>
      </c>
      <c r="AK12" t="s">
        <v>17</v>
      </c>
      <c r="AL12">
        <v>72.28614109898794</v>
      </c>
      <c r="AM12" t="s">
        <v>11</v>
      </c>
      <c r="AN12">
        <v>196.95386828147724</v>
      </c>
      <c r="AO12">
        <v>4</v>
      </c>
      <c r="AP12">
        <v>2077.6551091821848</v>
      </c>
      <c r="AQ12">
        <v>253.26407752406226</v>
      </c>
      <c r="AR12">
        <v>3902.0461408403071</v>
      </c>
      <c r="AS12">
        <v>53</v>
      </c>
      <c r="AT12" t="s">
        <v>17</v>
      </c>
      <c r="AU12" t="s">
        <v>18</v>
      </c>
      <c r="AV12" t="s">
        <v>18</v>
      </c>
      <c r="AW12" t="s">
        <v>17</v>
      </c>
      <c r="AX12">
        <v>1853.9650655038845</v>
      </c>
      <c r="AY12">
        <v>715.31928580816157</v>
      </c>
      <c r="AZ12">
        <v>2992.6108451996074</v>
      </c>
      <c r="BA12">
        <v>102</v>
      </c>
      <c r="BB12">
        <v>47.238531867051961</v>
      </c>
      <c r="BC12" t="s">
        <v>11</v>
      </c>
      <c r="BD12">
        <v>161.53277203551809</v>
      </c>
      <c r="BE12">
        <v>4</v>
      </c>
    </row>
    <row r="13" spans="1:57" x14ac:dyDescent="0.25">
      <c r="A13" t="s">
        <v>25</v>
      </c>
      <c r="B13">
        <v>2110.4330293469948</v>
      </c>
      <c r="C13" t="s">
        <v>11</v>
      </c>
      <c r="D13">
        <v>4482.5189410654475</v>
      </c>
      <c r="E13">
        <v>62</v>
      </c>
      <c r="F13" t="s">
        <v>17</v>
      </c>
      <c r="G13" t="s">
        <v>18</v>
      </c>
      <c r="H13" t="s">
        <v>18</v>
      </c>
      <c r="I13" t="s">
        <v>17</v>
      </c>
      <c r="J13">
        <v>0.13526987038954896</v>
      </c>
      <c r="M13">
        <v>1</v>
      </c>
      <c r="N13">
        <v>340.48887465292052</v>
      </c>
      <c r="O13" t="s">
        <v>11</v>
      </c>
      <c r="P13">
        <v>700.68394666292784</v>
      </c>
      <c r="Q13">
        <v>28</v>
      </c>
      <c r="R13" t="s">
        <v>17</v>
      </c>
      <c r="S13" t="s">
        <v>18</v>
      </c>
      <c r="T13" t="s">
        <v>18</v>
      </c>
      <c r="U13" t="s">
        <v>17</v>
      </c>
      <c r="V13">
        <v>1639.1487850788883</v>
      </c>
      <c r="W13" t="s">
        <v>11</v>
      </c>
      <c r="X13">
        <v>4059.0728473313893</v>
      </c>
      <c r="Y13">
        <v>31</v>
      </c>
      <c r="Z13">
        <v>130.66009974479675</v>
      </c>
      <c r="AA13" t="s">
        <v>11</v>
      </c>
      <c r="AB13">
        <v>1657.4709427991672</v>
      </c>
      <c r="AC13">
        <v>2</v>
      </c>
      <c r="AD13">
        <v>11762.590971499674</v>
      </c>
      <c r="AE13">
        <v>3423.2348649671239</v>
      </c>
      <c r="AF13">
        <v>20101.947078032223</v>
      </c>
      <c r="AG13">
        <v>287</v>
      </c>
      <c r="AH13" t="s">
        <v>17</v>
      </c>
      <c r="AI13" t="s">
        <v>18</v>
      </c>
      <c r="AJ13" t="s">
        <v>18</v>
      </c>
      <c r="AK13" t="s">
        <v>17</v>
      </c>
      <c r="AL13">
        <v>621.50802859232249</v>
      </c>
      <c r="AM13" t="s">
        <v>11</v>
      </c>
      <c r="AN13">
        <v>1458.5528761279729</v>
      </c>
      <c r="AO13">
        <v>17</v>
      </c>
      <c r="AP13">
        <v>3870.5503632476784</v>
      </c>
      <c r="AQ13" t="s">
        <v>11</v>
      </c>
      <c r="AR13">
        <v>8130.7287203251681</v>
      </c>
      <c r="AS13">
        <v>90</v>
      </c>
      <c r="AT13" t="s">
        <v>17</v>
      </c>
      <c r="AU13" t="s">
        <v>18</v>
      </c>
      <c r="AV13" t="s">
        <v>18</v>
      </c>
      <c r="AW13" t="s">
        <v>17</v>
      </c>
      <c r="AX13">
        <v>6485.0720697939523</v>
      </c>
      <c r="AY13">
        <v>34.921452265780317</v>
      </c>
      <c r="AZ13">
        <v>12935.222687322124</v>
      </c>
      <c r="BA13">
        <v>164</v>
      </c>
      <c r="BB13">
        <v>785.46050986571981</v>
      </c>
      <c r="BC13" t="s">
        <v>11</v>
      </c>
      <c r="BD13">
        <v>1911.1529977740186</v>
      </c>
      <c r="BE13">
        <v>16</v>
      </c>
    </row>
    <row r="14" spans="1:57" x14ac:dyDescent="0.25">
      <c r="A14" t="s">
        <v>26</v>
      </c>
      <c r="B14">
        <v>73.430201301299803</v>
      </c>
      <c r="C14" t="s">
        <v>11</v>
      </c>
      <c r="D14">
        <v>238.96056122288221</v>
      </c>
      <c r="E14">
        <v>3</v>
      </c>
      <c r="F14" t="s">
        <v>17</v>
      </c>
      <c r="G14" t="s">
        <v>18</v>
      </c>
      <c r="H14" t="s">
        <v>18</v>
      </c>
      <c r="I14" t="s">
        <v>17</v>
      </c>
      <c r="J14" t="s">
        <v>17</v>
      </c>
      <c r="K14" t="s">
        <v>18</v>
      </c>
      <c r="L14" t="s">
        <v>18</v>
      </c>
      <c r="M14" t="s">
        <v>17</v>
      </c>
      <c r="N14" t="s">
        <v>17</v>
      </c>
      <c r="O14" t="s">
        <v>18</v>
      </c>
      <c r="P14" t="s">
        <v>18</v>
      </c>
      <c r="Q14" t="s">
        <v>17</v>
      </c>
      <c r="R14" t="s">
        <v>17</v>
      </c>
      <c r="S14" t="s">
        <v>18</v>
      </c>
      <c r="T14" t="s">
        <v>18</v>
      </c>
      <c r="U14" t="s">
        <v>17</v>
      </c>
      <c r="V14">
        <v>73.430201301299803</v>
      </c>
      <c r="W14" t="s">
        <v>11</v>
      </c>
      <c r="X14">
        <v>238.96056122288221</v>
      </c>
      <c r="Y14">
        <v>3</v>
      </c>
      <c r="Z14" t="s">
        <v>17</v>
      </c>
      <c r="AA14" t="s">
        <v>18</v>
      </c>
      <c r="AB14" t="s">
        <v>18</v>
      </c>
      <c r="AC14" t="s">
        <v>17</v>
      </c>
      <c r="AD14">
        <v>311.88791005852801</v>
      </c>
      <c r="AE14">
        <v>36.209928878890196</v>
      </c>
      <c r="AF14">
        <v>587.56589123816582</v>
      </c>
      <c r="AG14">
        <v>18</v>
      </c>
      <c r="AH14" t="s">
        <v>17</v>
      </c>
      <c r="AI14" t="s">
        <v>18</v>
      </c>
      <c r="AJ14" t="s">
        <v>18</v>
      </c>
      <c r="AK14" t="s">
        <v>17</v>
      </c>
      <c r="AL14" t="s">
        <v>17</v>
      </c>
      <c r="AM14" t="s">
        <v>18</v>
      </c>
      <c r="AN14" t="s">
        <v>18</v>
      </c>
      <c r="AO14" t="s">
        <v>17</v>
      </c>
      <c r="AP14">
        <v>1.0132628169026106</v>
      </c>
      <c r="AS14">
        <v>1</v>
      </c>
      <c r="AT14" t="s">
        <v>17</v>
      </c>
      <c r="AU14" t="s">
        <v>18</v>
      </c>
      <c r="AV14" t="s">
        <v>18</v>
      </c>
      <c r="AW14" t="s">
        <v>17</v>
      </c>
      <c r="AX14">
        <v>166.60473309138735</v>
      </c>
      <c r="AY14">
        <v>75.103957729494695</v>
      </c>
      <c r="AZ14">
        <v>258.10550845327998</v>
      </c>
      <c r="BA14">
        <v>14</v>
      </c>
      <c r="BB14">
        <v>144.26991415023804</v>
      </c>
      <c r="BC14" t="s">
        <v>11</v>
      </c>
      <c r="BD14">
        <v>706.03862730856144</v>
      </c>
      <c r="BE14">
        <v>3</v>
      </c>
    </row>
    <row r="15" spans="1:57" x14ac:dyDescent="0.25">
      <c r="A15" t="s">
        <v>27</v>
      </c>
      <c r="B15" t="s">
        <v>17</v>
      </c>
      <c r="C15" t="s">
        <v>18</v>
      </c>
      <c r="D15" t="s">
        <v>18</v>
      </c>
      <c r="E15" t="s">
        <v>17</v>
      </c>
      <c r="F15" t="s">
        <v>17</v>
      </c>
      <c r="G15" t="s">
        <v>18</v>
      </c>
      <c r="H15" t="s">
        <v>18</v>
      </c>
      <c r="I15" t="s">
        <v>17</v>
      </c>
      <c r="J15" t="s">
        <v>17</v>
      </c>
      <c r="K15" t="s">
        <v>18</v>
      </c>
      <c r="L15" t="s">
        <v>18</v>
      </c>
      <c r="M15" t="s">
        <v>17</v>
      </c>
      <c r="N15" t="s">
        <v>17</v>
      </c>
      <c r="O15" t="s">
        <v>18</v>
      </c>
      <c r="P15" t="s">
        <v>18</v>
      </c>
      <c r="Q15" t="s">
        <v>17</v>
      </c>
      <c r="R15" t="s">
        <v>17</v>
      </c>
      <c r="S15" t="s">
        <v>18</v>
      </c>
      <c r="T15" t="s">
        <v>18</v>
      </c>
      <c r="U15" t="s">
        <v>17</v>
      </c>
      <c r="V15" t="s">
        <v>17</v>
      </c>
      <c r="W15" t="s">
        <v>18</v>
      </c>
      <c r="X15" t="s">
        <v>18</v>
      </c>
      <c r="Y15" t="s">
        <v>17</v>
      </c>
      <c r="Z15" t="s">
        <v>17</v>
      </c>
      <c r="AA15" t="s">
        <v>18</v>
      </c>
      <c r="AB15" t="s">
        <v>18</v>
      </c>
      <c r="AC15" t="s">
        <v>17</v>
      </c>
      <c r="AD15" t="s">
        <v>17</v>
      </c>
      <c r="AE15" t="s">
        <v>18</v>
      </c>
      <c r="AF15" t="s">
        <v>18</v>
      </c>
      <c r="AG15" t="s">
        <v>17</v>
      </c>
      <c r="AH15" t="s">
        <v>17</v>
      </c>
      <c r="AI15" t="s">
        <v>18</v>
      </c>
      <c r="AJ15" t="s">
        <v>18</v>
      </c>
      <c r="AK15" t="s">
        <v>17</v>
      </c>
      <c r="AL15" t="s">
        <v>17</v>
      </c>
      <c r="AM15" t="s">
        <v>18</v>
      </c>
      <c r="AN15" t="s">
        <v>18</v>
      </c>
      <c r="AO15" t="s">
        <v>17</v>
      </c>
      <c r="AP15" t="s">
        <v>17</v>
      </c>
      <c r="AQ15" t="s">
        <v>18</v>
      </c>
      <c r="AR15" t="s">
        <v>18</v>
      </c>
      <c r="AS15" t="s">
        <v>17</v>
      </c>
      <c r="AT15" t="s">
        <v>17</v>
      </c>
      <c r="AU15" t="s">
        <v>18</v>
      </c>
      <c r="AV15" t="s">
        <v>18</v>
      </c>
      <c r="AW15" t="s">
        <v>17</v>
      </c>
      <c r="AX15" t="s">
        <v>17</v>
      </c>
      <c r="AY15" t="s">
        <v>18</v>
      </c>
      <c r="AZ15" t="s">
        <v>18</v>
      </c>
      <c r="BA15" t="s">
        <v>17</v>
      </c>
      <c r="BB15" t="s">
        <v>17</v>
      </c>
      <c r="BC15" t="s">
        <v>18</v>
      </c>
      <c r="BD15" t="s">
        <v>18</v>
      </c>
      <c r="BE15" t="s">
        <v>17</v>
      </c>
    </row>
    <row r="16" spans="1:57" x14ac:dyDescent="0.25">
      <c r="A16" t="s">
        <v>28</v>
      </c>
      <c r="B16" t="s">
        <v>17</v>
      </c>
      <c r="C16" t="s">
        <v>18</v>
      </c>
      <c r="D16" t="s">
        <v>18</v>
      </c>
      <c r="E16" t="s">
        <v>17</v>
      </c>
      <c r="F16" t="s">
        <v>17</v>
      </c>
      <c r="G16" t="s">
        <v>18</v>
      </c>
      <c r="H16" t="s">
        <v>18</v>
      </c>
      <c r="I16" t="s">
        <v>17</v>
      </c>
      <c r="J16" t="s">
        <v>17</v>
      </c>
      <c r="K16" t="s">
        <v>18</v>
      </c>
      <c r="L16" t="s">
        <v>18</v>
      </c>
      <c r="M16" t="s">
        <v>17</v>
      </c>
      <c r="N16" t="s">
        <v>17</v>
      </c>
      <c r="O16" t="s">
        <v>18</v>
      </c>
      <c r="P16" t="s">
        <v>18</v>
      </c>
      <c r="Q16" t="s">
        <v>17</v>
      </c>
      <c r="R16" t="s">
        <v>17</v>
      </c>
      <c r="S16" t="s">
        <v>18</v>
      </c>
      <c r="T16" t="s">
        <v>18</v>
      </c>
      <c r="U16" t="s">
        <v>17</v>
      </c>
      <c r="V16" t="s">
        <v>17</v>
      </c>
      <c r="W16" t="s">
        <v>18</v>
      </c>
      <c r="X16" t="s">
        <v>18</v>
      </c>
      <c r="Y16" t="s">
        <v>17</v>
      </c>
      <c r="Z16" t="s">
        <v>17</v>
      </c>
      <c r="AA16" t="s">
        <v>18</v>
      </c>
      <c r="AB16" t="s">
        <v>18</v>
      </c>
      <c r="AC16" t="s">
        <v>17</v>
      </c>
      <c r="AD16" t="s">
        <v>17</v>
      </c>
      <c r="AE16" t="s">
        <v>18</v>
      </c>
      <c r="AF16" t="s">
        <v>18</v>
      </c>
      <c r="AG16" t="s">
        <v>17</v>
      </c>
      <c r="AH16" t="s">
        <v>17</v>
      </c>
      <c r="AI16" t="s">
        <v>18</v>
      </c>
      <c r="AJ16" t="s">
        <v>18</v>
      </c>
      <c r="AK16" t="s">
        <v>17</v>
      </c>
      <c r="AL16" t="s">
        <v>17</v>
      </c>
      <c r="AM16" t="s">
        <v>18</v>
      </c>
      <c r="AN16" t="s">
        <v>18</v>
      </c>
      <c r="AO16" t="s">
        <v>17</v>
      </c>
      <c r="AP16" t="s">
        <v>17</v>
      </c>
      <c r="AQ16" t="s">
        <v>18</v>
      </c>
      <c r="AR16" t="s">
        <v>18</v>
      </c>
      <c r="AS16" t="s">
        <v>17</v>
      </c>
      <c r="AT16" t="s">
        <v>17</v>
      </c>
      <c r="AU16" t="s">
        <v>18</v>
      </c>
      <c r="AV16" t="s">
        <v>18</v>
      </c>
      <c r="AW16" t="s">
        <v>17</v>
      </c>
      <c r="AX16" t="s">
        <v>17</v>
      </c>
      <c r="AY16" t="s">
        <v>18</v>
      </c>
      <c r="AZ16" t="s">
        <v>18</v>
      </c>
      <c r="BA16" t="s">
        <v>17</v>
      </c>
      <c r="BB16" t="s">
        <v>17</v>
      </c>
      <c r="BC16" t="s">
        <v>18</v>
      </c>
      <c r="BD16" t="s">
        <v>18</v>
      </c>
      <c r="BE16" t="s">
        <v>17</v>
      </c>
    </row>
    <row r="17" spans="1:57" x14ac:dyDescent="0.25">
      <c r="A17" t="s">
        <v>29</v>
      </c>
      <c r="B17" t="s">
        <v>17</v>
      </c>
      <c r="C17" t="s">
        <v>18</v>
      </c>
      <c r="D17" t="s">
        <v>18</v>
      </c>
      <c r="E17" t="s">
        <v>17</v>
      </c>
      <c r="F17" t="s">
        <v>17</v>
      </c>
      <c r="G17" t="s">
        <v>18</v>
      </c>
      <c r="H17" t="s">
        <v>18</v>
      </c>
      <c r="I17" t="s">
        <v>17</v>
      </c>
      <c r="J17" t="s">
        <v>17</v>
      </c>
      <c r="K17" t="s">
        <v>18</v>
      </c>
      <c r="L17" t="s">
        <v>18</v>
      </c>
      <c r="M17" t="s">
        <v>17</v>
      </c>
      <c r="N17" t="s">
        <v>17</v>
      </c>
      <c r="O17" t="s">
        <v>18</v>
      </c>
      <c r="P17" t="s">
        <v>18</v>
      </c>
      <c r="Q17" t="s">
        <v>17</v>
      </c>
      <c r="R17" t="s">
        <v>17</v>
      </c>
      <c r="S17" t="s">
        <v>18</v>
      </c>
      <c r="T17" t="s">
        <v>18</v>
      </c>
      <c r="U17" t="s">
        <v>17</v>
      </c>
      <c r="V17" t="s">
        <v>17</v>
      </c>
      <c r="W17" t="s">
        <v>18</v>
      </c>
      <c r="X17" t="s">
        <v>18</v>
      </c>
      <c r="Y17" t="s">
        <v>17</v>
      </c>
      <c r="Z17" t="s">
        <v>17</v>
      </c>
      <c r="AA17" t="s">
        <v>18</v>
      </c>
      <c r="AB17" t="s">
        <v>18</v>
      </c>
      <c r="AC17" t="s">
        <v>17</v>
      </c>
      <c r="AD17" t="s">
        <v>17</v>
      </c>
      <c r="AE17" t="s">
        <v>18</v>
      </c>
      <c r="AF17" t="s">
        <v>18</v>
      </c>
      <c r="AG17" t="s">
        <v>17</v>
      </c>
      <c r="AH17" t="s">
        <v>17</v>
      </c>
      <c r="AI17" t="s">
        <v>18</v>
      </c>
      <c r="AJ17" t="s">
        <v>18</v>
      </c>
      <c r="AK17" t="s">
        <v>17</v>
      </c>
      <c r="AL17" t="s">
        <v>17</v>
      </c>
      <c r="AM17" t="s">
        <v>18</v>
      </c>
      <c r="AN17" t="s">
        <v>18</v>
      </c>
      <c r="AO17" t="s">
        <v>17</v>
      </c>
      <c r="AP17" t="s">
        <v>17</v>
      </c>
      <c r="AQ17" t="s">
        <v>18</v>
      </c>
      <c r="AR17" t="s">
        <v>18</v>
      </c>
      <c r="AS17" t="s">
        <v>17</v>
      </c>
      <c r="AT17" t="s">
        <v>17</v>
      </c>
      <c r="AU17" t="s">
        <v>18</v>
      </c>
      <c r="AV17" t="s">
        <v>18</v>
      </c>
      <c r="AW17" t="s">
        <v>17</v>
      </c>
      <c r="AX17" t="s">
        <v>17</v>
      </c>
      <c r="AY17" t="s">
        <v>18</v>
      </c>
      <c r="AZ17" t="s">
        <v>18</v>
      </c>
      <c r="BA17" t="s">
        <v>17</v>
      </c>
      <c r="BB17" t="s">
        <v>17</v>
      </c>
      <c r="BC17" t="s">
        <v>18</v>
      </c>
      <c r="BD17" t="s">
        <v>18</v>
      </c>
      <c r="BE17" t="s">
        <v>17</v>
      </c>
    </row>
    <row r="18" spans="1:57" x14ac:dyDescent="0.25">
      <c r="A18" t="s">
        <v>30</v>
      </c>
      <c r="B18">
        <v>19.195302388112097</v>
      </c>
      <c r="C18" t="s">
        <v>11</v>
      </c>
      <c r="D18">
        <v>75.824814542378093</v>
      </c>
      <c r="E18">
        <v>3</v>
      </c>
      <c r="F18" t="s">
        <v>17</v>
      </c>
      <c r="G18" t="s">
        <v>18</v>
      </c>
      <c r="H18" t="s">
        <v>18</v>
      </c>
      <c r="I18" t="s">
        <v>17</v>
      </c>
      <c r="J18">
        <v>3.6541072362587528</v>
      </c>
      <c r="K18" t="s">
        <v>11</v>
      </c>
      <c r="L18">
        <v>8.6231911802238272</v>
      </c>
      <c r="M18">
        <v>2</v>
      </c>
      <c r="N18">
        <v>15.541195151853344</v>
      </c>
      <c r="Q18">
        <v>1</v>
      </c>
      <c r="R18" t="s">
        <v>17</v>
      </c>
      <c r="S18" t="s">
        <v>18</v>
      </c>
      <c r="T18" t="s">
        <v>18</v>
      </c>
      <c r="U18" t="s">
        <v>17</v>
      </c>
      <c r="V18" t="s">
        <v>17</v>
      </c>
      <c r="W18" t="s">
        <v>18</v>
      </c>
      <c r="X18" t="s">
        <v>18</v>
      </c>
      <c r="Y18" t="s">
        <v>17</v>
      </c>
      <c r="Z18" t="s">
        <v>17</v>
      </c>
      <c r="AA18" t="s">
        <v>18</v>
      </c>
      <c r="AB18" t="s">
        <v>18</v>
      </c>
      <c r="AC18" t="s">
        <v>17</v>
      </c>
      <c r="AD18">
        <v>422.82847074865168</v>
      </c>
      <c r="AE18">
        <v>81.3565281054926</v>
      </c>
      <c r="AF18">
        <v>764.30041339181071</v>
      </c>
      <c r="AG18">
        <v>27</v>
      </c>
      <c r="AH18" t="s">
        <v>17</v>
      </c>
      <c r="AI18" t="s">
        <v>18</v>
      </c>
      <c r="AJ18" t="s">
        <v>18</v>
      </c>
      <c r="AK18" t="s">
        <v>17</v>
      </c>
      <c r="AL18">
        <v>371.16775400815044</v>
      </c>
      <c r="AM18">
        <v>31.310947720307297</v>
      </c>
      <c r="AN18">
        <v>711.02456029599352</v>
      </c>
      <c r="AO18">
        <v>16</v>
      </c>
      <c r="AP18">
        <v>51.660716740501229</v>
      </c>
      <c r="AQ18">
        <v>4.9985201479613011</v>
      </c>
      <c r="AR18">
        <v>98.322913333041157</v>
      </c>
      <c r="AS18">
        <v>11</v>
      </c>
      <c r="AT18" t="s">
        <v>17</v>
      </c>
      <c r="AU18" t="s">
        <v>18</v>
      </c>
      <c r="AV18" t="s">
        <v>18</v>
      </c>
      <c r="AW18" t="s">
        <v>17</v>
      </c>
      <c r="AX18" t="s">
        <v>17</v>
      </c>
      <c r="AY18" t="s">
        <v>18</v>
      </c>
      <c r="AZ18" t="s">
        <v>18</v>
      </c>
      <c r="BA18" t="s">
        <v>17</v>
      </c>
      <c r="BB18" t="s">
        <v>17</v>
      </c>
      <c r="BC18" t="s">
        <v>18</v>
      </c>
      <c r="BD18" t="s">
        <v>18</v>
      </c>
      <c r="BE18" t="s">
        <v>17</v>
      </c>
    </row>
    <row r="19" spans="1:57" x14ac:dyDescent="0.25">
      <c r="A19" t="s">
        <v>31</v>
      </c>
      <c r="B19">
        <v>601.18776568697547</v>
      </c>
      <c r="C19" t="s">
        <v>11</v>
      </c>
      <c r="D19">
        <v>1517.8001510531951</v>
      </c>
      <c r="E19">
        <v>15</v>
      </c>
      <c r="F19" t="s">
        <v>17</v>
      </c>
      <c r="G19" t="s">
        <v>18</v>
      </c>
      <c r="H19" t="s">
        <v>18</v>
      </c>
      <c r="I19" t="s">
        <v>17</v>
      </c>
      <c r="J19">
        <v>226.12644906101642</v>
      </c>
      <c r="K19" t="s">
        <v>11</v>
      </c>
      <c r="L19">
        <v>471.39215858990178</v>
      </c>
      <c r="M19">
        <v>7</v>
      </c>
      <c r="N19">
        <v>375.06131662595908</v>
      </c>
      <c r="O19" t="s">
        <v>11</v>
      </c>
      <c r="P19">
        <v>1401.4787826800414</v>
      </c>
      <c r="Q19">
        <v>8</v>
      </c>
      <c r="R19" t="s">
        <v>17</v>
      </c>
      <c r="S19" t="s">
        <v>18</v>
      </c>
      <c r="T19" t="s">
        <v>18</v>
      </c>
      <c r="U19" t="s">
        <v>17</v>
      </c>
      <c r="V19" t="s">
        <v>17</v>
      </c>
      <c r="W19" t="s">
        <v>18</v>
      </c>
      <c r="X19" t="s">
        <v>18</v>
      </c>
      <c r="Y19" t="s">
        <v>17</v>
      </c>
      <c r="Z19" t="s">
        <v>17</v>
      </c>
      <c r="AA19" t="s">
        <v>18</v>
      </c>
      <c r="AB19" t="s">
        <v>18</v>
      </c>
      <c r="AC19" t="s">
        <v>17</v>
      </c>
      <c r="AD19">
        <v>2836.6303507166149</v>
      </c>
      <c r="AE19">
        <v>794.46002459603824</v>
      </c>
      <c r="AF19">
        <v>4878.8006768371915</v>
      </c>
      <c r="AG19">
        <v>76</v>
      </c>
      <c r="AH19">
        <v>81.687861703677299</v>
      </c>
      <c r="AI19">
        <v>50.026556822576808</v>
      </c>
      <c r="AJ19">
        <v>113.34916658477779</v>
      </c>
      <c r="AK19">
        <v>4</v>
      </c>
      <c r="AL19">
        <v>952.98506023408618</v>
      </c>
      <c r="AM19">
        <v>366.05532287456651</v>
      </c>
      <c r="AN19">
        <v>1539.9147975936057</v>
      </c>
      <c r="AO19">
        <v>38</v>
      </c>
      <c r="AP19">
        <v>1801.9574287788514</v>
      </c>
      <c r="AQ19" t="s">
        <v>11</v>
      </c>
      <c r="AR19">
        <v>3801.4335698651016</v>
      </c>
      <c r="AS19">
        <v>34</v>
      </c>
      <c r="AT19" t="s">
        <v>17</v>
      </c>
      <c r="AU19" t="s">
        <v>18</v>
      </c>
      <c r="AV19" t="s">
        <v>18</v>
      </c>
      <c r="AW19" t="s">
        <v>17</v>
      </c>
      <c r="AX19" t="s">
        <v>17</v>
      </c>
      <c r="AY19" t="s">
        <v>18</v>
      </c>
      <c r="AZ19" t="s">
        <v>18</v>
      </c>
      <c r="BA19" t="s">
        <v>17</v>
      </c>
      <c r="BB19" t="s">
        <v>17</v>
      </c>
      <c r="BC19" t="s">
        <v>18</v>
      </c>
      <c r="BD19" t="s">
        <v>18</v>
      </c>
      <c r="BE19" t="s">
        <v>17</v>
      </c>
    </row>
    <row r="20" spans="1:57" x14ac:dyDescent="0.25">
      <c r="A20" t="s">
        <v>32</v>
      </c>
      <c r="B20">
        <v>10.989895352573965</v>
      </c>
      <c r="C20" t="s">
        <v>11</v>
      </c>
      <c r="D20">
        <v>102.55671965128147</v>
      </c>
      <c r="E20">
        <v>4</v>
      </c>
      <c r="F20" t="s">
        <v>17</v>
      </c>
      <c r="G20" t="s">
        <v>18</v>
      </c>
      <c r="H20" t="s">
        <v>18</v>
      </c>
      <c r="I20" t="s">
        <v>17</v>
      </c>
      <c r="J20">
        <v>0.19324267774415027</v>
      </c>
      <c r="M20">
        <v>1</v>
      </c>
      <c r="N20">
        <v>10.796652674829815</v>
      </c>
      <c r="O20" t="s">
        <v>11</v>
      </c>
      <c r="P20">
        <v>104.71913887279854</v>
      </c>
      <c r="Q20">
        <v>3</v>
      </c>
      <c r="R20" t="s">
        <v>17</v>
      </c>
      <c r="S20" t="s">
        <v>18</v>
      </c>
      <c r="T20" t="s">
        <v>18</v>
      </c>
      <c r="U20" t="s">
        <v>17</v>
      </c>
      <c r="V20" t="s">
        <v>17</v>
      </c>
      <c r="W20" t="s">
        <v>18</v>
      </c>
      <c r="X20" t="s">
        <v>18</v>
      </c>
      <c r="Y20" t="s">
        <v>17</v>
      </c>
      <c r="Z20" t="s">
        <v>17</v>
      </c>
      <c r="AA20" t="s">
        <v>18</v>
      </c>
      <c r="AB20" t="s">
        <v>18</v>
      </c>
      <c r="AC20" t="s">
        <v>17</v>
      </c>
      <c r="AD20">
        <v>140.61499356857627</v>
      </c>
      <c r="AE20">
        <v>67.401803138524215</v>
      </c>
      <c r="AF20">
        <v>213.82818399862833</v>
      </c>
      <c r="AG20">
        <v>26</v>
      </c>
      <c r="AH20">
        <v>28.246635780707152</v>
      </c>
      <c r="AK20">
        <v>2</v>
      </c>
      <c r="AL20">
        <v>66.973560954115115</v>
      </c>
      <c r="AM20">
        <v>21.059960734838498</v>
      </c>
      <c r="AN20">
        <v>112.88716117339173</v>
      </c>
      <c r="AO20">
        <v>10</v>
      </c>
      <c r="AP20">
        <v>45.394796833754</v>
      </c>
      <c r="AQ20">
        <v>0.950001977258907</v>
      </c>
      <c r="AR20">
        <v>89.839591690249094</v>
      </c>
      <c r="AS20">
        <v>14</v>
      </c>
      <c r="AT20" t="s">
        <v>17</v>
      </c>
      <c r="AU20" t="s">
        <v>18</v>
      </c>
      <c r="AV20" t="s">
        <v>18</v>
      </c>
      <c r="AW20" t="s">
        <v>17</v>
      </c>
      <c r="AX20" t="s">
        <v>17</v>
      </c>
      <c r="AY20" t="s">
        <v>18</v>
      </c>
      <c r="AZ20" t="s">
        <v>18</v>
      </c>
      <c r="BA20" t="s">
        <v>17</v>
      </c>
      <c r="BB20" t="s">
        <v>17</v>
      </c>
      <c r="BC20" t="s">
        <v>18</v>
      </c>
      <c r="BD20" t="s">
        <v>18</v>
      </c>
      <c r="BE20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91B3F-2049-4772-9EB5-EC59DF572C95}">
  <sheetPr>
    <tabColor rgb="FFFFFF00"/>
  </sheetPr>
  <dimension ref="A1:Z145"/>
  <sheetViews>
    <sheetView topLeftCell="B87" zoomScale="74" zoomScaleNormal="70" workbookViewId="0">
      <selection activeCell="O76" sqref="O76"/>
    </sheetView>
  </sheetViews>
  <sheetFormatPr defaultColWidth="9.140625" defaultRowHeight="15" x14ac:dyDescent="0.25"/>
  <cols>
    <col min="1" max="8" width="15.85546875" style="23" customWidth="1"/>
    <col min="9" max="9" width="11.140625" style="24" customWidth="1"/>
    <col min="10" max="10" width="42.42578125" style="7" customWidth="1"/>
    <col min="11" max="12" width="16.42578125" style="3" customWidth="1"/>
    <col min="13" max="14" width="16.42578125" style="2" customWidth="1"/>
    <col min="15" max="15" width="16.42578125" style="3" customWidth="1"/>
    <col min="16" max="16" width="16.42578125" style="2" customWidth="1"/>
    <col min="17" max="24" width="16.42578125" style="3" customWidth="1"/>
    <col min="25" max="16384" width="9.140625" style="2"/>
  </cols>
  <sheetData>
    <row r="1" spans="1:26" ht="22.5" customHeight="1" x14ac:dyDescent="0.25">
      <c r="A1" s="31" t="str">
        <f>'[1]Quantitative Indicators '!$B$16</f>
        <v>Market share of malaria blood testing overall</v>
      </c>
      <c r="J1" s="6" t="s">
        <v>2</v>
      </c>
      <c r="K1" s="3">
        <f t="shared" ref="K1:Z1" si="0">IFERROR(IF((RIGHT(K11,LEN(K11)-2)*1)&gt;50,0,1), "")</f>
        <v>0</v>
      </c>
      <c r="L1" s="3">
        <f t="shared" si="0"/>
        <v>1</v>
      </c>
      <c r="M1" s="2">
        <f t="shared" si="0"/>
        <v>1</v>
      </c>
      <c r="N1" s="2">
        <f t="shared" si="0"/>
        <v>1</v>
      </c>
      <c r="O1" s="3">
        <f t="shared" si="0"/>
        <v>1</v>
      </c>
      <c r="P1" s="2">
        <f t="shared" si="0"/>
        <v>0</v>
      </c>
      <c r="Q1" s="3">
        <f t="shared" si="0"/>
        <v>1</v>
      </c>
      <c r="R1" s="3">
        <f t="shared" si="0"/>
        <v>0</v>
      </c>
      <c r="S1" s="3">
        <f t="shared" si="0"/>
        <v>1</v>
      </c>
      <c r="T1" s="3">
        <f t="shared" si="0"/>
        <v>0</v>
      </c>
      <c r="U1" s="3">
        <f t="shared" si="0"/>
        <v>0</v>
      </c>
      <c r="V1" s="3">
        <f t="shared" si="0"/>
        <v>0</v>
      </c>
      <c r="W1" s="3">
        <f t="shared" si="0"/>
        <v>0</v>
      </c>
      <c r="X1" s="3">
        <f t="shared" si="0"/>
        <v>1</v>
      </c>
      <c r="Z1" s="2" t="str">
        <f t="shared" si="0"/>
        <v/>
      </c>
    </row>
    <row r="3" spans="1:26" x14ac:dyDescent="0.25">
      <c r="A3" t="s">
        <v>3</v>
      </c>
      <c r="B3"/>
      <c r="C3"/>
      <c r="D3"/>
      <c r="E3"/>
    </row>
    <row r="4" spans="1:26" ht="15.75" x14ac:dyDescent="0.25">
      <c r="A4" s="128" t="s">
        <v>49</v>
      </c>
      <c r="B4"/>
      <c r="C4"/>
      <c r="D4"/>
      <c r="E4"/>
    </row>
    <row r="5" spans="1:26" ht="15.75" x14ac:dyDescent="0.25">
      <c r="A5" s="128" t="s">
        <v>63</v>
      </c>
      <c r="B5"/>
      <c r="C5"/>
      <c r="D5"/>
      <c r="E5"/>
    </row>
    <row r="6" spans="1:26" ht="15.75" x14ac:dyDescent="0.25">
      <c r="A6" s="128" t="s">
        <v>64</v>
      </c>
      <c r="B6"/>
      <c r="C6"/>
      <c r="D6"/>
      <c r="E6"/>
    </row>
    <row r="7" spans="1:26" x14ac:dyDescent="0.25">
      <c r="C7"/>
      <c r="D7"/>
      <c r="E7"/>
    </row>
    <row r="8" spans="1:26" s="98" customFormat="1" ht="15.75" x14ac:dyDescent="0.25">
      <c r="A8" s="97"/>
      <c r="C8" s="97"/>
      <c r="D8" s="97"/>
      <c r="E8" s="97"/>
      <c r="H8" s="99"/>
      <c r="I8" s="100"/>
      <c r="J8" s="8" t="s">
        <v>50</v>
      </c>
      <c r="K8" s="101"/>
      <c r="L8" s="101"/>
      <c r="O8" s="101"/>
      <c r="Q8" s="101"/>
      <c r="R8" s="101"/>
      <c r="S8" s="101"/>
      <c r="T8" s="101"/>
      <c r="U8" s="101"/>
      <c r="V8" s="101"/>
      <c r="W8" s="101"/>
      <c r="X8" s="101"/>
    </row>
    <row r="9" spans="1:26" s="107" customFormat="1" ht="12.75" x14ac:dyDescent="0.2">
      <c r="A9" s="104"/>
      <c r="B9" s="104"/>
      <c r="C9" s="104"/>
      <c r="D9" s="104"/>
      <c r="E9" s="104"/>
      <c r="F9" s="105"/>
      <c r="G9" s="105"/>
      <c r="H9" s="105"/>
      <c r="I9" s="106"/>
      <c r="K9" s="186" t="s">
        <v>33</v>
      </c>
      <c r="L9" s="186"/>
      <c r="M9" s="186"/>
      <c r="N9" s="186"/>
      <c r="O9" s="186"/>
      <c r="P9" s="186"/>
      <c r="Q9" s="187"/>
      <c r="R9" s="181" t="s">
        <v>34</v>
      </c>
      <c r="S9" s="182"/>
      <c r="T9" s="182"/>
      <c r="U9" s="182"/>
      <c r="V9" s="182"/>
      <c r="W9" s="182"/>
      <c r="X9" s="182"/>
    </row>
    <row r="10" spans="1:26" ht="23.25" x14ac:dyDescent="0.25">
      <c r="B10"/>
      <c r="C10"/>
      <c r="D10"/>
      <c r="E10"/>
      <c r="J10" s="183" t="s">
        <v>50</v>
      </c>
      <c r="K10" s="108" t="str">
        <f>IF(T_ii!B2="","",T_ii!B2)</f>
        <v>Retail TOTAL</v>
      </c>
      <c r="L10" s="108" t="str">
        <f>IF(T_ii!F2="","",T_ii!F2)</f>
        <v>Private Not For-Profit Facility</v>
      </c>
      <c r="M10" s="108" t="str">
        <f>IF(T_ii!J2="","",T_ii!J2)</f>
        <v>Private For-Profit Facility</v>
      </c>
      <c r="N10" s="108" t="str">
        <f>IF(T_ii!N2="","",T_ii!N2)</f>
        <v>Pharmacy</v>
      </c>
      <c r="O10" s="108" t="str">
        <f>IF(T_ii!R2="","",T_ii!R2)</f>
        <v>Laboratory</v>
      </c>
      <c r="P10" s="108" t="str">
        <f>IF(T_ii!V2="","",T_ii!V2)</f>
        <v>Drug store</v>
      </c>
      <c r="Q10" s="109" t="str">
        <f>IF(T_ii!Z2="","",T_ii!Z2)</f>
        <v>Informal TOTAL</v>
      </c>
      <c r="R10" s="110" t="str">
        <f>IF(T_ii!AD2="","",T_ii!AD2)</f>
        <v>Retail TOTAL</v>
      </c>
      <c r="S10" s="110" t="str">
        <f>IF(T_ii!AH2="","",T_ii!AH2)</f>
        <v>Private Not For-Profit Facility</v>
      </c>
      <c r="T10" s="110" t="str">
        <f>IF(T_ii!AL2="","",T_ii!AL2)</f>
        <v>Private For-Profit Facility</v>
      </c>
      <c r="U10" s="108" t="str">
        <f>IF(T_ii!AP2="","",T_ii!AP2)</f>
        <v>Pharmacy</v>
      </c>
      <c r="V10" s="108" t="str">
        <f>IF(T_ii!AT2="","",T_ii!AT2)</f>
        <v>Laboratory</v>
      </c>
      <c r="W10" s="108" t="str">
        <f>IF(T_ii!AX2="","",T_ii!AX2)</f>
        <v>Drug store</v>
      </c>
      <c r="X10" s="108" t="str">
        <f>IF(T_ii!BB2="","",T_ii!BB2)</f>
        <v>Informal TOTAL</v>
      </c>
      <c r="Y10" s="39"/>
      <c r="Z10" s="39"/>
    </row>
    <row r="11" spans="1:26" x14ac:dyDescent="0.25">
      <c r="B11"/>
      <c r="C11"/>
      <c r="D11"/>
      <c r="E11"/>
      <c r="J11" s="184"/>
      <c r="K11" s="111" t="str">
        <f>CONCATENATE("N=",T_ii!E4)</f>
        <v>N=173</v>
      </c>
      <c r="L11" s="111" t="str">
        <f>CONCATENATE("N=",T_ii!I4)</f>
        <v>N=4</v>
      </c>
      <c r="M11" s="111" t="str">
        <f>CONCATENATE("N=",T_ii!M4)</f>
        <v>N=16</v>
      </c>
      <c r="N11" s="111" t="str">
        <f>CONCATENATE("N=",T_ii!Q4)</f>
        <v>N=7</v>
      </c>
      <c r="O11" s="111" t="str">
        <f>CONCATENATE("N=",T_ii!U4)</f>
        <v>N=29</v>
      </c>
      <c r="P11" s="111" t="str">
        <f>CONCATENATE("N=",T_ii!Y4)</f>
        <v>N=115</v>
      </c>
      <c r="Q11" s="112" t="str">
        <f>CONCATENATE("N=",T_ii!AC4)</f>
        <v>N=2</v>
      </c>
      <c r="R11" s="113" t="str">
        <f>CONCATENATE("N=",T_ii!AG4)</f>
        <v>N=653</v>
      </c>
      <c r="S11" s="113" t="str">
        <f>CONCATENATE("N=",T_ii!AK4)</f>
        <v>N=30</v>
      </c>
      <c r="T11" s="113" t="str">
        <f>CONCATENATE("N=",T_ii!AO4)</f>
        <v>N=144</v>
      </c>
      <c r="U11" s="111" t="str">
        <f>CONCATENATE("N=",T_ii!AS4)</f>
        <v>N=60</v>
      </c>
      <c r="V11" s="111" t="str">
        <f>CONCATENATE("N=",T_ii!AW4)</f>
        <v>N=120</v>
      </c>
      <c r="W11" s="111" t="str">
        <f>CONCATENATE("N=",T_ii!BA4)</f>
        <v>N=287</v>
      </c>
      <c r="X11" s="111" t="str">
        <f>CONCATENATE("N=",T_ii!BE4)</f>
        <v>N=12</v>
      </c>
      <c r="Y11" s="39"/>
      <c r="Z11" s="39"/>
    </row>
    <row r="12" spans="1:26" x14ac:dyDescent="0.25">
      <c r="C12"/>
      <c r="D12"/>
      <c r="E12"/>
      <c r="J12" s="184"/>
      <c r="K12" s="114" t="s">
        <v>0</v>
      </c>
      <c r="L12" s="114" t="s">
        <v>0</v>
      </c>
      <c r="M12" s="114" t="s">
        <v>0</v>
      </c>
      <c r="N12" s="114" t="s">
        <v>0</v>
      </c>
      <c r="O12" s="114" t="s">
        <v>0</v>
      </c>
      <c r="P12" s="114" t="s">
        <v>0</v>
      </c>
      <c r="Q12" s="115" t="s">
        <v>0</v>
      </c>
      <c r="R12" s="113" t="s">
        <v>0</v>
      </c>
      <c r="S12" s="113" t="s">
        <v>0</v>
      </c>
      <c r="T12" s="113" t="s">
        <v>0</v>
      </c>
      <c r="U12" s="114" t="s">
        <v>0</v>
      </c>
      <c r="V12" s="114" t="s">
        <v>0</v>
      </c>
      <c r="W12" s="114" t="s">
        <v>0</v>
      </c>
      <c r="X12" s="114" t="s">
        <v>0</v>
      </c>
    </row>
    <row r="13" spans="1:26" x14ac:dyDescent="0.25">
      <c r="C13"/>
      <c r="D13"/>
      <c r="E13"/>
      <c r="J13" s="185"/>
      <c r="K13" s="116" t="str">
        <f t="shared" ref="K13:X13" si="1">"[95% CI]"</f>
        <v>[95% CI]</v>
      </c>
      <c r="L13" s="116" t="str">
        <f t="shared" si="1"/>
        <v>[95% CI]</v>
      </c>
      <c r="M13" s="116" t="str">
        <f t="shared" si="1"/>
        <v>[95% CI]</v>
      </c>
      <c r="N13" s="116" t="str">
        <f t="shared" si="1"/>
        <v>[95% CI]</v>
      </c>
      <c r="O13" s="116" t="str">
        <f t="shared" si="1"/>
        <v>[95% CI]</v>
      </c>
      <c r="P13" s="116" t="str">
        <f t="shared" si="1"/>
        <v>[95% CI]</v>
      </c>
      <c r="Q13" s="117" t="str">
        <f t="shared" si="1"/>
        <v>[95% CI]</v>
      </c>
      <c r="R13" s="118" t="str">
        <f t="shared" si="1"/>
        <v>[95% CI]</v>
      </c>
      <c r="S13" s="118" t="str">
        <f t="shared" si="1"/>
        <v>[95% CI]</v>
      </c>
      <c r="T13" s="118" t="str">
        <f t="shared" si="1"/>
        <v>[95% CI]</v>
      </c>
      <c r="U13" s="116" t="str">
        <f t="shared" si="1"/>
        <v>[95% CI]</v>
      </c>
      <c r="V13" s="116" t="str">
        <f t="shared" si="1"/>
        <v>[95% CI]</v>
      </c>
      <c r="W13" s="116" t="str">
        <f t="shared" si="1"/>
        <v>[95% CI]</v>
      </c>
      <c r="X13" s="116" t="str">
        <f t="shared" si="1"/>
        <v>[95% CI]</v>
      </c>
    </row>
    <row r="14" spans="1:26" x14ac:dyDescent="0.25">
      <c r="C14"/>
      <c r="D14"/>
      <c r="E14"/>
      <c r="J14" s="129" t="str">
        <f>T_i!$A$4</f>
        <v>any diagnostic (micro/rdt)</v>
      </c>
      <c r="K14" s="17">
        <f>ROUND(T_ii!B4,1)</f>
        <v>110075.3</v>
      </c>
      <c r="L14" s="13">
        <f>ROUND(T_ii!F4,1)</f>
        <v>685.1</v>
      </c>
      <c r="M14" s="13">
        <f>ROUND(T_ii!J4,1)</f>
        <v>1734.6</v>
      </c>
      <c r="N14" s="13">
        <f>ROUND(T_ii!N4,1)</f>
        <v>574.6</v>
      </c>
      <c r="O14" s="13">
        <f>ROUND(T_ii!R4,1)</f>
        <v>71286.7</v>
      </c>
      <c r="P14" s="13">
        <f>ROUND(T_ii!V4,1)</f>
        <v>35063.300000000003</v>
      </c>
      <c r="Q14" s="50">
        <f>ROUND(T_ii!Z4,1)</f>
        <v>731</v>
      </c>
      <c r="R14" s="17">
        <f>ROUND(T_ii!AD4,1)</f>
        <v>37003.4</v>
      </c>
      <c r="S14" s="13">
        <f>ROUND(T_ii!AH4,1)</f>
        <v>2410.8000000000002</v>
      </c>
      <c r="T14" s="13">
        <f>ROUND(T_ii!AL4,1)</f>
        <v>13932.5</v>
      </c>
      <c r="U14" s="13">
        <f>ROUND(T_ii!AP4,1)</f>
        <v>1860.3</v>
      </c>
      <c r="V14" s="13">
        <f>ROUND(T_ii!AT4,1)</f>
        <v>12208.7</v>
      </c>
      <c r="W14" s="13">
        <f>ROUND(T_ii!AX4,1)</f>
        <v>6126.1</v>
      </c>
      <c r="X14" s="13">
        <f>ROUND(T_ii!BB4,1)</f>
        <v>465.1</v>
      </c>
    </row>
    <row r="15" spans="1:26" s="46" customFormat="1" ht="9" x14ac:dyDescent="0.15">
      <c r="A15" s="41"/>
      <c r="B15" s="42"/>
      <c r="C15" s="42"/>
      <c r="D15" s="42"/>
      <c r="E15" s="42"/>
      <c r="F15" s="42"/>
      <c r="G15" s="42"/>
      <c r="H15" s="42"/>
      <c r="I15" s="43"/>
      <c r="J15" s="130"/>
      <c r="K15" s="44" t="str">
        <f>IF(T_ii!C4=".","-",(CONCATENATE("[",ROUND(T_ii!C4,1),"; ",ROUND(T_ii!D4,1),"]")))</f>
        <v>[696.6; 219454]</v>
      </c>
      <c r="L15" s="45" t="str">
        <f>IF(T_ii!G4=".","-",(CONCATENATE("[",ROUND(T_ii!G4,1),"; ",ROUND(T_ii!H4,1),"]")))</f>
        <v>[0; 1772.5]</v>
      </c>
      <c r="M15" s="45" t="str">
        <f>IF(T_ii!K4=".","-",(IF(T_ii!K4="","-",(CONCATENATE("[",ROUND(T_ii!K4,1),"; ",ROUND(T_ii!L4,1),"]")))))</f>
        <v>[444.3; 3025]</v>
      </c>
      <c r="N15" s="45" t="str">
        <f>IF(T_ii!O4=".","-",(CONCATENATE("[",ROUND(T_ii!O4,1),"; ",ROUND(T_ii!P4,1),"]")))</f>
        <v>[574.6; 574.6]</v>
      </c>
      <c r="O15" s="45" t="str">
        <f>IF(T_ii!S4=".","-",(CONCATENATE("[",ROUND(T_ii!S4,1),"; ",ROUND(T_ii!T4,1),"]")))</f>
        <v>[71286.7; 71286.7]</v>
      </c>
      <c r="P15" s="45" t="str">
        <f>IF(T_ii!W4=".","-",(CONCATENATE("[",ROUND(T_ii!W4,1),"; ",ROUND(T_ii!X4,1),"]")))</f>
        <v>[35063.3; 35063.3]</v>
      </c>
      <c r="Q15" s="51" t="str">
        <f>IF(T_ii!AA4=".","-",(CONCATENATE("[",ROUND(T_ii!AA4,1),"; ",ROUND(T_ii!AB4,1),"]")))</f>
        <v>[0; 3486.4]</v>
      </c>
      <c r="R15" s="44" t="str">
        <f>IF(T_ii!AE4=".","-",(CONCATENATE("[",ROUND(T_ii!AE4,1),"; ",ROUND(T_ii!AF4,1),"]")))</f>
        <v>[24025.6; 49981.3]</v>
      </c>
      <c r="S15" s="45" t="str">
        <f>IF(T_ii!AI4=".","-",(CONCATENATE("[",ROUND(T_ii!AI4,1),"; ",ROUND(T_ii!AJ4,1),"]")))</f>
        <v>[890; 3931.5]</v>
      </c>
      <c r="T15" s="45" t="str">
        <f>IF(T_ii!AM4=".","-",(CONCATENATE("[",ROUND(T_ii!AM4,1),"; ",ROUND(T_ii!AN4,1),"]")))</f>
        <v>[3731.7; 24133.4]</v>
      </c>
      <c r="U15" s="45" t="str">
        <f>IF(T_ii!AQ4=".","-",(CONCATENATE("[",ROUND(T_ii!AQ4,1),"; ",ROUND(T_ii!AR4,1),"]")))</f>
        <v>[969.5; 2751.2]</v>
      </c>
      <c r="V15" s="45" t="str">
        <f>IF(T_ii!AU4=".","-",(CONCATENATE("[",ROUND(T_ii!AU4,1),"; ",ROUND(T_ii!AV4,1),"]")))</f>
        <v>[7137.5; 17279.9]</v>
      </c>
      <c r="W15" s="45" t="str">
        <f>IF(T_ii!AY4=".","-",(CONCATENATE("[",ROUND(T_ii!AY4,1),"; ",ROUND(T_ii!AZ4,1),"]")))</f>
        <v>[6126.1; 6126.1]</v>
      </c>
      <c r="X15" s="45" t="str">
        <f>IF(T_ii!BC4=".","-",(CONCATENATE("[",ROUND(T_ii!BC4,1),"; ",ROUND(T_ii!BD4,1),"]")))</f>
        <v>[127.6; 802.6]</v>
      </c>
    </row>
    <row r="16" spans="1:26" x14ac:dyDescent="0.25">
      <c r="A16" s="34"/>
      <c r="J16" s="129" t="str">
        <f>T_i!$A$5</f>
        <v>any microscopy</v>
      </c>
      <c r="K16" s="17">
        <f>ROUND(T_ii!B5,1)</f>
        <v>70474.8</v>
      </c>
      <c r="L16" s="13">
        <f>ROUND(T_ii!F5,1)</f>
        <v>220.8</v>
      </c>
      <c r="M16" s="13">
        <f>ROUND(T_ii!J5,1)</f>
        <v>280.2</v>
      </c>
      <c r="N16" s="13">
        <f>ROUND(T_ii!N5,1)</f>
        <v>23.1</v>
      </c>
      <c r="O16" s="13">
        <f>ROUND(T_ii!R5,1)</f>
        <v>69950.600000000006</v>
      </c>
      <c r="P16" s="13">
        <f>ROUND(T_ii!V5,1)</f>
        <v>0</v>
      </c>
      <c r="Q16" s="50">
        <f>ROUND(T_ii!Z5,1)</f>
        <v>0</v>
      </c>
      <c r="R16" s="17">
        <f>ROUND(T_ii!AD5,1)</f>
        <v>22509.599999999999</v>
      </c>
      <c r="S16" s="13">
        <f>ROUND(T_ii!AH5,1)</f>
        <v>2007.7</v>
      </c>
      <c r="T16" s="13">
        <f>ROUND(T_ii!AL5,1)</f>
        <v>8981.7000000000007</v>
      </c>
      <c r="U16" s="13">
        <f>ROUND(T_ii!AP5,1)</f>
        <v>205.9</v>
      </c>
      <c r="V16" s="13">
        <f>ROUND(T_ii!AT5,1)</f>
        <v>11314.2</v>
      </c>
      <c r="W16" s="13">
        <f>ROUND(T_ii!AX5,1)</f>
        <v>0</v>
      </c>
      <c r="X16" s="13">
        <f>ROUND(T_ii!BB5,1)</f>
        <v>0</v>
      </c>
    </row>
    <row r="17" spans="1:24" s="46" customFormat="1" ht="9" x14ac:dyDescent="0.15">
      <c r="A17" s="42"/>
      <c r="B17" s="42"/>
      <c r="C17" s="42"/>
      <c r="D17" s="42"/>
      <c r="E17" s="42"/>
      <c r="F17" s="42"/>
      <c r="G17" s="42"/>
      <c r="H17" s="42"/>
      <c r="I17" s="43"/>
      <c r="J17" s="130"/>
      <c r="K17" s="44" t="str">
        <f>IF(T_ii!C5=".","-",(CONCATENATE("[",ROUND(T_ii!C5,1),"; ",ROUND(T_ii!D5,1),"]")))</f>
        <v>[0; 183051.4]</v>
      </c>
      <c r="L17" s="45" t="str">
        <f>IF(T_ii!G5=".","-",(CONCATENATE("[",ROUND(T_ii!G5,1),"; ",ROUND(T_ii!H5,1),"]")))</f>
        <v>[220.8; 220.8]</v>
      </c>
      <c r="M17" s="45" t="str">
        <f>IF(T_ii!K5=".","-",(CONCATENATE("[",ROUND(T_ii!K5,1),"; ",ROUND(T_ii!L5,1),"]")))</f>
        <v>[2; 558.4]</v>
      </c>
      <c r="N17" s="45" t="str">
        <f>IF(T_ii!O5=".","-",(CONCATENATE("[",ROUND(T_ii!O5,1),"; ",ROUND(T_ii!P5,1),"]")))</f>
        <v>[0; 0]</v>
      </c>
      <c r="O17" s="45" t="str">
        <f>IF(T_ii!S5=".","-",(CONCATENATE("[",ROUND(T_ii!S5,1),"; ",ROUND(T_ii!T5,1),"]")))</f>
        <v>[69950.6; 69950.6]</v>
      </c>
      <c r="P17" s="45" t="str">
        <f>IF(T_ii!W5=".","-",(CONCATENATE("[",ROUND(T_ii!W5,1),"; ",ROUND(T_ii!X5,1),"]")))</f>
        <v>-</v>
      </c>
      <c r="Q17" s="51" t="str">
        <f>IF(T_ii!AA5=".","-",(CONCATENATE("[",ROUND(T_ii!AA5,1),"; ",ROUND(T_ii!AB5,1),"]")))</f>
        <v>-</v>
      </c>
      <c r="R17" s="44" t="str">
        <f>IF(T_ii!AE5=".","-",(CONCATENATE("[",ROUND(T_ii!AE5,1),"; ",ROUND(T_ii!AF5,1),"]")))</f>
        <v>[13379.5; 31639.8]</v>
      </c>
      <c r="S17" s="45" t="str">
        <f>IF(T_ii!AI5=".","-",(CONCATENATE("[",ROUND(T_ii!AI5,1),"; ",ROUND(T_ii!AJ5,1),"]")))</f>
        <v>[422.9; 3592.6]</v>
      </c>
      <c r="T17" s="45" t="str">
        <f>IF(T_ii!AM5=".","-",(CONCATENATE("[",ROUND(T_ii!AM5,1),"; ",ROUND(T_ii!AN5,1),"]")))</f>
        <v>[3530.3; 14433.2]</v>
      </c>
      <c r="U17" s="45" t="str">
        <f>IF(T_ii!AQ5=".","-",(CONCATENATE("[",ROUND(T_ii!AQ5,1),"; ",ROUND(T_ii!AR5,1),"]")))</f>
        <v>[205.9; 205.9]</v>
      </c>
      <c r="V17" s="45" t="str">
        <f>IF(T_ii!AU5=".","-",(CONCATENATE("[",ROUND(T_ii!AU5,1),"; ",ROUND(T_ii!AV5,1),"]")))</f>
        <v>[6233.2; 16395.3]</v>
      </c>
      <c r="W17" s="45" t="str">
        <f>IF(T_ii!AY5=".","-",(CONCATENATE("[",ROUND(T_ii!AY5,1),"; ",ROUND(T_ii!AZ5,1),"]")))</f>
        <v>-</v>
      </c>
      <c r="X17" s="45" t="str">
        <f>IF(T_ii!BC5=".","-",(CONCATENATE("[",ROUND(T_ii!BC5,1),"; ",ROUND(T_ii!BD5,1),"]")))</f>
        <v>-</v>
      </c>
    </row>
    <row r="18" spans="1:24" x14ac:dyDescent="0.25">
      <c r="A18" s="25"/>
      <c r="C18" s="23" t="s">
        <v>55</v>
      </c>
      <c r="J18" s="129" t="str">
        <f>T_i!$A$6</f>
        <v>RDT audited is true RDT?</v>
      </c>
      <c r="K18" s="17">
        <f>ROUND(T_ii!B6,1)</f>
        <v>39600.6</v>
      </c>
      <c r="L18" s="13">
        <f>ROUND(T_ii!F6,1)</f>
        <v>464.3</v>
      </c>
      <c r="M18" s="13">
        <f>ROUND(T_ii!J6,1)</f>
        <v>1454.4</v>
      </c>
      <c r="N18" s="13">
        <f>ROUND(T_ii!N6,1)</f>
        <v>551.5</v>
      </c>
      <c r="O18" s="13">
        <f>ROUND(T_ii!R6,1)</f>
        <v>1336</v>
      </c>
      <c r="P18" s="13">
        <f>ROUND(T_ii!V6,1)</f>
        <v>35063.300000000003</v>
      </c>
      <c r="Q18" s="50">
        <f>ROUND(T_ii!Z6,1)</f>
        <v>731</v>
      </c>
      <c r="R18" s="17">
        <f>ROUND(T_ii!AD6,1)</f>
        <v>14493.8</v>
      </c>
      <c r="S18" s="13">
        <f>ROUND(T_ii!AH6,1)</f>
        <v>403</v>
      </c>
      <c r="T18" s="13">
        <f>ROUND(T_ii!AL6,1)</f>
        <v>4950.8</v>
      </c>
      <c r="U18" s="13">
        <f>ROUND(T_ii!AP6,1)</f>
        <v>1654.4</v>
      </c>
      <c r="V18" s="13">
        <f>ROUND(T_ii!AT6,1)</f>
        <v>894.4</v>
      </c>
      <c r="W18" s="13">
        <f>ROUND(T_ii!AX6,1)</f>
        <v>6126.1</v>
      </c>
      <c r="X18" s="13">
        <f>ROUND(T_ii!BB6,1)</f>
        <v>465.1</v>
      </c>
    </row>
    <row r="19" spans="1:24" s="46" customFormat="1" ht="9" x14ac:dyDescent="0.15">
      <c r="A19" s="47"/>
      <c r="B19" s="42"/>
      <c r="C19" s="42"/>
      <c r="D19" s="42"/>
      <c r="E19" s="42"/>
      <c r="F19" s="42"/>
      <c r="G19" s="42"/>
      <c r="H19" s="42"/>
      <c r="I19" s="48"/>
      <c r="J19" s="130"/>
      <c r="K19" s="44" t="str">
        <f>IF(T_ii!C6=".","-",(CONCATENATE("[",ROUND(T_ii!C6,1),"; ",ROUND(T_ii!D6,1),"]")))</f>
        <v>[27055.1; 52146]</v>
      </c>
      <c r="L19" s="45" t="str">
        <f>IF(T_ii!G6=".","-",(CONCATENATE("[",ROUND(T_ii!G6,1),"; ",ROUND(T_ii!H6,1),"]")))</f>
        <v>[0; 0]</v>
      </c>
      <c r="M19" s="45" t="str">
        <f>IF(T_ii!K6=".","-",(CONCATENATE("[",ROUND(T_ii!K6,1),"; ",ROUND(T_ii!L6,1),"]")))</f>
        <v>[1454.4; 1454.4]</v>
      </c>
      <c r="N19" s="45" t="str">
        <f>IF(T_ii!O6=".","-",(CONCATENATE("[",ROUND(T_ii!O6,1),"; ",ROUND(T_ii!P6,1),"]")))</f>
        <v>[420.4; 682.7]</v>
      </c>
      <c r="O19" s="45" t="str">
        <f>IF(T_ii!S6=".","-",(CONCATENATE("[",ROUND(T_ii!S6,1),"; ",ROUND(T_ii!T6,1),"]")))</f>
        <v>[1336; 1336]</v>
      </c>
      <c r="P19" s="45" t="str">
        <f>IF(T_ii!W6=".","-",(CONCATENATE("[",ROUND(T_ii!W6,1),"; ",ROUND(T_ii!X6,1),"]")))</f>
        <v>[35063.3; 35063.3]</v>
      </c>
      <c r="Q19" s="51" t="str">
        <f>IF(T_ii!AA6=".","-",(CONCATENATE("[",ROUND(T_ii!AA6,1),"; ",ROUND(T_ii!AB6,1),"]")))</f>
        <v>[0; 3486.4]</v>
      </c>
      <c r="R19" s="44" t="str">
        <f>IF(T_ii!AE6=".","-",(CONCATENATE("[",ROUND(T_ii!AE6,1),"; ",ROUND(T_ii!AF6,1),"]")))</f>
        <v>[9082.9; 19904.7]</v>
      </c>
      <c r="S19" s="45" t="str">
        <f>IF(T_ii!AI6=".","-",(CONCATENATE("[",ROUND(T_ii!AI6,1),"; ",ROUND(T_ii!AJ6,1),"]")))</f>
        <v>[403; 403]</v>
      </c>
      <c r="T19" s="45" t="str">
        <f>IF(T_ii!AM6=".","-",(CONCATENATE("[",ROUND(T_ii!AM6,1),"; ",ROUND(T_ii!AN6,1),"]")))</f>
        <v>[0; 10126]</v>
      </c>
      <c r="U19" s="45" t="str">
        <f>IF(T_ii!AQ6=".","-",(CONCATENATE("[",ROUND(T_ii!AQ6,1),"; ",ROUND(T_ii!AR6,1),"]")))</f>
        <v>[1654.4; 1654.4]</v>
      </c>
      <c r="V19" s="45" t="str">
        <f>IF(T_ii!AU6=".","-",(CONCATENATE("[",ROUND(T_ii!AU6,1),"; ",ROUND(T_ii!AV6,1),"]")))</f>
        <v>[396.9; 1392]</v>
      </c>
      <c r="W19" s="45" t="str">
        <f>IF(T_ii!AY6=".","-",(CONCATENATE("[",ROUND(T_ii!AY6,1),"; ",ROUND(T_ii!AZ6,1),"]")))</f>
        <v>[6126.1; 6126.1]</v>
      </c>
      <c r="X19" s="45" t="str">
        <f>IF(T_ii!BC6=".","-",(CONCATENATE("[",ROUND(T_ii!BC6,1),"; ",ROUND(T_ii!BD6,1),"]")))</f>
        <v>[127.6; 802.6]</v>
      </c>
    </row>
    <row r="20" spans="1:24" x14ac:dyDescent="0.25">
      <c r="J20" s="129" t="str">
        <f>T_i!$A$7</f>
        <v>WHO PQ RDT</v>
      </c>
      <c r="K20" s="17">
        <f>ROUND(T_ii!B7,1)</f>
        <v>36529.800000000003</v>
      </c>
      <c r="L20" s="13">
        <f>ROUND(T_ii!F7,1)</f>
        <v>464.3</v>
      </c>
      <c r="M20" s="13">
        <f>ROUND(T_ii!J7,1)</f>
        <v>1454.4</v>
      </c>
      <c r="N20" s="13">
        <f>ROUND(T_ii!N7,1)</f>
        <v>551.5</v>
      </c>
      <c r="O20" s="13">
        <f>ROUND(T_ii!R7,1)</f>
        <v>1336</v>
      </c>
      <c r="P20" s="13">
        <f>ROUND(T_ii!V7,1)</f>
        <v>31992.5</v>
      </c>
      <c r="Q20" s="50">
        <f>ROUND(T_ii!Z7,1)</f>
        <v>731</v>
      </c>
      <c r="R20" s="17">
        <f>ROUND(T_ii!AD7,1)</f>
        <v>11276.8</v>
      </c>
      <c r="S20" s="13">
        <f>ROUND(T_ii!AH7,1)</f>
        <v>390.4</v>
      </c>
      <c r="T20" s="13">
        <f>ROUND(T_ii!AL7,1)</f>
        <v>2158.1999999999998</v>
      </c>
      <c r="U20" s="13">
        <f>ROUND(T_ii!AP7,1)</f>
        <v>1555.7</v>
      </c>
      <c r="V20" s="13">
        <f>ROUND(T_ii!AT7,1)</f>
        <v>825.1</v>
      </c>
      <c r="W20" s="13">
        <f>ROUND(T_ii!AX7,1)</f>
        <v>5882.3</v>
      </c>
      <c r="X20" s="13">
        <f>ROUND(T_ii!BB7,1)</f>
        <v>465.1</v>
      </c>
    </row>
    <row r="21" spans="1:24" s="46" customFormat="1" ht="9" x14ac:dyDescent="0.15">
      <c r="A21" s="42"/>
      <c r="B21" s="42"/>
      <c r="C21" s="42"/>
      <c r="D21" s="42"/>
      <c r="E21" s="42"/>
      <c r="F21" s="42"/>
      <c r="G21" s="42"/>
      <c r="H21" s="42"/>
      <c r="I21" s="43"/>
      <c r="J21" s="130"/>
      <c r="K21" s="44" t="str">
        <f>IF(T_ii!C7=".","-",(CONCATENATE("[",ROUND(T_ii!C7,1),"; ",ROUND(T_ii!D7,1),"]")))</f>
        <v>[25733.8; 47325.8]</v>
      </c>
      <c r="L21" s="45" t="str">
        <f>IF(T_ii!G7=".","-",(CONCATENATE("[",ROUND(T_ii!G7,1),"; ",ROUND(T_ii!H7,1),"]")))</f>
        <v>[0; 0]</v>
      </c>
      <c r="M21" s="45" t="str">
        <f>IF(T_ii!K7=".","-",(CONCATENATE("[",ROUND(T_ii!K7,1),"; ",ROUND(T_ii!L7,1),"]")))</f>
        <v>[1454.4; 1454.4]</v>
      </c>
      <c r="N21" s="45" t="str">
        <f>IF(T_ii!O7=".","-",(CONCATENATE("[",ROUND(T_ii!O7,1),"; ",ROUND(T_ii!P7,1),"]")))</f>
        <v>[420.4; 682.7]</v>
      </c>
      <c r="O21" s="45" t="str">
        <f>IF(T_ii!S7=".","-",(CONCATENATE("[",ROUND(T_ii!S7,1),"; ",ROUND(T_ii!T7,1),"]")))</f>
        <v>[1336; 1336]</v>
      </c>
      <c r="P21" s="45" t="str">
        <f>IF(T_ii!W7=".","-",(CONCATENATE("[",ROUND(T_ii!W7,1),"; ",ROUND(T_ii!X7,1),"]")))</f>
        <v>[31992.5; 31992.5]</v>
      </c>
      <c r="Q21" s="51" t="str">
        <f>IF(T_ii!AA7=".","-",(CONCATENATE("[",ROUND(T_ii!AA7,1),"; ",ROUND(T_ii!AB7,1),"]")))</f>
        <v>[0; 3486.4]</v>
      </c>
      <c r="R21" s="44" t="str">
        <f>IF(T_ii!AE7=".","-",(CONCATENATE("[",ROUND(T_ii!AE7,1),"; ",ROUND(T_ii!AF7,1),"]")))</f>
        <v>[9213.7; 13340]</v>
      </c>
      <c r="S21" s="45" t="str">
        <f>IF(T_ii!AI7=".","-",(CONCATENATE("[",ROUND(T_ii!AI7,1),"; ",ROUND(T_ii!AJ7,1),"]")))</f>
        <v>[390.4; 390.4]</v>
      </c>
      <c r="T21" s="45" t="str">
        <f>IF(T_ii!AM7=".","-",(CONCATENATE("[",ROUND(T_ii!AM7,1),"; ",ROUND(T_ii!AN7,1),"]")))</f>
        <v>[2158.2; 2158.2]</v>
      </c>
      <c r="U21" s="45" t="str">
        <f>IF(T_ii!AQ7=".","-",(CONCATENATE("[",ROUND(T_ii!AQ7,1),"; ",ROUND(T_ii!AR7,1),"]")))</f>
        <v>[1555.7; 1555.7]</v>
      </c>
      <c r="V21" s="45" t="str">
        <f>IF(T_ii!AU7=".","-",(CONCATENATE("[",ROUND(T_ii!AU7,1),"; ",ROUND(T_ii!AV7,1),"]")))</f>
        <v>[314.3; 1335.9]</v>
      </c>
      <c r="W21" s="45" t="str">
        <f>IF(T_ii!AY7=".","-",(CONCATENATE("[",ROUND(T_ii!AY7,1),"; ",ROUND(T_ii!AZ7,1),"]")))</f>
        <v>[5882.3; 5882.3]</v>
      </c>
      <c r="X21" s="45" t="str">
        <f>IF(T_ii!BC7=".","-",(CONCATENATE("[",ROUND(T_ii!BC7,1),"; ",ROUND(T_ii!BD7,1),"]")))</f>
        <v>[127.6; 802.6]</v>
      </c>
    </row>
    <row r="22" spans="1:24" x14ac:dyDescent="0.25">
      <c r="J22" s="129" t="str">
        <f>T_i!$A$8</f>
        <v>RDT manufacturer: PREMIER MEDICAL CORPORATION</v>
      </c>
      <c r="K22" s="17">
        <f>ROUND(T_ii!B8,1)</f>
        <v>26264.3</v>
      </c>
      <c r="L22" s="13">
        <f>ROUND(T_ii!F8,1)</f>
        <v>464.3</v>
      </c>
      <c r="M22" s="13">
        <f>ROUND(T_ii!J8,1)</f>
        <v>1269.3</v>
      </c>
      <c r="N22" s="13">
        <f>ROUND(T_ii!N8,1)</f>
        <v>210.6</v>
      </c>
      <c r="O22" s="13">
        <f>ROUND(T_ii!R8,1)</f>
        <v>1332</v>
      </c>
      <c r="P22" s="13">
        <f>ROUND(T_ii!V8,1)</f>
        <v>22257</v>
      </c>
      <c r="Q22" s="50">
        <f>ROUND(T_ii!Z8,1)</f>
        <v>731</v>
      </c>
      <c r="R22" s="17">
        <f>ROUND(T_ii!AD8,1)</f>
        <v>7998.7</v>
      </c>
      <c r="S22" s="13">
        <f>ROUND(T_ii!AH8,1)</f>
        <v>248.4</v>
      </c>
      <c r="T22" s="13">
        <f>ROUND(T_ii!AL8,1)</f>
        <v>1603</v>
      </c>
      <c r="U22" s="13">
        <f>ROUND(T_ii!AP8,1)</f>
        <v>888.9</v>
      </c>
      <c r="V22" s="13">
        <f>ROUND(T_ii!AT8,1)</f>
        <v>725</v>
      </c>
      <c r="W22" s="13">
        <f>ROUND(T_ii!AX8,1)</f>
        <v>4252.8999999999996</v>
      </c>
      <c r="X22" s="13">
        <f>ROUND(T_ii!BB8,1)</f>
        <v>280.60000000000002</v>
      </c>
    </row>
    <row r="23" spans="1:24" s="46" customFormat="1" ht="9" x14ac:dyDescent="0.15">
      <c r="A23" s="42"/>
      <c r="B23" s="42"/>
      <c r="C23" s="42"/>
      <c r="D23" s="42"/>
      <c r="E23" s="42"/>
      <c r="F23" s="42"/>
      <c r="G23" s="42"/>
      <c r="H23" s="42"/>
      <c r="I23" s="43"/>
      <c r="J23" s="130"/>
      <c r="K23" s="44" t="str">
        <f>IF(T_ii!C8=".","-",(CONCATENATE("[",ROUND(T_ii!C8,1),"; ",ROUND(T_ii!D8,1),"]")))</f>
        <v>[26264.3; 26264.3]</v>
      </c>
      <c r="L23" s="45" t="str">
        <f>IF(T_ii!G8=".","-",(CONCATENATE("[",ROUND(T_ii!G8,1),"; ",ROUND(T_ii!H8,1),"]")))</f>
        <v>[0; 0]</v>
      </c>
      <c r="M23" s="45" t="str">
        <f>IF(T_ii!K8=".","-",(CONCATENATE("[",ROUND(T_ii!K8,1),"; ",ROUND(T_ii!L8,1),"]")))</f>
        <v>[1269.3; 1269.3]</v>
      </c>
      <c r="N23" s="45" t="str">
        <f>IF(T_ii!O8=".","-",(CONCATENATE("[",ROUND(T_ii!O8,1),"; ",ROUND(T_ii!P8,1),"]")))</f>
        <v>[0; 0]</v>
      </c>
      <c r="O23" s="45" t="str">
        <f>IF(T_ii!S8=".","-",(CONCATENATE("[",ROUND(T_ii!S8,1),"; ",ROUND(T_ii!T8,1),"]")))</f>
        <v>[0; 3015.6]</v>
      </c>
      <c r="P23" s="45" t="str">
        <f>IF(T_ii!W8=".","-",(CONCATENATE("[",ROUND(T_ii!W8,1),"; ",ROUND(T_ii!X8,1),"]")))</f>
        <v>[13124.1; 31390]</v>
      </c>
      <c r="Q23" s="51" t="str">
        <f>IF(T_ii!AA8=".","-",(CONCATENATE("[",ROUND(T_ii!AA8,1),"; ",ROUND(T_ii!AB8,1),"]")))</f>
        <v>[0; 3486.4]</v>
      </c>
      <c r="R23" s="44" t="str">
        <f>IF(T_ii!AE8=".","-",(CONCATENATE("[",ROUND(T_ii!AE8,1),"; ",ROUND(T_ii!AF8,1),"]")))</f>
        <v>[7998.7; 7998.7]</v>
      </c>
      <c r="S23" s="45" t="str">
        <f>IF(T_ii!AI8=".","-",(CONCATENATE("[",ROUND(T_ii!AI8,1),"; ",ROUND(T_ii!AJ8,1),"]")))</f>
        <v>[248.4; 248.4]</v>
      </c>
      <c r="T23" s="45" t="str">
        <f>IF(T_ii!AM8=".","-",(CONCATENATE("[",ROUND(T_ii!AM8,1),"; ",ROUND(T_ii!AN8,1),"]")))</f>
        <v>[829.6; 2376.3]</v>
      </c>
      <c r="U23" s="45" t="str">
        <f>IF(T_ii!AQ8=".","-",(CONCATENATE("[",ROUND(T_ii!AQ8,1),"; ",ROUND(T_ii!AR8,1),"]")))</f>
        <v>[418.9; 1358.8]</v>
      </c>
      <c r="V23" s="45" t="str">
        <f>IF(T_ii!AU8=".","-",(CONCATENATE("[",ROUND(T_ii!AU8,1),"; ",ROUND(T_ii!AV8,1),"]")))</f>
        <v>[201.2; 1248.7]</v>
      </c>
      <c r="W23" s="45" t="str">
        <f>IF(T_ii!AY8=".","-",(CONCATENATE("[",ROUND(T_ii!AY8,1),"; ",ROUND(T_ii!AZ8,1),"]")))</f>
        <v>[4252.9; 4252.9]</v>
      </c>
      <c r="X23" s="45" t="str">
        <f>IF(T_ii!BC8=".","-",(CONCATENATE("[",ROUND(T_ii!BC8,1),"; ",ROUND(T_ii!BD8,1),"]")))</f>
        <v>[0; 633.2]</v>
      </c>
    </row>
    <row r="24" spans="1:24" x14ac:dyDescent="0.25">
      <c r="A24" s="27"/>
      <c r="H24" s="27"/>
      <c r="J24" s="129" t="str">
        <f>T_i!$A$9</f>
        <v>RDT manufacturer: ADVY CHEMICAL</v>
      </c>
      <c r="K24" s="17">
        <f>ROUND(T_ii!B9,1)</f>
        <v>5442.7</v>
      </c>
      <c r="L24" s="13">
        <f>ROUND(T_ii!F9,1)</f>
        <v>0</v>
      </c>
      <c r="M24" s="13">
        <f>ROUND(T_ii!J9,1)</f>
        <v>159.6</v>
      </c>
      <c r="N24" s="13">
        <f>ROUND(T_ii!N9,1)</f>
        <v>5.4</v>
      </c>
      <c r="O24" s="13">
        <f>ROUND(T_ii!R9,1)</f>
        <v>4.0999999999999996</v>
      </c>
      <c r="P24" s="13">
        <f>ROUND(T_ii!V9,1)</f>
        <v>5273.7</v>
      </c>
      <c r="Q24" s="50">
        <f>ROUND(T_ii!Z9,1)</f>
        <v>0</v>
      </c>
      <c r="R24" s="17">
        <f>ROUND(T_ii!AD9,1)</f>
        <v>1763.2</v>
      </c>
      <c r="S24" s="13">
        <f>ROUND(T_ii!AH9,1)</f>
        <v>0</v>
      </c>
      <c r="T24" s="13">
        <f>ROUND(T_ii!AL9,1)</f>
        <v>249.4</v>
      </c>
      <c r="U24" s="13">
        <f>ROUND(T_ii!AP9,1)</f>
        <v>489.5</v>
      </c>
      <c r="V24" s="13">
        <f>ROUND(T_ii!AT9,1)</f>
        <v>55</v>
      </c>
      <c r="W24" s="13">
        <f>ROUND(T_ii!AX9,1)</f>
        <v>817.5</v>
      </c>
      <c r="X24" s="13">
        <f>ROUND(T_ii!BB9,1)</f>
        <v>151.80000000000001</v>
      </c>
    </row>
    <row r="25" spans="1:24" s="46" customFormat="1" ht="9" x14ac:dyDescent="0.15">
      <c r="A25" s="42"/>
      <c r="B25" s="42"/>
      <c r="C25" s="42"/>
      <c r="D25" s="42"/>
      <c r="E25" s="42"/>
      <c r="F25" s="42"/>
      <c r="G25" s="42"/>
      <c r="H25" s="42"/>
      <c r="I25" s="43"/>
      <c r="J25" s="130"/>
      <c r="K25" s="44" t="str">
        <f>IF(T_ii!C9=".","-",(CONCATENATE("[",ROUND(T_ii!C9,1),"; ",ROUND(T_ii!D9,1),"]")))</f>
        <v>[1102.1; 9783.4]</v>
      </c>
      <c r="L25" s="45" t="str">
        <f>IF(T_ii!G9=".","-",(CONCATENATE("[",ROUND(T_ii!G9,1),"; ",ROUND(T_ii!H9,1),"]")))</f>
        <v>-</v>
      </c>
      <c r="M25" s="45" t="str">
        <f>IF(T_ii!K9=".","-",(CONCATENATE("[",ROUND(T_ii!K9,1),"; ",ROUND(T_ii!L9,1),"]")))</f>
        <v>[0; 0]</v>
      </c>
      <c r="N25" s="45" t="str">
        <f>IF(T_ii!O9=".","-",(CONCATENATE("[",ROUND(T_ii!O9,1),"; ",ROUND(T_ii!P9,1),"]")))</f>
        <v>[0; 0]</v>
      </c>
      <c r="O25" s="45" t="str">
        <f>IF(T_ii!S9=".","-",(CONCATENATE("[",ROUND(T_ii!S9,1),"; ",ROUND(T_ii!T9,1),"]")))</f>
        <v>[0; 0]</v>
      </c>
      <c r="P25" s="45" t="str">
        <f>IF(T_ii!W9=".","-",(CONCATENATE("[",ROUND(T_ii!W9,1),"; ",ROUND(T_ii!X9,1),"]")))</f>
        <v>[5273.7; 5273.7]</v>
      </c>
      <c r="Q25" s="51" t="str">
        <f>IF(T_ii!AA9=".","-",(CONCATENATE("[",ROUND(T_ii!AA9,1),"; ",ROUND(T_ii!AB9,1),"]")))</f>
        <v>-</v>
      </c>
      <c r="R25" s="44" t="str">
        <f>IF(T_ii!AE9=".","-",(CONCATENATE("[",ROUND(T_ii!AE9,1),"; ",ROUND(T_ii!AF9,1),"]")))</f>
        <v>[1051.8; 2474.6]</v>
      </c>
      <c r="S25" s="45" t="str">
        <f>IF(T_ii!AI9=".","-",(CONCATENATE("[",ROUND(T_ii!AI9,1),"; ",ROUND(T_ii!AJ9,1),"]")))</f>
        <v>-</v>
      </c>
      <c r="T25" s="45" t="str">
        <f>IF(T_ii!AM9=".","-",(CONCATENATE("[",ROUND(T_ii!AM9,1),"; ",ROUND(T_ii!AN9,1),"]")))</f>
        <v>[249.4; 249.4]</v>
      </c>
      <c r="U25" s="45" t="str">
        <f>IF(T_ii!AQ9=".","-",(CONCATENATE("[",ROUND(T_ii!AQ9,1),"; ",ROUND(T_ii!AR9,1),"]")))</f>
        <v>[489.5; 489.5]</v>
      </c>
      <c r="V25" s="45" t="str">
        <f>IF(T_ii!AU9=".","-",(CONCATENATE("[",ROUND(T_ii!AU9,1),"; ",ROUND(T_ii!AV9,1),"]")))</f>
        <v>[55; 55]</v>
      </c>
      <c r="W25" s="45" t="str">
        <f>IF(T_ii!AY9=".","-",(CONCATENATE("[",ROUND(T_ii!AY9,1),"; ",ROUND(T_ii!AZ9,1),"]")))</f>
        <v>[817.5; 817.5]</v>
      </c>
      <c r="X25" s="45" t="str">
        <f>IF(T_ii!BC9=".","-",(CONCATENATE("[",ROUND(T_ii!BC9,1),"; ",ROUND(T_ii!BD9,1),"]")))</f>
        <v>[0; 0]</v>
      </c>
    </row>
    <row r="26" spans="1:24" x14ac:dyDescent="0.25">
      <c r="J26" s="129" t="str">
        <f>T_i!$A$10</f>
        <v>RDT manufacturer: ARKRAY HEALTHCARE</v>
      </c>
      <c r="K26" s="17">
        <f>ROUND(T_ii!B10,1)</f>
        <v>3812.6</v>
      </c>
      <c r="L26" s="13">
        <f>ROUND(T_ii!F10,1)</f>
        <v>0</v>
      </c>
      <c r="M26" s="13">
        <f>ROUND(T_ii!J10,1)</f>
        <v>25.5</v>
      </c>
      <c r="N26" s="13">
        <f>ROUND(T_ii!N10,1)</f>
        <v>183.8</v>
      </c>
      <c r="O26" s="13">
        <f>ROUND(T_ii!R10,1)</f>
        <v>0</v>
      </c>
      <c r="P26" s="13">
        <f>ROUND(T_ii!V10,1)</f>
        <v>3603.2</v>
      </c>
      <c r="Q26" s="50">
        <f>ROUND(T_ii!Z10,1)</f>
        <v>0</v>
      </c>
      <c r="R26" s="17">
        <f>ROUND(T_ii!AD10,1)</f>
        <v>1273.8</v>
      </c>
      <c r="S26" s="13">
        <f>ROUND(T_ii!AH10,1)</f>
        <v>142</v>
      </c>
      <c r="T26" s="13">
        <f>ROUND(T_ii!AL10,1)</f>
        <v>305.8</v>
      </c>
      <c r="U26" s="13">
        <f>ROUND(T_ii!AP10,1)</f>
        <v>156</v>
      </c>
      <c r="V26" s="13">
        <f>ROUND(T_ii!AT10,1)</f>
        <v>45.2</v>
      </c>
      <c r="W26" s="13">
        <f>ROUND(T_ii!AX10,1)</f>
        <v>592.20000000000005</v>
      </c>
      <c r="X26" s="13">
        <f>ROUND(T_ii!BB10,1)</f>
        <v>32.6</v>
      </c>
    </row>
    <row r="27" spans="1:24" s="46" customFormat="1" ht="9" x14ac:dyDescent="0.15">
      <c r="A27" s="42"/>
      <c r="B27" s="42"/>
      <c r="C27" s="42"/>
      <c r="D27" s="42"/>
      <c r="E27" s="42"/>
      <c r="F27" s="42"/>
      <c r="G27" s="42"/>
      <c r="H27" s="42"/>
      <c r="I27" s="43"/>
      <c r="J27" s="130"/>
      <c r="K27" s="44" t="str">
        <f>IF(T_ii!C10=".","-",(CONCATENATE("[",ROUND(T_ii!C10,1),"; ",ROUND(T_ii!D10,1),"]")))</f>
        <v>[3812.6; 3812.6]</v>
      </c>
      <c r="L27" s="45" t="str">
        <f>IF(T_ii!G10=".","-",(CONCATENATE("[",ROUND(T_ii!G10,1),"; ",ROUND(T_ii!H10,1),"]")))</f>
        <v>-</v>
      </c>
      <c r="M27" s="45" t="str">
        <f>IF(T_ii!K10=".","-",(CONCATENATE("[",ROUND(T_ii!K10,1),"; ",ROUND(T_ii!L10,1),"]")))</f>
        <v>[0; 0]</v>
      </c>
      <c r="N27" s="45" t="str">
        <f>IF(T_ii!O10=".","-",(CONCATENATE("[",ROUND(T_ii!O10,1),"; ",ROUND(T_ii!P10,1),"]")))</f>
        <v>[0; 0]</v>
      </c>
      <c r="O27" s="45" t="str">
        <f>IF(T_ii!S10=".","-",(CONCATENATE("[",ROUND(T_ii!S10,1),"; ",ROUND(T_ii!T10,1),"]")))</f>
        <v>[0; 0]</v>
      </c>
      <c r="P27" s="45" t="str">
        <f>IF(T_ii!W10=".","-",(CONCATENATE("[",ROUND(T_ii!W10,1),"; ",ROUND(T_ii!X10,1),"]")))</f>
        <v>[2216.8; 4989.7]</v>
      </c>
      <c r="Q27" s="51" t="str">
        <f>IF(T_ii!AA10=".","-",(CONCATENATE("[",ROUND(T_ii!AA10,1),"; ",ROUND(T_ii!AB10,1),"]")))</f>
        <v>-</v>
      </c>
      <c r="R27" s="44" t="str">
        <f>IF(T_ii!AE10=".","-",(CONCATENATE("[",ROUND(T_ii!AE10,1),"; ",ROUND(T_ii!AF10,1),"]")))</f>
        <v>[1273.8; 1273.8]</v>
      </c>
      <c r="S27" s="45" t="str">
        <f>IF(T_ii!AI10=".","-",(CONCATENATE("[",ROUND(T_ii!AI10,1),"; ",ROUND(T_ii!AJ10,1),"]")))</f>
        <v>[142; 142]</v>
      </c>
      <c r="T27" s="45" t="str">
        <f>IF(T_ii!AM10=".","-",(CONCATENATE("[",ROUND(T_ii!AM10,1),"; ",ROUND(T_ii!AN10,1),"]")))</f>
        <v>[172.4; 439.3]</v>
      </c>
      <c r="U27" s="45" t="str">
        <f>IF(T_ii!AQ10=".","-",(CONCATENATE("[",ROUND(T_ii!AQ10,1),"; ",ROUND(T_ii!AR10,1),"]")))</f>
        <v>[0; 339.9]</v>
      </c>
      <c r="V27" s="45" t="str">
        <f>IF(T_ii!AU10=".","-",(CONCATENATE("[",ROUND(T_ii!AU10,1),"; ",ROUND(T_ii!AV10,1),"]")))</f>
        <v>[0; 278.8]</v>
      </c>
      <c r="W27" s="45" t="str">
        <f>IF(T_ii!AY10=".","-",(CONCATENATE("[",ROUND(T_ii!AY10,1),"; ",ROUND(T_ii!AZ10,1),"]")))</f>
        <v>[421.3; 763.1]</v>
      </c>
      <c r="X27" s="45" t="str">
        <f>IF(T_ii!BC10=".","-",(CONCATENATE("[",ROUND(T_ii!BC10,1),"; ",ROUND(T_ii!BD10,1),"]")))</f>
        <v>[0; 75.4]</v>
      </c>
    </row>
    <row r="28" spans="1:24" x14ac:dyDescent="0.25">
      <c r="J28" s="129" t="str">
        <f>T_i!$A$11</f>
        <v>RDT manufacturer: other</v>
      </c>
      <c r="K28" s="17">
        <f>ROUND(T_ii!B11,1)</f>
        <v>4081</v>
      </c>
      <c r="L28" s="13">
        <f>ROUND(T_ii!F11,1)</f>
        <v>0</v>
      </c>
      <c r="M28" s="13">
        <f>ROUND(T_ii!J11,1)</f>
        <v>0</v>
      </c>
      <c r="N28" s="13">
        <f>ROUND(T_ii!N11,1)</f>
        <v>151.6</v>
      </c>
      <c r="O28" s="13">
        <f>ROUND(T_ii!R11,1)</f>
        <v>0</v>
      </c>
      <c r="P28" s="13">
        <f>ROUND(T_ii!V11,1)</f>
        <v>3929.4</v>
      </c>
      <c r="Q28" s="50">
        <f>ROUND(T_ii!Z11,1)</f>
        <v>0</v>
      </c>
      <c r="R28" s="17">
        <f>ROUND(T_ii!AD11,1)</f>
        <v>3458.1</v>
      </c>
      <c r="S28" s="13">
        <f>ROUND(T_ii!AH11,1)</f>
        <v>12.7</v>
      </c>
      <c r="T28" s="13">
        <f>ROUND(T_ii!AL11,1)</f>
        <v>2792.6</v>
      </c>
      <c r="U28" s="13">
        <f>ROUND(T_ii!AP11,1)</f>
        <v>120</v>
      </c>
      <c r="V28" s="13">
        <f>ROUND(T_ii!AT11,1)</f>
        <v>69.3</v>
      </c>
      <c r="W28" s="13">
        <f>ROUND(T_ii!AX11,1)</f>
        <v>463.5</v>
      </c>
      <c r="X28" s="13">
        <f>ROUND(T_ii!BB11,1)</f>
        <v>0</v>
      </c>
    </row>
    <row r="29" spans="1:24" s="46" customFormat="1" ht="9" x14ac:dyDescent="0.15">
      <c r="A29" s="42"/>
      <c r="B29" s="42"/>
      <c r="C29" s="42"/>
      <c r="D29" s="42"/>
      <c r="E29" s="42"/>
      <c r="F29" s="42"/>
      <c r="G29" s="42"/>
      <c r="H29" s="42"/>
      <c r="I29" s="43"/>
      <c r="J29" s="130"/>
      <c r="K29" s="44" t="str">
        <f>IF(T_ii!C11=".","-",(CONCATENATE("[",ROUND(T_ii!C11,1),"; ",ROUND(T_ii!D11,1),"]")))</f>
        <v>[4081; 4081]</v>
      </c>
      <c r="L29" s="45" t="str">
        <f>IF(T_ii!G11=".","-",(CONCATENATE("[",ROUND(T_ii!G11,1),"; ",ROUND(T_ii!H11,1),"]")))</f>
        <v>-</v>
      </c>
      <c r="M29" s="45" t="str">
        <f>IF(T_ii!K11=".","-",(CONCATENATE("[",ROUND(T_ii!K11,1),"; ",ROUND(T_ii!L11,1),"]")))</f>
        <v>-</v>
      </c>
      <c r="N29" s="45" t="str">
        <f>IF(T_ii!O11=".","-",(CONCATENATE("[",ROUND(T_ii!O11,1),"; ",ROUND(T_ii!P11,1),"]")))</f>
        <v>[0; 0]</v>
      </c>
      <c r="O29" s="45" t="str">
        <f>IF(T_ii!S11=".","-",(CONCATENATE("[",ROUND(T_ii!S11,1),"; ",ROUND(T_ii!T11,1),"]")))</f>
        <v>[0; 0]</v>
      </c>
      <c r="P29" s="45" t="str">
        <f>IF(T_ii!W11=".","-",(CONCATENATE("[",ROUND(T_ii!W11,1),"; ",ROUND(T_ii!X11,1),"]")))</f>
        <v>[0; 7984.2]</v>
      </c>
      <c r="Q29" s="51" t="str">
        <f>IF(T_ii!AA11=".","-",(CONCATENATE("[",ROUND(T_ii!AA11,1),"; ",ROUND(T_ii!AB11,1),"]")))</f>
        <v>-</v>
      </c>
      <c r="R29" s="44" t="str">
        <f>IF(T_ii!AE11=".","-",(CONCATENATE("[",ROUND(T_ii!AE11,1),"; ",ROUND(T_ii!AF11,1),"]")))</f>
        <v>[0; 8761.9]</v>
      </c>
      <c r="S29" s="45" t="str">
        <f>IF(T_ii!AI11=".","-",(CONCATENATE("[",ROUND(T_ii!AI11,1),"; ",ROUND(T_ii!AJ11,1),"]")))</f>
        <v>[0; 0]</v>
      </c>
      <c r="T29" s="45" t="str">
        <f>IF(T_ii!AM11=".","-",(CONCATENATE("[",ROUND(T_ii!AM11,1),"; ",ROUND(T_ii!AN11,1),"]")))</f>
        <v>[2792.6; 2792.6]</v>
      </c>
      <c r="U29" s="45" t="str">
        <f>IF(T_ii!AQ11=".","-",(CONCATENATE("[",ROUND(T_ii!AQ11,1),"; ",ROUND(T_ii!AR11,1),"]")))</f>
        <v>[41; 198.9]</v>
      </c>
      <c r="V29" s="45" t="str">
        <f>IF(T_ii!AU11=".","-",(CONCATENATE("[",ROUND(T_ii!AU11,1),"; ",ROUND(T_ii!AV11,1),"]")))</f>
        <v>[0; 0]</v>
      </c>
      <c r="W29" s="45" t="str">
        <f>IF(T_ii!AY11=".","-",(CONCATENATE("[",ROUND(T_ii!AY11,1),"; ",ROUND(T_ii!AZ11,1),"]")))</f>
        <v>[463.5; 463.5]</v>
      </c>
      <c r="X29" s="45" t="str">
        <f>IF(T_ii!BC11=".","-",(CONCATENATE("[",ROUND(T_ii!BC11,1),"; ",ROUND(T_ii!BD11,1),"]")))</f>
        <v>-</v>
      </c>
    </row>
    <row r="30" spans="1:24" x14ac:dyDescent="0.25">
      <c r="J30" s="129" t="str">
        <f>T_i!$A$12</f>
        <v>RDT manufacturer: don't know</v>
      </c>
      <c r="K30" s="17">
        <f>ROUND(T_ii!B12,1)</f>
        <v>0</v>
      </c>
      <c r="L30" s="13">
        <f>ROUND(T_ii!F12,1)</f>
        <v>0</v>
      </c>
      <c r="M30" s="13">
        <f>ROUND(T_ii!J12,1)</f>
        <v>0</v>
      </c>
      <c r="N30" s="13">
        <f>ROUND(T_ii!N12,1)</f>
        <v>0</v>
      </c>
      <c r="O30" s="13">
        <f>ROUND(T_ii!R12,1)</f>
        <v>0</v>
      </c>
      <c r="P30" s="13">
        <f>ROUND(T_ii!V12,1)</f>
        <v>0</v>
      </c>
      <c r="Q30" s="50">
        <f>ROUND(T_ii!Z12,1)</f>
        <v>0</v>
      </c>
      <c r="R30" s="17">
        <f>ROUND(T_ii!AD12,1)</f>
        <v>0</v>
      </c>
      <c r="S30" s="13">
        <f>ROUND(T_ii!AH12,1)</f>
        <v>0</v>
      </c>
      <c r="T30" s="13">
        <f>ROUND(T_ii!AL12,1)</f>
        <v>0</v>
      </c>
      <c r="U30" s="13">
        <f>ROUND(T_ii!AP12,1)</f>
        <v>0</v>
      </c>
      <c r="V30" s="13">
        <f>ROUND(T_ii!AT12,1)</f>
        <v>0</v>
      </c>
      <c r="W30" s="13">
        <f>ROUND(T_ii!AX12,1)</f>
        <v>0</v>
      </c>
      <c r="X30" s="13">
        <f>ROUND(T_ii!BB12,1)</f>
        <v>0</v>
      </c>
    </row>
    <row r="31" spans="1:24" s="46" customFormat="1" ht="9" x14ac:dyDescent="0.15">
      <c r="A31" s="42"/>
      <c r="B31" s="42"/>
      <c r="C31" s="42"/>
      <c r="D31" s="42"/>
      <c r="E31" s="42"/>
      <c r="F31" s="42"/>
      <c r="G31" s="42"/>
      <c r="H31" s="42"/>
      <c r="I31" s="43"/>
      <c r="J31" s="130"/>
      <c r="K31" s="44" t="str">
        <f>IF(T_ii!C12=".","-",(CONCATENATE("[",ROUND(T_ii!C12,1),"; ",ROUND(T_ii!D12,1),"]")))</f>
        <v>-</v>
      </c>
      <c r="L31" s="45" t="str">
        <f>IF(T_ii!G12=".","-",(CONCATENATE("[",ROUND(T_ii!G12,1),"; ",ROUND(T_ii!H12,1),"]")))</f>
        <v>-</v>
      </c>
      <c r="M31" s="45" t="str">
        <f>IF(T_ii!K12=".","-",(CONCATENATE("[",ROUND(T_ii!K12,1),"; ",ROUND(T_ii!L12,1),"]")))</f>
        <v>-</v>
      </c>
      <c r="N31" s="45" t="str">
        <f>IF(T_ii!O12=".","-",(CONCATENATE("[",ROUND(T_ii!O12,1),"; ",ROUND(T_ii!P12,1),"]")))</f>
        <v>-</v>
      </c>
      <c r="O31" s="45" t="str">
        <f>IF(T_ii!S12=".","-",(CONCATENATE("[",ROUND(T_ii!S12,1),"; ",ROUND(T_ii!T12,1),"]")))</f>
        <v>-</v>
      </c>
      <c r="P31" s="45" t="str">
        <f>IF(T_ii!W12=".","-",(CONCATENATE("[",ROUND(T_ii!W12,1),"; ",ROUND(T_ii!X12,1),"]")))</f>
        <v>-</v>
      </c>
      <c r="Q31" s="51" t="str">
        <f>IF(T_ii!AA12=".","-",(CONCATENATE("[",ROUND(T_ii!AA12,1),"; ",ROUND(T_ii!AB12,1),"]")))</f>
        <v>-</v>
      </c>
      <c r="R31" s="44" t="str">
        <f>IF(T_ii!AE12=".","-",(CONCATENATE("[",ROUND(T_ii!AE12,1),"; ",ROUND(T_ii!AF12,1),"]")))</f>
        <v>-</v>
      </c>
      <c r="S31" s="45" t="str">
        <f>IF(T_ii!AI12=".","-",(CONCATENATE("[",ROUND(T_ii!AI12,1),"; ",ROUND(T_ii!AJ12,1),"]")))</f>
        <v>-</v>
      </c>
      <c r="T31" s="45" t="str">
        <f>IF(T_ii!AM12=".","-",(CONCATENATE("[",ROUND(T_ii!AM12,1),"; ",ROUND(T_ii!AN12,1),"]")))</f>
        <v>-</v>
      </c>
      <c r="U31" s="45" t="str">
        <f>IF(T_ii!AQ12=".","-",(CONCATENATE("[",ROUND(T_ii!AQ12,1),"; ",ROUND(T_ii!AR12,1),"]")))</f>
        <v>-</v>
      </c>
      <c r="V31" s="45" t="str">
        <f>IF(T_ii!AU12=".","-",(CONCATENATE("[",ROUND(T_ii!AU12,1),"; ",ROUND(T_ii!AV12,1),"]")))</f>
        <v>-</v>
      </c>
      <c r="W31" s="45" t="str">
        <f>IF(T_ii!AY12=".","-",(CONCATENATE("[",ROUND(T_ii!AY12,1),"; ",ROUND(T_ii!AZ12,1),"]")))</f>
        <v>-</v>
      </c>
      <c r="X31" s="45" t="str">
        <f>IF(T_ii!BC12=".","-",(CONCATENATE("[",ROUND(T_ii!BC12,1),"; ",ROUND(T_ii!BD12,1),"]")))</f>
        <v>-</v>
      </c>
    </row>
    <row r="32" spans="1:24" x14ac:dyDescent="0.25">
      <c r="J32" s="129">
        <f>T_i!$A$13</f>
        <v>0</v>
      </c>
      <c r="K32" s="17">
        <f>ROUND(T_ii!B13,1)</f>
        <v>0</v>
      </c>
      <c r="L32" s="13">
        <f>ROUND(T_ii!F13,1)</f>
        <v>0</v>
      </c>
      <c r="M32" s="13">
        <f>ROUND(T_ii!J13,1)</f>
        <v>0</v>
      </c>
      <c r="N32" s="13">
        <f>ROUND(T_ii!N13,1)</f>
        <v>0</v>
      </c>
      <c r="O32" s="13">
        <f>ROUND(T_ii!R13,1)</f>
        <v>0</v>
      </c>
      <c r="P32" s="13">
        <f>ROUND(T_ii!V13,1)</f>
        <v>0</v>
      </c>
      <c r="Q32" s="50">
        <f>ROUND(T_ii!Z13,1)</f>
        <v>0</v>
      </c>
      <c r="R32" s="17">
        <f>ROUND(T_ii!AD13,1)</f>
        <v>0</v>
      </c>
      <c r="S32" s="13">
        <f>ROUND(T_ii!AH13,1)</f>
        <v>0</v>
      </c>
      <c r="T32" s="13">
        <f>ROUND(T_ii!AL13,1)</f>
        <v>0</v>
      </c>
      <c r="U32" s="13">
        <f>ROUND(T_ii!AP13,1)</f>
        <v>0</v>
      </c>
      <c r="V32" s="13">
        <f>ROUND(T_ii!AT13,1)</f>
        <v>0</v>
      </c>
      <c r="W32" s="13">
        <f>ROUND(T_ii!AX13,1)</f>
        <v>0</v>
      </c>
      <c r="X32" s="13">
        <f>ROUND(T_ii!BB13,1)</f>
        <v>0</v>
      </c>
    </row>
    <row r="33" spans="1:24" s="46" customFormat="1" ht="9" x14ac:dyDescent="0.15">
      <c r="A33" s="42"/>
      <c r="B33" s="42"/>
      <c r="C33" s="42"/>
      <c r="D33" s="42"/>
      <c r="E33" s="42"/>
      <c r="F33" s="42"/>
      <c r="G33" s="42"/>
      <c r="H33" s="42"/>
      <c r="I33" s="43"/>
      <c r="J33" s="130"/>
      <c r="K33" s="44" t="str">
        <f>IF(T_ii!C13=".","-",(CONCATENATE("[",ROUND(T_ii!C13,1),"; ",ROUND(T_ii!D13,1),"]")))</f>
        <v>[0; 0]</v>
      </c>
      <c r="L33" s="45" t="str">
        <f>IF(T_ii!G13=".","-",(CONCATENATE("[",ROUND(T_ii!G13,1),"; ",ROUND(T_ii!H13,1),"]")))</f>
        <v>[0; 0]</v>
      </c>
      <c r="M33" s="45" t="str">
        <f>IF(T_ii!K13=".","-",(CONCATENATE("[",ROUND(T_ii!K13,1),"; ",ROUND(T_ii!L13,1),"]")))</f>
        <v>[0; 0]</v>
      </c>
      <c r="N33" s="45" t="str">
        <f>IF(T_ii!O13=".","-",(CONCATENATE("[",ROUND(T_ii!O13,1),"; ",ROUND(T_ii!P13,1),"]")))</f>
        <v>[0; 0]</v>
      </c>
      <c r="O33" s="45" t="str">
        <f>IF(T_ii!S13=".","-",(CONCATENATE("[",ROUND(T_ii!S13,1),"; ",ROUND(T_ii!T13,1),"]")))</f>
        <v>[0; 0]</v>
      </c>
      <c r="P33" s="45" t="str">
        <f>IF(T_ii!W13=".","-",(CONCATENATE("[",ROUND(T_ii!W13,1),"; ",ROUND(T_ii!X13,1),"]")))</f>
        <v>[0; 0]</v>
      </c>
      <c r="Q33" s="51" t="str">
        <f>IF(T_ii!AA13=".","-",(CONCATENATE("[",ROUND(T_ii!AA13,1),"; ",ROUND(T_ii!AB13,1),"]")))</f>
        <v>[0; 0]</v>
      </c>
      <c r="R33" s="44" t="str">
        <f>IF(T_ii!AE13=".","-",(CONCATENATE("[",ROUND(T_ii!AE13,1),"; ",ROUND(T_ii!AF13,1),"]")))</f>
        <v>[0; 0]</v>
      </c>
      <c r="S33" s="45" t="str">
        <f>IF(T_ii!AI13=".","-",(CONCATENATE("[",ROUND(T_ii!AI13,1),"; ",ROUND(T_ii!AJ13,1),"]")))</f>
        <v>[0; 0]</v>
      </c>
      <c r="T33" s="45" t="str">
        <f>IF(T_ii!AM13=".","-",(CONCATENATE("[",ROUND(T_ii!AM13,1),"; ",ROUND(T_ii!AN13,1),"]")))</f>
        <v>[0; 0]</v>
      </c>
      <c r="U33" s="45" t="str">
        <f>IF(T_ii!AQ13=".","-",(CONCATENATE("[",ROUND(T_ii!AQ13,1),"; ",ROUND(T_ii!AR13,1),"]")))</f>
        <v>[0; 0]</v>
      </c>
      <c r="V33" s="45" t="str">
        <f>IF(T_ii!AU13=".","-",(CONCATENATE("[",ROUND(T_ii!AU13,1),"; ",ROUND(T_ii!AV13,1),"]")))</f>
        <v>[0; 0]</v>
      </c>
      <c r="W33" s="45" t="str">
        <f>IF(T_ii!AY13=".","-",(CONCATENATE("[",ROUND(T_ii!AY13,1),"; ",ROUND(T_ii!AZ13,1),"]")))</f>
        <v>[0; 0]</v>
      </c>
      <c r="X33" s="45" t="str">
        <f>IF(T_ii!BC13=".","-",(CONCATENATE("[",ROUND(T_ii!BC13,1),"; ",ROUND(T_ii!BD13,1),"]")))</f>
        <v>[0; 0]</v>
      </c>
    </row>
    <row r="34" spans="1:24" x14ac:dyDescent="0.25">
      <c r="J34" s="131">
        <f>T_i!$A$14</f>
        <v>0</v>
      </c>
      <c r="K34" s="17">
        <f>ROUND(T_ii!B14,1)</f>
        <v>0</v>
      </c>
      <c r="L34" s="13">
        <f>ROUND(T_ii!F14,1)</f>
        <v>0</v>
      </c>
      <c r="M34" s="13">
        <f>ROUND(T_ii!J14,1)</f>
        <v>0</v>
      </c>
      <c r="N34" s="13">
        <f>ROUND(T_ii!N14,1)</f>
        <v>0</v>
      </c>
      <c r="O34" s="13">
        <f>ROUND(T_ii!R14,1)</f>
        <v>0</v>
      </c>
      <c r="P34" s="13">
        <f>ROUND(T_ii!V14,1)</f>
        <v>0</v>
      </c>
      <c r="Q34" s="50">
        <f>ROUND(T_ii!Z14,1)</f>
        <v>0</v>
      </c>
      <c r="R34" s="17">
        <f>ROUND(T_ii!AD14,1)</f>
        <v>0</v>
      </c>
      <c r="S34" s="13">
        <f>ROUND(T_ii!AH14,1)</f>
        <v>0</v>
      </c>
      <c r="T34" s="13">
        <f>ROUND(T_ii!AL14,1)</f>
        <v>0</v>
      </c>
      <c r="U34" s="13">
        <f>ROUND(T_ii!AP14,1)</f>
        <v>0</v>
      </c>
      <c r="V34" s="13">
        <f>ROUND(T_ii!AT14,1)</f>
        <v>0</v>
      </c>
      <c r="W34" s="13">
        <f>ROUND(T_ii!AX14,1)</f>
        <v>0</v>
      </c>
      <c r="X34" s="13">
        <f>ROUND(T_ii!BB14,1)</f>
        <v>0</v>
      </c>
    </row>
    <row r="35" spans="1:24" s="46" customFormat="1" ht="9" customHeight="1" x14ac:dyDescent="0.15">
      <c r="A35" s="42"/>
      <c r="B35" s="42"/>
      <c r="C35" s="42"/>
      <c r="D35" s="42"/>
      <c r="E35" s="42"/>
      <c r="F35" s="42"/>
      <c r="G35" s="42"/>
      <c r="H35" s="42"/>
      <c r="I35" s="43"/>
      <c r="J35" s="132"/>
      <c r="K35" s="44" t="str">
        <f>IF(T_ii!C14=".","-",(CONCATENATE("[",ROUND(T_ii!C14,1),"; ",ROUND(T_ii!D14,1),"]")))</f>
        <v>[0; 0]</v>
      </c>
      <c r="L35" s="45" t="str">
        <f>IF(T_ii!G14=".","-",(CONCATENATE("[",ROUND(T_ii!G14,1),"; ",ROUND(T_ii!H14,1),"]")))</f>
        <v>[0; 0]</v>
      </c>
      <c r="M35" s="45" t="str">
        <f>IF(T_ii!K14=".","-",(CONCATENATE("[",ROUND(T_ii!K14,1),"; ",ROUND(T_ii!L14,1),"]")))</f>
        <v>[0; 0]</v>
      </c>
      <c r="N35" s="45" t="str">
        <f>IF(T_ii!O14=".","-",(CONCATENATE("[",ROUND(T_ii!O14,1),"; ",ROUND(T_ii!P14,1),"]")))</f>
        <v>[0; 0]</v>
      </c>
      <c r="O35" s="45" t="str">
        <f>IF(T_ii!S14=".","-",(CONCATENATE("[",ROUND(T_ii!S14,1),"; ",ROUND(T_ii!T14,1),"]")))</f>
        <v>[0; 0]</v>
      </c>
      <c r="P35" s="45" t="str">
        <f>IF(T_ii!W14=".","-",(CONCATENATE("[",ROUND(T_ii!W14,1),"; ",ROUND(T_ii!X14,1),"]")))</f>
        <v>[0; 0]</v>
      </c>
      <c r="Q35" s="51" t="str">
        <f>IF(T_ii!AA14=".","-",(CONCATENATE("[",ROUND(T_ii!AA14,1),"; ",ROUND(T_ii!AB14,1),"]")))</f>
        <v>[0; 0]</v>
      </c>
      <c r="R35" s="44" t="str">
        <f>IF(T_ii!AE14=".","-",(CONCATENATE("[",ROUND(T_ii!AE14,1),"; ",ROUND(T_ii!AF14,1),"]")))</f>
        <v>[0; 0]</v>
      </c>
      <c r="S35" s="45" t="str">
        <f>IF(T_ii!AI14=".","-",(CONCATENATE("[",ROUND(T_ii!AI14,1),"; ",ROUND(T_ii!AJ14,1),"]")))</f>
        <v>[0; 0]</v>
      </c>
      <c r="T35" s="45" t="str">
        <f>IF(T_ii!AM14=".","-",(CONCATENATE("[",ROUND(T_ii!AM14,1),"; ",ROUND(T_ii!AN14,1),"]")))</f>
        <v>[0; 0]</v>
      </c>
      <c r="U35" s="45" t="str">
        <f>IF(T_ii!AQ14=".","-",(CONCATENATE("[",ROUND(T_ii!AQ14,1),"; ",ROUND(T_ii!AR14,1),"]")))</f>
        <v>[0; 0]</v>
      </c>
      <c r="V35" s="45" t="str">
        <f>IF(T_ii!AU14=".","-",(CONCATENATE("[",ROUND(T_ii!AU14,1),"; ",ROUND(T_ii!AV14,1),"]")))</f>
        <v>[0; 0]</v>
      </c>
      <c r="W35" s="45" t="str">
        <f>IF(T_ii!AY14=".","-",(CONCATENATE("[",ROUND(T_ii!AY14,1),"; ",ROUND(T_ii!AZ14,1),"]")))</f>
        <v>[0; 0]</v>
      </c>
      <c r="X35" s="45" t="str">
        <f>IF(T_ii!BC14=".","-",(CONCATENATE("[",ROUND(T_ii!BC14,1),"; ",ROUND(T_ii!BD14,1),"]")))</f>
        <v>[0; 0]</v>
      </c>
    </row>
    <row r="36" spans="1:24" x14ac:dyDescent="0.25">
      <c r="J36" s="131">
        <f>T_i!$A$15</f>
        <v>0</v>
      </c>
      <c r="K36" s="17">
        <f>ROUND(T_ii!B15,1)</f>
        <v>0</v>
      </c>
      <c r="L36" s="13">
        <f>ROUND(T_ii!F15,1)</f>
        <v>0</v>
      </c>
      <c r="M36" s="13">
        <f>ROUND(T_ii!J15,1)</f>
        <v>0</v>
      </c>
      <c r="N36" s="13">
        <f>ROUND(T_ii!N15,1)</f>
        <v>0</v>
      </c>
      <c r="O36" s="13">
        <f>ROUND(T_ii!R15,1)</f>
        <v>0</v>
      </c>
      <c r="P36" s="13">
        <f>ROUND(T_ii!V15,1)</f>
        <v>0</v>
      </c>
      <c r="Q36" s="50">
        <f>ROUND(T_ii!Z15,1)</f>
        <v>0</v>
      </c>
      <c r="R36" s="17">
        <f>ROUND(T_ii!AD15,1)</f>
        <v>0</v>
      </c>
      <c r="S36" s="13">
        <f>ROUND(T_ii!AH15,1)</f>
        <v>0</v>
      </c>
      <c r="T36" s="13">
        <f>ROUND(T_ii!AL15,1)</f>
        <v>0</v>
      </c>
      <c r="U36" s="13">
        <f>ROUND(T_ii!AP15,1)</f>
        <v>0</v>
      </c>
      <c r="V36" s="13">
        <f>ROUND(T_ii!AT15,1)</f>
        <v>0</v>
      </c>
      <c r="W36" s="13">
        <f>ROUND(T_ii!AX15,1)</f>
        <v>0</v>
      </c>
      <c r="X36" s="13">
        <f>ROUND(T_ii!BB15,1)</f>
        <v>0</v>
      </c>
    </row>
    <row r="37" spans="1:24" s="46" customFormat="1" ht="9" customHeight="1" x14ac:dyDescent="0.15">
      <c r="A37" s="42"/>
      <c r="B37" s="42"/>
      <c r="C37" s="42"/>
      <c r="D37" s="42"/>
      <c r="E37" s="42"/>
      <c r="F37" s="42"/>
      <c r="G37" s="42"/>
      <c r="H37" s="42"/>
      <c r="I37" s="43"/>
      <c r="J37" s="132"/>
      <c r="K37" s="44" t="str">
        <f>IF(T_ii!C15=".","-",(CONCATENATE("[",ROUND(T_ii!C15,1),"; ",ROUND(T_ii!D15,1),"]")))</f>
        <v>[0; 0]</v>
      </c>
      <c r="L37" s="45" t="str">
        <f>IF(T_ii!G15=".","-",(CONCATENATE("[",ROUND(T_ii!G15,1),"; ",ROUND(T_ii!H15,1),"]")))</f>
        <v>[0; 0]</v>
      </c>
      <c r="M37" s="45" t="str">
        <f>IF(T_ii!K15=".","-",(CONCATENATE("[",ROUND(T_ii!K15,1),"; ",ROUND(T_ii!L15,1),"]")))</f>
        <v>[0; 0]</v>
      </c>
      <c r="N37" s="45" t="str">
        <f>IF(T_ii!O15=".","-",(CONCATENATE("[",ROUND(T_ii!O15,1),"; ",ROUND(T_ii!P15,1),"]")))</f>
        <v>[0; 0]</v>
      </c>
      <c r="O37" s="45" t="str">
        <f>IF(T_ii!S15=".","-",(CONCATENATE("[",ROUND(T_ii!S15,1),"; ",ROUND(T_ii!T15,1),"]")))</f>
        <v>[0; 0]</v>
      </c>
      <c r="P37" s="45" t="str">
        <f>IF(T_ii!W15=".","-",(CONCATENATE("[",ROUND(T_ii!W15,1),"; ",ROUND(T_ii!X15,1),"]")))</f>
        <v>[0; 0]</v>
      </c>
      <c r="Q37" s="51" t="str">
        <f>IF(T_ii!AA15=".","-",(CONCATENATE("[",ROUND(T_ii!AA15,1),"; ",ROUND(T_ii!AB15,1),"]")))</f>
        <v>[0; 0]</v>
      </c>
      <c r="R37" s="44" t="str">
        <f>IF(T_ii!AE15=".","-",(CONCATENATE("[",ROUND(T_ii!AE15,1),"; ",ROUND(T_ii!AF15,1),"]")))</f>
        <v>[0; 0]</v>
      </c>
      <c r="S37" s="45" t="str">
        <f>IF(T_ii!AI15=".","-",(CONCATENATE("[",ROUND(T_ii!AI15,1),"; ",ROUND(T_ii!AJ15,1),"]")))</f>
        <v>[0; 0]</v>
      </c>
      <c r="T37" s="45" t="str">
        <f>IF(T_ii!AM15=".","-",(CONCATENATE("[",ROUND(T_ii!AM15,1),"; ",ROUND(T_ii!AN15,1),"]")))</f>
        <v>[0; 0]</v>
      </c>
      <c r="U37" s="45" t="str">
        <f>IF(T_ii!AQ15=".","-",(CONCATENATE("[",ROUND(T_ii!AQ15,1),"; ",ROUND(T_ii!AR15,1),"]")))</f>
        <v>[0; 0]</v>
      </c>
      <c r="V37" s="45" t="str">
        <f>IF(T_ii!AU15=".","-",(CONCATENATE("[",ROUND(T_ii!AU15,1),"; ",ROUND(T_ii!AV15,1),"]")))</f>
        <v>[0; 0]</v>
      </c>
      <c r="W37" s="45" t="str">
        <f>IF(T_ii!AY15=".","-",(CONCATENATE("[",ROUND(T_ii!AY15,1),"; ",ROUND(T_ii!AZ15,1),"]")))</f>
        <v>[0; 0]</v>
      </c>
      <c r="X37" s="45" t="str">
        <f>IF(T_ii!BC15=".","-",(CONCATENATE("[",ROUND(T_ii!BC15,1),"; ",ROUND(T_ii!BD15,1),"]")))</f>
        <v>[0; 0]</v>
      </c>
    </row>
    <row r="38" spans="1:24" x14ac:dyDescent="0.25">
      <c r="J38" s="131">
        <f>T_i!$A$16</f>
        <v>0</v>
      </c>
      <c r="K38" s="17">
        <f>ROUND(T_ii!B16,1)</f>
        <v>0</v>
      </c>
      <c r="L38" s="13">
        <f>ROUND(T_ii!F16,1)</f>
        <v>0</v>
      </c>
      <c r="M38" s="13">
        <f>ROUND(T_ii!J16,1)</f>
        <v>0</v>
      </c>
      <c r="N38" s="13">
        <f>ROUND(T_ii!N16,1)</f>
        <v>0</v>
      </c>
      <c r="O38" s="13">
        <f>ROUND(T_ii!R16,1)</f>
        <v>0</v>
      </c>
      <c r="P38" s="13">
        <f>ROUND(T_ii!V16,1)</f>
        <v>0</v>
      </c>
      <c r="Q38" s="50">
        <f>ROUND(T_ii!Z16,1)</f>
        <v>0</v>
      </c>
      <c r="R38" s="17">
        <f>ROUND(T_ii!AD16,1)</f>
        <v>0</v>
      </c>
      <c r="S38" s="13">
        <f>ROUND(T_ii!AH16,1)</f>
        <v>0</v>
      </c>
      <c r="T38" s="13">
        <f>ROUND(T_ii!AL16,1)</f>
        <v>0</v>
      </c>
      <c r="U38" s="13">
        <f>ROUND(T_ii!AP16,1)</f>
        <v>0</v>
      </c>
      <c r="V38" s="13">
        <f>ROUND(T_ii!AT16,1)</f>
        <v>0</v>
      </c>
      <c r="W38" s="13">
        <f>ROUND(T_ii!AX16,1)</f>
        <v>0</v>
      </c>
      <c r="X38" s="13">
        <f>ROUND(T_ii!BB16,1)</f>
        <v>0</v>
      </c>
    </row>
    <row r="39" spans="1:24" s="46" customFormat="1" ht="9" customHeight="1" x14ac:dyDescent="0.15">
      <c r="A39" s="42"/>
      <c r="B39" s="42"/>
      <c r="C39" s="42"/>
      <c r="D39" s="42"/>
      <c r="E39" s="42"/>
      <c r="F39" s="42"/>
      <c r="G39" s="42"/>
      <c r="H39" s="42"/>
      <c r="I39" s="43"/>
      <c r="J39" s="132"/>
      <c r="K39" s="44" t="str">
        <f>IF(T_ii!C16=".","-",(CONCATENATE("[",ROUND(T_ii!C16,1),"; ",ROUND(T_ii!D16,1),"]")))</f>
        <v>[0; 0]</v>
      </c>
      <c r="L39" s="45" t="str">
        <f>IF(T_ii!G16=".","-",(CONCATENATE("[",ROUND(T_ii!G16,1),"; ",ROUND(T_ii!H16,1),"]")))</f>
        <v>[0; 0]</v>
      </c>
      <c r="M39" s="45" t="str">
        <f>IF(T_ii!K16=".","-",(CONCATENATE("[",ROUND(T_ii!K16,1),"; ",ROUND(T_ii!L16,1),"]")))</f>
        <v>[0; 0]</v>
      </c>
      <c r="N39" s="45" t="str">
        <f>IF(T_ii!O16=".","-",(CONCATENATE("[",ROUND(T_ii!O16,1),"; ",ROUND(T_ii!P16,1),"]")))</f>
        <v>[0; 0]</v>
      </c>
      <c r="O39" s="45" t="str">
        <f>IF(T_ii!S16=".","-",(CONCATENATE("[",ROUND(T_ii!S16,1),"; ",ROUND(T_ii!T16,1),"]")))</f>
        <v>[0; 0]</v>
      </c>
      <c r="P39" s="45" t="str">
        <f>IF(T_ii!W16=".","-",(CONCATENATE("[",ROUND(T_ii!W16,1),"; ",ROUND(T_ii!X16,1),"]")))</f>
        <v>[0; 0]</v>
      </c>
      <c r="Q39" s="51" t="str">
        <f>IF(T_ii!AA16=".","-",(CONCATENATE("[",ROUND(T_ii!AA16,1),"; ",ROUND(T_ii!AB16,1),"]")))</f>
        <v>[0; 0]</v>
      </c>
      <c r="R39" s="44" t="str">
        <f>IF(T_ii!AE16=".","-",(CONCATENATE("[",ROUND(T_ii!AE16,1),"; ",ROUND(T_ii!AF16,1),"]")))</f>
        <v>[0; 0]</v>
      </c>
      <c r="S39" s="45" t="str">
        <f>IF(T_ii!AI16=".","-",(CONCATENATE("[",ROUND(T_ii!AI16,1),"; ",ROUND(T_ii!AJ16,1),"]")))</f>
        <v>[0; 0]</v>
      </c>
      <c r="T39" s="45" t="str">
        <f>IF(T_ii!AM16=".","-",(CONCATENATE("[",ROUND(T_ii!AM16,1),"; ",ROUND(T_ii!AN16,1),"]")))</f>
        <v>[0; 0]</v>
      </c>
      <c r="U39" s="45" t="str">
        <f>IF(T_ii!AQ16=".","-",(CONCATENATE("[",ROUND(T_ii!AQ16,1),"; ",ROUND(T_ii!AR16,1),"]")))</f>
        <v>[0; 0]</v>
      </c>
      <c r="V39" s="45" t="str">
        <f>IF(T_ii!AU16=".","-",(CONCATENATE("[",ROUND(T_ii!AU16,1),"; ",ROUND(T_ii!AV16,1),"]")))</f>
        <v>[0; 0]</v>
      </c>
      <c r="W39" s="45" t="str">
        <f>IF(T_ii!AY16=".","-",(CONCATENATE("[",ROUND(T_ii!AY16,1),"; ",ROUND(T_ii!AZ16,1),"]")))</f>
        <v>[0; 0]</v>
      </c>
      <c r="X39" s="45" t="str">
        <f>IF(T_ii!BC16=".","-",(CONCATENATE("[",ROUND(T_ii!BC16,1),"; ",ROUND(T_ii!BD16,1),"]")))</f>
        <v>[0; 0]</v>
      </c>
    </row>
    <row r="40" spans="1:24" x14ac:dyDescent="0.25">
      <c r="J40" s="131">
        <f>T_i!$A$17</f>
        <v>0</v>
      </c>
      <c r="K40" s="17">
        <f>ROUND(T_ii!B17,1)</f>
        <v>0</v>
      </c>
      <c r="L40" s="13">
        <f>ROUND(T_ii!F17,1)</f>
        <v>0</v>
      </c>
      <c r="M40" s="13">
        <f>ROUND(T_ii!J17,1)</f>
        <v>0</v>
      </c>
      <c r="N40" s="13">
        <f>ROUND(T_ii!N17,1)</f>
        <v>0</v>
      </c>
      <c r="O40" s="13">
        <f>ROUND(T_ii!R17,1)</f>
        <v>0</v>
      </c>
      <c r="P40" s="13">
        <f>ROUND(T_ii!V17,1)</f>
        <v>0</v>
      </c>
      <c r="Q40" s="50">
        <f>ROUND(T_ii!Z17,1)</f>
        <v>0</v>
      </c>
      <c r="R40" s="17">
        <f>ROUND(T_ii!AD17,1)</f>
        <v>0</v>
      </c>
      <c r="S40" s="13">
        <f>ROUND(T_ii!AH17,1)</f>
        <v>0</v>
      </c>
      <c r="T40" s="13">
        <f>ROUND(T_ii!AL17,1)</f>
        <v>0</v>
      </c>
      <c r="U40" s="13">
        <f>ROUND(T_ii!AP17,1)</f>
        <v>0</v>
      </c>
      <c r="V40" s="13">
        <f>ROUND(T_ii!AT17,1)</f>
        <v>0</v>
      </c>
      <c r="W40" s="13">
        <f>ROUND(T_ii!AX17,1)</f>
        <v>0</v>
      </c>
      <c r="X40" s="13">
        <f>ROUND(T_ii!BB17,1)</f>
        <v>0</v>
      </c>
    </row>
    <row r="41" spans="1:24" s="46" customFormat="1" ht="9" customHeight="1" x14ac:dyDescent="0.15">
      <c r="A41" s="49"/>
      <c r="B41" s="42"/>
      <c r="C41" s="42"/>
      <c r="D41" s="42"/>
      <c r="E41" s="42"/>
      <c r="F41" s="42"/>
      <c r="G41" s="42"/>
      <c r="H41" s="42"/>
      <c r="I41" s="43"/>
      <c r="J41" s="133"/>
      <c r="K41" s="44" t="str">
        <f>IF(T_ii!C17=".","-",(CONCATENATE("[",ROUND(T_ii!C17,1),"; ",ROUND(T_ii!D17,1),"]")))</f>
        <v>[0; 0]</v>
      </c>
      <c r="L41" s="45" t="str">
        <f>IF(T_ii!G17=".","-",(CONCATENATE("[",ROUND(T_ii!G17,1),"; ",ROUND(T_ii!H17,1),"]")))</f>
        <v>[0; 0]</v>
      </c>
      <c r="M41" s="45" t="str">
        <f>IF(T_ii!K17=".","-",(CONCATENATE("[",ROUND(T_ii!K17,1),"; ",ROUND(T_ii!L17,1),"]")))</f>
        <v>[0; 0]</v>
      </c>
      <c r="N41" s="45" t="str">
        <f>IF(T_ii!O17=".","-",(CONCATENATE("[",ROUND(T_ii!O17,1),"; ",ROUND(T_ii!P17,1),"]")))</f>
        <v>[0; 0]</v>
      </c>
      <c r="O41" s="45" t="str">
        <f>IF(T_ii!S17=".","-",(CONCATENATE("[",ROUND(T_ii!S17,1),"; ",ROUND(T_ii!T17,1),"]")))</f>
        <v>[0; 0]</v>
      </c>
      <c r="P41" s="45" t="str">
        <f>IF(T_ii!W17=".","-",(CONCATENATE("[",ROUND(T_ii!W17,1),"; ",ROUND(T_ii!X17,1),"]")))</f>
        <v>[0; 0]</v>
      </c>
      <c r="Q41" s="51" t="str">
        <f>IF(T_ii!AA17=".","-",(CONCATENATE("[",ROUND(T_ii!AA17,1),"; ",ROUND(T_ii!AB17,1),"]")))</f>
        <v>[0; 0]</v>
      </c>
      <c r="R41" s="44" t="str">
        <f>IF(T_ii!AE17=".","-",(CONCATENATE("[",ROUND(T_ii!AE17,1),"; ",ROUND(T_ii!AF17,1),"]")))</f>
        <v>[0; 0]</v>
      </c>
      <c r="S41" s="45" t="str">
        <f>IF(T_ii!AI17=".","-",(CONCATENATE("[",ROUND(T_ii!AI17,1),"; ",ROUND(T_ii!AJ17,1),"]")))</f>
        <v>[0; 0]</v>
      </c>
      <c r="T41" s="45" t="str">
        <f>IF(T_ii!AM17=".","-",(CONCATENATE("[",ROUND(T_ii!AM17,1),"; ",ROUND(T_ii!AN17,1),"]")))</f>
        <v>[0; 0]</v>
      </c>
      <c r="U41" s="45" t="str">
        <f>IF(T_ii!AQ17=".","-",(CONCATENATE("[",ROUND(T_ii!AQ17,1),"; ",ROUND(T_ii!AR17,1),"]")))</f>
        <v>[0; 0]</v>
      </c>
      <c r="V41" s="45" t="str">
        <f>IF(T_ii!AU17=".","-",(CONCATENATE("[",ROUND(T_ii!AU17,1),"; ",ROUND(T_ii!AV17,1),"]")))</f>
        <v>[0; 0]</v>
      </c>
      <c r="W41" s="45" t="str">
        <f>IF(T_ii!AY17=".","-",(CONCATENATE("[",ROUND(T_ii!AY17,1),"; ",ROUND(T_ii!AZ17,1),"]")))</f>
        <v>[0; 0]</v>
      </c>
      <c r="X41" s="45" t="str">
        <f>IF(T_ii!BC17=".","-",(CONCATENATE("[",ROUND(T_ii!BC17,1),"; ",ROUND(T_ii!BD17,1),"]")))</f>
        <v>[0; 0]</v>
      </c>
    </row>
    <row r="42" spans="1:24" x14ac:dyDescent="0.25">
      <c r="J42" s="129">
        <f>T_i!$A$18</f>
        <v>0</v>
      </c>
      <c r="K42" s="17">
        <f>ROUND(T_ii!B18,1)</f>
        <v>0</v>
      </c>
      <c r="L42" s="13">
        <f>ROUND(T_ii!F18,1)</f>
        <v>0</v>
      </c>
      <c r="M42" s="13">
        <f>ROUND(T_ii!J18,1)</f>
        <v>0</v>
      </c>
      <c r="N42" s="13">
        <f>ROUND(T_ii!N18,1)</f>
        <v>0</v>
      </c>
      <c r="O42" s="13">
        <f>ROUND(T_ii!R18,1)</f>
        <v>0</v>
      </c>
      <c r="P42" s="13">
        <f>ROUND(T_ii!V18,1)</f>
        <v>0</v>
      </c>
      <c r="Q42" s="50">
        <f>ROUND(T_ii!Z18,1)</f>
        <v>0</v>
      </c>
      <c r="R42" s="17">
        <f>ROUND(T_ii!AD18,1)</f>
        <v>0</v>
      </c>
      <c r="S42" s="13">
        <f>ROUND(T_ii!AH18,1)</f>
        <v>0</v>
      </c>
      <c r="T42" s="13">
        <f>ROUND(T_ii!AL18,1)</f>
        <v>0</v>
      </c>
      <c r="U42" s="13">
        <f>ROUND(T_ii!AP18,1)</f>
        <v>0</v>
      </c>
      <c r="V42" s="13">
        <f>ROUND(T_ii!AT18,1)</f>
        <v>0</v>
      </c>
      <c r="W42" s="13">
        <f>ROUND(T_ii!AX18,1)</f>
        <v>0</v>
      </c>
      <c r="X42" s="13">
        <f>ROUND(T_ii!BB18,1)</f>
        <v>0</v>
      </c>
    </row>
    <row r="43" spans="1:24" s="46" customFormat="1" ht="9" x14ac:dyDescent="0.15">
      <c r="A43" s="42"/>
      <c r="B43" s="42"/>
      <c r="C43" s="42"/>
      <c r="D43" s="42"/>
      <c r="E43" s="42"/>
      <c r="F43" s="42"/>
      <c r="G43" s="42"/>
      <c r="H43" s="42"/>
      <c r="I43" s="43"/>
      <c r="J43" s="134"/>
      <c r="K43" s="44" t="str">
        <f>IF(T_ii!C18=".","-",(CONCATENATE("[",ROUND(T_ii!C18,1),"; ",ROUND(T_ii!D18,1),"]")))</f>
        <v>[0; 0]</v>
      </c>
      <c r="L43" s="45" t="str">
        <f>IF(T_ii!G18=".","-",(CONCATENATE("[",ROUND(T_ii!G18,1),"; ",ROUND(T_ii!H18,1),"]")))</f>
        <v>[0; 0]</v>
      </c>
      <c r="M43" s="45" t="str">
        <f>IF(T_ii!K18=".","-",(CONCATENATE("[",ROUND(T_ii!K18,1),"; ",ROUND(T_ii!L18,1),"]")))</f>
        <v>[0; 0]</v>
      </c>
      <c r="N43" s="45" t="str">
        <f>IF(T_ii!O18=".","-",(CONCATENATE("[",ROUND(T_ii!O18,1),"; ",ROUND(T_ii!P18,1),"]")))</f>
        <v>[0; 0]</v>
      </c>
      <c r="O43" s="45" t="str">
        <f>IF(T_ii!S18=".","-",(CONCATENATE("[",ROUND(T_ii!S18,1),"; ",ROUND(T_ii!T18,1),"]")))</f>
        <v>[0; 0]</v>
      </c>
      <c r="P43" s="45" t="str">
        <f>IF(T_ii!W18=".","-",(CONCATENATE("[",ROUND(T_ii!W18,1),"; ",ROUND(T_ii!X18,1),"]")))</f>
        <v>[0; 0]</v>
      </c>
      <c r="Q43" s="51" t="str">
        <f>IF(T_ii!AA18=".","-",(CONCATENATE("[",ROUND(T_ii!AA18,1),"; ",ROUND(T_ii!AB18,1),"]")))</f>
        <v>[0; 0]</v>
      </c>
      <c r="R43" s="44" t="str">
        <f>IF(T_ii!AE18=".","-",(CONCATENATE("[",ROUND(T_ii!AE18,1),"; ",ROUND(T_ii!AF18,1),"]")))</f>
        <v>[0; 0]</v>
      </c>
      <c r="S43" s="45" t="str">
        <f>IF(T_ii!AI18=".","-",(CONCATENATE("[",ROUND(T_ii!AI18,1),"; ",ROUND(T_ii!AJ18,1),"]")))</f>
        <v>[0; 0]</v>
      </c>
      <c r="T43" s="45" t="str">
        <f>IF(T_ii!AM18=".","-",(CONCATENATE("[",ROUND(T_ii!AM18,1),"; ",ROUND(T_ii!AN18,1),"]")))</f>
        <v>[0; 0]</v>
      </c>
      <c r="U43" s="45" t="str">
        <f>IF(T_ii!AQ18=".","-",(CONCATENATE("[",ROUND(T_ii!AQ18,1),"; ",ROUND(T_ii!AR18,1),"]")))</f>
        <v>[0; 0]</v>
      </c>
      <c r="V43" s="45" t="str">
        <f>IF(T_ii!AU18=".","-",(CONCATENATE("[",ROUND(T_ii!AU18,1),"; ",ROUND(T_ii!AV18,1),"]")))</f>
        <v>[0; 0]</v>
      </c>
      <c r="W43" s="45" t="str">
        <f>IF(T_ii!AY18=".","-",(CONCATENATE("[",ROUND(T_ii!AY18,1),"; ",ROUND(T_ii!AZ18,1),"]")))</f>
        <v>[0; 0]</v>
      </c>
      <c r="X43" s="45" t="str">
        <f>IF(T_ii!BC18=".","-",(CONCATENATE("[",ROUND(T_ii!BC18,1),"; ",ROUND(T_ii!BD18,1),"]")))</f>
        <v>[0; 0]</v>
      </c>
    </row>
    <row r="44" spans="1:24" x14ac:dyDescent="0.25">
      <c r="J44" s="135">
        <f>T_i!$A$19</f>
        <v>0</v>
      </c>
      <c r="K44" s="17">
        <f>ROUND(T_ii!B19,1)</f>
        <v>0</v>
      </c>
      <c r="L44" s="13">
        <f>ROUND(T_ii!F19,1)</f>
        <v>0</v>
      </c>
      <c r="M44" s="13">
        <f>ROUND(T_ii!J19,1)</f>
        <v>0</v>
      </c>
      <c r="N44" s="13">
        <f>ROUND(T_ii!N19,1)</f>
        <v>0</v>
      </c>
      <c r="O44" s="13">
        <f>ROUND(T_ii!R19,1)</f>
        <v>0</v>
      </c>
      <c r="P44" s="13">
        <f>ROUND(T_ii!V19,1)</f>
        <v>0</v>
      </c>
      <c r="Q44" s="50">
        <f>ROUND(T_ii!Z19,1)</f>
        <v>0</v>
      </c>
      <c r="R44" s="17">
        <f>ROUND(T_ii!AD19,1)</f>
        <v>0</v>
      </c>
      <c r="S44" s="13">
        <f>ROUND(T_ii!AH19,1)</f>
        <v>0</v>
      </c>
      <c r="T44" s="13">
        <f>ROUND(T_ii!AL19,1)</f>
        <v>0</v>
      </c>
      <c r="U44" s="13">
        <f>ROUND(T_ii!AP19,1)</f>
        <v>0</v>
      </c>
      <c r="V44" s="13">
        <f>ROUND(T_ii!AT19,1)</f>
        <v>0</v>
      </c>
      <c r="W44" s="13">
        <f>ROUND(T_ii!AX19,1)</f>
        <v>0</v>
      </c>
      <c r="X44" s="13">
        <f>ROUND(T_ii!BB19,1)</f>
        <v>0</v>
      </c>
    </row>
    <row r="45" spans="1:24" s="46" customFormat="1" ht="9" x14ac:dyDescent="0.15">
      <c r="A45" s="42"/>
      <c r="B45" s="42"/>
      <c r="C45" s="42"/>
      <c r="D45" s="42"/>
      <c r="E45" s="42"/>
      <c r="F45" s="42"/>
      <c r="G45" s="42"/>
      <c r="H45" s="42"/>
      <c r="I45" s="43"/>
      <c r="J45" s="136"/>
      <c r="K45" s="44" t="str">
        <f>IF(T_ii!C19=".","-",(CONCATENATE("[",ROUND(T_ii!C19,1),"; ",ROUND(T_ii!D19,1),"]")))</f>
        <v>[0; 0]</v>
      </c>
      <c r="L45" s="45" t="str">
        <f>IF(T_ii!G19=".","-",(CONCATENATE("[",ROUND(T_ii!G19,1),"; ",ROUND(T_ii!H19,1),"]")))</f>
        <v>[0; 0]</v>
      </c>
      <c r="M45" s="45" t="str">
        <f>IF(T_ii!K19=".","-",(CONCATENATE("[",ROUND(T_ii!K19,1),"; ",ROUND(T_ii!L19,1),"]")))</f>
        <v>[0; 0]</v>
      </c>
      <c r="N45" s="45" t="str">
        <f>IF(T_ii!O19=".","-",(CONCATENATE("[",ROUND(T_ii!O19,1),"; ",ROUND(T_ii!P19,1),"]")))</f>
        <v>[0; 0]</v>
      </c>
      <c r="O45" s="45" t="str">
        <f>IF(T_ii!S19=".","-",(CONCATENATE("[",ROUND(T_ii!S19,1),"; ",ROUND(T_ii!T19,1),"]")))</f>
        <v>[0; 0]</v>
      </c>
      <c r="P45" s="45" t="str">
        <f>IF(T_ii!W19=".","-",(CONCATENATE("[",ROUND(T_ii!W19,1),"; ",ROUND(T_ii!X19,1),"]")))</f>
        <v>[0; 0]</v>
      </c>
      <c r="Q45" s="51" t="str">
        <f>IF(T_ii!AA19=".","-",(CONCATENATE("[",ROUND(T_ii!AA19,1),"; ",ROUND(T_ii!AB19,1),"]")))</f>
        <v>[0; 0]</v>
      </c>
      <c r="R45" s="44" t="str">
        <f>IF(T_ii!AE19=".","-",(CONCATENATE("[",ROUND(T_ii!AE19,1),"; ",ROUND(T_ii!AF19,1),"]")))</f>
        <v>[0; 0]</v>
      </c>
      <c r="S45" s="45" t="str">
        <f>IF(T_ii!AI19=".","-",(CONCATENATE("[",ROUND(T_ii!AI19,1),"; ",ROUND(T_ii!AJ19,1),"]")))</f>
        <v>[0; 0]</v>
      </c>
      <c r="T45" s="45" t="str">
        <f>IF(T_ii!AM19=".","-",(CONCATENATE("[",ROUND(T_ii!AM19,1),"; ",ROUND(T_ii!AN19,1),"]")))</f>
        <v>[0; 0]</v>
      </c>
      <c r="U45" s="45" t="str">
        <f>IF(T_ii!AQ19=".","-",(CONCATENATE("[",ROUND(T_ii!AQ19,1),"; ",ROUND(T_ii!AR19,1),"]")))</f>
        <v>[0; 0]</v>
      </c>
      <c r="V45" s="45" t="str">
        <f>IF(T_ii!AU19=".","-",(CONCATENATE("[",ROUND(T_ii!AU19,1),"; ",ROUND(T_ii!AV19,1),"]")))</f>
        <v>[0; 0]</v>
      </c>
      <c r="W45" s="45" t="str">
        <f>IF(T_ii!AY19=".","-",(CONCATENATE("[",ROUND(T_ii!AY19,1),"; ",ROUND(T_ii!AZ19,1),"]")))</f>
        <v>[0; 0]</v>
      </c>
      <c r="X45" s="45" t="str">
        <f>IF(T_ii!BC19=".","-",(CONCATENATE("[",ROUND(T_ii!BC19,1),"; ",ROUND(T_ii!BD19,1),"]")))</f>
        <v>[0; 0]</v>
      </c>
    </row>
    <row r="46" spans="1:24" x14ac:dyDescent="0.25">
      <c r="J46" s="129">
        <f>T_i!$A$20</f>
        <v>0</v>
      </c>
      <c r="K46" s="17">
        <f>ROUND(T_ii!B20,1)</f>
        <v>0</v>
      </c>
      <c r="L46" s="13">
        <f>ROUND(T_ii!F20,1)</f>
        <v>0</v>
      </c>
      <c r="M46" s="13">
        <f>ROUND(T_ii!J20,1)</f>
        <v>0</v>
      </c>
      <c r="N46" s="13">
        <f>ROUND(T_ii!N20,1)</f>
        <v>0</v>
      </c>
      <c r="O46" s="13">
        <f>ROUND(T_ii!R20,1)</f>
        <v>0</v>
      </c>
      <c r="P46" s="13">
        <f>ROUND(T_ii!V20,1)</f>
        <v>0</v>
      </c>
      <c r="Q46" s="50">
        <f>ROUND(T_ii!Z20,1)</f>
        <v>0</v>
      </c>
      <c r="R46" s="17">
        <f>ROUND(T_ii!AD20,1)</f>
        <v>0</v>
      </c>
      <c r="S46" s="13">
        <f>ROUND(T_ii!AH20,1)</f>
        <v>0</v>
      </c>
      <c r="T46" s="13">
        <f>ROUND(T_ii!AL20,1)</f>
        <v>0</v>
      </c>
      <c r="U46" s="13">
        <f>ROUND(T_ii!AP20,1)</f>
        <v>0</v>
      </c>
      <c r="V46" s="13">
        <f>ROUND(T_ii!AT20,1)</f>
        <v>0</v>
      </c>
      <c r="W46" s="13">
        <f>ROUND(T_ii!AX20,1)</f>
        <v>0</v>
      </c>
      <c r="X46" s="13">
        <f>ROUND(T_ii!BB20,1)</f>
        <v>0</v>
      </c>
    </row>
    <row r="47" spans="1:24" s="46" customFormat="1" ht="9" x14ac:dyDescent="0.15">
      <c r="A47" s="42"/>
      <c r="B47" s="42"/>
      <c r="C47" s="42"/>
      <c r="D47" s="42"/>
      <c r="E47" s="42"/>
      <c r="F47" s="42"/>
      <c r="G47" s="42"/>
      <c r="H47" s="42"/>
      <c r="I47" s="43"/>
      <c r="J47" s="137"/>
      <c r="K47" s="94" t="str">
        <f>IF(T_ii!C20=".","-",(CONCATENATE("[",ROUND(T_ii!C20,1),"; ",ROUND(T_ii!D20,1),"]")))</f>
        <v>[0; 0]</v>
      </c>
      <c r="L47" s="95" t="str">
        <f>IF(T_ii!G20=".","-",(CONCATENATE("[",ROUND(T_ii!G20,1),"; ",ROUND(T_ii!H20,1),"]")))</f>
        <v>[0; 0]</v>
      </c>
      <c r="M47" s="95" t="str">
        <f>IF(T_ii!K20=".","-",(CONCATENATE("[",ROUND(T_ii!K20,1),"; ",ROUND(T_ii!L20,1),"]")))</f>
        <v>[0; 0]</v>
      </c>
      <c r="N47" s="95" t="str">
        <f>IF(T_ii!O20=".","-",(CONCATENATE("[",ROUND(T_ii!O20,1),"; ",ROUND(T_ii!P20,1),"]")))</f>
        <v>[0; 0]</v>
      </c>
      <c r="O47" s="95" t="str">
        <f>IF(T_ii!S20=".","-",(CONCATENATE("[",ROUND(T_ii!S20,1),"; ",ROUND(T_ii!T20,1),"]")))</f>
        <v>[0; 0]</v>
      </c>
      <c r="P47" s="95" t="str">
        <f>IF(T_ii!W20=".","-",(CONCATENATE("[",ROUND(T_ii!W20,1),"; ",ROUND(T_ii!X20,1),"]")))</f>
        <v>[0; 0]</v>
      </c>
      <c r="Q47" s="96" t="str">
        <f>IF(T_ii!AA20=".","-",(CONCATENATE("[",ROUND(T_ii!AA20,1),"; ",ROUND(T_ii!AB20,1),"]")))</f>
        <v>[0; 0]</v>
      </c>
      <c r="R47" s="94" t="str">
        <f>IF(T_ii!AE20=".","-",(CONCATENATE("[",ROUND(T_ii!AE20,1),"; ",ROUND(T_ii!AF20,1),"]")))</f>
        <v>[0; 0]</v>
      </c>
      <c r="S47" s="95" t="str">
        <f>IF(T_ii!AI20=".","-",(CONCATENATE("[",ROUND(T_ii!AI20,1),"; ",ROUND(T_ii!AJ20,1),"]")))</f>
        <v>[0; 0]</v>
      </c>
      <c r="T47" s="95" t="str">
        <f>IF(T_ii!AM20=".","-",(CONCATENATE("[",ROUND(T_ii!AM20,1),"; ",ROUND(T_ii!AN20,1),"]")))</f>
        <v>[0; 0]</v>
      </c>
      <c r="U47" s="95" t="str">
        <f>IF(T_ii!AQ20=".","-",(CONCATENATE("[",ROUND(T_ii!AQ20,1),"; ",ROUND(T_ii!AR20,1),"]")))</f>
        <v>[0; 0]</v>
      </c>
      <c r="V47" s="95" t="str">
        <f>IF(T_ii!AU20=".","-",(CONCATENATE("[",ROUND(T_ii!AU20,1),"; ",ROUND(T_ii!AV20,1),"]")))</f>
        <v>[0; 0]</v>
      </c>
      <c r="W47" s="95" t="str">
        <f>IF(T_ii!AY20=".","-",(CONCATENATE("[",ROUND(T_ii!AY20,1),"; ",ROUND(T_ii!AZ20,1),"]")))</f>
        <v>[0; 0]</v>
      </c>
      <c r="X47" s="95" t="str">
        <f>IF(T_ii!BC20=".","-",(CONCATENATE("[",ROUND(T_ii!BC20,1),"; ",ROUND(T_ii!BD20,1),"]")))</f>
        <v>[0; 0]</v>
      </c>
    </row>
    <row r="48" spans="1:24" ht="15.75" thickBot="1" x14ac:dyDescent="0.3">
      <c r="J48" s="188" t="str">
        <f>T_ii!C1</f>
        <v>Urban Footnote: Volume data were available for the following total number of diagnostic products=655;  by outlet type: Private not for profit=30; private not for profit=144; pharmacy=60; PPMV=287; informal=12; labs = 120; wholesalers= 2;   The number of diagnostic products with volume data, from outlets that met screening criteria for a full interview but did not complete the interview =0</v>
      </c>
      <c r="K48" s="188"/>
      <c r="L48" s="188"/>
      <c r="M48" s="188"/>
      <c r="N48" s="188"/>
      <c r="O48" s="188"/>
      <c r="P48" s="188"/>
      <c r="Q48" s="188"/>
      <c r="R48" s="188"/>
      <c r="S48" s="188"/>
      <c r="T48" s="188"/>
      <c r="U48" s="188"/>
      <c r="V48" s="188"/>
      <c r="W48" s="188"/>
      <c r="X48" s="188"/>
    </row>
    <row r="58" spans="1:24" s="4" customFormat="1" ht="58.5" customHeight="1" x14ac:dyDescent="0.25">
      <c r="A58" s="23"/>
      <c r="B58" s="23"/>
      <c r="C58" s="23"/>
      <c r="D58" s="23"/>
      <c r="E58" s="23"/>
      <c r="F58" s="23"/>
      <c r="G58" s="23"/>
      <c r="H58" s="23"/>
      <c r="I58" s="24"/>
      <c r="J58" s="8" t="s">
        <v>52</v>
      </c>
      <c r="K58" s="5"/>
      <c r="L58" s="5"/>
      <c r="O58" s="5"/>
      <c r="Q58" s="5"/>
      <c r="R58" s="5"/>
      <c r="S58" s="5"/>
      <c r="T58" s="5"/>
      <c r="U58" s="5"/>
      <c r="V58" s="5"/>
      <c r="W58" s="5"/>
      <c r="X58" s="5"/>
    </row>
    <row r="59" spans="1:24" x14ac:dyDescent="0.25">
      <c r="K59" s="182" t="s">
        <v>33</v>
      </c>
      <c r="L59" s="182"/>
      <c r="M59" s="182"/>
      <c r="N59" s="182"/>
      <c r="O59" s="182"/>
      <c r="P59" s="182"/>
      <c r="Q59" s="192"/>
      <c r="R59" s="181" t="s">
        <v>34</v>
      </c>
      <c r="S59" s="182"/>
      <c r="T59" s="182"/>
      <c r="U59" s="182"/>
      <c r="V59" s="182"/>
      <c r="W59" s="182"/>
      <c r="X59" s="182"/>
    </row>
    <row r="60" spans="1:24" ht="23.25" x14ac:dyDescent="0.25">
      <c r="J60" s="189" t="s">
        <v>50</v>
      </c>
      <c r="K60" s="110" t="str">
        <f>IF(T_ii!B2="","",T_ii!B2)</f>
        <v>Retail TOTAL</v>
      </c>
      <c r="L60" s="110" t="str">
        <f>IF(T_ii!F2="","",T_ii!F2)</f>
        <v>Private Not For-Profit Facility</v>
      </c>
      <c r="M60" s="110" t="str">
        <f>IF(T_ii!J2="","",T_ii!J2)</f>
        <v>Private For-Profit Facility</v>
      </c>
      <c r="N60" s="110" t="str">
        <f>IF(T_ii!N2="","",T_ii!N2)</f>
        <v>Pharmacy</v>
      </c>
      <c r="O60" s="110" t="str">
        <f>IF(T_ii!R2="","",T_ii!R2)</f>
        <v>Laboratory</v>
      </c>
      <c r="P60" s="110" t="str">
        <f>IF(T_ii!V2="","",T_ii!V2)</f>
        <v>Drug store</v>
      </c>
      <c r="Q60" s="167" t="str">
        <f>IF(T_ii!Z2="","",T_ii!Z2)</f>
        <v>Informal TOTAL</v>
      </c>
      <c r="R60" s="110" t="str">
        <f>IF(T_ii!AD2="","",T_ii!AD2)</f>
        <v>Retail TOTAL</v>
      </c>
      <c r="S60" s="110" t="str">
        <f>IF(T_ii!AH2="","",T_ii!AH2)</f>
        <v>Private Not For-Profit Facility</v>
      </c>
      <c r="T60" s="110" t="str">
        <f>IF(T_ii!AL2="","",T_ii!AL2)</f>
        <v>Private For-Profit Facility</v>
      </c>
      <c r="U60" s="110" t="str">
        <f>IF(T_ii!AP2="","",T_ii!AP2)</f>
        <v>Pharmacy</v>
      </c>
      <c r="V60" s="110" t="str">
        <f>IF(T_ii!AT2="","",T_ii!AT2)</f>
        <v>Laboratory</v>
      </c>
      <c r="W60" s="110" t="str">
        <f>IF(T_ii!AX2="","",T_ii!AX2)</f>
        <v>Drug store</v>
      </c>
      <c r="X60" s="110" t="str">
        <f>IF(T_ii!BB2="","",T_ii!BB2)</f>
        <v>Informal TOTAL</v>
      </c>
    </row>
    <row r="61" spans="1:24" x14ac:dyDescent="0.25">
      <c r="J61" s="190"/>
      <c r="K61" s="113" t="str">
        <f>CONCATENATE("N=",T_ii!E4)</f>
        <v>N=173</v>
      </c>
      <c r="L61" s="113" t="str">
        <f>CONCATENATE("N=",T_ii!I4)</f>
        <v>N=4</v>
      </c>
      <c r="M61" s="113" t="str">
        <f>CONCATENATE("N=",T_ii!M4)</f>
        <v>N=16</v>
      </c>
      <c r="N61" s="113" t="str">
        <f>CONCATENATE("N=",T_ii!Q4)</f>
        <v>N=7</v>
      </c>
      <c r="O61" s="113" t="str">
        <f>CONCATENATE("N=",T_ii!U4)</f>
        <v>N=29</v>
      </c>
      <c r="P61" s="113" t="str">
        <f>CONCATENATE("N=",T_ii!Y4)</f>
        <v>N=115</v>
      </c>
      <c r="Q61" s="168" t="str">
        <f>CONCATENATE("N=",T_ii!AC4)</f>
        <v>N=2</v>
      </c>
      <c r="R61" s="113" t="str">
        <f>CONCATENATE("N=",T_ii!AG4)</f>
        <v>N=653</v>
      </c>
      <c r="S61" s="113" t="str">
        <f>CONCATENATE("N=",T_ii!AK4)</f>
        <v>N=30</v>
      </c>
      <c r="T61" s="113" t="str">
        <f>CONCATENATE("N=",T_ii!AO4)</f>
        <v>N=144</v>
      </c>
      <c r="U61" s="113" t="str">
        <f>CONCATENATE("N=",T_ii!AS4)</f>
        <v>N=60</v>
      </c>
      <c r="V61" s="113" t="str">
        <f>CONCATENATE("N=",T_ii!AW4)</f>
        <v>N=120</v>
      </c>
      <c r="W61" s="113" t="str">
        <f>CONCATENATE("N=",T_ii!BA4)</f>
        <v>N=287</v>
      </c>
      <c r="X61" s="113" t="str">
        <f>CONCATENATE("N=",T_ii!BE4)</f>
        <v>N=12</v>
      </c>
    </row>
    <row r="62" spans="1:24" x14ac:dyDescent="0.25">
      <c r="J62" s="191"/>
      <c r="K62" s="113" t="s">
        <v>35</v>
      </c>
      <c r="L62" s="113" t="s">
        <v>35</v>
      </c>
      <c r="M62" s="113" t="s">
        <v>35</v>
      </c>
      <c r="N62" s="113" t="s">
        <v>35</v>
      </c>
      <c r="O62" s="113" t="s">
        <v>35</v>
      </c>
      <c r="P62" s="113" t="s">
        <v>35</v>
      </c>
      <c r="Q62" s="168" t="s">
        <v>35</v>
      </c>
      <c r="R62" s="113" t="s">
        <v>35</v>
      </c>
      <c r="S62" s="113" t="s">
        <v>35</v>
      </c>
      <c r="T62" s="113" t="s">
        <v>35</v>
      </c>
      <c r="U62" s="113" t="s">
        <v>35</v>
      </c>
      <c r="V62" s="113" t="s">
        <v>35</v>
      </c>
      <c r="W62" s="113" t="s">
        <v>35</v>
      </c>
      <c r="X62" s="113" t="s">
        <v>35</v>
      </c>
    </row>
    <row r="63" spans="1:24" x14ac:dyDescent="0.25">
      <c r="J63" s="20" t="s">
        <v>53</v>
      </c>
      <c r="K63" s="19"/>
      <c r="L63" s="19"/>
      <c r="M63" s="19"/>
      <c r="N63" s="19"/>
      <c r="O63" s="19"/>
      <c r="P63" s="19"/>
      <c r="Q63" s="157"/>
      <c r="R63" s="19"/>
      <c r="S63" s="19"/>
      <c r="T63" s="19"/>
      <c r="U63" s="19"/>
      <c r="V63" s="19"/>
      <c r="W63" s="19"/>
      <c r="X63" s="19"/>
    </row>
    <row r="64" spans="1:24" x14ac:dyDescent="0.25">
      <c r="J64" s="138" t="str">
        <f>J$14</f>
        <v>any diagnostic (micro/rdt)</v>
      </c>
      <c r="K64" s="21">
        <f t="shared" ref="K64:Q64" si="2">IF(K14=0,0,(K14/($K$14)))</f>
        <v>1</v>
      </c>
      <c r="L64" s="22">
        <f t="shared" si="2"/>
        <v>6.2239212611730332E-3</v>
      </c>
      <c r="M64" s="22">
        <f t="shared" si="2"/>
        <v>1.5758303633966929E-2</v>
      </c>
      <c r="N64" s="22">
        <f t="shared" si="2"/>
        <v>5.2200629932418986E-3</v>
      </c>
      <c r="O64" s="22">
        <f t="shared" si="2"/>
        <v>0.64761758541652847</v>
      </c>
      <c r="P64" s="22">
        <f t="shared" si="2"/>
        <v>0.31853921815339137</v>
      </c>
      <c r="Q64" s="158">
        <f t="shared" si="2"/>
        <v>6.640908541698274E-3</v>
      </c>
      <c r="R64" s="21">
        <f t="shared" ref="R64:X64" si="3">IF(R14=0,0,(R14/($R$14)))</f>
        <v>1</v>
      </c>
      <c r="S64" s="22">
        <f t="shared" si="3"/>
        <v>6.5150769929249744E-2</v>
      </c>
      <c r="T64" s="22">
        <f t="shared" si="3"/>
        <v>0.37651945496900285</v>
      </c>
      <c r="U64" s="22">
        <f t="shared" si="3"/>
        <v>5.0273758627585569E-2</v>
      </c>
      <c r="V64" s="22">
        <f t="shared" si="3"/>
        <v>0.3299345465551814</v>
      </c>
      <c r="W64" s="22">
        <f t="shared" si="3"/>
        <v>0.16555505710286081</v>
      </c>
      <c r="X64" s="22">
        <f t="shared" si="3"/>
        <v>1.2569115270488658E-2</v>
      </c>
    </row>
    <row r="65" spans="10:24" x14ac:dyDescent="0.25">
      <c r="J65" s="138" t="str">
        <f>J$16</f>
        <v>any microscopy</v>
      </c>
      <c r="K65" s="21">
        <f t="shared" ref="K65:Q65" si="4">IF(K16=0,0,(K16/($K$14)))</f>
        <v>0.64024172543704172</v>
      </c>
      <c r="L65" s="22">
        <f t="shared" si="4"/>
        <v>2.0058995978207645E-3</v>
      </c>
      <c r="M65" s="22">
        <f t="shared" si="4"/>
        <v>2.545530196147546E-3</v>
      </c>
      <c r="N65" s="22">
        <f t="shared" si="4"/>
        <v>2.0985634379374848E-4</v>
      </c>
      <c r="O65" s="22">
        <f t="shared" si="4"/>
        <v>0.63547953083025899</v>
      </c>
      <c r="P65" s="22">
        <f t="shared" si="4"/>
        <v>0</v>
      </c>
      <c r="Q65" s="158">
        <f t="shared" si="4"/>
        <v>0</v>
      </c>
      <c r="R65" s="21">
        <f t="shared" ref="R65:X65" si="5">IF(R16=0,0,(R16/($R$14)))</f>
        <v>0.60831166865747466</v>
      </c>
      <c r="S65" s="22">
        <f t="shared" si="5"/>
        <v>5.4257176367577035E-2</v>
      </c>
      <c r="T65" s="22">
        <f t="shared" si="5"/>
        <v>0.24272634406568047</v>
      </c>
      <c r="U65" s="22">
        <f t="shared" si="5"/>
        <v>5.5643535458903774E-3</v>
      </c>
      <c r="V65" s="22">
        <f t="shared" si="5"/>
        <v>0.30576109222395781</v>
      </c>
      <c r="W65" s="22">
        <f t="shared" si="5"/>
        <v>0</v>
      </c>
      <c r="X65" s="22">
        <f t="shared" si="5"/>
        <v>0</v>
      </c>
    </row>
    <row r="66" spans="10:24" x14ac:dyDescent="0.25">
      <c r="J66" s="138" t="str">
        <f>J$18</f>
        <v>RDT audited is true RDT?</v>
      </c>
      <c r="K66" s="21">
        <f t="shared" ref="K66:Q66" si="6">IF(K18=0,0,(K18/($K$14)))</f>
        <v>0.35975918303197901</v>
      </c>
      <c r="L66" s="22">
        <f t="shared" si="6"/>
        <v>4.2180216633522687E-3</v>
      </c>
      <c r="M66" s="22">
        <f t="shared" si="6"/>
        <v>1.3212773437819384E-2</v>
      </c>
      <c r="N66" s="22">
        <f t="shared" si="6"/>
        <v>5.0102066494481503E-3</v>
      </c>
      <c r="O66" s="22">
        <f t="shared" si="6"/>
        <v>1.2137146117248828E-2</v>
      </c>
      <c r="P66" s="22">
        <f t="shared" si="6"/>
        <v>0.31853921815339137</v>
      </c>
      <c r="Q66" s="158">
        <f t="shared" si="6"/>
        <v>6.640908541698274E-3</v>
      </c>
      <c r="R66" s="21">
        <f t="shared" ref="R66:X66" si="7">IF(R18=0,0,(R18/($R$14)))</f>
        <v>0.39168833134252523</v>
      </c>
      <c r="S66" s="22">
        <f t="shared" si="7"/>
        <v>1.0890891107303654E-2</v>
      </c>
      <c r="T66" s="22">
        <f t="shared" si="7"/>
        <v>0.13379311090332241</v>
      </c>
      <c r="U66" s="22">
        <f t="shared" si="7"/>
        <v>4.4709405081695193E-2</v>
      </c>
      <c r="V66" s="22">
        <f t="shared" si="7"/>
        <v>2.4170751876854558E-2</v>
      </c>
      <c r="W66" s="22">
        <f t="shared" si="7"/>
        <v>0.16555505710286081</v>
      </c>
      <c r="X66" s="22">
        <f t="shared" si="7"/>
        <v>1.2569115270488658E-2</v>
      </c>
    </row>
    <row r="67" spans="10:24" x14ac:dyDescent="0.25">
      <c r="J67" s="138" t="str">
        <f>J$20</f>
        <v>WHO PQ RDT</v>
      </c>
      <c r="K67" s="21">
        <f t="shared" ref="K67:Q67" si="8">IF(K20=0,0,(K20/($K$14)))</f>
        <v>0.33186191634272177</v>
      </c>
      <c r="L67" s="22">
        <f t="shared" si="8"/>
        <v>4.2180216633522687E-3</v>
      </c>
      <c r="M67" s="22">
        <f t="shared" si="8"/>
        <v>1.3212773437819384E-2</v>
      </c>
      <c r="N67" s="22">
        <f t="shared" si="8"/>
        <v>5.0102066494481503E-3</v>
      </c>
      <c r="O67" s="22">
        <f t="shared" si="8"/>
        <v>1.2137146117248828E-2</v>
      </c>
      <c r="P67" s="22">
        <f t="shared" si="8"/>
        <v>0.29064195146413407</v>
      </c>
      <c r="Q67" s="158">
        <f t="shared" si="8"/>
        <v>6.640908541698274E-3</v>
      </c>
      <c r="R67" s="21">
        <f t="shared" ref="R67:X67" si="9">IF(R20=0,0,(R20/($R$14)))</f>
        <v>0.30475037428993007</v>
      </c>
      <c r="S67" s="22">
        <f t="shared" si="9"/>
        <v>1.0550381856802347E-2</v>
      </c>
      <c r="T67" s="22">
        <f t="shared" si="9"/>
        <v>5.8324370193009283E-2</v>
      </c>
      <c r="U67" s="22">
        <f t="shared" si="9"/>
        <v>4.204208261943497E-2</v>
      </c>
      <c r="V67" s="22">
        <f t="shared" si="9"/>
        <v>2.2297950999097382E-2</v>
      </c>
      <c r="W67" s="22">
        <f t="shared" si="9"/>
        <v>0.15896647335109745</v>
      </c>
      <c r="X67" s="22">
        <f t="shared" si="9"/>
        <v>1.2569115270488658E-2</v>
      </c>
    </row>
    <row r="68" spans="10:24" x14ac:dyDescent="0.25">
      <c r="J68" s="138" t="str">
        <f>J$22</f>
        <v>RDT manufacturer: PREMIER MEDICAL CORPORATION</v>
      </c>
      <c r="K68" s="21">
        <f t="shared" ref="K68:Q68" si="10">IF(K22=0,0,(K22/($K$14)))</f>
        <v>0.23860302901740899</v>
      </c>
      <c r="L68" s="22">
        <f t="shared" si="10"/>
        <v>4.2180216633522687E-3</v>
      </c>
      <c r="M68" s="22">
        <f t="shared" si="10"/>
        <v>1.1531197280407138E-2</v>
      </c>
      <c r="N68" s="22">
        <f t="shared" si="10"/>
        <v>1.9132357577040444E-3</v>
      </c>
      <c r="O68" s="22">
        <f t="shared" si="10"/>
        <v>1.2100807356418742E-2</v>
      </c>
      <c r="P68" s="22">
        <f t="shared" si="10"/>
        <v>0.20219794994880777</v>
      </c>
      <c r="Q68" s="158">
        <f t="shared" si="10"/>
        <v>6.640908541698274E-3</v>
      </c>
      <c r="R68" s="21">
        <f t="shared" ref="R68:X68" si="11">IF(R22=0,0,(R22/($R$14)))</f>
        <v>0.21616121761784052</v>
      </c>
      <c r="S68" s="22">
        <f t="shared" si="11"/>
        <v>6.7128966527400186E-3</v>
      </c>
      <c r="T68" s="22">
        <f t="shared" si="11"/>
        <v>4.3320343535999395E-2</v>
      </c>
      <c r="U68" s="22">
        <f t="shared" si="11"/>
        <v>2.402211688655637E-2</v>
      </c>
      <c r="V68" s="22">
        <f t="shared" si="11"/>
        <v>1.9592794175670343E-2</v>
      </c>
      <c r="W68" s="22">
        <f t="shared" si="11"/>
        <v>0.11493268186166675</v>
      </c>
      <c r="X68" s="22">
        <f t="shared" si="11"/>
        <v>7.5830869595766882E-3</v>
      </c>
    </row>
    <row r="69" spans="10:24" x14ac:dyDescent="0.25">
      <c r="J69" s="138" t="str">
        <f>J$24</f>
        <v>RDT manufacturer: ADVY CHEMICAL</v>
      </c>
      <c r="K69" s="21">
        <f t="shared" ref="K69:Q69" si="12">IF(K24=0,0,(K24/($K$14)))</f>
        <v>4.9445243392477689E-2</v>
      </c>
      <c r="L69" s="22">
        <f t="shared" si="12"/>
        <v>0</v>
      </c>
      <c r="M69" s="22">
        <f t="shared" si="12"/>
        <v>1.4499165571204438E-3</v>
      </c>
      <c r="N69" s="22">
        <f t="shared" si="12"/>
        <v>4.9057327120616525E-5</v>
      </c>
      <c r="O69" s="22">
        <f t="shared" si="12"/>
        <v>3.7247229850838467E-5</v>
      </c>
      <c r="P69" s="22">
        <f t="shared" si="12"/>
        <v>4.7909930747406543E-2</v>
      </c>
      <c r="Q69" s="158">
        <f t="shared" si="12"/>
        <v>0</v>
      </c>
      <c r="R69" s="21">
        <f t="shared" ref="R69:X69" si="13">IF(R24=0,0,(R24/($R$14)))</f>
        <v>4.7649675435230278E-2</v>
      </c>
      <c r="S69" s="22">
        <f t="shared" si="13"/>
        <v>0</v>
      </c>
      <c r="T69" s="22">
        <f t="shared" si="13"/>
        <v>6.7399211964305978E-3</v>
      </c>
      <c r="U69" s="22">
        <f t="shared" si="13"/>
        <v>1.3228514136538805E-2</v>
      </c>
      <c r="V69" s="22">
        <f t="shared" si="13"/>
        <v>1.4863499029818881E-3</v>
      </c>
      <c r="W69" s="22">
        <f t="shared" si="13"/>
        <v>2.2092564467048974E-2</v>
      </c>
      <c r="X69" s="22">
        <f t="shared" si="13"/>
        <v>4.1023257322300114E-3</v>
      </c>
    </row>
    <row r="70" spans="10:24" x14ac:dyDescent="0.25">
      <c r="J70" s="138" t="str">
        <f>J$26</f>
        <v>RDT manufacturer: ARKRAY HEALTHCARE</v>
      </c>
      <c r="K70" s="21">
        <f t="shared" ref="K70:Q70" si="14">IF(K26=0,0,(K26/($K$14)))</f>
        <v>3.4636289885196771E-2</v>
      </c>
      <c r="L70" s="22">
        <f t="shared" si="14"/>
        <v>0</v>
      </c>
      <c r="M70" s="22">
        <f t="shared" si="14"/>
        <v>2.3165960029180024E-4</v>
      </c>
      <c r="N70" s="22">
        <f t="shared" si="14"/>
        <v>1.6697660601424661E-3</v>
      </c>
      <c r="O70" s="22">
        <f t="shared" si="14"/>
        <v>0</v>
      </c>
      <c r="P70" s="22">
        <f t="shared" si="14"/>
        <v>3.2733955755741749E-2</v>
      </c>
      <c r="Q70" s="158">
        <f t="shared" si="14"/>
        <v>0</v>
      </c>
      <c r="R70" s="21">
        <f t="shared" ref="R70:X70" si="15">IF(R26=0,0,(R26/($R$14)))</f>
        <v>3.442386375306053E-2</v>
      </c>
      <c r="S70" s="22">
        <f t="shared" si="15"/>
        <v>3.8374852040623294E-3</v>
      </c>
      <c r="T70" s="22">
        <f t="shared" si="15"/>
        <v>8.2641054605792977E-3</v>
      </c>
      <c r="U70" s="22">
        <f t="shared" si="15"/>
        <v>4.2158288157304463E-3</v>
      </c>
      <c r="V70" s="22">
        <f t="shared" si="15"/>
        <v>1.2215093748142063E-3</v>
      </c>
      <c r="W70" s="22">
        <f t="shared" si="15"/>
        <v>1.6003934773561348E-2</v>
      </c>
      <c r="X70" s="22">
        <f t="shared" si="15"/>
        <v>8.8100012431290096E-4</v>
      </c>
    </row>
    <row r="71" spans="10:24" x14ac:dyDescent="0.25">
      <c r="J71" s="138" t="str">
        <f>J$28</f>
        <v>RDT manufacturer: other</v>
      </c>
      <c r="K71" s="21">
        <f t="shared" ref="K71:Q71" si="16">IF(K28=0,0,(K28/($K$14)))</f>
        <v>3.7074620736895561E-2</v>
      </c>
      <c r="L71" s="22">
        <f t="shared" si="16"/>
        <v>0</v>
      </c>
      <c r="M71" s="22">
        <f t="shared" si="16"/>
        <v>0</v>
      </c>
      <c r="N71" s="22">
        <f t="shared" si="16"/>
        <v>1.3772390354602712E-3</v>
      </c>
      <c r="O71" s="22">
        <f t="shared" si="16"/>
        <v>0</v>
      </c>
      <c r="P71" s="22">
        <f t="shared" si="16"/>
        <v>3.5697381701435292E-2</v>
      </c>
      <c r="Q71" s="158">
        <f t="shared" si="16"/>
        <v>0</v>
      </c>
      <c r="R71" s="21">
        <f t="shared" ref="R71:X71" si="17">IF(R28=0,0,(R28/($R$14)))</f>
        <v>9.3453574536393941E-2</v>
      </c>
      <c r="S71" s="22">
        <f t="shared" si="17"/>
        <v>3.4321170487036325E-4</v>
      </c>
      <c r="T71" s="22">
        <f t="shared" si="17"/>
        <v>7.5468740710313106E-2</v>
      </c>
      <c r="U71" s="22">
        <f t="shared" si="17"/>
        <v>3.242945242869574E-3</v>
      </c>
      <c r="V71" s="22">
        <f t="shared" si="17"/>
        <v>1.872800877757179E-3</v>
      </c>
      <c r="W71" s="22">
        <f t="shared" si="17"/>
        <v>1.2525876000583729E-2</v>
      </c>
      <c r="X71" s="22">
        <f t="shared" si="17"/>
        <v>0</v>
      </c>
    </row>
    <row r="72" spans="10:24" x14ac:dyDescent="0.25">
      <c r="J72" s="138" t="str">
        <f>J$30</f>
        <v>RDT manufacturer: don't know</v>
      </c>
      <c r="K72" s="21">
        <f t="shared" ref="K72:Q72" si="18">IF(K30=0,0,(K30/($K$14)))</f>
        <v>0</v>
      </c>
      <c r="L72" s="22">
        <f t="shared" si="18"/>
        <v>0</v>
      </c>
      <c r="M72" s="22">
        <f t="shared" si="18"/>
        <v>0</v>
      </c>
      <c r="N72" s="22">
        <f t="shared" si="18"/>
        <v>0</v>
      </c>
      <c r="O72" s="22">
        <f t="shared" si="18"/>
        <v>0</v>
      </c>
      <c r="P72" s="22">
        <f t="shared" si="18"/>
        <v>0</v>
      </c>
      <c r="Q72" s="158">
        <f t="shared" si="18"/>
        <v>0</v>
      </c>
      <c r="R72" s="21">
        <f t="shared" ref="R72:X72" si="19">IF(R30=0,0,(R30/($R$14)))</f>
        <v>0</v>
      </c>
      <c r="S72" s="22">
        <f t="shared" si="19"/>
        <v>0</v>
      </c>
      <c r="T72" s="22">
        <f t="shared" si="19"/>
        <v>0</v>
      </c>
      <c r="U72" s="22">
        <f t="shared" si="19"/>
        <v>0</v>
      </c>
      <c r="V72" s="22">
        <f t="shared" si="19"/>
        <v>0</v>
      </c>
      <c r="W72" s="22">
        <f t="shared" si="19"/>
        <v>0</v>
      </c>
      <c r="X72" s="22">
        <f t="shared" si="19"/>
        <v>0</v>
      </c>
    </row>
    <row r="73" spans="10:24" x14ac:dyDescent="0.25">
      <c r="J73" s="138">
        <f>J$32</f>
        <v>0</v>
      </c>
      <c r="K73" s="21">
        <f t="shared" ref="K73:Q73" si="20">IF(K32=0,0,(K32/($K$14)))</f>
        <v>0</v>
      </c>
      <c r="L73" s="22">
        <f t="shared" si="20"/>
        <v>0</v>
      </c>
      <c r="M73" s="22">
        <f t="shared" si="20"/>
        <v>0</v>
      </c>
      <c r="N73" s="22">
        <f t="shared" si="20"/>
        <v>0</v>
      </c>
      <c r="O73" s="22">
        <f t="shared" si="20"/>
        <v>0</v>
      </c>
      <c r="P73" s="22">
        <f t="shared" si="20"/>
        <v>0</v>
      </c>
      <c r="Q73" s="158">
        <f t="shared" si="20"/>
        <v>0</v>
      </c>
      <c r="R73" s="21">
        <f t="shared" ref="R73:X73" si="21">IF(R32=0,0,(R32/($R$14)))</f>
        <v>0</v>
      </c>
      <c r="S73" s="22">
        <f t="shared" si="21"/>
        <v>0</v>
      </c>
      <c r="T73" s="22">
        <f t="shared" si="21"/>
        <v>0</v>
      </c>
      <c r="U73" s="22">
        <f t="shared" si="21"/>
        <v>0</v>
      </c>
      <c r="V73" s="22">
        <f t="shared" si="21"/>
        <v>0</v>
      </c>
      <c r="W73" s="22">
        <f t="shared" si="21"/>
        <v>0</v>
      </c>
      <c r="X73" s="22">
        <f t="shared" si="21"/>
        <v>0</v>
      </c>
    </row>
    <row r="74" spans="10:24" x14ac:dyDescent="0.25">
      <c r="J74" s="131">
        <f>J$34</f>
        <v>0</v>
      </c>
      <c r="K74" s="21">
        <f t="shared" ref="K74:Q74" si="22">IF(K34=0,0,(K34/($K$14)))</f>
        <v>0</v>
      </c>
      <c r="L74" s="22">
        <f t="shared" si="22"/>
        <v>0</v>
      </c>
      <c r="M74" s="22">
        <f t="shared" si="22"/>
        <v>0</v>
      </c>
      <c r="N74" s="22">
        <f t="shared" si="22"/>
        <v>0</v>
      </c>
      <c r="O74" s="22">
        <f t="shared" si="22"/>
        <v>0</v>
      </c>
      <c r="P74" s="22">
        <f t="shared" si="22"/>
        <v>0</v>
      </c>
      <c r="Q74" s="158">
        <f t="shared" si="22"/>
        <v>0</v>
      </c>
      <c r="R74" s="21">
        <f t="shared" ref="R74:X74" si="23">IF(R34=0,0,(R34/($R$14)))</f>
        <v>0</v>
      </c>
      <c r="S74" s="22">
        <f t="shared" si="23"/>
        <v>0</v>
      </c>
      <c r="T74" s="22">
        <f t="shared" si="23"/>
        <v>0</v>
      </c>
      <c r="U74" s="22">
        <f t="shared" si="23"/>
        <v>0</v>
      </c>
      <c r="V74" s="22">
        <f t="shared" si="23"/>
        <v>0</v>
      </c>
      <c r="W74" s="22">
        <f t="shared" si="23"/>
        <v>0</v>
      </c>
      <c r="X74" s="22">
        <f t="shared" si="23"/>
        <v>0</v>
      </c>
    </row>
    <row r="75" spans="10:24" x14ac:dyDescent="0.25">
      <c r="J75" s="131">
        <f>J$36</f>
        <v>0</v>
      </c>
      <c r="K75" s="21">
        <f t="shared" ref="K75:Q75" si="24">IF(K36=0,0,(K36/($K$14)))</f>
        <v>0</v>
      </c>
      <c r="L75" s="22">
        <f t="shared" si="24"/>
        <v>0</v>
      </c>
      <c r="M75" s="22">
        <f t="shared" si="24"/>
        <v>0</v>
      </c>
      <c r="N75" s="22">
        <f t="shared" si="24"/>
        <v>0</v>
      </c>
      <c r="O75" s="22">
        <f t="shared" si="24"/>
        <v>0</v>
      </c>
      <c r="P75" s="22">
        <f t="shared" si="24"/>
        <v>0</v>
      </c>
      <c r="Q75" s="158">
        <f t="shared" si="24"/>
        <v>0</v>
      </c>
      <c r="R75" s="21">
        <f t="shared" ref="R75:X75" si="25">IF(R36=0,0,(R36/($R$14)))</f>
        <v>0</v>
      </c>
      <c r="S75" s="22">
        <f t="shared" si="25"/>
        <v>0</v>
      </c>
      <c r="T75" s="22">
        <f t="shared" si="25"/>
        <v>0</v>
      </c>
      <c r="U75" s="22">
        <f t="shared" si="25"/>
        <v>0</v>
      </c>
      <c r="V75" s="22">
        <f t="shared" si="25"/>
        <v>0</v>
      </c>
      <c r="W75" s="22">
        <f t="shared" si="25"/>
        <v>0</v>
      </c>
      <c r="X75" s="22">
        <f t="shared" si="25"/>
        <v>0</v>
      </c>
    </row>
    <row r="76" spans="10:24" x14ac:dyDescent="0.25">
      <c r="J76" s="131">
        <f>J$38</f>
        <v>0</v>
      </c>
      <c r="K76" s="21">
        <f t="shared" ref="K76:Q76" si="26">IF(K38=0,0,(K38/($K$14)))</f>
        <v>0</v>
      </c>
      <c r="L76" s="22">
        <f t="shared" si="26"/>
        <v>0</v>
      </c>
      <c r="M76" s="22">
        <f t="shared" si="26"/>
        <v>0</v>
      </c>
      <c r="N76" s="22">
        <f t="shared" si="26"/>
        <v>0</v>
      </c>
      <c r="O76" s="22">
        <f t="shared" si="26"/>
        <v>0</v>
      </c>
      <c r="P76" s="22">
        <f t="shared" si="26"/>
        <v>0</v>
      </c>
      <c r="Q76" s="158">
        <f t="shared" si="26"/>
        <v>0</v>
      </c>
      <c r="R76" s="21">
        <f t="shared" ref="R76:X76" si="27">IF(R38=0,0,(R38/($R$14)))</f>
        <v>0</v>
      </c>
      <c r="S76" s="22">
        <f t="shared" si="27"/>
        <v>0</v>
      </c>
      <c r="T76" s="22">
        <f t="shared" si="27"/>
        <v>0</v>
      </c>
      <c r="U76" s="22">
        <f t="shared" si="27"/>
        <v>0</v>
      </c>
      <c r="V76" s="22">
        <f t="shared" si="27"/>
        <v>0</v>
      </c>
      <c r="W76" s="22">
        <f t="shared" si="27"/>
        <v>0</v>
      </c>
      <c r="X76" s="22">
        <f t="shared" si="27"/>
        <v>0</v>
      </c>
    </row>
    <row r="77" spans="10:24" x14ac:dyDescent="0.25">
      <c r="J77" s="131">
        <f>J$40</f>
        <v>0</v>
      </c>
      <c r="K77" s="21">
        <f t="shared" ref="K77:Q77" si="28">IF(K40=0,0,(K40/($K$14)))</f>
        <v>0</v>
      </c>
      <c r="L77" s="22">
        <f t="shared" si="28"/>
        <v>0</v>
      </c>
      <c r="M77" s="22">
        <f t="shared" si="28"/>
        <v>0</v>
      </c>
      <c r="N77" s="22">
        <f t="shared" si="28"/>
        <v>0</v>
      </c>
      <c r="O77" s="22">
        <f t="shared" si="28"/>
        <v>0</v>
      </c>
      <c r="P77" s="22">
        <f t="shared" si="28"/>
        <v>0</v>
      </c>
      <c r="Q77" s="158">
        <f t="shared" si="28"/>
        <v>0</v>
      </c>
      <c r="R77" s="21">
        <f t="shared" ref="R77:X77" si="29">IF(R40=0,0,(R40/($R$14)))</f>
        <v>0</v>
      </c>
      <c r="S77" s="22">
        <f t="shared" si="29"/>
        <v>0</v>
      </c>
      <c r="T77" s="22">
        <f t="shared" si="29"/>
        <v>0</v>
      </c>
      <c r="U77" s="22">
        <f t="shared" si="29"/>
        <v>0</v>
      </c>
      <c r="V77" s="22">
        <f t="shared" si="29"/>
        <v>0</v>
      </c>
      <c r="W77" s="22">
        <f t="shared" si="29"/>
        <v>0</v>
      </c>
      <c r="X77" s="22">
        <f t="shared" si="29"/>
        <v>0</v>
      </c>
    </row>
    <row r="78" spans="10:24" x14ac:dyDescent="0.25">
      <c r="J78" s="138">
        <f>J$42</f>
        <v>0</v>
      </c>
      <c r="K78" s="21">
        <f t="shared" ref="K78:Q78" si="30">IF(K42=0,0,(K42/($K$14)))</f>
        <v>0</v>
      </c>
      <c r="L78" s="22">
        <f t="shared" si="30"/>
        <v>0</v>
      </c>
      <c r="M78" s="22">
        <f t="shared" si="30"/>
        <v>0</v>
      </c>
      <c r="N78" s="22">
        <f t="shared" si="30"/>
        <v>0</v>
      </c>
      <c r="O78" s="22">
        <f t="shared" si="30"/>
        <v>0</v>
      </c>
      <c r="P78" s="22">
        <f t="shared" si="30"/>
        <v>0</v>
      </c>
      <c r="Q78" s="158">
        <f t="shared" si="30"/>
        <v>0</v>
      </c>
      <c r="R78" s="21">
        <f t="shared" ref="R78:X78" si="31">IF(R42=0,0,(R42/($R$14)))</f>
        <v>0</v>
      </c>
      <c r="S78" s="22">
        <f t="shared" si="31"/>
        <v>0</v>
      </c>
      <c r="T78" s="22">
        <f t="shared" si="31"/>
        <v>0</v>
      </c>
      <c r="U78" s="22">
        <f t="shared" si="31"/>
        <v>0</v>
      </c>
      <c r="V78" s="22">
        <f t="shared" si="31"/>
        <v>0</v>
      </c>
      <c r="W78" s="22">
        <f t="shared" si="31"/>
        <v>0</v>
      </c>
      <c r="X78" s="22">
        <f t="shared" si="31"/>
        <v>0</v>
      </c>
    </row>
    <row r="79" spans="10:24" x14ac:dyDescent="0.25">
      <c r="J79" s="131">
        <f>J$44</f>
        <v>0</v>
      </c>
      <c r="K79" s="21">
        <f t="shared" ref="K79:Q79" si="32">IF(K44=0,0,(K44/($K$14)))</f>
        <v>0</v>
      </c>
      <c r="L79" s="22">
        <f t="shared" si="32"/>
        <v>0</v>
      </c>
      <c r="M79" s="22">
        <f t="shared" si="32"/>
        <v>0</v>
      </c>
      <c r="N79" s="22">
        <f t="shared" si="32"/>
        <v>0</v>
      </c>
      <c r="O79" s="22">
        <f t="shared" si="32"/>
        <v>0</v>
      </c>
      <c r="P79" s="22">
        <f t="shared" si="32"/>
        <v>0</v>
      </c>
      <c r="Q79" s="158">
        <f t="shared" si="32"/>
        <v>0</v>
      </c>
      <c r="R79" s="21">
        <f t="shared" ref="R79:X79" si="33">IF(R44=0,0,(R44/($R$14)))</f>
        <v>0</v>
      </c>
      <c r="S79" s="22">
        <f t="shared" si="33"/>
        <v>0</v>
      </c>
      <c r="T79" s="22">
        <f t="shared" si="33"/>
        <v>0</v>
      </c>
      <c r="U79" s="22">
        <f t="shared" si="33"/>
        <v>0</v>
      </c>
      <c r="V79" s="22">
        <f t="shared" si="33"/>
        <v>0</v>
      </c>
      <c r="W79" s="22">
        <f t="shared" si="33"/>
        <v>0</v>
      </c>
      <c r="X79" s="22">
        <f t="shared" si="33"/>
        <v>0</v>
      </c>
    </row>
    <row r="80" spans="10:24" x14ac:dyDescent="0.25">
      <c r="J80" s="138">
        <f>J$46</f>
        <v>0</v>
      </c>
      <c r="K80" s="21">
        <f t="shared" ref="K80:Q80" si="34">IF(K46=0,0,(K46/($K$14)))</f>
        <v>0</v>
      </c>
      <c r="L80" s="22">
        <f t="shared" si="34"/>
        <v>0</v>
      </c>
      <c r="M80" s="22">
        <f t="shared" si="34"/>
        <v>0</v>
      </c>
      <c r="N80" s="22">
        <f t="shared" si="34"/>
        <v>0</v>
      </c>
      <c r="O80" s="22">
        <f t="shared" si="34"/>
        <v>0</v>
      </c>
      <c r="P80" s="22">
        <f t="shared" si="34"/>
        <v>0</v>
      </c>
      <c r="Q80" s="158">
        <f t="shared" si="34"/>
        <v>0</v>
      </c>
      <c r="R80" s="21">
        <f t="shared" ref="R80:X80" si="35">IF(R46=0,0,(R46/($R$14)))</f>
        <v>0</v>
      </c>
      <c r="S80" s="22">
        <f t="shared" si="35"/>
        <v>0</v>
      </c>
      <c r="T80" s="22">
        <f t="shared" si="35"/>
        <v>0</v>
      </c>
      <c r="U80" s="22">
        <f t="shared" si="35"/>
        <v>0</v>
      </c>
      <c r="V80" s="22">
        <f t="shared" si="35"/>
        <v>0</v>
      </c>
      <c r="W80" s="22">
        <f t="shared" si="35"/>
        <v>0</v>
      </c>
      <c r="X80" s="22">
        <f t="shared" si="35"/>
        <v>0</v>
      </c>
    </row>
    <row r="81" spans="1:24" ht="38.25" customHeight="1" thickBot="1" x14ac:dyDescent="0.3">
      <c r="J81" s="188" t="str">
        <f>T_ii!C1</f>
        <v>Urban Footnote: Volume data were available for the following total number of diagnostic products=655;  by outlet type: Private not for profit=30; private not for profit=144; pharmacy=60; PPMV=287; informal=12; labs = 120; wholesalers= 2;   The number of diagnostic products with volume data, from outlets that met screening criteria for a full interview but did not complete the interview =0</v>
      </c>
      <c r="K81" s="188"/>
      <c r="L81" s="188"/>
      <c r="M81" s="188"/>
      <c r="N81" s="188"/>
      <c r="O81" s="188"/>
      <c r="P81" s="188"/>
      <c r="Q81" s="188"/>
      <c r="R81" s="188"/>
      <c r="S81" s="188"/>
      <c r="T81" s="188"/>
      <c r="U81" s="188"/>
      <c r="V81" s="188"/>
      <c r="W81" s="188"/>
      <c r="X81" s="188"/>
    </row>
    <row r="88" spans="1:24" s="4" customFormat="1" ht="15.75" x14ac:dyDescent="0.25">
      <c r="A88" s="23"/>
      <c r="B88" s="23"/>
      <c r="C88" s="23"/>
      <c r="D88" s="23"/>
      <c r="E88" s="23"/>
      <c r="F88" s="23"/>
      <c r="G88" s="23"/>
      <c r="H88" s="23"/>
      <c r="I88" s="24"/>
      <c r="J88" s="8" t="s">
        <v>54</v>
      </c>
      <c r="K88" s="5"/>
      <c r="L88" s="5"/>
      <c r="O88" s="5"/>
      <c r="Q88" s="5"/>
      <c r="R88" s="5"/>
      <c r="S88" s="5"/>
      <c r="T88" s="5"/>
      <c r="U88" s="5"/>
      <c r="V88" s="5"/>
      <c r="W88" s="5"/>
      <c r="X88" s="5"/>
    </row>
    <row r="89" spans="1:24" x14ac:dyDescent="0.25">
      <c r="K89" s="182" t="s">
        <v>33</v>
      </c>
      <c r="L89" s="182"/>
      <c r="M89" s="182"/>
      <c r="N89" s="182"/>
      <c r="O89" s="182"/>
      <c r="P89" s="182"/>
      <c r="Q89" s="192"/>
      <c r="R89" s="181" t="s">
        <v>34</v>
      </c>
      <c r="S89" s="182"/>
      <c r="T89" s="182"/>
      <c r="U89" s="182"/>
      <c r="V89" s="182"/>
      <c r="W89" s="182"/>
      <c r="X89" s="182"/>
    </row>
    <row r="90" spans="1:24" ht="69.75" customHeight="1" x14ac:dyDescent="0.25">
      <c r="J90" s="183" t="s">
        <v>50</v>
      </c>
      <c r="K90" s="110" t="str">
        <f>IF(T_ii!B2="","",T_ii!B2)</f>
        <v>Retail TOTAL</v>
      </c>
      <c r="L90" s="110" t="str">
        <f>IF(T_ii!F2="","",T_ii!F2)</f>
        <v>Private Not For-Profit Facility</v>
      </c>
      <c r="M90" s="110" t="str">
        <f>IF(T_ii!J2="","",T_ii!J2)</f>
        <v>Private For-Profit Facility</v>
      </c>
      <c r="N90" s="110" t="str">
        <f>IF(T_ii!N2="","",T_ii!N2)</f>
        <v>Pharmacy</v>
      </c>
      <c r="O90" s="110" t="str">
        <f>IF(T_ii!R2="","",T_ii!R2)</f>
        <v>Laboratory</v>
      </c>
      <c r="P90" s="110" t="str">
        <f>IF(T_ii!V2="","",T_ii!V2)</f>
        <v>Drug store</v>
      </c>
      <c r="Q90" s="167" t="str">
        <f>IF(T_ii!Z2="","",T_ii!Z2)</f>
        <v>Informal TOTAL</v>
      </c>
      <c r="R90" s="110" t="str">
        <f>IF(T_ii!AD2="","",T_ii!AD2)</f>
        <v>Retail TOTAL</v>
      </c>
      <c r="S90" s="110" t="str">
        <f>IF(T_ii!AH2="","",T_ii!AH2)</f>
        <v>Private Not For-Profit Facility</v>
      </c>
      <c r="T90" s="110" t="str">
        <f>IF(T_ii!AL2="","",T_ii!AL2)</f>
        <v>Private For-Profit Facility</v>
      </c>
      <c r="U90" s="110" t="str">
        <f>IF(T_ii!AP2="","",T_ii!AP2)</f>
        <v>Pharmacy</v>
      </c>
      <c r="V90" s="110" t="str">
        <f>IF(T_ii!AT2="","",T_ii!AT2)</f>
        <v>Laboratory</v>
      </c>
      <c r="W90" s="110" t="str">
        <f>IF(T_ii!AX2="","",T_ii!AX2)</f>
        <v>Drug store</v>
      </c>
      <c r="X90" s="110" t="str">
        <f>IF(T_ii!BB2="","",T_ii!BB2)</f>
        <v>Informal TOTAL</v>
      </c>
    </row>
    <row r="91" spans="1:24" x14ac:dyDescent="0.25">
      <c r="J91" s="184"/>
      <c r="K91" s="113" t="str">
        <f>CONCATENATE("N=",T_ii!E4)</f>
        <v>N=173</v>
      </c>
      <c r="L91" s="113" t="str">
        <f>CONCATENATE("N=",T_ii!I4)</f>
        <v>N=4</v>
      </c>
      <c r="M91" s="113" t="str">
        <f>CONCATENATE("N=",T_ii!M4)</f>
        <v>N=16</v>
      </c>
      <c r="N91" s="113" t="str">
        <f>CONCATENATE("N=",T_ii!Q4)</f>
        <v>N=7</v>
      </c>
      <c r="O91" s="113" t="str">
        <f>CONCATENATE("N=",T_ii!U4)</f>
        <v>N=29</v>
      </c>
      <c r="P91" s="113" t="str">
        <f>CONCATENATE("N=",T_ii!Y4)</f>
        <v>N=115</v>
      </c>
      <c r="Q91" s="168" t="str">
        <f>CONCATENATE("N=",T_ii!AC4)</f>
        <v>N=2</v>
      </c>
      <c r="R91" s="113" t="str">
        <f>CONCATENATE("N=",T_ii!AG4)</f>
        <v>N=653</v>
      </c>
      <c r="S91" s="113" t="str">
        <f>CONCATENATE("N=",T_ii!AK4)</f>
        <v>N=30</v>
      </c>
      <c r="T91" s="113" t="str">
        <f>CONCATENATE("N=",T_ii!AO4)</f>
        <v>N=144</v>
      </c>
      <c r="U91" s="113" t="str">
        <f>CONCATENATE("N=",T_ii!AS4)</f>
        <v>N=60</v>
      </c>
      <c r="V91" s="113" t="str">
        <f>CONCATENATE("N=",T_ii!AW4)</f>
        <v>N=120</v>
      </c>
      <c r="W91" s="113" t="str">
        <f>CONCATENATE("N=",T_ii!BA4)</f>
        <v>N=287</v>
      </c>
      <c r="X91" s="113" t="str">
        <f>CONCATENATE("N=",T_ii!BE4)</f>
        <v>N=12</v>
      </c>
    </row>
    <row r="92" spans="1:24" x14ac:dyDescent="0.25">
      <c r="J92" s="184"/>
      <c r="K92" s="113" t="s">
        <v>35</v>
      </c>
      <c r="L92" s="113" t="s">
        <v>35</v>
      </c>
      <c r="M92" s="113" t="s">
        <v>35</v>
      </c>
      <c r="N92" s="113" t="s">
        <v>35</v>
      </c>
      <c r="O92" s="113" t="s">
        <v>35</v>
      </c>
      <c r="P92" s="113" t="s">
        <v>35</v>
      </c>
      <c r="Q92" s="168" t="s">
        <v>35</v>
      </c>
      <c r="R92" s="113" t="s">
        <v>35</v>
      </c>
      <c r="S92" s="113" t="s">
        <v>35</v>
      </c>
      <c r="T92" s="113" t="s">
        <v>35</v>
      </c>
      <c r="U92" s="113" t="s">
        <v>35</v>
      </c>
      <c r="V92" s="113" t="s">
        <v>35</v>
      </c>
      <c r="W92" s="113" t="s">
        <v>35</v>
      </c>
      <c r="X92" s="113" t="s">
        <v>35</v>
      </c>
    </row>
    <row r="93" spans="1:24" x14ac:dyDescent="0.25">
      <c r="J93" s="138" t="str">
        <f>J$14</f>
        <v>any diagnostic (micro/rdt)</v>
      </c>
      <c r="K93" s="37">
        <f t="shared" ref="K93:X93" si="36">IF(K14=0,0,(K14/(K$14)))</f>
        <v>1</v>
      </c>
      <c r="L93" s="38">
        <f t="shared" si="36"/>
        <v>1</v>
      </c>
      <c r="M93" s="38">
        <f t="shared" si="36"/>
        <v>1</v>
      </c>
      <c r="N93" s="38">
        <f t="shared" si="36"/>
        <v>1</v>
      </c>
      <c r="O93" s="38">
        <f t="shared" si="36"/>
        <v>1</v>
      </c>
      <c r="P93" s="38">
        <f t="shared" si="36"/>
        <v>1</v>
      </c>
      <c r="Q93" s="149">
        <f t="shared" si="36"/>
        <v>1</v>
      </c>
      <c r="R93" s="37">
        <f t="shared" si="36"/>
        <v>1</v>
      </c>
      <c r="S93" s="38">
        <f t="shared" si="36"/>
        <v>1</v>
      </c>
      <c r="T93" s="38">
        <f t="shared" si="36"/>
        <v>1</v>
      </c>
      <c r="U93" s="38">
        <f t="shared" si="36"/>
        <v>1</v>
      </c>
      <c r="V93" s="38">
        <f t="shared" si="36"/>
        <v>1</v>
      </c>
      <c r="W93" s="38">
        <f t="shared" si="36"/>
        <v>1</v>
      </c>
      <c r="X93" s="38">
        <f t="shared" si="36"/>
        <v>1</v>
      </c>
    </row>
    <row r="94" spans="1:24" x14ac:dyDescent="0.25">
      <c r="J94" s="138" t="str">
        <f>J$16</f>
        <v>any microscopy</v>
      </c>
      <c r="K94" s="37">
        <f>IF(K16=0,0,(K16/($K$14)))</f>
        <v>0.64024172543704172</v>
      </c>
      <c r="L94" s="38">
        <f t="shared" ref="L94:X94" si="37">IF(L16=0,0,(L16/(L$14)))</f>
        <v>0.322288716975624</v>
      </c>
      <c r="M94" s="38">
        <f t="shared" si="37"/>
        <v>0.16153580076098237</v>
      </c>
      <c r="N94" s="38">
        <f t="shared" si="37"/>
        <v>4.0201879568395403E-2</v>
      </c>
      <c r="O94" s="38">
        <f t="shared" si="37"/>
        <v>0.98125737339503738</v>
      </c>
      <c r="P94" s="38">
        <f t="shared" si="37"/>
        <v>0</v>
      </c>
      <c r="Q94" s="149">
        <f t="shared" si="37"/>
        <v>0</v>
      </c>
      <c r="R94" s="37">
        <f t="shared" si="37"/>
        <v>0.60831166865747466</v>
      </c>
      <c r="S94" s="38">
        <f t="shared" si="37"/>
        <v>0.83279409324705489</v>
      </c>
      <c r="T94" s="38">
        <f t="shared" si="37"/>
        <v>0.64465817333572584</v>
      </c>
      <c r="U94" s="38">
        <f t="shared" si="37"/>
        <v>0.11068107294522389</v>
      </c>
      <c r="V94" s="38">
        <f t="shared" si="37"/>
        <v>0.9267325759499373</v>
      </c>
      <c r="W94" s="38">
        <f t="shared" si="37"/>
        <v>0</v>
      </c>
      <c r="X94" s="38">
        <f t="shared" si="37"/>
        <v>0</v>
      </c>
    </row>
    <row r="95" spans="1:24" x14ac:dyDescent="0.25">
      <c r="J95" s="138" t="str">
        <f>J$18</f>
        <v>RDT audited is true RDT?</v>
      </c>
      <c r="K95" s="37">
        <f>IF(K18=0,0,(K18/($K$14)))</f>
        <v>0.35975918303197901</v>
      </c>
      <c r="L95" s="38">
        <f t="shared" ref="L95:X95" si="38">IF(L18=0,0,(L18/(L$14)))</f>
        <v>0.677711283024376</v>
      </c>
      <c r="M95" s="38">
        <f t="shared" si="38"/>
        <v>0.83846419923901772</v>
      </c>
      <c r="N95" s="38">
        <f t="shared" si="38"/>
        <v>0.95979812043160451</v>
      </c>
      <c r="O95" s="38">
        <f t="shared" si="38"/>
        <v>1.8741223818748799E-2</v>
      </c>
      <c r="P95" s="38">
        <f t="shared" si="38"/>
        <v>1</v>
      </c>
      <c r="Q95" s="149">
        <f t="shared" si="38"/>
        <v>1</v>
      </c>
      <c r="R95" s="37">
        <f t="shared" si="38"/>
        <v>0.39168833134252523</v>
      </c>
      <c r="S95" s="38">
        <f t="shared" si="38"/>
        <v>0.16716442674630827</v>
      </c>
      <c r="T95" s="38">
        <f t="shared" si="38"/>
        <v>0.35534182666427422</v>
      </c>
      <c r="U95" s="38">
        <f t="shared" si="38"/>
        <v>0.88931892705477622</v>
      </c>
      <c r="V95" s="38">
        <f t="shared" si="38"/>
        <v>7.3259233169788746E-2</v>
      </c>
      <c r="W95" s="38">
        <f t="shared" si="38"/>
        <v>1</v>
      </c>
      <c r="X95" s="38">
        <f t="shared" si="38"/>
        <v>1</v>
      </c>
    </row>
    <row r="96" spans="1:24" x14ac:dyDescent="0.25">
      <c r="J96" s="138" t="str">
        <f>J$20</f>
        <v>WHO PQ RDT</v>
      </c>
      <c r="K96" s="37">
        <f>IF(K20=0,0,(K20/($K$14)))</f>
        <v>0.33186191634272177</v>
      </c>
      <c r="L96" s="38">
        <f t="shared" ref="L96:X96" si="39">IF(L20=0,0,(L20/(L$14)))</f>
        <v>0.677711283024376</v>
      </c>
      <c r="M96" s="38">
        <f t="shared" si="39"/>
        <v>0.83846419923901772</v>
      </c>
      <c r="N96" s="38">
        <f t="shared" si="39"/>
        <v>0.95979812043160451</v>
      </c>
      <c r="O96" s="38">
        <f t="shared" si="39"/>
        <v>1.8741223818748799E-2</v>
      </c>
      <c r="P96" s="38">
        <f t="shared" si="39"/>
        <v>0.91242124956863724</v>
      </c>
      <c r="Q96" s="149">
        <f t="shared" si="39"/>
        <v>1</v>
      </c>
      <c r="R96" s="37">
        <f t="shared" si="39"/>
        <v>0.30475037428993007</v>
      </c>
      <c r="S96" s="38">
        <f t="shared" si="39"/>
        <v>0.16193794591007132</v>
      </c>
      <c r="T96" s="38">
        <f t="shared" si="39"/>
        <v>0.15490400143549254</v>
      </c>
      <c r="U96" s="38">
        <f t="shared" si="39"/>
        <v>0.83626296833844005</v>
      </c>
      <c r="V96" s="38">
        <f t="shared" si="39"/>
        <v>6.758295313997395E-2</v>
      </c>
      <c r="W96" s="38">
        <f t="shared" si="39"/>
        <v>0.96020306557189727</v>
      </c>
      <c r="X96" s="38">
        <f t="shared" si="39"/>
        <v>1</v>
      </c>
    </row>
    <row r="97" spans="10:24" x14ac:dyDescent="0.25">
      <c r="J97" s="138" t="str">
        <f>J$22</f>
        <v>RDT manufacturer: PREMIER MEDICAL CORPORATION</v>
      </c>
      <c r="K97" s="37">
        <f>IF(K22=0,0,(K22/($K$14)))</f>
        <v>0.23860302901740899</v>
      </c>
      <c r="L97" s="38">
        <f t="shared" ref="L97:X97" si="40">IF(L22=0,0,(L22/(L$14)))</f>
        <v>0.677711283024376</v>
      </c>
      <c r="M97" s="38">
        <f t="shared" si="40"/>
        <v>0.73175371843652715</v>
      </c>
      <c r="N97" s="38">
        <f t="shared" si="40"/>
        <v>0.36651583710407237</v>
      </c>
      <c r="O97" s="38">
        <f t="shared" si="40"/>
        <v>1.8685112370189671E-2</v>
      </c>
      <c r="P97" s="38">
        <f t="shared" si="40"/>
        <v>0.63476626558253213</v>
      </c>
      <c r="Q97" s="149">
        <f t="shared" si="40"/>
        <v>1</v>
      </c>
      <c r="R97" s="37">
        <f t="shared" si="40"/>
        <v>0.21616121761784052</v>
      </c>
      <c r="S97" s="38">
        <f t="shared" si="40"/>
        <v>0.10303633648581383</v>
      </c>
      <c r="T97" s="38">
        <f t="shared" si="40"/>
        <v>0.1150547281535977</v>
      </c>
      <c r="U97" s="38">
        <f t="shared" si="40"/>
        <v>0.47782615707144011</v>
      </c>
      <c r="V97" s="38">
        <f t="shared" si="40"/>
        <v>5.9383881985797013E-2</v>
      </c>
      <c r="W97" s="38">
        <f t="shared" si="40"/>
        <v>0.6942263430241099</v>
      </c>
      <c r="X97" s="38">
        <f t="shared" si="40"/>
        <v>0.60331111588905617</v>
      </c>
    </row>
    <row r="98" spans="10:24" x14ac:dyDescent="0.25">
      <c r="J98" s="138" t="str">
        <f>J$24</f>
        <v>RDT manufacturer: ADVY CHEMICAL</v>
      </c>
      <c r="K98" s="37">
        <f>IF(K24=0,0,(K24/($K$14)))</f>
        <v>4.9445243392477689E-2</v>
      </c>
      <c r="L98" s="38">
        <f t="shared" ref="L98:X98" si="41">IF(L24=0,0,(L24/(L$14)))</f>
        <v>0</v>
      </c>
      <c r="M98" s="38">
        <f t="shared" si="41"/>
        <v>9.2009685230024216E-2</v>
      </c>
      <c r="N98" s="38">
        <f t="shared" si="41"/>
        <v>9.3978419770274976E-3</v>
      </c>
      <c r="O98" s="38">
        <f t="shared" si="41"/>
        <v>5.7514234773106343E-5</v>
      </c>
      <c r="P98" s="38">
        <f t="shared" si="41"/>
        <v>0.15040512444635842</v>
      </c>
      <c r="Q98" s="149">
        <f t="shared" si="41"/>
        <v>0</v>
      </c>
      <c r="R98" s="37">
        <f t="shared" si="41"/>
        <v>4.7649675435230278E-2</v>
      </c>
      <c r="S98" s="38">
        <f t="shared" si="41"/>
        <v>0</v>
      </c>
      <c r="T98" s="38">
        <f t="shared" si="41"/>
        <v>1.7900592140678271E-2</v>
      </c>
      <c r="U98" s="38">
        <f t="shared" si="41"/>
        <v>0.26312960275224428</v>
      </c>
      <c r="V98" s="38">
        <f t="shared" si="41"/>
        <v>4.5049841506466697E-3</v>
      </c>
      <c r="W98" s="38">
        <f t="shared" si="41"/>
        <v>0.13344542204665283</v>
      </c>
      <c r="X98" s="38">
        <f t="shared" si="41"/>
        <v>0.32638142334981723</v>
      </c>
    </row>
    <row r="99" spans="10:24" x14ac:dyDescent="0.25">
      <c r="J99" s="138" t="str">
        <f>J$26</f>
        <v>RDT manufacturer: ARKRAY HEALTHCARE</v>
      </c>
      <c r="K99" s="37">
        <f>IF(K26=0,0,(K26/($K$14)))</f>
        <v>3.4636289885196771E-2</v>
      </c>
      <c r="L99" s="38">
        <f t="shared" ref="L99:X99" si="42">IF(L26=0,0,(L26/(L$14)))</f>
        <v>0</v>
      </c>
      <c r="M99" s="38">
        <f t="shared" si="42"/>
        <v>1.4700795572466275E-2</v>
      </c>
      <c r="N99" s="38">
        <f t="shared" si="42"/>
        <v>0.31987469544030633</v>
      </c>
      <c r="O99" s="38">
        <f t="shared" si="42"/>
        <v>0</v>
      </c>
      <c r="P99" s="38">
        <f t="shared" si="42"/>
        <v>0.10276271771339263</v>
      </c>
      <c r="Q99" s="149">
        <f t="shared" si="42"/>
        <v>0</v>
      </c>
      <c r="R99" s="37">
        <f t="shared" si="42"/>
        <v>3.442386375306053E-2</v>
      </c>
      <c r="S99" s="38">
        <f t="shared" si="42"/>
        <v>5.8901609424257505E-2</v>
      </c>
      <c r="T99" s="38">
        <f t="shared" si="42"/>
        <v>2.1948681141216581E-2</v>
      </c>
      <c r="U99" s="38">
        <f t="shared" si="42"/>
        <v>8.385744234800839E-2</v>
      </c>
      <c r="V99" s="38">
        <f t="shared" si="42"/>
        <v>3.7022778838041726E-3</v>
      </c>
      <c r="W99" s="38">
        <f t="shared" si="42"/>
        <v>9.666835343856614E-2</v>
      </c>
      <c r="X99" s="38">
        <f t="shared" si="42"/>
        <v>7.0092453235863258E-2</v>
      </c>
    </row>
    <row r="100" spans="10:24" x14ac:dyDescent="0.25">
      <c r="J100" s="138" t="str">
        <f>J$28</f>
        <v>RDT manufacturer: other</v>
      </c>
      <c r="K100" s="37">
        <f>IF(K28=0,0,(K28/($K$14)))</f>
        <v>3.7074620736895561E-2</v>
      </c>
      <c r="L100" s="38">
        <f t="shared" ref="L100:X100" si="43">IF(L28=0,0,(L28/(L$14)))</f>
        <v>0</v>
      </c>
      <c r="M100" s="38">
        <f t="shared" si="43"/>
        <v>0</v>
      </c>
      <c r="N100" s="38">
        <f t="shared" si="43"/>
        <v>0.26383571179951271</v>
      </c>
      <c r="O100" s="38">
        <f t="shared" si="43"/>
        <v>0</v>
      </c>
      <c r="P100" s="38">
        <f t="shared" si="43"/>
        <v>0.11206589225771675</v>
      </c>
      <c r="Q100" s="149">
        <f t="shared" si="43"/>
        <v>0</v>
      </c>
      <c r="R100" s="37">
        <f t="shared" si="43"/>
        <v>9.3453574536393941E-2</v>
      </c>
      <c r="S100" s="38">
        <f t="shared" si="43"/>
        <v>5.2679608428737338E-3</v>
      </c>
      <c r="T100" s="38">
        <f t="shared" si="43"/>
        <v>0.20043782522878162</v>
      </c>
      <c r="U100" s="38">
        <f t="shared" si="43"/>
        <v>6.4505724883083371E-2</v>
      </c>
      <c r="V100" s="38">
        <f t="shared" si="43"/>
        <v>5.676280029814804E-3</v>
      </c>
      <c r="W100" s="38">
        <f t="shared" si="43"/>
        <v>7.5659881490671058E-2</v>
      </c>
      <c r="X100" s="38">
        <f t="shared" si="43"/>
        <v>0</v>
      </c>
    </row>
    <row r="101" spans="10:24" x14ac:dyDescent="0.25">
      <c r="J101" s="138" t="str">
        <f>J$30</f>
        <v>RDT manufacturer: don't know</v>
      </c>
      <c r="K101" s="37">
        <f>IF(K30=0,0,(K30/($K$14)))</f>
        <v>0</v>
      </c>
      <c r="L101" s="38">
        <f t="shared" ref="L101:X101" si="44">IF(L30=0,0,(L30/(L$14)))</f>
        <v>0</v>
      </c>
      <c r="M101" s="38">
        <f t="shared" si="44"/>
        <v>0</v>
      </c>
      <c r="N101" s="38">
        <f t="shared" si="44"/>
        <v>0</v>
      </c>
      <c r="O101" s="38">
        <f t="shared" si="44"/>
        <v>0</v>
      </c>
      <c r="P101" s="38">
        <f t="shared" si="44"/>
        <v>0</v>
      </c>
      <c r="Q101" s="149">
        <f t="shared" si="44"/>
        <v>0</v>
      </c>
      <c r="R101" s="37">
        <f t="shared" si="44"/>
        <v>0</v>
      </c>
      <c r="S101" s="38">
        <f t="shared" si="44"/>
        <v>0</v>
      </c>
      <c r="T101" s="38">
        <f t="shared" si="44"/>
        <v>0</v>
      </c>
      <c r="U101" s="38">
        <f t="shared" si="44"/>
        <v>0</v>
      </c>
      <c r="V101" s="38">
        <f t="shared" si="44"/>
        <v>0</v>
      </c>
      <c r="W101" s="38">
        <f t="shared" si="44"/>
        <v>0</v>
      </c>
      <c r="X101" s="38">
        <f t="shared" si="44"/>
        <v>0</v>
      </c>
    </row>
    <row r="102" spans="10:24" x14ac:dyDescent="0.25">
      <c r="J102" s="138">
        <f>J$32</f>
        <v>0</v>
      </c>
      <c r="K102" s="37">
        <f>IF(K32=0,0,(K32/($K$14)))</f>
        <v>0</v>
      </c>
      <c r="L102" s="38">
        <f t="shared" ref="L102:X102" si="45">IF(L32=0,0,(L32/(L$14)))</f>
        <v>0</v>
      </c>
      <c r="M102" s="38">
        <f t="shared" si="45"/>
        <v>0</v>
      </c>
      <c r="N102" s="38">
        <f t="shared" si="45"/>
        <v>0</v>
      </c>
      <c r="O102" s="38">
        <f t="shared" si="45"/>
        <v>0</v>
      </c>
      <c r="P102" s="38">
        <f t="shared" si="45"/>
        <v>0</v>
      </c>
      <c r="Q102" s="149">
        <f t="shared" si="45"/>
        <v>0</v>
      </c>
      <c r="R102" s="37">
        <f t="shared" si="45"/>
        <v>0</v>
      </c>
      <c r="S102" s="38">
        <f t="shared" si="45"/>
        <v>0</v>
      </c>
      <c r="T102" s="38">
        <f t="shared" si="45"/>
        <v>0</v>
      </c>
      <c r="U102" s="38">
        <f t="shared" si="45"/>
        <v>0</v>
      </c>
      <c r="V102" s="38">
        <f t="shared" si="45"/>
        <v>0</v>
      </c>
      <c r="W102" s="38">
        <f t="shared" si="45"/>
        <v>0</v>
      </c>
      <c r="X102" s="38">
        <f t="shared" si="45"/>
        <v>0</v>
      </c>
    </row>
    <row r="103" spans="10:24" x14ac:dyDescent="0.25">
      <c r="J103" s="131">
        <f>J$34</f>
        <v>0</v>
      </c>
      <c r="K103" s="37">
        <f>IF(K34=0,0,(K34/($K$14)))</f>
        <v>0</v>
      </c>
      <c r="L103" s="38">
        <f t="shared" ref="L103:X103" si="46">IF(L34=0,0,(L34/(L$14)))</f>
        <v>0</v>
      </c>
      <c r="M103" s="38">
        <f t="shared" si="46"/>
        <v>0</v>
      </c>
      <c r="N103" s="38">
        <f t="shared" si="46"/>
        <v>0</v>
      </c>
      <c r="O103" s="38">
        <f t="shared" si="46"/>
        <v>0</v>
      </c>
      <c r="P103" s="38">
        <f t="shared" si="46"/>
        <v>0</v>
      </c>
      <c r="Q103" s="149">
        <f t="shared" si="46"/>
        <v>0</v>
      </c>
      <c r="R103" s="37">
        <f t="shared" si="46"/>
        <v>0</v>
      </c>
      <c r="S103" s="38">
        <f t="shared" si="46"/>
        <v>0</v>
      </c>
      <c r="T103" s="38">
        <f t="shared" si="46"/>
        <v>0</v>
      </c>
      <c r="U103" s="38">
        <f t="shared" si="46"/>
        <v>0</v>
      </c>
      <c r="V103" s="38">
        <f t="shared" si="46"/>
        <v>0</v>
      </c>
      <c r="W103" s="38">
        <f t="shared" si="46"/>
        <v>0</v>
      </c>
      <c r="X103" s="38">
        <f t="shared" si="46"/>
        <v>0</v>
      </c>
    </row>
    <row r="104" spans="10:24" x14ac:dyDescent="0.25">
      <c r="J104" s="131">
        <f>J$36</f>
        <v>0</v>
      </c>
      <c r="K104" s="37">
        <f>IF(K36=0,0,(K36/($K$14)))</f>
        <v>0</v>
      </c>
      <c r="L104" s="38">
        <f t="shared" ref="L104:X104" si="47">IF(L36=0,0,(L36/(L$14)))</f>
        <v>0</v>
      </c>
      <c r="M104" s="38">
        <f t="shared" si="47"/>
        <v>0</v>
      </c>
      <c r="N104" s="38">
        <f t="shared" si="47"/>
        <v>0</v>
      </c>
      <c r="O104" s="38">
        <f t="shared" si="47"/>
        <v>0</v>
      </c>
      <c r="P104" s="38">
        <f t="shared" si="47"/>
        <v>0</v>
      </c>
      <c r="Q104" s="149">
        <f t="shared" si="47"/>
        <v>0</v>
      </c>
      <c r="R104" s="37">
        <f t="shared" si="47"/>
        <v>0</v>
      </c>
      <c r="S104" s="38">
        <f t="shared" si="47"/>
        <v>0</v>
      </c>
      <c r="T104" s="38">
        <f t="shared" si="47"/>
        <v>0</v>
      </c>
      <c r="U104" s="38">
        <f t="shared" si="47"/>
        <v>0</v>
      </c>
      <c r="V104" s="38">
        <f t="shared" si="47"/>
        <v>0</v>
      </c>
      <c r="W104" s="38">
        <f t="shared" si="47"/>
        <v>0</v>
      </c>
      <c r="X104" s="38">
        <f t="shared" si="47"/>
        <v>0</v>
      </c>
    </row>
    <row r="105" spans="10:24" x14ac:dyDescent="0.25">
      <c r="J105" s="131">
        <f>J$38</f>
        <v>0</v>
      </c>
      <c r="K105" s="37">
        <f>IF(K38=0,0,(K38/($K$14)))</f>
        <v>0</v>
      </c>
      <c r="L105" s="38">
        <f t="shared" ref="L105:X105" si="48">IF(L38=0,0,(L38/(L$14)))</f>
        <v>0</v>
      </c>
      <c r="M105" s="38">
        <f t="shared" si="48"/>
        <v>0</v>
      </c>
      <c r="N105" s="38">
        <f t="shared" si="48"/>
        <v>0</v>
      </c>
      <c r="O105" s="38">
        <f t="shared" si="48"/>
        <v>0</v>
      </c>
      <c r="P105" s="38">
        <f t="shared" si="48"/>
        <v>0</v>
      </c>
      <c r="Q105" s="149">
        <f t="shared" si="48"/>
        <v>0</v>
      </c>
      <c r="R105" s="37">
        <f t="shared" si="48"/>
        <v>0</v>
      </c>
      <c r="S105" s="38">
        <f t="shared" si="48"/>
        <v>0</v>
      </c>
      <c r="T105" s="38">
        <f t="shared" si="48"/>
        <v>0</v>
      </c>
      <c r="U105" s="38">
        <f t="shared" si="48"/>
        <v>0</v>
      </c>
      <c r="V105" s="38">
        <f t="shared" si="48"/>
        <v>0</v>
      </c>
      <c r="W105" s="38">
        <f t="shared" si="48"/>
        <v>0</v>
      </c>
      <c r="X105" s="38">
        <f t="shared" si="48"/>
        <v>0</v>
      </c>
    </row>
    <row r="106" spans="10:24" x14ac:dyDescent="0.25">
      <c r="J106" s="131">
        <f>J$40</f>
        <v>0</v>
      </c>
      <c r="K106" s="37">
        <f>IF(K40=0,0,(K40/($K$14)))</f>
        <v>0</v>
      </c>
      <c r="L106" s="38">
        <f t="shared" ref="L106:X106" si="49">IF(L40=0,0,(L40/(L$14)))</f>
        <v>0</v>
      </c>
      <c r="M106" s="38">
        <f t="shared" si="49"/>
        <v>0</v>
      </c>
      <c r="N106" s="38">
        <f t="shared" si="49"/>
        <v>0</v>
      </c>
      <c r="O106" s="38">
        <f t="shared" si="49"/>
        <v>0</v>
      </c>
      <c r="P106" s="38">
        <f t="shared" si="49"/>
        <v>0</v>
      </c>
      <c r="Q106" s="149">
        <f t="shared" si="49"/>
        <v>0</v>
      </c>
      <c r="R106" s="37">
        <f t="shared" si="49"/>
        <v>0</v>
      </c>
      <c r="S106" s="38">
        <f t="shared" si="49"/>
        <v>0</v>
      </c>
      <c r="T106" s="38">
        <f t="shared" si="49"/>
        <v>0</v>
      </c>
      <c r="U106" s="38">
        <f t="shared" si="49"/>
        <v>0</v>
      </c>
      <c r="V106" s="38">
        <f t="shared" si="49"/>
        <v>0</v>
      </c>
      <c r="W106" s="38">
        <f t="shared" si="49"/>
        <v>0</v>
      </c>
      <c r="X106" s="38">
        <f t="shared" si="49"/>
        <v>0</v>
      </c>
    </row>
    <row r="107" spans="10:24" x14ac:dyDescent="0.25">
      <c r="J107" s="138">
        <f>J$42</f>
        <v>0</v>
      </c>
      <c r="K107" s="37">
        <f>IF(K42=0,0,(K42/($K$14)))</f>
        <v>0</v>
      </c>
      <c r="L107" s="38">
        <f t="shared" ref="L107:X107" si="50">IF(L42=0,0,(L42/(L$14)))</f>
        <v>0</v>
      </c>
      <c r="M107" s="38">
        <f t="shared" si="50"/>
        <v>0</v>
      </c>
      <c r="N107" s="38">
        <f t="shared" si="50"/>
        <v>0</v>
      </c>
      <c r="O107" s="38">
        <f t="shared" si="50"/>
        <v>0</v>
      </c>
      <c r="P107" s="38">
        <f t="shared" si="50"/>
        <v>0</v>
      </c>
      <c r="Q107" s="149">
        <f t="shared" si="50"/>
        <v>0</v>
      </c>
      <c r="R107" s="37">
        <f t="shared" si="50"/>
        <v>0</v>
      </c>
      <c r="S107" s="38">
        <f t="shared" si="50"/>
        <v>0</v>
      </c>
      <c r="T107" s="38">
        <f t="shared" si="50"/>
        <v>0</v>
      </c>
      <c r="U107" s="38">
        <f t="shared" si="50"/>
        <v>0</v>
      </c>
      <c r="V107" s="38">
        <f t="shared" si="50"/>
        <v>0</v>
      </c>
      <c r="W107" s="38">
        <f t="shared" si="50"/>
        <v>0</v>
      </c>
      <c r="X107" s="38">
        <f t="shared" si="50"/>
        <v>0</v>
      </c>
    </row>
    <row r="108" spans="10:24" x14ac:dyDescent="0.25">
      <c r="J108" s="131">
        <f>J$44</f>
        <v>0</v>
      </c>
      <c r="K108" s="37">
        <f>IF(K44=0,0,(K44/($K$14)))</f>
        <v>0</v>
      </c>
      <c r="L108" s="38">
        <f t="shared" ref="L108:X108" si="51">IF(L44=0,0,(L44/(L$14)))</f>
        <v>0</v>
      </c>
      <c r="M108" s="38">
        <f t="shared" si="51"/>
        <v>0</v>
      </c>
      <c r="N108" s="38">
        <f t="shared" si="51"/>
        <v>0</v>
      </c>
      <c r="O108" s="38">
        <f t="shared" si="51"/>
        <v>0</v>
      </c>
      <c r="P108" s="38">
        <f t="shared" si="51"/>
        <v>0</v>
      </c>
      <c r="Q108" s="149">
        <f t="shared" si="51"/>
        <v>0</v>
      </c>
      <c r="R108" s="37">
        <f t="shared" si="51"/>
        <v>0</v>
      </c>
      <c r="S108" s="38">
        <f t="shared" si="51"/>
        <v>0</v>
      </c>
      <c r="T108" s="38">
        <f t="shared" si="51"/>
        <v>0</v>
      </c>
      <c r="U108" s="38">
        <f t="shared" si="51"/>
        <v>0</v>
      </c>
      <c r="V108" s="38">
        <f t="shared" si="51"/>
        <v>0</v>
      </c>
      <c r="W108" s="38">
        <f t="shared" si="51"/>
        <v>0</v>
      </c>
      <c r="X108" s="38">
        <f t="shared" si="51"/>
        <v>0</v>
      </c>
    </row>
    <row r="109" spans="10:24" x14ac:dyDescent="0.25">
      <c r="J109" s="138">
        <f>J$46</f>
        <v>0</v>
      </c>
      <c r="K109" s="37">
        <f>IF(K46=0,0,(K46/($K$14)))</f>
        <v>0</v>
      </c>
      <c r="L109" s="38">
        <f t="shared" ref="L109:X109" si="52">IF(L46=0,0,(L46/(L$14)))</f>
        <v>0</v>
      </c>
      <c r="M109" s="38">
        <f t="shared" si="52"/>
        <v>0</v>
      </c>
      <c r="N109" s="38">
        <f t="shared" si="52"/>
        <v>0</v>
      </c>
      <c r="O109" s="38">
        <f t="shared" si="52"/>
        <v>0</v>
      </c>
      <c r="P109" s="38">
        <f t="shared" si="52"/>
        <v>0</v>
      </c>
      <c r="Q109" s="149">
        <f t="shared" si="52"/>
        <v>0</v>
      </c>
      <c r="R109" s="37">
        <f t="shared" si="52"/>
        <v>0</v>
      </c>
      <c r="S109" s="38">
        <f t="shared" si="52"/>
        <v>0</v>
      </c>
      <c r="T109" s="38">
        <f t="shared" si="52"/>
        <v>0</v>
      </c>
      <c r="U109" s="38">
        <f t="shared" si="52"/>
        <v>0</v>
      </c>
      <c r="V109" s="38">
        <f t="shared" si="52"/>
        <v>0</v>
      </c>
      <c r="W109" s="38">
        <f t="shared" si="52"/>
        <v>0</v>
      </c>
      <c r="X109" s="38">
        <f t="shared" si="52"/>
        <v>0</v>
      </c>
    </row>
    <row r="110" spans="10:24" ht="38.25" customHeight="1" thickBot="1" x14ac:dyDescent="0.3">
      <c r="J110" s="188" t="str">
        <f>T_ii!C1</f>
        <v>Urban Footnote: Volume data were available for the following total number of diagnostic products=655;  by outlet type: Private not for profit=30; private not for profit=144; pharmacy=60; PPMV=287; informal=12; labs = 120; wholesalers= 2;   The number of diagnostic products with volume data, from outlets that met screening criteria for a full interview but did not complete the interview =0</v>
      </c>
      <c r="K110" s="188"/>
      <c r="L110" s="188"/>
      <c r="M110" s="188"/>
      <c r="N110" s="188"/>
      <c r="O110" s="188"/>
      <c r="P110" s="188"/>
      <c r="Q110" s="188"/>
      <c r="R110" s="188"/>
      <c r="S110" s="188"/>
      <c r="T110" s="188"/>
      <c r="U110" s="188"/>
      <c r="V110" s="188"/>
      <c r="W110" s="188"/>
      <c r="X110" s="188"/>
    </row>
    <row r="111" spans="10:24" x14ac:dyDescent="0.25">
      <c r="J111" s="7">
        <f>T_ii!D1</f>
        <v>0</v>
      </c>
    </row>
    <row r="145" spans="9:26" s="23" customFormat="1" ht="148.5" customHeight="1" x14ac:dyDescent="0.25">
      <c r="I145" s="24"/>
      <c r="J145" s="7"/>
      <c r="K145" s="3"/>
      <c r="L145" s="3"/>
      <c r="M145" s="2"/>
      <c r="N145" s="2"/>
      <c r="O145" s="3"/>
      <c r="P145" s="2"/>
      <c r="Q145" s="3"/>
      <c r="R145" s="3"/>
      <c r="S145" s="3"/>
      <c r="T145" s="3"/>
      <c r="U145" s="3"/>
      <c r="V145" s="3"/>
      <c r="W145" s="3"/>
      <c r="X145" s="3"/>
      <c r="Y145" s="2"/>
      <c r="Z145" s="2"/>
    </row>
  </sheetData>
  <mergeCells count="12">
    <mergeCell ref="R9:X9"/>
    <mergeCell ref="J10:J13"/>
    <mergeCell ref="K9:Q9"/>
    <mergeCell ref="J90:J92"/>
    <mergeCell ref="J110:X110"/>
    <mergeCell ref="J60:J62"/>
    <mergeCell ref="J48:X48"/>
    <mergeCell ref="K59:Q59"/>
    <mergeCell ref="R59:X59"/>
    <mergeCell ref="K89:Q89"/>
    <mergeCell ref="R89:X89"/>
    <mergeCell ref="J81:X81"/>
  </mergeCells>
  <conditionalFormatting sqref="J1:XFD7">
    <cfRule type="cellIs" dxfId="28" priority="8" operator="equal">
      <formula>1</formula>
    </cfRule>
  </conditionalFormatting>
  <conditionalFormatting sqref="K14 K93:X109">
    <cfRule type="expression" dxfId="27" priority="11">
      <formula>"(RIGHT(B4, LEN(B4)-2)*1)&lt;50"</formula>
    </cfRule>
  </conditionalFormatting>
  <conditionalFormatting sqref="K64">
    <cfRule type="expression" dxfId="26" priority="7">
      <formula>"(RIGHT(B4, LEN(B4)-2)*1)&lt;50"</formula>
    </cfRule>
  </conditionalFormatting>
  <conditionalFormatting sqref="R14">
    <cfRule type="expression" dxfId="25" priority="4">
      <formula>"(RIGHT(B4, LEN(B4)-2)*1)&lt;50"</formula>
    </cfRule>
  </conditionalFormatting>
  <conditionalFormatting sqref="R64">
    <cfRule type="expression" dxfId="24" priority="3">
      <formula>"(RIGHT(B4, LEN(B4)-2)*1)&lt;50"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62FA4-3CAC-A04A-AE9F-23B626BF3C90}">
  <sheetPr>
    <tabColor rgb="FFFFFF00"/>
  </sheetPr>
  <dimension ref="A1:BH185"/>
  <sheetViews>
    <sheetView topLeftCell="A130" zoomScale="73" zoomScaleNormal="60" workbookViewId="0">
      <selection activeCell="I127" sqref="I127"/>
    </sheetView>
  </sheetViews>
  <sheetFormatPr defaultColWidth="9.140625" defaultRowHeight="15" x14ac:dyDescent="0.25"/>
  <cols>
    <col min="1" max="1" width="37.42578125" style="23" customWidth="1"/>
    <col min="2" max="7" width="15.140625" style="23"/>
    <col min="8" max="8" width="15.42578125" style="23" customWidth="1"/>
    <col min="9" max="9" width="11.140625" style="24" customWidth="1"/>
    <col min="10" max="10" width="42.42578125" style="7" customWidth="1"/>
    <col min="11" max="11" width="24.85546875" style="3" customWidth="1"/>
    <col min="12" max="12" width="15.7109375" style="3" customWidth="1"/>
    <col min="13" max="14" width="15.7109375" style="2" customWidth="1"/>
    <col min="15" max="15" width="15.7109375" style="3" customWidth="1"/>
    <col min="16" max="16" width="15.7109375" style="2" customWidth="1"/>
    <col min="17" max="17" width="15.7109375" style="3" customWidth="1"/>
    <col min="18" max="19" width="9.140625" style="2"/>
    <col min="20" max="20" width="40.85546875" style="2" customWidth="1"/>
    <col min="21" max="27" width="15.7109375" style="2" customWidth="1"/>
    <col min="28" max="29" width="9.140625" style="2"/>
    <col min="30" max="30" width="40.85546875" style="2" customWidth="1"/>
    <col min="31" max="37" width="15.7109375" style="2" customWidth="1"/>
    <col min="38" max="16384" width="9.140625" style="2"/>
  </cols>
  <sheetData>
    <row r="1" spans="1:60" ht="22.5" customHeight="1" x14ac:dyDescent="0.25">
      <c r="A1" s="31" t="str">
        <f>'[1]Quantitative Indicators '!$B$16</f>
        <v>Market share of malaria blood testing overall</v>
      </c>
      <c r="J1" s="6" t="s">
        <v>2</v>
      </c>
      <c r="K1" s="3">
        <f t="shared" ref="K1:Q1" si="0">IFERROR(IF((RIGHT(K11,LEN(K11)-2)*1)&gt;50,0,1), "")</f>
        <v>1</v>
      </c>
      <c r="L1" s="3">
        <f t="shared" si="0"/>
        <v>1</v>
      </c>
      <c r="M1" s="2">
        <f t="shared" si="0"/>
        <v>1</v>
      </c>
      <c r="N1" s="2">
        <f t="shared" si="0"/>
        <v>1</v>
      </c>
      <c r="O1" s="3">
        <f t="shared" si="0"/>
        <v>1</v>
      </c>
      <c r="P1" s="2">
        <f t="shared" si="0"/>
        <v>1</v>
      </c>
      <c r="Q1" s="3">
        <f t="shared" si="0"/>
        <v>1</v>
      </c>
      <c r="S1" s="2" t="str">
        <f t="shared" ref="S1:AY1" si="1">IFERROR(IF((RIGHT(S11,LEN(S11)-2)*1)&gt;50,0,1), "")</f>
        <v/>
      </c>
      <c r="T1" s="2" t="str">
        <f t="shared" si="1"/>
        <v/>
      </c>
      <c r="U1" s="2">
        <f t="shared" si="1"/>
        <v>0</v>
      </c>
      <c r="V1" s="2">
        <f t="shared" si="1"/>
        <v>1</v>
      </c>
      <c r="W1" s="2">
        <f t="shared" si="1"/>
        <v>0</v>
      </c>
      <c r="X1" s="2">
        <f t="shared" si="1"/>
        <v>0</v>
      </c>
      <c r="Y1" s="2">
        <f t="shared" si="1"/>
        <v>0</v>
      </c>
      <c r="Z1" s="2">
        <f t="shared" si="1"/>
        <v>0</v>
      </c>
      <c r="AA1" s="2">
        <f t="shared" si="1"/>
        <v>1</v>
      </c>
      <c r="AB1" s="2" t="str">
        <f t="shared" si="1"/>
        <v/>
      </c>
      <c r="AC1" s="2" t="str">
        <f t="shared" si="1"/>
        <v/>
      </c>
      <c r="AD1" s="2" t="str">
        <f t="shared" si="1"/>
        <v/>
      </c>
      <c r="AE1" s="2">
        <f t="shared" si="1"/>
        <v>0</v>
      </c>
      <c r="AF1" s="2">
        <f t="shared" si="1"/>
        <v>1</v>
      </c>
      <c r="AG1" s="2">
        <f t="shared" si="1"/>
        <v>1</v>
      </c>
      <c r="AH1" s="2">
        <f t="shared" si="1"/>
        <v>1</v>
      </c>
      <c r="AI1" s="2">
        <f t="shared" si="1"/>
        <v>0</v>
      </c>
      <c r="AJ1" s="2">
        <f t="shared" si="1"/>
        <v>1</v>
      </c>
      <c r="AK1" s="2">
        <f t="shared" si="1"/>
        <v>1</v>
      </c>
      <c r="AL1" s="2" t="str">
        <f t="shared" si="1"/>
        <v/>
      </c>
      <c r="AM1" s="2" t="str">
        <f t="shared" si="1"/>
        <v/>
      </c>
      <c r="AN1" s="2" t="str">
        <f t="shared" si="1"/>
        <v/>
      </c>
      <c r="AO1" s="2" t="str">
        <f t="shared" si="1"/>
        <v/>
      </c>
      <c r="AP1" s="2" t="str">
        <f t="shared" si="1"/>
        <v/>
      </c>
      <c r="AQ1" s="2" t="str">
        <f t="shared" si="1"/>
        <v/>
      </c>
      <c r="AR1" s="2" t="str">
        <f t="shared" si="1"/>
        <v/>
      </c>
      <c r="AS1" s="2" t="str">
        <f t="shared" si="1"/>
        <v/>
      </c>
      <c r="AT1" s="2" t="str">
        <f t="shared" si="1"/>
        <v/>
      </c>
      <c r="AU1" s="2" t="str">
        <f t="shared" si="1"/>
        <v/>
      </c>
      <c r="AV1" s="2" t="str">
        <f t="shared" si="1"/>
        <v/>
      </c>
      <c r="AW1" s="2" t="str">
        <f t="shared" si="1"/>
        <v/>
      </c>
      <c r="AX1" s="2" t="str">
        <f t="shared" si="1"/>
        <v/>
      </c>
      <c r="AY1" s="2" t="str">
        <f t="shared" si="1"/>
        <v/>
      </c>
      <c r="AZ1" s="2" t="str">
        <f t="shared" ref="AZ1:BH1" si="2">IFERROR(IF((RIGHT(AZ11,LEN(AZ11)-2)*1)&gt;50,1,0), "")</f>
        <v/>
      </c>
      <c r="BA1" s="2" t="str">
        <f t="shared" si="2"/>
        <v/>
      </c>
      <c r="BB1" s="2" t="str">
        <f t="shared" si="2"/>
        <v/>
      </c>
      <c r="BC1" s="2" t="str">
        <f t="shared" si="2"/>
        <v/>
      </c>
      <c r="BD1" s="2" t="str">
        <f t="shared" si="2"/>
        <v/>
      </c>
      <c r="BE1" s="2" t="str">
        <f t="shared" si="2"/>
        <v/>
      </c>
      <c r="BF1" s="2" t="str">
        <f t="shared" si="2"/>
        <v/>
      </c>
      <c r="BG1" s="2" t="str">
        <f t="shared" si="2"/>
        <v/>
      </c>
      <c r="BH1" s="2" t="str">
        <f t="shared" si="2"/>
        <v/>
      </c>
    </row>
    <row r="3" spans="1:60" x14ac:dyDescent="0.25">
      <c r="A3" t="s">
        <v>3</v>
      </c>
      <c r="B3"/>
      <c r="C3"/>
      <c r="D3"/>
      <c r="E3"/>
    </row>
    <row r="4" spans="1:60" ht="15.75" x14ac:dyDescent="0.25">
      <c r="A4" s="128" t="s">
        <v>49</v>
      </c>
      <c r="B4"/>
      <c r="C4"/>
      <c r="D4"/>
      <c r="E4"/>
    </row>
    <row r="5" spans="1:60" ht="15.75" x14ac:dyDescent="0.25">
      <c r="A5" s="128" t="s">
        <v>63</v>
      </c>
      <c r="B5"/>
      <c r="C5"/>
      <c r="D5"/>
      <c r="E5"/>
    </row>
    <row r="6" spans="1:60" ht="15.75" x14ac:dyDescent="0.25">
      <c r="A6" s="128" t="s">
        <v>64</v>
      </c>
      <c r="B6"/>
      <c r="C6"/>
      <c r="D6"/>
      <c r="E6"/>
    </row>
    <row r="7" spans="1:60" ht="15.75" thickBot="1" x14ac:dyDescent="0.3">
      <c r="C7"/>
      <c r="D7"/>
      <c r="E7"/>
      <c r="J7" s="140"/>
      <c r="K7" s="141"/>
      <c r="L7" s="141"/>
      <c r="M7" s="142"/>
      <c r="N7" s="142"/>
      <c r="O7" s="141"/>
      <c r="P7" s="142"/>
      <c r="Q7" s="141"/>
      <c r="T7" s="142"/>
      <c r="U7" s="142"/>
      <c r="V7" s="142"/>
      <c r="W7" s="142"/>
      <c r="X7" s="142"/>
      <c r="Y7" s="142"/>
      <c r="Z7" s="142"/>
      <c r="AA7" s="142"/>
      <c r="AD7" s="142"/>
      <c r="AE7" s="142"/>
      <c r="AF7" s="142"/>
      <c r="AG7" s="142"/>
      <c r="AH7" s="142"/>
      <c r="AI7" s="142"/>
      <c r="AJ7" s="142"/>
      <c r="AK7" s="142"/>
    </row>
    <row r="8" spans="1:60" s="4" customFormat="1" ht="15.75" x14ac:dyDescent="0.25">
      <c r="A8"/>
      <c r="C8"/>
      <c r="D8"/>
      <c r="E8"/>
      <c r="H8" s="23"/>
      <c r="I8" s="24"/>
      <c r="J8" s="171" t="s">
        <v>50</v>
      </c>
      <c r="K8" s="171"/>
      <c r="L8" s="171"/>
      <c r="M8" s="171"/>
      <c r="N8" s="171"/>
      <c r="O8" s="171"/>
      <c r="P8" s="171"/>
      <c r="Q8" s="171"/>
      <c r="T8" s="171" t="s">
        <v>50</v>
      </c>
      <c r="U8" s="171"/>
      <c r="V8" s="171"/>
      <c r="W8" s="171"/>
      <c r="X8" s="171"/>
      <c r="Y8" s="171"/>
      <c r="Z8" s="171"/>
      <c r="AA8" s="171"/>
      <c r="AD8" s="171" t="s">
        <v>50</v>
      </c>
      <c r="AE8" s="171"/>
      <c r="AF8" s="171"/>
      <c r="AG8" s="171"/>
      <c r="AH8" s="171"/>
      <c r="AI8" s="171"/>
      <c r="AJ8" s="171"/>
      <c r="AK8" s="171"/>
    </row>
    <row r="9" spans="1:60" x14ac:dyDescent="0.25">
      <c r="A9"/>
      <c r="B9"/>
      <c r="C9"/>
      <c r="D9"/>
      <c r="E9"/>
      <c r="J9" s="7" t="str">
        <f>CONCATENATE("Table number: ",T_iii_strat1!A1)</f>
        <v>Table number: T_iii_strat1</v>
      </c>
      <c r="T9" s="2" t="str">
        <f>CONCATENATE("Table number: ",T_iii_strat2!A1)</f>
        <v>Table number: T_iii_strat2</v>
      </c>
      <c r="AD9" s="2" t="str">
        <f>CONCATENATE("Table number: ",T_iii_strat3!A1)</f>
        <v>Table number: T_iii_strat3</v>
      </c>
    </row>
    <row r="10" spans="1:60" ht="23.25" x14ac:dyDescent="0.25">
      <c r="A10"/>
      <c r="B10"/>
      <c r="C10"/>
      <c r="D10"/>
      <c r="E10"/>
      <c r="J10" s="193" t="s">
        <v>50</v>
      </c>
      <c r="K10" s="70" t="str">
        <f>IF(T_iii_strat1!B2="","",T_iii_strat1!B2)</f>
        <v>Retail total</v>
      </c>
      <c r="L10" s="70" t="str">
        <f>IF(T_iii_strat1!F2="","",T_iii_strat1!F2)</f>
        <v>Private Not For-Profit Facility</v>
      </c>
      <c r="M10" s="70" t="str">
        <f>IF(T_iii_strat1!J2="","",T_iii_strat1!J2)</f>
        <v>Private For-Profit Facility</v>
      </c>
      <c r="N10" s="70" t="str">
        <f>IF(T_iii_strat1!N2="","",T_iii_strat1!N2)</f>
        <v>Pharmacy</v>
      </c>
      <c r="O10" s="70" t="str">
        <f>IF(T_iii_strat1!R2="","",T_iii_strat1!R2)</f>
        <v>Laboratory</v>
      </c>
      <c r="P10" s="70" t="str">
        <f>IF(T_iii_strat1!V2="","",T_iii_strat1!V2)</f>
        <v>Drug store</v>
      </c>
      <c r="Q10" s="70" t="str">
        <f>IF(T_iii_strat1!Z2="","",T_iii_strat1!Z2)</f>
        <v>Informal</v>
      </c>
      <c r="T10" s="196" t="s">
        <v>1</v>
      </c>
      <c r="U10" s="74" t="str">
        <f>IF(T_iii_strat2!B2="","",T_iii_strat2!B2)</f>
        <v>Retail total</v>
      </c>
      <c r="V10" s="74" t="str">
        <f>IF(T_iii_strat2!F2="","",T_iii_strat2!F2)</f>
        <v>Private Not For-Profit Facility</v>
      </c>
      <c r="W10" s="74" t="str">
        <f>IF(T_iii_strat2!J2="","",T_iii_strat2!J2)</f>
        <v>Private For-Profit Facility</v>
      </c>
      <c r="X10" s="74" t="str">
        <f>IF(T_iii_strat2!N2="","",T_iii_strat2!N2)</f>
        <v>Pharmacy</v>
      </c>
      <c r="Y10" s="74" t="str">
        <f>IF(T_iii_strat2!R2="","",T_iii_strat2!R2)</f>
        <v>Laboratory</v>
      </c>
      <c r="Z10" s="74" t="str">
        <f>IF(T_iii_strat2!V2="","",T_iii_strat2!V2)</f>
        <v>Drug store</v>
      </c>
      <c r="AA10" s="74" t="str">
        <f>IF(T_iii_strat2!Z2="","",T_iii_strat2!Z2)</f>
        <v>Informal</v>
      </c>
      <c r="AD10" s="199" t="s">
        <v>1</v>
      </c>
      <c r="AE10" s="68" t="str">
        <f>IF(T_iii_strat3!B2="","",T_iii_strat3!B2)</f>
        <v>Retail total</v>
      </c>
      <c r="AF10" s="68" t="str">
        <f>IF(T_iii_strat3!F2="","",T_iii_strat3!F2)</f>
        <v>Private Not For-Profit Facility</v>
      </c>
      <c r="AG10" s="68" t="str">
        <f>IF(T_iii_strat3!J2="","",T_iii_strat3!J2)</f>
        <v>Private For-Profit Facility</v>
      </c>
      <c r="AH10" s="68" t="str">
        <f>IF(T_iii_strat3!N2="","",T_iii_strat3!N2)</f>
        <v>Pharmacy</v>
      </c>
      <c r="AI10" s="68" t="str">
        <f>IF(T_iii_strat3!R2="","",T_iii_strat3!R2)</f>
        <v>Laboratory</v>
      </c>
      <c r="AJ10" s="68" t="str">
        <f>IF(T_iii_strat3!V2="","",T_iii_strat3!V2)</f>
        <v>Drug store</v>
      </c>
      <c r="AK10" s="68" t="str">
        <f>IF(T_iii_strat3!Z2="","",T_iii_strat3!Z2)</f>
        <v>Informal</v>
      </c>
    </row>
    <row r="11" spans="1:60" ht="15.75" x14ac:dyDescent="0.25">
      <c r="A11" s="16"/>
      <c r="B11"/>
      <c r="C11"/>
      <c r="D11"/>
      <c r="E11"/>
      <c r="J11" s="194"/>
      <c r="K11" s="71" t="str">
        <f>CONCATENATE("N=",T_iii_strat1!E4)</f>
        <v>N=33</v>
      </c>
      <c r="L11" s="71" t="str">
        <f>CONCATENATE("N=",T_iii_strat1!I4)</f>
        <v>N=11</v>
      </c>
      <c r="M11" s="71" t="str">
        <f>CONCATENATE("N=",T_iii_strat1!M4)</f>
        <v>N=12</v>
      </c>
      <c r="N11" s="71" t="str">
        <f>CONCATENATE("N=",T_iii_strat1!Q4)</f>
        <v>N=6</v>
      </c>
      <c r="O11" s="71" t="str">
        <f>CONCATENATE("N=",T_iii_strat1!U4)</f>
        <v>N=1</v>
      </c>
      <c r="P11" s="71" t="str">
        <f>CONCATENATE("N=",T_iii_strat1!Y4)</f>
        <v>N=3</v>
      </c>
      <c r="Q11" s="71" t="str">
        <f>CONCATENATE("N=",T_iii_strat1!AC4)</f>
        <v>N=0</v>
      </c>
      <c r="T11" s="197"/>
      <c r="U11" s="75" t="str">
        <f>CONCATENATE("N=",T_iii_strat2!E4)</f>
        <v>N=681</v>
      </c>
      <c r="V11" s="75" t="str">
        <f>CONCATENATE("N=",T_iii_strat2!I4)</f>
        <v>N=16</v>
      </c>
      <c r="W11" s="75" t="str">
        <f>CONCATENATE("N=",T_iii_strat2!M4)</f>
        <v>N=104</v>
      </c>
      <c r="X11" s="75" t="str">
        <f>CONCATENATE("N=",T_iii_strat2!Q4)</f>
        <v>N=55</v>
      </c>
      <c r="Y11" s="75" t="str">
        <f>CONCATENATE("N=",T_iii_strat2!U4)</f>
        <v>N=85</v>
      </c>
      <c r="Z11" s="75" t="str">
        <f>CONCATENATE("N=",T_iii_strat2!Y4)</f>
        <v>N=407</v>
      </c>
      <c r="AA11" s="75" t="str">
        <f>CONCATENATE("N=",T_iii_strat2!AC4)</f>
        <v>N=14</v>
      </c>
      <c r="AD11" s="200"/>
      <c r="AE11" s="69" t="str">
        <f>CONCATENATE("N=",T_iii_strat3!E4)</f>
        <v>N=120</v>
      </c>
      <c r="AF11" s="69" t="str">
        <f>CONCATENATE("N=",T_iii_strat3!I4)</f>
        <v>N=3</v>
      </c>
      <c r="AG11" s="69" t="str">
        <f>CONCATENATE("N=",T_iii_strat3!M4)</f>
        <v>N=33</v>
      </c>
      <c r="AH11" s="69" t="str">
        <f>CONCATENATE("N=",T_iii_strat3!Q4)</f>
        <v>N=16</v>
      </c>
      <c r="AI11" s="69" t="str">
        <f>CONCATENATE("N=",T_iii_strat3!U4)</f>
        <v>N=65</v>
      </c>
      <c r="AJ11" s="69" t="str">
        <f>CONCATENATE("N=",T_iii_strat3!Y4)</f>
        <v>N=3</v>
      </c>
      <c r="AK11" s="69" t="str">
        <f>CONCATENATE("N=",T_iii_strat3!AC4)</f>
        <v>N=0</v>
      </c>
    </row>
    <row r="12" spans="1:60" ht="15.75" x14ac:dyDescent="0.25">
      <c r="A12" s="16"/>
      <c r="C12"/>
      <c r="D12"/>
      <c r="E12"/>
      <c r="J12" s="194"/>
      <c r="K12" s="72" t="s">
        <v>0</v>
      </c>
      <c r="L12" s="72" t="s">
        <v>0</v>
      </c>
      <c r="M12" s="72" t="s">
        <v>0</v>
      </c>
      <c r="N12" s="72" t="s">
        <v>0</v>
      </c>
      <c r="O12" s="72" t="s">
        <v>0</v>
      </c>
      <c r="P12" s="72" t="s">
        <v>0</v>
      </c>
      <c r="Q12" s="72" t="s">
        <v>0</v>
      </c>
      <c r="T12" s="197"/>
      <c r="U12" s="76" t="s">
        <v>0</v>
      </c>
      <c r="V12" s="76" t="s">
        <v>0</v>
      </c>
      <c r="W12" s="76" t="s">
        <v>0</v>
      </c>
      <c r="X12" s="76" t="s">
        <v>0</v>
      </c>
      <c r="Y12" s="76" t="s">
        <v>0</v>
      </c>
      <c r="Z12" s="76" t="s">
        <v>0</v>
      </c>
      <c r="AA12" s="76" t="s">
        <v>0</v>
      </c>
      <c r="AD12" s="200"/>
      <c r="AE12" s="69" t="str">
        <f t="shared" ref="AE12:AK12" si="3">"%"</f>
        <v>%</v>
      </c>
      <c r="AF12" s="69" t="str">
        <f t="shared" si="3"/>
        <v>%</v>
      </c>
      <c r="AG12" s="69" t="str">
        <f t="shared" si="3"/>
        <v>%</v>
      </c>
      <c r="AH12" s="69" t="str">
        <f t="shared" si="3"/>
        <v>%</v>
      </c>
      <c r="AI12" s="69" t="str">
        <f t="shared" si="3"/>
        <v>%</v>
      </c>
      <c r="AJ12" s="69" t="str">
        <f t="shared" si="3"/>
        <v>%</v>
      </c>
      <c r="AK12" s="69" t="str">
        <f t="shared" si="3"/>
        <v>%</v>
      </c>
    </row>
    <row r="13" spans="1:60" ht="15.75" x14ac:dyDescent="0.25">
      <c r="A13" s="16"/>
      <c r="C13"/>
      <c r="D13"/>
      <c r="E13"/>
      <c r="J13" s="195"/>
      <c r="K13" s="73" t="str">
        <f t="shared" ref="K13:Q13" si="4">"[95% CI]"</f>
        <v>[95% CI]</v>
      </c>
      <c r="L13" s="73" t="str">
        <f t="shared" si="4"/>
        <v>[95% CI]</v>
      </c>
      <c r="M13" s="73" t="str">
        <f t="shared" si="4"/>
        <v>[95% CI]</v>
      </c>
      <c r="N13" s="73" t="str">
        <f t="shared" si="4"/>
        <v>[95% CI]</v>
      </c>
      <c r="O13" s="73" t="str">
        <f t="shared" si="4"/>
        <v>[95% CI]</v>
      </c>
      <c r="P13" s="73" t="str">
        <f t="shared" si="4"/>
        <v>[95% CI]</v>
      </c>
      <c r="Q13" s="73" t="str">
        <f t="shared" si="4"/>
        <v>[95% CI]</v>
      </c>
      <c r="T13" s="198"/>
      <c r="U13" s="77" t="str">
        <f t="shared" ref="U13:AA13" si="5">"[95% CI]"</f>
        <v>[95% CI]</v>
      </c>
      <c r="V13" s="77" t="str">
        <f t="shared" si="5"/>
        <v>[95% CI]</v>
      </c>
      <c r="W13" s="77" t="str">
        <f t="shared" si="5"/>
        <v>[95% CI]</v>
      </c>
      <c r="X13" s="77" t="str">
        <f t="shared" si="5"/>
        <v>[95% CI]</v>
      </c>
      <c r="Y13" s="77" t="str">
        <f t="shared" si="5"/>
        <v>[95% CI]</v>
      </c>
      <c r="Z13" s="77" t="str">
        <f t="shared" si="5"/>
        <v>[95% CI]</v>
      </c>
      <c r="AA13" s="77" t="str">
        <f t="shared" si="5"/>
        <v>[95% CI]</v>
      </c>
      <c r="AD13" s="201"/>
      <c r="AE13" s="78" t="str">
        <f t="shared" ref="AE13:AK13" si="6">"[95% CI]"</f>
        <v>[95% CI]</v>
      </c>
      <c r="AF13" s="78" t="str">
        <f t="shared" si="6"/>
        <v>[95% CI]</v>
      </c>
      <c r="AG13" s="78" t="str">
        <f t="shared" si="6"/>
        <v>[95% CI]</v>
      </c>
      <c r="AH13" s="78" t="str">
        <f t="shared" si="6"/>
        <v>[95% CI]</v>
      </c>
      <c r="AI13" s="78" t="str">
        <f t="shared" si="6"/>
        <v>[95% CI]</v>
      </c>
      <c r="AJ13" s="78" t="str">
        <f t="shared" si="6"/>
        <v>[95% CI]</v>
      </c>
      <c r="AK13" s="78" t="str">
        <f t="shared" si="6"/>
        <v>[95% CI]</v>
      </c>
    </row>
    <row r="14" spans="1:60" x14ac:dyDescent="0.25">
      <c r="C14"/>
      <c r="D14"/>
      <c r="E14"/>
      <c r="J14" s="129" t="str">
        <f>T_i!$A$4</f>
        <v>any diagnostic (micro/rdt)</v>
      </c>
      <c r="K14" s="17">
        <f>ROUND(T_iii_strat1!B4,1)</f>
        <v>2397.1</v>
      </c>
      <c r="L14" s="13">
        <f>ROUND(T_iii_strat1!F4,1)</f>
        <v>1303.4000000000001</v>
      </c>
      <c r="M14" s="13">
        <f>ROUND(T_iii_strat1!J4,1)</f>
        <v>344</v>
      </c>
      <c r="N14" s="13">
        <f>ROUND(T_iii_strat1!N4,1)</f>
        <v>363.7</v>
      </c>
      <c r="O14" s="13">
        <f>ROUND(T_iii_strat1!R4,1)</f>
        <v>362.5</v>
      </c>
      <c r="P14" s="13">
        <f>ROUND(T_iii_strat1!V4,1)</f>
        <v>23.6</v>
      </c>
      <c r="Q14" s="13">
        <f>ROUND(T_iii_strat1!Z4,1)</f>
        <v>0</v>
      </c>
      <c r="T14" s="129" t="str">
        <f>T_i!$A$4</f>
        <v>any diagnostic (micro/rdt)</v>
      </c>
      <c r="U14" s="17">
        <f>ROUND(T_iii_strat2!B4,1)</f>
        <v>126722.9</v>
      </c>
      <c r="V14" s="13">
        <f>ROUND(T_iii_strat2!F4,1)</f>
        <v>1061.3</v>
      </c>
      <c r="W14" s="13">
        <f>ROUND(T_iii_strat2!J4,1)</f>
        <v>5572.6</v>
      </c>
      <c r="X14" s="13">
        <f>ROUND(T_iii_strat2!N4,1)</f>
        <v>2100.6999999999998</v>
      </c>
      <c r="Y14" s="13">
        <f>ROUND(T_iii_strat2!R4,1)</f>
        <v>75157.899999999994</v>
      </c>
      <c r="Z14" s="13">
        <f>ROUND(T_iii_strat2!V4,1)</f>
        <v>41634.400000000001</v>
      </c>
      <c r="AA14" s="13">
        <f>ROUND(T_iii_strat2!Z4,1)</f>
        <v>1196.0999999999999</v>
      </c>
      <c r="AD14" s="129" t="str">
        <f>T_i!$A$4</f>
        <v>any diagnostic (micro/rdt)</v>
      </c>
      <c r="AE14" s="17">
        <f>ROUND(T_iii_strat3!B4,1)</f>
        <v>15489.8</v>
      </c>
      <c r="AF14" s="13">
        <f>ROUND(T_iii_strat3!F4,1)</f>
        <v>664.2</v>
      </c>
      <c r="AG14" s="13">
        <f>ROUND(T_iii_strat3!J4,1)</f>
        <v>6246.7</v>
      </c>
      <c r="AH14" s="13">
        <f>ROUND(T_iii_strat3!N4,1)</f>
        <v>566.1</v>
      </c>
      <c r="AI14" s="13">
        <f>ROUND(T_iii_strat3!R4,1)</f>
        <v>7998.8</v>
      </c>
      <c r="AJ14" s="13">
        <f>ROUND(T_iii_strat3!V4,1)</f>
        <v>14</v>
      </c>
      <c r="AK14" s="13">
        <f>ROUND(T_iii_strat3!Z4,1)</f>
        <v>0</v>
      </c>
    </row>
    <row r="15" spans="1:60" x14ac:dyDescent="0.25">
      <c r="A15" s="34"/>
      <c r="J15" s="130"/>
      <c r="K15" s="18" t="str">
        <f>IF(T_iii_strat1!C4=".","-",(CONCATENATE("[",ROUND(T_iii_strat1!C4,1),"; ",ROUND(T_iii_strat1!D4,1),"]")))</f>
        <v>[169.5; 4624.7]</v>
      </c>
      <c r="L15" s="14" t="str">
        <f>IF(T_iii_strat1!G4=".","-",(CONCATENATE("[",ROUND(T_iii_strat1!G4,1),"; ",ROUND(T_iii_strat1!H4,1),"]")))</f>
        <v>[0; 3308.9]</v>
      </c>
      <c r="M15" s="14" t="str">
        <f>IF(T_iii_strat1!K4=".","-",(IF(T_iii_strat1!K4="","-",(CONCATENATE("[",ROUND(T_iii_strat1!K4,1),"; ",ROUND(T_iii_strat1!L4,1),"]")))))</f>
        <v>[182.8; 505.3]</v>
      </c>
      <c r="N15" s="14" t="str">
        <f>IF(T_iii_strat1!O4=".","-",(CONCATENATE("[",ROUND(T_iii_strat1!O4,1),"; ",ROUND(T_iii_strat1!P4,1),"]")))</f>
        <v>[115; 612.3]</v>
      </c>
      <c r="O15" s="14" t="str">
        <f>IF(T_iii_strat1!S4=".","-",(CONCATENATE("[",ROUND(T_iii_strat1!S4,1),"; ",ROUND(T_iii_strat1!T4,1),"]")))</f>
        <v>[0; 0]</v>
      </c>
      <c r="P15" s="14" t="str">
        <f>IF(T_iii_strat1!W4=".","-",(CONCATENATE("[",ROUND(T_iii_strat1!W4,1),"; ",ROUND(T_iii_strat1!X4,1),"]")))</f>
        <v>[0; 67.3]</v>
      </c>
      <c r="Q15" s="14" t="str">
        <f>IF(T_iii_strat1!AA4=".","-",(CONCATENATE("[",ROUND(T_iii_strat1!AA4,1),"; ",ROUND(T_iii_strat1!AB4,1),"]")))</f>
        <v>-</v>
      </c>
      <c r="T15" s="130"/>
      <c r="U15" s="18" t="str">
        <f>IF(T_iii_strat2!C4=".","-",(CONCATENATE("[",ROUND(T_iii_strat2!C4,1),"; ",ROUND(T_iii_strat2!D4,1),"]")))</f>
        <v>[0; 262797.9]</v>
      </c>
      <c r="V15" s="14" t="str">
        <f>IF(T_iii_strat2!G4=".","-",(CONCATENATE("[",ROUND(T_iii_strat2!G4,1),"; ",ROUND(T_iii_strat2!H4,1),"]")))</f>
        <v>[148.7; 1973.9]</v>
      </c>
      <c r="W15" s="14" t="str">
        <f>IF(T_iii_strat2!K4=".","-",(CONCATENATE("[",ROUND(T_iii_strat2!K4,1),"; ",ROUND(T_iii_strat2!L4,1),"]")))</f>
        <v>[3586.7; 7558.5]</v>
      </c>
      <c r="X15" s="14" t="str">
        <f>IF(T_iii_strat2!O4=".","-",(CONCATENATE("[",ROUND(T_iii_strat2!O4,1),"; ",ROUND(T_iii_strat2!P4,1),"]")))</f>
        <v>[1158.9; 3042.4]</v>
      </c>
      <c r="Y15" s="14" t="str">
        <f>IF(T_iii_strat2!S4=".","-",(CONCATENATE("[",ROUND(T_iii_strat2!S4,1),"; ",ROUND(T_iii_strat2!T4,1),"]")))</f>
        <v>[0; 205746.1]</v>
      </c>
      <c r="Z15" s="14" t="str">
        <f>IF(T_iii_strat2!W4=".","-",(CONCATENATE("[",ROUND(T_iii_strat2!W4,1),"; ",ROUND(T_iii_strat2!X4,1),"]")))</f>
        <v>[23859.3; 59409.5]</v>
      </c>
      <c r="AA15" s="14" t="str">
        <f>IF(T_iii_strat2!AA4=".","-",(CONCATENATE("[",ROUND(T_iii_strat2!AA4,1),"; ",ROUND(T_iii_strat2!AB4,1),"]")))</f>
        <v>[169.6; 2222.5]</v>
      </c>
      <c r="AD15" s="130"/>
      <c r="AE15" s="18" t="str">
        <f>IF(T_iii_strat3!C4=".","-",(CONCATENATE("[",ROUND(T_iii_strat3!C4,1),"; ",ROUND(T_iii_strat3!D4,1),"]")))</f>
        <v>[7477.2; 23502.3]</v>
      </c>
      <c r="AF15" s="14" t="str">
        <f>IF(T_iii_strat3!G4=".","-",(CONCATENATE("[",ROUND(T_iii_strat3!G4,1),"; ",ROUND(T_iii_strat3!H4,1),"]")))</f>
        <v>[0; 3751.7]</v>
      </c>
      <c r="AG15" s="14" t="str">
        <f>IF(T_iii_strat3!K4=".","-",(CONCATENATE("[",ROUND(T_iii_strat3!K4,1),"; ",ROUND(T_iii_strat3!L4,1),"]")))</f>
        <v>[1909.1; 10584.3]</v>
      </c>
      <c r="AH15" s="14" t="str">
        <f>IF(T_iii_strat3!O4=".","-",(CONCATENATE("[",ROUND(T_iii_strat3!O4,1),"; ",ROUND(T_iii_strat3!P4,1),"]")))</f>
        <v>[0; 1233.3]</v>
      </c>
      <c r="AI15" s="14" t="str">
        <f>IF(T_iii_strat3!S4=".","-",(CONCATENATE("[",ROUND(T_iii_strat3!S4,1),"; ",ROUND(T_iii_strat3!T4,1),"]")))</f>
        <v>[2869; 13128.5]</v>
      </c>
      <c r="AJ15" s="14" t="str">
        <f>IF(T_iii_strat3!W4=".","-",(CONCATENATE("[",ROUND(T_iii_strat3!W4,1),"; ",ROUND(T_iii_strat3!X4,1),"]")))</f>
        <v>[4.4; 23.6]</v>
      </c>
      <c r="AK15" s="14" t="str">
        <f>IF(T_iii_strat3!AA4=".","-",(CONCATENATE("[",ROUND(T_iii_strat3!AA4,1),"; ",ROUND(T_iii_strat3!AB4,1),"]")))</f>
        <v>-</v>
      </c>
    </row>
    <row r="16" spans="1:60" x14ac:dyDescent="0.25">
      <c r="A16" s="34"/>
      <c r="J16" s="129" t="str">
        <f>T_i!$A$5</f>
        <v>any microscopy</v>
      </c>
      <c r="K16" s="17">
        <f>ROUND(T_iii_strat1!B5,1)</f>
        <v>1942</v>
      </c>
      <c r="L16" s="13">
        <f>ROUND(T_iii_strat1!F5,1)</f>
        <v>1258.8</v>
      </c>
      <c r="M16" s="13">
        <f>ROUND(T_iii_strat1!J5,1)</f>
        <v>238.5</v>
      </c>
      <c r="N16" s="13">
        <f>ROUND(T_iii_strat1!N5,1)</f>
        <v>82.3</v>
      </c>
      <c r="O16" s="13">
        <f>ROUND(T_iii_strat1!R5,1)</f>
        <v>362.5</v>
      </c>
      <c r="P16" s="13">
        <f>ROUND(T_iii_strat1!V5,1)</f>
        <v>0</v>
      </c>
      <c r="Q16" s="13">
        <f>ROUND(T_iii_strat1!Z5,1)</f>
        <v>0</v>
      </c>
      <c r="T16" s="129" t="str">
        <f>T_i!$A$5</f>
        <v>any microscopy</v>
      </c>
      <c r="U16" s="17">
        <f>ROUND(T_iii_strat2!B5,1)</f>
        <v>75631.899999999994</v>
      </c>
      <c r="V16" s="13">
        <f>ROUND(T_iii_strat2!F5,1)</f>
        <v>330.5</v>
      </c>
      <c r="W16" s="13">
        <f>ROUND(T_iii_strat2!J5,1)</f>
        <v>2099.8000000000002</v>
      </c>
      <c r="X16" s="13">
        <f>ROUND(T_iii_strat2!N5,1)</f>
        <v>146.69999999999999</v>
      </c>
      <c r="Y16" s="13">
        <f>ROUND(T_iii_strat2!R5,1)</f>
        <v>73054.899999999994</v>
      </c>
      <c r="Z16" s="13">
        <f>ROUND(T_iii_strat2!V5,1)</f>
        <v>0</v>
      </c>
      <c r="AA16" s="13">
        <f>ROUND(T_iii_strat2!Z5,1)</f>
        <v>0</v>
      </c>
      <c r="AD16" s="129" t="str">
        <f>T_i!$A$5</f>
        <v>any microscopy</v>
      </c>
      <c r="AE16" s="17">
        <f>ROUND(T_iii_strat3!B5,1)</f>
        <v>13041.2</v>
      </c>
      <c r="AF16" s="13">
        <f>ROUND(T_iii_strat3!F5,1)</f>
        <v>601</v>
      </c>
      <c r="AG16" s="13">
        <f>ROUND(T_iii_strat3!J5,1)</f>
        <v>4592.7</v>
      </c>
      <c r="AH16" s="13">
        <f>ROUND(T_iii_strat3!N5,1)</f>
        <v>0</v>
      </c>
      <c r="AI16" s="13">
        <f>ROUND(T_iii_strat3!R5,1)</f>
        <v>7847.5</v>
      </c>
      <c r="AJ16" s="13">
        <f>ROUND(T_iii_strat3!V5,1)</f>
        <v>0</v>
      </c>
      <c r="AK16" s="13">
        <f>ROUND(T_iii_strat3!Z5,1)</f>
        <v>0</v>
      </c>
    </row>
    <row r="17" spans="1:37" x14ac:dyDescent="0.25">
      <c r="J17" s="130"/>
      <c r="K17" s="18" t="str">
        <f>IF(T_iii_strat1!C5=".","-",(CONCATENATE("[",ROUND(T_iii_strat1!C5,1),"; ",ROUND(T_iii_strat1!D5,1),"]")))</f>
        <v>[10.4; 3873.7]</v>
      </c>
      <c r="L17" s="14" t="str">
        <f>IF(T_iii_strat1!G5=".","-",(CONCATENATE("[",ROUND(T_iii_strat1!G5,1),"; ",ROUND(T_iii_strat1!H5,1),"]")))</f>
        <v>[0; 3278.9]</v>
      </c>
      <c r="M17" s="14" t="str">
        <f>IF(T_iii_strat1!K5=".","-",(CONCATENATE("[",ROUND(T_iii_strat1!K5,1),"; ",ROUND(T_iii_strat1!L5,1),"]")))</f>
        <v>[66.7; 410.3]</v>
      </c>
      <c r="N17" s="14" t="str">
        <f>IF(T_iii_strat1!O5=".","-",(CONCATENATE("[",ROUND(T_iii_strat1!O5,1),"; ",ROUND(T_iii_strat1!P5,1),"]")))</f>
        <v>[0; 498.3]</v>
      </c>
      <c r="O17" s="14" t="str">
        <f>IF(T_iii_strat1!S5=".","-",(CONCATENATE("[",ROUND(T_iii_strat1!S5,1),"; ",ROUND(T_iii_strat1!T5,1),"]")))</f>
        <v>[0; 0]</v>
      </c>
      <c r="P17" s="14" t="str">
        <f>IF(T_iii_strat1!W5=".","-",(CONCATENATE("[",ROUND(T_iii_strat1!W5,1),"; ",ROUND(T_iii_strat1!X5,1),"]")))</f>
        <v>-</v>
      </c>
      <c r="Q17" s="14" t="str">
        <f>IF(T_iii_strat1!AA5=".","-",(CONCATENATE("[",ROUND(T_iii_strat1!AA5,1),"; ",ROUND(T_iii_strat1!AB5,1),"]")))</f>
        <v>-</v>
      </c>
      <c r="T17" s="130"/>
      <c r="U17" s="18" t="str">
        <f>IF(T_iii_strat2!C5=".","-",(CONCATENATE("[",ROUND(T_iii_strat2!C5,1),"; ",ROUND(T_iii_strat2!D5,1),"]")))</f>
        <v>[0; 206187.4]</v>
      </c>
      <c r="V17" s="14" t="str">
        <f>IF(T_iii_strat2!G5=".","-",(CONCATENATE("[",ROUND(T_iii_strat2!G5,1),"; ",ROUND(T_iii_strat2!H5,1),"]")))</f>
        <v>[71.8; 589.3]</v>
      </c>
      <c r="W17" s="14" t="str">
        <f>IF(T_iii_strat2!K5=".","-",(CONCATENATE("[",ROUND(T_iii_strat2!K5,1),"; ",ROUND(T_iii_strat2!L5,1),"]")))</f>
        <v>[1330.8; 2868.8]</v>
      </c>
      <c r="X17" s="14" t="str">
        <f>IF(T_iii_strat2!O5=".","-",(CONCATENATE("[",ROUND(T_iii_strat2!O5,1),"; ",ROUND(T_iii_strat2!P5,1),"]")))</f>
        <v>[0; 337.2]</v>
      </c>
      <c r="Y17" s="14" t="str">
        <f>IF(T_iii_strat2!S5=".","-",(CONCATENATE("[",ROUND(T_iii_strat2!S5,1),"; ",ROUND(T_iii_strat2!T5,1),"]")))</f>
        <v>[0; 204790.9]</v>
      </c>
      <c r="Z17" s="14" t="str">
        <f>IF(T_iii_strat2!W5=".","-",(CONCATENATE("[",ROUND(T_iii_strat2!W5,1),"; ",ROUND(T_iii_strat2!X5,1),"]")))</f>
        <v>-</v>
      </c>
      <c r="AA17" s="14" t="str">
        <f>IF(T_iii_strat2!AA5=".","-",(CONCATENATE("[",ROUND(T_iii_strat2!AA5,1),"; ",ROUND(T_iii_strat2!AB5,1),"]")))</f>
        <v>-</v>
      </c>
      <c r="AD17" s="130"/>
      <c r="AE17" s="18" t="str">
        <f>IF(T_iii_strat3!C5=".","-",(CONCATENATE("[",ROUND(T_iii_strat3!C5,1),"; ",ROUND(T_iii_strat3!D5,1),"]")))</f>
        <v>[5827.9; 20254.6]</v>
      </c>
      <c r="AF17" s="14" t="str">
        <f>IF(T_iii_strat3!G5=".","-",(CONCATENATE("[",ROUND(T_iii_strat3!G5,1),"; ",ROUND(T_iii_strat3!H5,1),"]")))</f>
        <v>[0; 4459.1]</v>
      </c>
      <c r="AG17" s="14" t="str">
        <f>IF(T_iii_strat3!K5=".","-",(CONCATENATE("[",ROUND(T_iii_strat3!K5,1),"; ",ROUND(T_iii_strat3!L5,1),"]")))</f>
        <v>[1314.6; 7870.9]</v>
      </c>
      <c r="AH17" s="14" t="str">
        <f>IF(T_iii_strat3!O5=".","-",(CONCATENATE("[",ROUND(T_iii_strat3!O5,1),"; ",ROUND(T_iii_strat3!P5,1),"]")))</f>
        <v>-</v>
      </c>
      <c r="AI17" s="14" t="str">
        <f>IF(T_iii_strat3!S5=".","-",(CONCATENATE("[",ROUND(T_iii_strat3!S5,1),"; ",ROUND(T_iii_strat3!T5,1),"]")))</f>
        <v>[2691.4; 13003.7]</v>
      </c>
      <c r="AJ17" s="14" t="str">
        <f>IF(T_iii_strat3!W5=".","-",(CONCATENATE("[",ROUND(T_iii_strat3!W5,1),"; ",ROUND(T_iii_strat3!X5,1),"]")))</f>
        <v>-</v>
      </c>
      <c r="AK17" s="14" t="str">
        <f>IF(T_iii_strat3!AA5=".","-",(CONCATENATE("[",ROUND(T_iii_strat3!AA5,1),"; ",ROUND(T_iii_strat3!AB5,1),"]")))</f>
        <v>-</v>
      </c>
    </row>
    <row r="18" spans="1:37" x14ac:dyDescent="0.25">
      <c r="A18" s="25"/>
      <c r="B18" s="23" t="s">
        <v>36</v>
      </c>
      <c r="J18" s="129" t="str">
        <f>T_i!$A$6</f>
        <v>RDT audited is true RDT?</v>
      </c>
      <c r="K18" s="17">
        <f>ROUND(T_iii_strat1!B6,1)</f>
        <v>455.1</v>
      </c>
      <c r="L18" s="13">
        <f>ROUND(T_iii_strat1!F6,1)</f>
        <v>44.6</v>
      </c>
      <c r="M18" s="13">
        <f>ROUND(T_iii_strat1!J6,1)</f>
        <v>105.5</v>
      </c>
      <c r="N18" s="13">
        <f>ROUND(T_iii_strat1!N6,1)</f>
        <v>281.39999999999998</v>
      </c>
      <c r="O18" s="13">
        <f>ROUND(T_iii_strat1!R6,1)</f>
        <v>0</v>
      </c>
      <c r="P18" s="13">
        <f>ROUND(T_iii_strat1!V6,1)</f>
        <v>23.6</v>
      </c>
      <c r="Q18" s="13">
        <f>ROUND(T_iii_strat1!Z6,1)</f>
        <v>0</v>
      </c>
      <c r="T18" s="129" t="str">
        <f>T_i!$A$6</f>
        <v>RDT audited is true RDT?</v>
      </c>
      <c r="U18" s="17">
        <f>ROUND(T_iii_strat2!B6,1)</f>
        <v>51091</v>
      </c>
      <c r="V18" s="13">
        <f>ROUND(T_iii_strat2!F6,1)</f>
        <v>730.8</v>
      </c>
      <c r="W18" s="13">
        <f>ROUND(T_iii_strat2!J6,1)</f>
        <v>3472.8</v>
      </c>
      <c r="X18" s="13">
        <f>ROUND(T_iii_strat2!N6,1)</f>
        <v>1954</v>
      </c>
      <c r="Y18" s="13">
        <f>ROUND(T_iii_strat2!R6,1)</f>
        <v>2103</v>
      </c>
      <c r="Z18" s="13">
        <f>ROUND(T_iii_strat2!V6,1)</f>
        <v>41634.400000000001</v>
      </c>
      <c r="AA18" s="13">
        <f>ROUND(T_iii_strat2!Z6,1)</f>
        <v>1196.0999999999999</v>
      </c>
      <c r="AD18" s="129" t="str">
        <f>T_i!$A$6</f>
        <v>RDT audited is true RDT?</v>
      </c>
      <c r="AE18" s="17">
        <f>ROUND(T_iii_strat3!B6,1)</f>
        <v>2448.5</v>
      </c>
      <c r="AF18" s="13">
        <f>ROUND(T_iii_strat3!F6,1)</f>
        <v>63.2</v>
      </c>
      <c r="AG18" s="13">
        <f>ROUND(T_iii_strat3!J6,1)</f>
        <v>1653.9</v>
      </c>
      <c r="AH18" s="13">
        <f>ROUND(T_iii_strat3!N6,1)</f>
        <v>566.1</v>
      </c>
      <c r="AI18" s="13">
        <f>ROUND(T_iii_strat3!R6,1)</f>
        <v>151.30000000000001</v>
      </c>
      <c r="AJ18" s="13">
        <f>ROUND(T_iii_strat3!V6,1)</f>
        <v>14</v>
      </c>
      <c r="AK18" s="13">
        <f>ROUND(T_iii_strat3!Z6,1)</f>
        <v>0</v>
      </c>
    </row>
    <row r="19" spans="1:37" x14ac:dyDescent="0.25">
      <c r="A19" s="25"/>
      <c r="I19" s="28"/>
      <c r="J19" s="130"/>
      <c r="K19" s="18" t="str">
        <f>IF(T_iii_strat1!C6=".","-",(CONCATENATE("[",ROUND(T_iii_strat1!C6,1),"; ",ROUND(T_iii_strat1!D6,1),"]")))</f>
        <v>[102.4; 807.7]</v>
      </c>
      <c r="L19" s="14" t="str">
        <f>IF(T_iii_strat1!G6=".","-",(CONCATENATE("[",ROUND(T_iii_strat1!G6,1),"; ",ROUND(T_iii_strat1!H6,1),"]")))</f>
        <v>[0; 0]</v>
      </c>
      <c r="M19" s="14" t="str">
        <f>IF(T_iii_strat1!K6=".","-",(CONCATENATE("[",ROUND(T_iii_strat1!K6,1),"; ",ROUND(T_iii_strat1!L6,1),"]")))</f>
        <v>[33.8; 177.3]</v>
      </c>
      <c r="N19" s="14" t="str">
        <f>IF(T_iii_strat1!O6=".","-",(CONCATENATE("[",ROUND(T_iii_strat1!O6,1),"; ",ROUND(T_iii_strat1!P6,1),"]")))</f>
        <v>[0; 577.3]</v>
      </c>
      <c r="O19" s="14" t="str">
        <f>IF(T_iii_strat1!S6=".","-",(CONCATENATE("[",ROUND(T_iii_strat1!S6,1),"; ",ROUND(T_iii_strat1!T6,1),"]")))</f>
        <v>-</v>
      </c>
      <c r="P19" s="14" t="str">
        <f>IF(T_iii_strat1!W6=".","-",(CONCATENATE("[",ROUND(T_iii_strat1!W6,1),"; ",ROUND(T_iii_strat1!X6,1),"]")))</f>
        <v>[0; 67.3]</v>
      </c>
      <c r="Q19" s="14" t="str">
        <f>IF(T_iii_strat1!AA6=".","-",(CONCATENATE("[",ROUND(T_iii_strat1!AA6,1),"; ",ROUND(T_iii_strat1!AB6,1),"]")))</f>
        <v>-</v>
      </c>
      <c r="T19" s="130"/>
      <c r="U19" s="18" t="str">
        <f>IF(T_iii_strat2!C6=".","-",(CONCATENATE("[",ROUND(T_iii_strat2!C6,1),"; ",ROUND(T_iii_strat2!D6,1),"]")))</f>
        <v>[31821.6; 70360.4]</v>
      </c>
      <c r="V19" s="14" t="str">
        <f>IF(T_iii_strat2!G6=".","-",(CONCATENATE("[",ROUND(T_iii_strat2!G6,1),"; ",ROUND(T_iii_strat2!H6,1),"]")))</f>
        <v>[0; 1770.4]</v>
      </c>
      <c r="W19" s="14" t="str">
        <f>IF(T_iii_strat2!K6=".","-",(CONCATENATE("[",ROUND(T_iii_strat2!K6,1),"; ",ROUND(T_iii_strat2!L6,1),"]")))</f>
        <v>[1403; 5542.6]</v>
      </c>
      <c r="X19" s="14" t="str">
        <f>IF(T_iii_strat2!O6=".","-",(CONCATENATE("[",ROUND(T_iii_strat2!O6,1),"; ",ROUND(T_iii_strat2!P6,1),"]")))</f>
        <v>[1105.3; 2802.7]</v>
      </c>
      <c r="Y19" s="14" t="str">
        <f>IF(T_iii_strat2!S6=".","-",(CONCATENATE("[",ROUND(T_iii_strat2!S6,1),"; ",ROUND(T_iii_strat2!T6,1),"]")))</f>
        <v>[387.6; 3818.3]</v>
      </c>
      <c r="Z19" s="14" t="str">
        <f>IF(T_iii_strat2!W6=".","-",(CONCATENATE("[",ROUND(T_iii_strat2!W6,1),"; ",ROUND(T_iii_strat2!X6,1),"]")))</f>
        <v>[23859.3; 59409.5]</v>
      </c>
      <c r="AA19" s="14" t="str">
        <f>IF(T_iii_strat2!AA6=".","-",(CONCATENATE("[",ROUND(T_iii_strat2!AA6,1),"; ",ROUND(T_iii_strat2!AB6,1),"]")))</f>
        <v>[169.6; 2222.5]</v>
      </c>
      <c r="AD19" s="130"/>
      <c r="AE19" s="18" t="str">
        <f>IF(T_iii_strat3!C6=".","-",(CONCATENATE("[",ROUND(T_iii_strat3!C6,1),"; ",ROUND(T_iii_strat3!D6,1),"]")))</f>
        <v>[644.9; 4252.2]</v>
      </c>
      <c r="AF19" s="14" t="str">
        <f>IF(T_iii_strat3!G6=".","-",(CONCATENATE("[",ROUND(T_iii_strat3!G6,1),"; ",ROUND(T_iii_strat3!H6,1),"]")))</f>
        <v>[0; 0]</v>
      </c>
      <c r="AG19" s="14" t="str">
        <f>IF(T_iii_strat3!K6=".","-",(CONCATENATE("[",ROUND(T_iii_strat3!K6,1),"; ",ROUND(T_iii_strat3!L6,1),"]")))</f>
        <v>[0; 3471.1]</v>
      </c>
      <c r="AH19" s="14" t="str">
        <f>IF(T_iii_strat3!O6=".","-",(CONCATENATE("[",ROUND(T_iii_strat3!O6,1),"; ",ROUND(T_iii_strat3!P6,1),"]")))</f>
        <v>[0; 1233.3]</v>
      </c>
      <c r="AI19" s="14" t="str">
        <f>IF(T_iii_strat3!S6=".","-",(CONCATENATE("[",ROUND(T_iii_strat3!S6,1),"; ",ROUND(T_iii_strat3!T6,1),"]")))</f>
        <v>[0; 365.7]</v>
      </c>
      <c r="AJ19" s="14" t="str">
        <f>IF(T_iii_strat3!W6=".","-",(CONCATENATE("[",ROUND(T_iii_strat3!W6,1),"; ",ROUND(T_iii_strat3!X6,1),"]")))</f>
        <v>[4.4; 23.6]</v>
      </c>
      <c r="AK19" s="14" t="str">
        <f>IF(T_iii_strat3!AA6=".","-",(CONCATENATE("[",ROUND(T_iii_strat3!AA6,1),"; ",ROUND(T_iii_strat3!AB6,1),"]")))</f>
        <v>-</v>
      </c>
    </row>
    <row r="20" spans="1:37" x14ac:dyDescent="0.25">
      <c r="J20" s="129" t="str">
        <f>T_i!$A$7</f>
        <v>WHO PQ RDT</v>
      </c>
      <c r="K20" s="17">
        <f>ROUND(T_iii_strat1!B7,1)</f>
        <v>405</v>
      </c>
      <c r="L20" s="13">
        <f>ROUND(T_iii_strat1!F7,1)</f>
        <v>44.6</v>
      </c>
      <c r="M20" s="13">
        <f>ROUND(T_iii_strat1!J7,1)</f>
        <v>55.5</v>
      </c>
      <c r="N20" s="13">
        <f>ROUND(T_iii_strat1!N7,1)</f>
        <v>281.39999999999998</v>
      </c>
      <c r="O20" s="13">
        <f>ROUND(T_iii_strat1!R7,1)</f>
        <v>0</v>
      </c>
      <c r="P20" s="13">
        <f>ROUND(T_iii_strat1!V7,1)</f>
        <v>23.6</v>
      </c>
      <c r="Q20" s="13">
        <f>ROUND(T_iii_strat1!Z7,1)</f>
        <v>0</v>
      </c>
      <c r="T20" s="129" t="str">
        <f>T_i!$A$7</f>
        <v>WHO PQ RDT</v>
      </c>
      <c r="U20" s="17">
        <f>ROUND(T_iii_strat2!B7,1)</f>
        <v>48138</v>
      </c>
      <c r="V20" s="13">
        <f>ROUND(T_iii_strat2!F7,1)</f>
        <v>718.2</v>
      </c>
      <c r="W20" s="13">
        <f>ROUND(T_iii_strat2!J7,1)</f>
        <v>3460.6</v>
      </c>
      <c r="X20" s="13">
        <f>ROUND(T_iii_strat2!N7,1)</f>
        <v>1905.5</v>
      </c>
      <c r="Y20" s="13">
        <f>ROUND(T_iii_strat2!R7,1)</f>
        <v>2056.5</v>
      </c>
      <c r="Z20" s="13">
        <f>ROUND(T_iii_strat2!V7,1)</f>
        <v>38801.199999999997</v>
      </c>
      <c r="AA20" s="13">
        <f>ROUND(T_iii_strat2!Z7,1)</f>
        <v>1196.0999999999999</v>
      </c>
      <c r="AD20" s="129" t="str">
        <f>T_i!$A$7</f>
        <v>WHO PQ RDT</v>
      </c>
      <c r="AE20" s="17">
        <f>ROUND(T_iii_strat3!B7,1)</f>
        <v>1416.3</v>
      </c>
      <c r="AF20" s="13">
        <f>ROUND(T_iii_strat3!F7,1)</f>
        <v>63.2</v>
      </c>
      <c r="AG20" s="13">
        <f>ROUND(T_iii_strat3!J7,1)</f>
        <v>726.4</v>
      </c>
      <c r="AH20" s="13">
        <f>ROUND(T_iii_strat3!N7,1)</f>
        <v>484.4</v>
      </c>
      <c r="AI20" s="13">
        <f>ROUND(T_iii_strat3!R7,1)</f>
        <v>128.30000000000001</v>
      </c>
      <c r="AJ20" s="13">
        <f>ROUND(T_iii_strat3!V7,1)</f>
        <v>14</v>
      </c>
      <c r="AK20" s="13">
        <f>ROUND(T_iii_strat3!Z7,1)</f>
        <v>0</v>
      </c>
    </row>
    <row r="21" spans="1:37" x14ac:dyDescent="0.25">
      <c r="J21" s="130"/>
      <c r="K21" s="18" t="str">
        <f>IF(T_iii_strat1!C7=".","-",(CONCATENATE("[",ROUND(T_iii_strat1!C7,1),"; ",ROUND(T_iii_strat1!D7,1),"]")))</f>
        <v>[122; 688]</v>
      </c>
      <c r="L21" s="14" t="str">
        <f>IF(T_iii_strat1!G7=".","-",(CONCATENATE("[",ROUND(T_iii_strat1!G7,1),"; ",ROUND(T_iii_strat1!H7,1),"]")))</f>
        <v>[0; 0]</v>
      </c>
      <c r="M21" s="14" t="str">
        <f>IF(T_iii_strat1!K7=".","-",(CONCATENATE("[",ROUND(T_iii_strat1!K7,1),"; ",ROUND(T_iii_strat1!L7,1),"]")))</f>
        <v>[14.3; 96.7]</v>
      </c>
      <c r="N21" s="14" t="str">
        <f>IF(T_iii_strat1!O7=".","-",(CONCATENATE("[",ROUND(T_iii_strat1!O7,1),"; ",ROUND(T_iii_strat1!P7,1),"]")))</f>
        <v>[0; 577.3]</v>
      </c>
      <c r="O21" s="14" t="str">
        <f>IF(T_iii_strat1!S7=".","-",(CONCATENATE("[",ROUND(T_iii_strat1!S7,1),"; ",ROUND(T_iii_strat1!T7,1),"]")))</f>
        <v>-</v>
      </c>
      <c r="P21" s="14" t="str">
        <f>IF(T_iii_strat1!W7=".","-",(CONCATENATE("[",ROUND(T_iii_strat1!W7,1),"; ",ROUND(T_iii_strat1!X7,1),"]")))</f>
        <v>[0; 67.3]</v>
      </c>
      <c r="Q21" s="14" t="str">
        <f>IF(T_iii_strat1!AA7=".","-",(CONCATENATE("[",ROUND(T_iii_strat1!AA7,1),"; ",ROUND(T_iii_strat1!AB7,1),"]")))</f>
        <v>-</v>
      </c>
      <c r="T21" s="130"/>
      <c r="U21" s="18" t="str">
        <f>IF(T_iii_strat2!C7=".","-",(CONCATENATE("[",ROUND(T_iii_strat2!C7,1),"; ",ROUND(T_iii_strat2!D7,1),"]")))</f>
        <v>[30457.4; 65818.6]</v>
      </c>
      <c r="V21" s="14" t="str">
        <f>IF(T_iii_strat2!G7=".","-",(CONCATENATE("[",ROUND(T_iii_strat2!G7,1),"; ",ROUND(T_iii_strat2!H7,1),"]")))</f>
        <v>[0; 1793.8]</v>
      </c>
      <c r="W21" s="14" t="str">
        <f>IF(T_iii_strat2!K7=".","-",(CONCATENATE("[",ROUND(T_iii_strat2!K7,1),"; ",ROUND(T_iii_strat2!L7,1),"]")))</f>
        <v>[1390; 5531.3]</v>
      </c>
      <c r="X21" s="14" t="str">
        <f>IF(T_iii_strat2!O7=".","-",(CONCATENATE("[",ROUND(T_iii_strat2!O7,1),"; ",ROUND(T_iii_strat2!P7,1),"]")))</f>
        <v>[1077.2; 2733.8]</v>
      </c>
      <c r="Y21" s="14" t="str">
        <f>IF(T_iii_strat2!S7=".","-",(CONCATENATE("[",ROUND(T_iii_strat2!S7,1),"; ",ROUND(T_iii_strat2!T7,1),"]")))</f>
        <v>[330.7; 3782.4]</v>
      </c>
      <c r="Z21" s="14" t="str">
        <f>IF(T_iii_strat2!W7=".","-",(CONCATENATE("[",ROUND(T_iii_strat2!W7,1),"; ",ROUND(T_iii_strat2!X7,1),"]")))</f>
        <v>[22517.9; 55084.4]</v>
      </c>
      <c r="AA21" s="14" t="str">
        <f>IF(T_iii_strat2!AA7=".","-",(CONCATENATE("[",ROUND(T_iii_strat2!AA7,1),"; ",ROUND(T_iii_strat2!AB7,1),"]")))</f>
        <v>[169.6; 2222.5]</v>
      </c>
      <c r="AD21" s="130"/>
      <c r="AE21" s="18" t="str">
        <f>IF(T_iii_strat3!C7=".","-",(CONCATENATE("[",ROUND(T_iii_strat3!C7,1),"; ",ROUND(T_iii_strat3!D7,1),"]")))</f>
        <v>[712.3; 2120.3]</v>
      </c>
      <c r="AF21" s="14" t="str">
        <f>IF(T_iii_strat3!G7=".","-",(CONCATENATE("[",ROUND(T_iii_strat3!G7,1),"; ",ROUND(T_iii_strat3!H7,1),"]")))</f>
        <v>[0; 0]</v>
      </c>
      <c r="AG21" s="14" t="str">
        <f>IF(T_iii_strat3!K7=".","-",(CONCATENATE("[",ROUND(T_iii_strat3!K7,1),"; ",ROUND(T_iii_strat3!L7,1),"]")))</f>
        <v>[295.4; 1157.4]</v>
      </c>
      <c r="AH21" s="14" t="str">
        <f>IF(T_iii_strat3!O7=".","-",(CONCATENATE("[",ROUND(T_iii_strat3!O7,1),"; ",ROUND(T_iii_strat3!P7,1),"]")))</f>
        <v>[0; 1191]</v>
      </c>
      <c r="AI21" s="14" t="str">
        <f>IF(T_iii_strat3!S7=".","-",(CONCATENATE("[",ROUND(T_iii_strat3!S7,1),"; ",ROUND(T_iii_strat3!T7,1),"]")))</f>
        <v>[0; 380.5]</v>
      </c>
      <c r="AJ21" s="14" t="str">
        <f>IF(T_iii_strat3!W7=".","-",(CONCATENATE("[",ROUND(T_iii_strat3!W7,1),"; ",ROUND(T_iii_strat3!X7,1),"]")))</f>
        <v>[4.4; 23.6]</v>
      </c>
      <c r="AK21" s="14" t="str">
        <f>IF(T_iii_strat3!AA7=".","-",(CONCATENATE("[",ROUND(T_iii_strat3!AA7,1),"; ",ROUND(T_iii_strat3!AB7,1),"]")))</f>
        <v>-</v>
      </c>
    </row>
    <row r="22" spans="1:37" x14ac:dyDescent="0.25">
      <c r="J22" s="129" t="str">
        <f>T_i!$A$8</f>
        <v>RDT manufacturer: PREMIER MEDICAL CORPORATION</v>
      </c>
      <c r="K22" s="17">
        <f>ROUND(T_iii_strat1!B8,1)</f>
        <v>225.1</v>
      </c>
      <c r="L22" s="13">
        <f>ROUND(T_iii_strat1!F8,1)</f>
        <v>0</v>
      </c>
      <c r="M22" s="13">
        <f>ROUND(T_iii_strat1!J8,1)</f>
        <v>15.7</v>
      </c>
      <c r="N22" s="13">
        <f>ROUND(T_iii_strat1!N8,1)</f>
        <v>193.2</v>
      </c>
      <c r="O22" s="13">
        <f>ROUND(T_iii_strat1!R8,1)</f>
        <v>0</v>
      </c>
      <c r="P22" s="13">
        <f>ROUND(T_iii_strat1!V8,1)</f>
        <v>16.2</v>
      </c>
      <c r="Q22" s="13">
        <f>ROUND(T_iii_strat1!Z8,1)</f>
        <v>0</v>
      </c>
      <c r="T22" s="129" t="str">
        <f>T_i!$A$8</f>
        <v>RDT manufacturer: PREMIER MEDICAL CORPORATION</v>
      </c>
      <c r="U22" s="17">
        <f>ROUND(T_iii_strat2!B8,1)</f>
        <v>33721.1</v>
      </c>
      <c r="V22" s="13">
        <f>ROUND(T_iii_strat2!F8,1)</f>
        <v>620.79999999999995</v>
      </c>
      <c r="W22" s="13">
        <f>ROUND(T_iii_strat2!J8,1)</f>
        <v>2333.4</v>
      </c>
      <c r="X22" s="13">
        <f>ROUND(T_iii_strat2!N8,1)</f>
        <v>1294.9000000000001</v>
      </c>
      <c r="Y22" s="13">
        <f>ROUND(T_iii_strat2!R8,1)</f>
        <v>1975.6</v>
      </c>
      <c r="Z22" s="13">
        <f>ROUND(T_iii_strat2!V8,1)</f>
        <v>26484.9</v>
      </c>
      <c r="AA22" s="13">
        <f>ROUND(T_iii_strat2!Z8,1)</f>
        <v>1011.6</v>
      </c>
      <c r="AD22" s="129" t="str">
        <f>T_i!$A$8</f>
        <v>RDT manufacturer: PREMIER MEDICAL CORPORATION</v>
      </c>
      <c r="AE22" s="17">
        <f>ROUND(T_iii_strat3!B8,1)</f>
        <v>910.4</v>
      </c>
      <c r="AF22" s="13">
        <f>ROUND(T_iii_strat3!F8,1)</f>
        <v>63.2</v>
      </c>
      <c r="AG22" s="13">
        <f>ROUND(T_iii_strat3!J8,1)</f>
        <v>591.1</v>
      </c>
      <c r="AH22" s="13">
        <f>ROUND(T_iii_strat3!N8,1)</f>
        <v>147.9</v>
      </c>
      <c r="AI22" s="13">
        <f>ROUND(T_iii_strat3!R8,1)</f>
        <v>105.1</v>
      </c>
      <c r="AJ22" s="13">
        <f>ROUND(T_iii_strat3!V8,1)</f>
        <v>3.2</v>
      </c>
      <c r="AK22" s="13">
        <f>ROUND(T_iii_strat3!Z8,1)</f>
        <v>0</v>
      </c>
    </row>
    <row r="23" spans="1:37" x14ac:dyDescent="0.25">
      <c r="A23" s="26"/>
      <c r="J23" s="130"/>
      <c r="K23" s="18" t="str">
        <f>IF(T_iii_strat1!C8=".","-",(CONCATENATE("[",ROUND(T_iii_strat1!C8,1),"; ",ROUND(T_iii_strat1!D8,1),"]")))</f>
        <v>[0; 552.1]</v>
      </c>
      <c r="L23" s="14" t="str">
        <f>IF(T_iii_strat1!G8=".","-",(CONCATENATE("[",ROUND(T_iii_strat1!G8,1),"; ",ROUND(T_iii_strat1!H8,1),"]")))</f>
        <v>-</v>
      </c>
      <c r="M23" s="14" t="str">
        <f>IF(T_iii_strat1!K8=".","-",(CONCATENATE("[",ROUND(T_iii_strat1!K8,1),"; ",ROUND(T_iii_strat1!L8,1),"]")))</f>
        <v>[0; 0]</v>
      </c>
      <c r="N23" s="14" t="str">
        <f>IF(T_iii_strat1!O8=".","-",(CONCATENATE("[",ROUND(T_iii_strat1!O8,1),"; ",ROUND(T_iii_strat1!P8,1),"]")))</f>
        <v>[0; 1291.9]</v>
      </c>
      <c r="O23" s="14" t="str">
        <f>IF(T_iii_strat1!S8=".","-",(CONCATENATE("[",ROUND(T_iii_strat1!S8,1),"; ",ROUND(T_iii_strat1!T8,1),"]")))</f>
        <v>-</v>
      </c>
      <c r="P23" s="14" t="str">
        <f>IF(T_iii_strat1!W8=".","-",(CONCATENATE("[",ROUND(T_iii_strat1!W8,1),"; ",ROUND(T_iii_strat1!X8,1),"]")))</f>
        <v>[0; 164.9]</v>
      </c>
      <c r="Q23" s="14" t="str">
        <f>IF(T_iii_strat1!AA8=".","-",(CONCATENATE("[",ROUND(T_iii_strat1!AA8,1),"; ",ROUND(T_iii_strat1!AB8,1),"]")))</f>
        <v>-</v>
      </c>
      <c r="T23" s="130"/>
      <c r="U23" s="18" t="str">
        <f>IF(T_iii_strat2!C8=".","-",(CONCATENATE("[",ROUND(T_iii_strat2!C8,1),"; ",ROUND(T_iii_strat2!D8,1),"]")))</f>
        <v>[19432.1; 48010.2]</v>
      </c>
      <c r="V23" s="14" t="str">
        <f>IF(T_iii_strat2!G8=".","-",(CONCATENATE("[",ROUND(T_iii_strat2!G8,1),"; ",ROUND(T_iii_strat2!H8,1),"]")))</f>
        <v>[0; 1751.7]</v>
      </c>
      <c r="W23" s="14" t="str">
        <f>IF(T_iii_strat2!K8=".","-",(CONCATENATE("[",ROUND(T_iii_strat2!K8,1),"; ",ROUND(T_iii_strat2!L8,1),"]")))</f>
        <v>[429; 4237.8]</v>
      </c>
      <c r="X23" s="14" t="str">
        <f>IF(T_iii_strat2!O8=".","-",(CONCATENATE("[",ROUND(T_iii_strat2!O8,1),"; ",ROUND(T_iii_strat2!P8,1),"]")))</f>
        <v>[520.5; 2069.4]</v>
      </c>
      <c r="Y23" s="14" t="str">
        <f>IF(T_iii_strat2!S8=".","-",(CONCATENATE("[",ROUND(T_iii_strat2!S8,1),"; ",ROUND(T_iii_strat2!T8,1),"]")))</f>
        <v>[271.8; 3679.4]</v>
      </c>
      <c r="Z23" s="14" t="str">
        <f>IF(T_iii_strat2!W8=".","-",(CONCATENATE("[",ROUND(T_iii_strat2!W8,1),"; ",ROUND(T_iii_strat2!X8,1),"]")))</f>
        <v>[13439.5; 39530.2]</v>
      </c>
      <c r="AA23" s="14" t="str">
        <f>IF(T_iii_strat2!AA8=".","-",(CONCATENATE("[",ROUND(T_iii_strat2!AA8,1),"; ",ROUND(T_iii_strat2!AB8,1),"]")))</f>
        <v>[0; 2123.4]</v>
      </c>
      <c r="AD23" s="130"/>
      <c r="AE23" s="18" t="str">
        <f>IF(T_iii_strat3!C8=".","-",(CONCATENATE("[",ROUND(T_iii_strat3!C8,1),"; ",ROUND(T_iii_strat3!D8,1),"]")))</f>
        <v>[464.3; 1356.6]</v>
      </c>
      <c r="AF23" s="14" t="str">
        <f>IF(T_iii_strat3!G8=".","-",(CONCATENATE("[",ROUND(T_iii_strat3!G8,1),"; ",ROUND(T_iii_strat3!H8,1),"]")))</f>
        <v>[0; 0]</v>
      </c>
      <c r="AG23" s="14" t="str">
        <f>IF(T_iii_strat3!K8=".","-",(CONCATENATE("[",ROUND(T_iii_strat3!K8,1),"; ",ROUND(T_iii_strat3!L8,1),"]")))</f>
        <v>[140.1; 1042.1]</v>
      </c>
      <c r="AH23" s="14" t="str">
        <f>IF(T_iii_strat3!O8=".","-",(CONCATENATE("[",ROUND(T_iii_strat3!O8,1),"; ",ROUND(T_iii_strat3!P8,1),"]")))</f>
        <v>[0; 303.3]</v>
      </c>
      <c r="AI23" s="14" t="str">
        <f>IF(T_iii_strat3!S8=".","-",(CONCATENATE("[",ROUND(T_iii_strat3!S8,1),"; ",ROUND(T_iii_strat3!T8,1),"]")))</f>
        <v>[0; 467.3]</v>
      </c>
      <c r="AJ23" s="14" t="str">
        <f>IF(T_iii_strat3!W8=".","-",(CONCATENATE("[",ROUND(T_iii_strat3!W8,1),"; ",ROUND(T_iii_strat3!X8,1),"]")))</f>
        <v>[0; 0]</v>
      </c>
      <c r="AK23" s="14" t="str">
        <f>IF(T_iii_strat3!AA8=".","-",(CONCATENATE("[",ROUND(T_iii_strat3!AA8,1),"; ",ROUND(T_iii_strat3!AB8,1),"]")))</f>
        <v>-</v>
      </c>
    </row>
    <row r="24" spans="1:37" x14ac:dyDescent="0.25">
      <c r="A24" s="27"/>
      <c r="H24" s="27"/>
      <c r="J24" s="129" t="str">
        <f>T_i!$A$9</f>
        <v>RDT manufacturer: ADVY CHEMICAL</v>
      </c>
      <c r="K24" s="17">
        <f>ROUND(T_iii_strat1!B9,1)</f>
        <v>109.8</v>
      </c>
      <c r="L24" s="13">
        <f>ROUND(T_iii_strat1!F9,1)</f>
        <v>0</v>
      </c>
      <c r="M24" s="13">
        <f>ROUND(T_iii_strat1!J9,1)</f>
        <v>14.3</v>
      </c>
      <c r="N24" s="13">
        <f>ROUND(T_iii_strat1!N9,1)</f>
        <v>88.2</v>
      </c>
      <c r="O24" s="13">
        <f>ROUND(T_iii_strat1!R9,1)</f>
        <v>0</v>
      </c>
      <c r="P24" s="13">
        <f>ROUND(T_iii_strat1!V9,1)</f>
        <v>7.3</v>
      </c>
      <c r="Q24" s="13">
        <f>ROUND(T_iii_strat1!Z9,1)</f>
        <v>0</v>
      </c>
      <c r="T24" s="129" t="str">
        <f>T_i!$A$9</f>
        <v>RDT manufacturer: ADVY CHEMICAL</v>
      </c>
      <c r="U24" s="17">
        <f>ROUND(T_iii_strat2!B9,1)</f>
        <v>7599.9</v>
      </c>
      <c r="V24" s="13">
        <f>ROUND(T_iii_strat2!F9,1)</f>
        <v>0</v>
      </c>
      <c r="W24" s="13">
        <f>ROUND(T_iii_strat2!J9,1)</f>
        <v>370.5</v>
      </c>
      <c r="X24" s="13">
        <f>ROUND(T_iii_strat2!N9,1)</f>
        <v>101.6</v>
      </c>
      <c r="Y24" s="13">
        <f>ROUND(T_iii_strat2!R9,1)</f>
        <v>35.799999999999997</v>
      </c>
      <c r="Z24" s="13">
        <f>ROUND(T_iii_strat2!V9,1)</f>
        <v>6940.2</v>
      </c>
      <c r="AA24" s="13">
        <f>ROUND(T_iii_strat2!Z9,1)</f>
        <v>151.80000000000001</v>
      </c>
      <c r="AD24" s="129" t="str">
        <f>T_i!$A$9</f>
        <v>RDT manufacturer: ADVY CHEMICAL</v>
      </c>
      <c r="AE24" s="17">
        <f>ROUND(T_iii_strat3!B9,1)</f>
        <v>402.9</v>
      </c>
      <c r="AF24" s="13">
        <f>ROUND(T_iii_strat3!F9,1)</f>
        <v>0</v>
      </c>
      <c r="AG24" s="13">
        <f>ROUND(T_iii_strat3!J9,1)</f>
        <v>24.2</v>
      </c>
      <c r="AH24" s="13">
        <f>ROUND(T_iii_strat3!N9,1)</f>
        <v>350.4</v>
      </c>
      <c r="AI24" s="13">
        <f>ROUND(T_iii_strat3!R9,1)</f>
        <v>23.3</v>
      </c>
      <c r="AJ24" s="13">
        <f>ROUND(T_iii_strat3!V9,1)</f>
        <v>5.0999999999999996</v>
      </c>
      <c r="AK24" s="13">
        <f>ROUND(T_iii_strat3!Z9,1)</f>
        <v>0</v>
      </c>
    </row>
    <row r="25" spans="1:37" x14ac:dyDescent="0.25">
      <c r="J25" s="130"/>
      <c r="K25" s="18" t="str">
        <f>IF(T_iii_strat1!C9=".","-",(CONCATENATE("[",ROUND(T_iii_strat1!C9,1),"; ",ROUND(T_iii_strat1!D9,1),"]")))</f>
        <v>[0; 260.9]</v>
      </c>
      <c r="L25" s="14" t="str">
        <f>IF(T_iii_strat1!G9=".","-",(CONCATENATE("[",ROUND(T_iii_strat1!G9,1),"; ",ROUND(T_iii_strat1!H9,1),"]")))</f>
        <v>-</v>
      </c>
      <c r="M25" s="14" t="str">
        <f>IF(T_iii_strat1!K9=".","-",(CONCATENATE("[",ROUND(T_iii_strat1!K9,1),"; ",ROUND(T_iii_strat1!L9,1),"]")))</f>
        <v>[0; 0]</v>
      </c>
      <c r="N25" s="14" t="str">
        <f>IF(T_iii_strat1!O9=".","-",(CONCATENATE("[",ROUND(T_iii_strat1!O9,1),"; ",ROUND(T_iii_strat1!P9,1),"]")))</f>
        <v>[0; 584.5]</v>
      </c>
      <c r="O25" s="14" t="str">
        <f>IF(T_iii_strat1!S9=".","-",(CONCATENATE("[",ROUND(T_iii_strat1!S9,1),"; ",ROUND(T_iii_strat1!T9,1),"]")))</f>
        <v>-</v>
      </c>
      <c r="P25" s="14" t="str">
        <f>IF(T_iii_strat1!W9=".","-",(CONCATENATE("[",ROUND(T_iii_strat1!W9,1),"; ",ROUND(T_iii_strat1!X9,1),"]")))</f>
        <v>[0; 0]</v>
      </c>
      <c r="Q25" s="14" t="str">
        <f>IF(T_iii_strat1!AA9=".","-",(CONCATENATE("[",ROUND(T_iii_strat1!AA9,1),"; ",ROUND(T_iii_strat1!AB9,1),"]")))</f>
        <v>-</v>
      </c>
      <c r="T25" s="130"/>
      <c r="U25" s="18" t="str">
        <f>IF(T_iii_strat2!C9=".","-",(CONCATENATE("[",ROUND(T_iii_strat2!C9,1),"; ",ROUND(T_iii_strat2!D9,1),"]")))</f>
        <v>[2115; 13084.8]</v>
      </c>
      <c r="V25" s="14" t="str">
        <f>IF(T_iii_strat2!G9=".","-",(CONCATENATE("[",ROUND(T_iii_strat2!G9,1),"; ",ROUND(T_iii_strat2!H9,1),"]")))</f>
        <v>-</v>
      </c>
      <c r="W25" s="14" t="str">
        <f>IF(T_iii_strat2!K9=".","-",(CONCATENATE("[",ROUND(T_iii_strat2!K9,1),"; ",ROUND(T_iii_strat2!L9,1),"]")))</f>
        <v>[14.7; 726.2]</v>
      </c>
      <c r="X25" s="14" t="str">
        <f>IF(T_iii_strat2!O9=".","-",(CONCATENATE("[",ROUND(T_iii_strat2!O9,1),"; ",ROUND(T_iii_strat2!P9,1),"]")))</f>
        <v>[46.1; 157.2]</v>
      </c>
      <c r="Y25" s="14" t="str">
        <f>IF(T_iii_strat2!S9=".","-",(CONCATENATE("[",ROUND(T_iii_strat2!S9,1),"; ",ROUND(T_iii_strat2!T9,1),"]")))</f>
        <v>[0; 76.8]</v>
      </c>
      <c r="Z25" s="14" t="str">
        <f>IF(T_iii_strat2!W9=".","-",(CONCATENATE("[",ROUND(T_iii_strat2!W9,1),"; ",ROUND(T_iii_strat2!X9,1),"]")))</f>
        <v>[1428.9; 12451.6]</v>
      </c>
      <c r="AA25" s="14" t="str">
        <f>IF(T_iii_strat2!AA9=".","-",(CONCATENATE("[",ROUND(T_iii_strat2!AA9,1),"; ",ROUND(T_iii_strat2!AB9,1),"]")))</f>
        <v>[0; 0]</v>
      </c>
      <c r="AD25" s="130"/>
      <c r="AE25" s="18" t="str">
        <f>IF(T_iii_strat3!C9=".","-",(CONCATENATE("[",ROUND(T_iii_strat3!C9,1),"; ",ROUND(T_iii_strat3!D9,1),"]")))</f>
        <v>[0; 1173.8]</v>
      </c>
      <c r="AF25" s="14" t="str">
        <f>IF(T_iii_strat3!G9=".","-",(CONCATENATE("[",ROUND(T_iii_strat3!G9,1),"; ",ROUND(T_iii_strat3!H9,1),"]")))</f>
        <v>-</v>
      </c>
      <c r="AG25" s="14" t="str">
        <f>IF(T_iii_strat3!K9=".","-",(CONCATENATE("[",ROUND(T_iii_strat3!K9,1),"; ",ROUND(T_iii_strat3!L9,1),"]")))</f>
        <v>[0; 0]</v>
      </c>
      <c r="AH25" s="14" t="str">
        <f>IF(T_iii_strat3!O9=".","-",(CONCATENATE("[",ROUND(T_iii_strat3!O9,1),"; ",ROUND(T_iii_strat3!P9,1),"]")))</f>
        <v>[0; 1654.2]</v>
      </c>
      <c r="AI25" s="14" t="str">
        <f>IF(T_iii_strat3!S9=".","-",(CONCATENATE("[",ROUND(T_iii_strat3!S9,1),"; ",ROUND(T_iii_strat3!T9,1),"]")))</f>
        <v>[0; 207.8]</v>
      </c>
      <c r="AJ25" s="14" t="str">
        <f>IF(T_iii_strat3!W9=".","-",(CONCATENATE("[",ROUND(T_iii_strat3!W9,1),"; ",ROUND(T_iii_strat3!X9,1),"]")))</f>
        <v>[0; 0]</v>
      </c>
      <c r="AK25" s="14" t="str">
        <f>IF(T_iii_strat3!AA9=".","-",(CONCATENATE("[",ROUND(T_iii_strat3!AA9,1),"; ",ROUND(T_iii_strat3!AB9,1),"]")))</f>
        <v>-</v>
      </c>
    </row>
    <row r="26" spans="1:37" x14ac:dyDescent="0.25">
      <c r="J26" s="129" t="str">
        <f>T_i!$A$10</f>
        <v>RDT manufacturer: ARKRAY HEALTHCARE</v>
      </c>
      <c r="K26" s="17">
        <f>ROUND(T_iii_strat1!B10,1)</f>
        <v>70.099999999999994</v>
      </c>
      <c r="L26" s="13">
        <f>ROUND(T_iii_strat1!F10,1)</f>
        <v>44.6</v>
      </c>
      <c r="M26" s="13">
        <f>ROUND(T_iii_strat1!J10,1)</f>
        <v>25.5</v>
      </c>
      <c r="N26" s="13">
        <f>ROUND(T_iii_strat1!N10,1)</f>
        <v>0</v>
      </c>
      <c r="O26" s="13">
        <f>ROUND(T_iii_strat1!R10,1)</f>
        <v>0</v>
      </c>
      <c r="P26" s="13">
        <f>ROUND(T_iii_strat1!V10,1)</f>
        <v>0</v>
      </c>
      <c r="Q26" s="13">
        <f>ROUND(T_iii_strat1!Z10,1)</f>
        <v>0</v>
      </c>
      <c r="T26" s="129" t="str">
        <f>T_i!$A$10</f>
        <v>RDT manufacturer: ARKRAY HEALTHCARE</v>
      </c>
      <c r="U26" s="17">
        <f>ROUND(T_iii_strat2!B10,1)</f>
        <v>5575.2</v>
      </c>
      <c r="V26" s="13">
        <f>ROUND(T_iii_strat2!F10,1)</f>
        <v>97.4</v>
      </c>
      <c r="W26" s="13">
        <f>ROUND(T_iii_strat2!J10,1)</f>
        <v>756.7</v>
      </c>
      <c r="X26" s="13">
        <f>ROUND(T_iii_strat2!N10,1)</f>
        <v>339.8</v>
      </c>
      <c r="Y26" s="13">
        <f>ROUND(T_iii_strat2!R10,1)</f>
        <v>45.2</v>
      </c>
      <c r="Z26" s="13">
        <f>ROUND(T_iii_strat2!V10,1)</f>
        <v>4303.3999999999996</v>
      </c>
      <c r="AA26" s="13">
        <f>ROUND(T_iii_strat2!Z10,1)</f>
        <v>32.6</v>
      </c>
      <c r="AD26" s="129" t="str">
        <f>T_i!$A$10</f>
        <v>RDT manufacturer: ARKRAY HEALTHCARE</v>
      </c>
      <c r="AE26" s="17">
        <f>ROUND(T_iii_strat3!B10,1)</f>
        <v>0</v>
      </c>
      <c r="AF26" s="13">
        <f>ROUND(T_iii_strat3!F10,1)</f>
        <v>0</v>
      </c>
      <c r="AG26" s="13">
        <f>ROUND(T_iii_strat3!J10,1)</f>
        <v>0</v>
      </c>
      <c r="AH26" s="13">
        <f>ROUND(T_iii_strat3!N10,1)</f>
        <v>0</v>
      </c>
      <c r="AI26" s="13">
        <f>ROUND(T_iii_strat3!R10,1)</f>
        <v>0</v>
      </c>
      <c r="AJ26" s="13">
        <f>ROUND(T_iii_strat3!V10,1)</f>
        <v>0</v>
      </c>
      <c r="AK26" s="13">
        <f>ROUND(T_iii_strat3!Z10,1)</f>
        <v>0</v>
      </c>
    </row>
    <row r="27" spans="1:37" x14ac:dyDescent="0.25">
      <c r="J27" s="130"/>
      <c r="K27" s="18" t="str">
        <f>IF(T_iii_strat1!C10=".","-",(CONCATENATE("[",ROUND(T_iii_strat1!C10,1),"; ",ROUND(T_iii_strat1!D10,1),"]")))</f>
        <v>[0; 289.6]</v>
      </c>
      <c r="L27" s="14" t="str">
        <f>IF(T_iii_strat1!G10=".","-",(CONCATENATE("[",ROUND(T_iii_strat1!G10,1),"; ",ROUND(T_iii_strat1!H10,1),"]")))</f>
        <v>[0; 0]</v>
      </c>
      <c r="M27" s="14" t="str">
        <f>IF(T_iii_strat1!K10=".","-",(CONCATENATE("[",ROUND(T_iii_strat1!K10,1),"; ",ROUND(T_iii_strat1!L10,1),"]")))</f>
        <v>[0; 0]</v>
      </c>
      <c r="N27" s="14" t="str">
        <f>IF(T_iii_strat1!O10=".","-",(CONCATENATE("[",ROUND(T_iii_strat1!O10,1),"; ",ROUND(T_iii_strat1!P10,1),"]")))</f>
        <v>-</v>
      </c>
      <c r="O27" s="14" t="str">
        <f>IF(T_iii_strat1!S10=".","-",(CONCATENATE("[",ROUND(T_iii_strat1!S10,1),"; ",ROUND(T_iii_strat1!T10,1),"]")))</f>
        <v>-</v>
      </c>
      <c r="P27" s="14" t="str">
        <f>IF(T_iii_strat1!W10=".","-",(CONCATENATE("[",ROUND(T_iii_strat1!W10,1),"; ",ROUND(T_iii_strat1!X10,1),"]")))</f>
        <v>-</v>
      </c>
      <c r="Q27" s="14" t="str">
        <f>IF(T_iii_strat1!AA10=".","-",(CONCATENATE("[",ROUND(T_iii_strat1!AA10,1),"; ",ROUND(T_iii_strat1!AB10,1),"]")))</f>
        <v>-</v>
      </c>
      <c r="T27" s="130"/>
      <c r="U27" s="18" t="str">
        <f>IF(T_iii_strat2!C10=".","-",(CONCATENATE("[",ROUND(T_iii_strat2!C10,1),"; ",ROUND(T_iii_strat2!D10,1),"]")))</f>
        <v>[3260.3; 7890.2]</v>
      </c>
      <c r="V27" s="14" t="str">
        <f>IF(T_iii_strat2!G10=".","-",(CONCATENATE("[",ROUND(T_iii_strat2!G10,1),"; ",ROUND(T_iii_strat2!H10,1),"]")))</f>
        <v>[0; 1056]</v>
      </c>
      <c r="W27" s="14" t="str">
        <f>IF(T_iii_strat2!K10=".","-",(CONCATENATE("[",ROUND(T_iii_strat2!K10,1),"; ",ROUND(T_iii_strat2!L10,1),"]")))</f>
        <v>[0; 1748.1]</v>
      </c>
      <c r="X27" s="14" t="str">
        <f>IF(T_iii_strat2!O10=".","-",(CONCATENATE("[",ROUND(T_iii_strat2!O10,1),"; ",ROUND(T_iii_strat2!P10,1),"]")))</f>
        <v>[0; 765]</v>
      </c>
      <c r="Y27" s="14" t="str">
        <f>IF(T_iii_strat2!S10=".","-",(CONCATENATE("[",ROUND(T_iii_strat2!S10,1),"; ",ROUND(T_iii_strat2!T10,1),"]")))</f>
        <v>[0; 171.2]</v>
      </c>
      <c r="Z27" s="14" t="str">
        <f>IF(T_iii_strat2!W10=".","-",(CONCATENATE("[",ROUND(T_iii_strat2!W10,1),"; ",ROUND(T_iii_strat2!X10,1),"]")))</f>
        <v>[1976.5; 6630.4]</v>
      </c>
      <c r="AA27" s="14" t="str">
        <f>IF(T_iii_strat2!AA10=".","-",(CONCATENATE("[",ROUND(T_iii_strat2!AA10,1),"; ",ROUND(T_iii_strat2!AB10,1),"]")))</f>
        <v>[0; 86.3]</v>
      </c>
      <c r="AD27" s="130"/>
      <c r="AE27" s="18" t="str">
        <f>IF(T_iii_strat3!C10=".","-",(CONCATENATE("[",ROUND(T_iii_strat3!C10,1),"; ",ROUND(T_iii_strat3!D10,1),"]")))</f>
        <v>-</v>
      </c>
      <c r="AF27" s="14" t="str">
        <f>IF(T_iii_strat3!G10=".","-",(CONCATENATE("[",ROUND(T_iii_strat3!G10,1),"; ",ROUND(T_iii_strat3!H10,1),"]")))</f>
        <v>-</v>
      </c>
      <c r="AG27" s="14" t="str">
        <f>IF(T_iii_strat3!K10=".","-",(CONCATENATE("[",ROUND(T_iii_strat3!K10,1),"; ",ROUND(T_iii_strat3!L10,1),"]")))</f>
        <v>-</v>
      </c>
      <c r="AH27" s="14" t="str">
        <f>IF(T_iii_strat3!O10=".","-",(CONCATENATE("[",ROUND(T_iii_strat3!O10,1),"; ",ROUND(T_iii_strat3!P10,1),"]")))</f>
        <v>-</v>
      </c>
      <c r="AI27" s="14" t="str">
        <f>IF(T_iii_strat3!S10=".","-",(CONCATENATE("[",ROUND(T_iii_strat3!S10,1),"; ",ROUND(T_iii_strat3!T10,1),"]")))</f>
        <v>-</v>
      </c>
      <c r="AJ27" s="14" t="str">
        <f>IF(T_iii_strat3!W10=".","-",(CONCATENATE("[",ROUND(T_iii_strat3!W10,1),"; ",ROUND(T_iii_strat3!X10,1),"]")))</f>
        <v>-</v>
      </c>
      <c r="AK27" s="14" t="str">
        <f>IF(T_iii_strat3!AA10=".","-",(CONCATENATE("[",ROUND(T_iii_strat3!AA10,1),"; ",ROUND(T_iii_strat3!AB10,1),"]")))</f>
        <v>-</v>
      </c>
    </row>
    <row r="28" spans="1:37" x14ac:dyDescent="0.25">
      <c r="J28" s="129" t="str">
        <f>T_i!$A$11</f>
        <v>RDT manufacturer: other</v>
      </c>
      <c r="K28" s="17">
        <f>ROUND(T_iii_strat1!B11,1)</f>
        <v>50</v>
      </c>
      <c r="L28" s="13">
        <f>ROUND(T_iii_strat1!F11,1)</f>
        <v>0</v>
      </c>
      <c r="M28" s="13">
        <f>ROUND(T_iii_strat1!J11,1)</f>
        <v>50</v>
      </c>
      <c r="N28" s="13">
        <f>ROUND(T_iii_strat1!N11,1)</f>
        <v>0</v>
      </c>
      <c r="O28" s="13">
        <f>ROUND(T_iii_strat1!R11,1)</f>
        <v>0</v>
      </c>
      <c r="P28" s="13">
        <f>ROUND(T_iii_strat1!V11,1)</f>
        <v>0</v>
      </c>
      <c r="Q28" s="13">
        <f>ROUND(T_iii_strat1!Z11,1)</f>
        <v>0</v>
      </c>
      <c r="T28" s="129" t="str">
        <f>T_i!$A$11</f>
        <v>RDT manufacturer: other</v>
      </c>
      <c r="U28" s="17">
        <f>ROUND(T_iii_strat2!B11,1)</f>
        <v>4194.7</v>
      </c>
      <c r="V28" s="13">
        <f>ROUND(T_iii_strat2!F11,1)</f>
        <v>12.7</v>
      </c>
      <c r="W28" s="13">
        <f>ROUND(T_iii_strat2!J11,1)</f>
        <v>12.1</v>
      </c>
      <c r="X28" s="13">
        <f>ROUND(T_iii_strat2!N11,1)</f>
        <v>217.6</v>
      </c>
      <c r="Y28" s="13">
        <f>ROUND(T_iii_strat2!R11,1)</f>
        <v>46.4</v>
      </c>
      <c r="Z28" s="13">
        <f>ROUND(T_iii_strat2!V11,1)</f>
        <v>3905.9</v>
      </c>
      <c r="AA28" s="13">
        <f>ROUND(T_iii_strat2!Z11,1)</f>
        <v>0</v>
      </c>
      <c r="AD28" s="129" t="str">
        <f>T_i!$A$11</f>
        <v>RDT manufacturer: other</v>
      </c>
      <c r="AE28" s="17">
        <f>ROUND(T_iii_strat3!B11,1)</f>
        <v>1135.2</v>
      </c>
      <c r="AF28" s="13">
        <f>ROUND(T_iii_strat3!F11,1)</f>
        <v>0</v>
      </c>
      <c r="AG28" s="13">
        <f>ROUND(T_iii_strat3!J11,1)</f>
        <v>1038.5999999999999</v>
      </c>
      <c r="AH28" s="13">
        <f>ROUND(T_iii_strat3!N11,1)</f>
        <v>67.900000000000006</v>
      </c>
      <c r="AI28" s="13">
        <f>ROUND(T_iii_strat3!R11,1)</f>
        <v>22.9</v>
      </c>
      <c r="AJ28" s="13">
        <f>ROUND(T_iii_strat3!V11,1)</f>
        <v>5.8</v>
      </c>
      <c r="AK28" s="13">
        <f>ROUND(T_iii_strat3!Z11,1)</f>
        <v>0</v>
      </c>
    </row>
    <row r="29" spans="1:37" x14ac:dyDescent="0.25">
      <c r="J29" s="130"/>
      <c r="K29" s="18" t="str">
        <f>IF(T_iii_strat1!C11=".","-",(CONCATENATE("[",ROUND(T_iii_strat1!C11,1),"; ",ROUND(T_iii_strat1!D11,1),"]")))</f>
        <v>[0; 423.2]</v>
      </c>
      <c r="L29" s="14" t="str">
        <f>IF(T_iii_strat1!G11=".","-",(CONCATENATE("[",ROUND(T_iii_strat1!G11,1),"; ",ROUND(T_iii_strat1!H11,1),"]")))</f>
        <v>-</v>
      </c>
      <c r="M29" s="14" t="str">
        <f>IF(T_iii_strat1!K11=".","-",(CONCATENATE("[",ROUND(T_iii_strat1!K11,1),"; ",ROUND(T_iii_strat1!L11,1),"]")))</f>
        <v>[0; 423.2]</v>
      </c>
      <c r="N29" s="14" t="str">
        <f>IF(T_iii_strat1!O11=".","-",(CONCATENATE("[",ROUND(T_iii_strat1!O11,1),"; ",ROUND(T_iii_strat1!P11,1),"]")))</f>
        <v>-</v>
      </c>
      <c r="O29" s="14" t="str">
        <f>IF(T_iii_strat1!S11=".","-",(CONCATENATE("[",ROUND(T_iii_strat1!S11,1),"; ",ROUND(T_iii_strat1!T11,1),"]")))</f>
        <v>-</v>
      </c>
      <c r="P29" s="14" t="str">
        <f>IF(T_iii_strat1!W11=".","-",(CONCATENATE("[",ROUND(T_iii_strat1!W11,1),"; ",ROUND(T_iii_strat1!X11,1),"]")))</f>
        <v>-</v>
      </c>
      <c r="Q29" s="14" t="str">
        <f>IF(T_iii_strat1!AA11=".","-",(CONCATENATE("[",ROUND(T_iii_strat1!AA11,1),"; ",ROUND(T_iii_strat1!AB11,1),"]")))</f>
        <v>-</v>
      </c>
      <c r="T29" s="130"/>
      <c r="U29" s="18" t="str">
        <f>IF(T_iii_strat2!C11=".","-",(CONCATENATE("[",ROUND(T_iii_strat2!C11,1),"; ",ROUND(T_iii_strat2!D11,1),"]")))</f>
        <v>[367.8; 8021.6]</v>
      </c>
      <c r="V29" s="14" t="str">
        <f>IF(T_iii_strat2!G11=".","-",(CONCATENATE("[",ROUND(T_iii_strat2!G11,1),"; ",ROUND(T_iii_strat2!H11,1),"]")))</f>
        <v>[0; 0]</v>
      </c>
      <c r="W29" s="14" t="str">
        <f>IF(T_iii_strat2!K11=".","-",(CONCATENATE("[",ROUND(T_iii_strat2!K11,1),"; ",ROUND(T_iii_strat2!L11,1),"]")))</f>
        <v>[0; 0]</v>
      </c>
      <c r="X29" s="14" t="str">
        <f>IF(T_iii_strat2!O11=".","-",(CONCATENATE("[",ROUND(T_iii_strat2!O11,1),"; ",ROUND(T_iii_strat2!P11,1),"]")))</f>
        <v>[0; 564.5]</v>
      </c>
      <c r="Y29" s="14" t="str">
        <f>IF(T_iii_strat2!S11=".","-",(CONCATENATE("[",ROUND(T_iii_strat2!S11,1),"; ",ROUND(T_iii_strat2!T11,1),"]")))</f>
        <v>[0; 604.7]</v>
      </c>
      <c r="Z29" s="14" t="str">
        <f>IF(T_iii_strat2!W11=".","-",(CONCATENATE("[",ROUND(T_iii_strat2!W11,1),"; ",ROUND(T_iii_strat2!X11,1),"]")))</f>
        <v>[94.7; 7717.1]</v>
      </c>
      <c r="AA29" s="14" t="str">
        <f>IF(T_iii_strat2!AA11=".","-",(CONCATENATE("[",ROUND(T_iii_strat2!AA11,1),"; ",ROUND(T_iii_strat2!AB11,1),"]")))</f>
        <v>-</v>
      </c>
      <c r="AD29" s="130"/>
      <c r="AE29" s="18" t="str">
        <f>IF(T_iii_strat3!C11=".","-",(CONCATENATE("[",ROUND(T_iii_strat3!C11,1),"; ",ROUND(T_iii_strat3!D11,1),"]")))</f>
        <v>[0; 3077.7]</v>
      </c>
      <c r="AF29" s="14" t="str">
        <f>IF(T_iii_strat3!G11=".","-",(CONCATENATE("[",ROUND(T_iii_strat3!G11,1),"; ",ROUND(T_iii_strat3!H11,1),"]")))</f>
        <v>-</v>
      </c>
      <c r="AG29" s="14" t="str">
        <f>IF(T_iii_strat3!K11=".","-",(CONCATENATE("[",ROUND(T_iii_strat3!K11,1),"; ",ROUND(T_iii_strat3!L11,1),"]")))</f>
        <v>[0; 4490]</v>
      </c>
      <c r="AH29" s="14" t="str">
        <f>IF(T_iii_strat3!O11=".","-",(CONCATENATE("[",ROUND(T_iii_strat3!O11,1),"; ",ROUND(T_iii_strat3!P11,1),"]")))</f>
        <v>[0; 144.4]</v>
      </c>
      <c r="AI29" s="14" t="str">
        <f>IF(T_iii_strat3!S11=".","-",(CONCATENATE("[",ROUND(T_iii_strat3!S11,1),"; ",ROUND(T_iii_strat3!T11,1),"]")))</f>
        <v>[0; 0]</v>
      </c>
      <c r="AJ29" s="14" t="str">
        <f>IF(T_iii_strat3!W11=".","-",(CONCATENATE("[",ROUND(T_iii_strat3!W11,1),"; ",ROUND(T_iii_strat3!X11,1),"]")))</f>
        <v>[0; 0]</v>
      </c>
      <c r="AK29" s="14" t="str">
        <f>IF(T_iii_strat3!AA11=".","-",(CONCATENATE("[",ROUND(T_iii_strat3!AA11,1),"; ",ROUND(T_iii_strat3!AB11,1),"]")))</f>
        <v>-</v>
      </c>
    </row>
    <row r="30" spans="1:37" x14ac:dyDescent="0.25">
      <c r="J30" s="129" t="str">
        <f>T_i!$A$12</f>
        <v>RDT manufacturer: don't know</v>
      </c>
      <c r="K30" s="17">
        <f>ROUND(T_iii_strat1!B12,1)</f>
        <v>0</v>
      </c>
      <c r="L30" s="13">
        <f>ROUND(T_iii_strat1!F12,1)</f>
        <v>0</v>
      </c>
      <c r="M30" s="13">
        <f>ROUND(T_iii_strat1!J12,1)</f>
        <v>0</v>
      </c>
      <c r="N30" s="13">
        <f>ROUND(T_iii_strat1!N12,1)</f>
        <v>0</v>
      </c>
      <c r="O30" s="13">
        <f>ROUND(T_iii_strat1!R12,1)</f>
        <v>0</v>
      </c>
      <c r="P30" s="13">
        <f>ROUND(T_iii_strat1!V12,1)</f>
        <v>0</v>
      </c>
      <c r="Q30" s="13">
        <f>ROUND(T_iii_strat1!Z12,1)</f>
        <v>0</v>
      </c>
      <c r="T30" s="129" t="str">
        <f>T_i!$A$12</f>
        <v>RDT manufacturer: don't know</v>
      </c>
      <c r="U30" s="17">
        <f>ROUND(T_iii_strat2!B12,1)</f>
        <v>0</v>
      </c>
      <c r="V30" s="13">
        <f>ROUND(T_iii_strat2!F12,1)</f>
        <v>0</v>
      </c>
      <c r="W30" s="13">
        <f>ROUND(T_iii_strat2!J12,1)</f>
        <v>0</v>
      </c>
      <c r="X30" s="13">
        <f>ROUND(T_iii_strat2!N12,1)</f>
        <v>0</v>
      </c>
      <c r="Y30" s="13">
        <f>ROUND(T_iii_strat2!R12,1)</f>
        <v>0</v>
      </c>
      <c r="Z30" s="13">
        <f>ROUND(T_iii_strat2!V12,1)</f>
        <v>0</v>
      </c>
      <c r="AA30" s="13">
        <f>ROUND(T_iii_strat2!Z12,1)</f>
        <v>0</v>
      </c>
      <c r="AD30" s="129" t="str">
        <f>T_i!$A$12</f>
        <v>RDT manufacturer: don't know</v>
      </c>
      <c r="AE30" s="17">
        <f>ROUND(T_iii_strat3!B12,1)</f>
        <v>0</v>
      </c>
      <c r="AF30" s="13">
        <f>ROUND(T_iii_strat3!F12,1)</f>
        <v>0</v>
      </c>
      <c r="AG30" s="13">
        <f>ROUND(T_iii_strat3!J12,1)</f>
        <v>0</v>
      </c>
      <c r="AH30" s="13">
        <f>ROUND(T_iii_strat3!N12,1)</f>
        <v>0</v>
      </c>
      <c r="AI30" s="13">
        <f>ROUND(T_iii_strat3!R12,1)</f>
        <v>0</v>
      </c>
      <c r="AJ30" s="13">
        <f>ROUND(T_iii_strat3!V12,1)</f>
        <v>0</v>
      </c>
      <c r="AK30" s="13">
        <f>ROUND(T_iii_strat3!Z12,1)</f>
        <v>0</v>
      </c>
    </row>
    <row r="31" spans="1:37" x14ac:dyDescent="0.25">
      <c r="J31" s="130"/>
      <c r="K31" s="18" t="str">
        <f>IF(T_iii_strat1!C12=".","-",(CONCATENATE("[",ROUND(T_iii_strat1!C12,1),"; ",ROUND(T_iii_strat1!D12,1),"]")))</f>
        <v>-</v>
      </c>
      <c r="L31" s="14" t="str">
        <f>IF(T_iii_strat1!G12=".","-",(CONCATENATE("[",ROUND(T_iii_strat1!G12,1),"; ",ROUND(T_iii_strat1!H12,1),"]")))</f>
        <v>-</v>
      </c>
      <c r="M31" s="14" t="str">
        <f>IF(T_iii_strat1!K12=".","-",(CONCATENATE("[",ROUND(T_iii_strat1!K12,1),"; ",ROUND(T_iii_strat1!L12,1),"]")))</f>
        <v>-</v>
      </c>
      <c r="N31" s="14" t="str">
        <f>IF(T_iii_strat1!O12=".","-",(CONCATENATE("[",ROUND(T_iii_strat1!O12,1),"; ",ROUND(T_iii_strat1!P12,1),"]")))</f>
        <v>-</v>
      </c>
      <c r="O31" s="14" t="str">
        <f>IF(T_iii_strat1!S12=".","-",(CONCATENATE("[",ROUND(T_iii_strat1!S12,1),"; ",ROUND(T_iii_strat1!T12,1),"]")))</f>
        <v>-</v>
      </c>
      <c r="P31" s="14" t="str">
        <f>IF(T_iii_strat1!W12=".","-",(CONCATENATE("[",ROUND(T_iii_strat1!W12,1),"; ",ROUND(T_iii_strat1!X12,1),"]")))</f>
        <v>-</v>
      </c>
      <c r="Q31" s="14" t="str">
        <f>IF(T_iii_strat1!AA12=".","-",(CONCATENATE("[",ROUND(T_iii_strat1!AA12,1),"; ",ROUND(T_iii_strat1!AB12,1),"]")))</f>
        <v>-</v>
      </c>
      <c r="T31" s="130"/>
      <c r="U31" s="18" t="str">
        <f>IF(T_iii_strat2!C12=".","-",(CONCATENATE("[",ROUND(T_iii_strat2!C12,1),"; ",ROUND(T_iii_strat2!D12,1),"]")))</f>
        <v>-</v>
      </c>
      <c r="V31" s="14" t="str">
        <f>IF(T_iii_strat2!G12=".","-",(CONCATENATE("[",ROUND(T_iii_strat2!G12,1),"; ",ROUND(T_iii_strat2!H12,1),"]")))</f>
        <v>-</v>
      </c>
      <c r="W31" s="14" t="str">
        <f>IF(T_iii_strat2!K12=".","-",(CONCATENATE("[",ROUND(T_iii_strat2!K12,1),"; ",ROUND(T_iii_strat2!L12,1),"]")))</f>
        <v>-</v>
      </c>
      <c r="X31" s="14" t="str">
        <f>IF(T_iii_strat2!O12=".","-",(CONCATENATE("[",ROUND(T_iii_strat2!O12,1),"; ",ROUND(T_iii_strat2!P12,1),"]")))</f>
        <v>-</v>
      </c>
      <c r="Y31" s="14" t="str">
        <f>IF(T_iii_strat2!S12=".","-",(CONCATENATE("[",ROUND(T_iii_strat2!S12,1),"; ",ROUND(T_iii_strat2!T12,1),"]")))</f>
        <v>-</v>
      </c>
      <c r="Z31" s="14" t="str">
        <f>IF(T_iii_strat2!W12=".","-",(CONCATENATE("[",ROUND(T_iii_strat2!W12,1),"; ",ROUND(T_iii_strat2!X12,1),"]")))</f>
        <v>-</v>
      </c>
      <c r="AA31" s="14" t="str">
        <f>IF(T_iii_strat2!AA12=".","-",(CONCATENATE("[",ROUND(T_iii_strat2!AA12,1),"; ",ROUND(T_iii_strat2!AB12,1),"]")))</f>
        <v>-</v>
      </c>
      <c r="AD31" s="130"/>
      <c r="AE31" s="18" t="str">
        <f>IF(T_iii_strat3!C12=".","-",(CONCATENATE("[",ROUND(T_iii_strat3!C12,1),"; ",ROUND(T_iii_strat3!D12,1),"]")))</f>
        <v>-</v>
      </c>
      <c r="AF31" s="14" t="str">
        <f>IF(T_iii_strat3!G12=".","-",(CONCATENATE("[",ROUND(T_iii_strat3!G12,1),"; ",ROUND(T_iii_strat3!H12,1),"]")))</f>
        <v>-</v>
      </c>
      <c r="AG31" s="14" t="str">
        <f>IF(T_iii_strat3!K12=".","-",(CONCATENATE("[",ROUND(T_iii_strat3!K12,1),"; ",ROUND(T_iii_strat3!L12,1),"]")))</f>
        <v>-</v>
      </c>
      <c r="AH31" s="14" t="str">
        <f>IF(T_iii_strat3!O12=".","-",(CONCATENATE("[",ROUND(T_iii_strat3!O12,1),"; ",ROUND(T_iii_strat3!P12,1),"]")))</f>
        <v>-</v>
      </c>
      <c r="AI31" s="14" t="str">
        <f>IF(T_iii_strat3!S12=".","-",(CONCATENATE("[",ROUND(T_iii_strat3!S12,1),"; ",ROUND(T_iii_strat3!T12,1),"]")))</f>
        <v>-</v>
      </c>
      <c r="AJ31" s="14" t="str">
        <f>IF(T_iii_strat3!W12=".","-",(CONCATENATE("[",ROUND(T_iii_strat3!W12,1),"; ",ROUND(T_iii_strat3!X12,1),"]")))</f>
        <v>-</v>
      </c>
      <c r="AK31" s="14" t="str">
        <f>IF(T_iii_strat3!AA12=".","-",(CONCATENATE("[",ROUND(T_iii_strat3!AA12,1),"; ",ROUND(T_iii_strat3!AB12,1),"]")))</f>
        <v>-</v>
      </c>
    </row>
    <row r="32" spans="1:37" x14ac:dyDescent="0.25">
      <c r="J32" s="129">
        <f>T_i!$A$13</f>
        <v>0</v>
      </c>
      <c r="K32" s="17">
        <f>ROUND(T_iii_strat1!B13,1)</f>
        <v>0</v>
      </c>
      <c r="L32" s="13">
        <f>ROUND(T_iii_strat1!F13,1)</f>
        <v>0</v>
      </c>
      <c r="M32" s="13">
        <f>ROUND(T_iii_strat1!J13,1)</f>
        <v>0</v>
      </c>
      <c r="N32" s="13">
        <f>ROUND(T_iii_strat1!N13,1)</f>
        <v>0</v>
      </c>
      <c r="O32" s="13">
        <f>ROUND(T_iii_strat1!R13,1)</f>
        <v>0</v>
      </c>
      <c r="P32" s="13">
        <f>ROUND(T_iii_strat1!V13,1)</f>
        <v>0</v>
      </c>
      <c r="Q32" s="13">
        <f>ROUND(T_iii_strat1!Z13,1)</f>
        <v>0</v>
      </c>
      <c r="T32" s="129">
        <f>T_i!$A$13</f>
        <v>0</v>
      </c>
      <c r="U32" s="17">
        <f>ROUND(T_iii_strat2!B13,1)</f>
        <v>0</v>
      </c>
      <c r="V32" s="13">
        <f>ROUND(T_iii_strat2!F13,1)</f>
        <v>0</v>
      </c>
      <c r="W32" s="13">
        <f>ROUND(T_iii_strat2!J13,1)</f>
        <v>0</v>
      </c>
      <c r="X32" s="13">
        <f>ROUND(T_iii_strat2!N13,1)</f>
        <v>0</v>
      </c>
      <c r="Y32" s="13">
        <f>ROUND(T_iii_strat2!R13,1)</f>
        <v>0</v>
      </c>
      <c r="Z32" s="13">
        <f>ROUND(T_iii_strat2!V13,1)</f>
        <v>0</v>
      </c>
      <c r="AA32" s="13">
        <f>ROUND(T_iii_strat2!Z13,1)</f>
        <v>0</v>
      </c>
      <c r="AD32" s="129">
        <f>T_i!$A$13</f>
        <v>0</v>
      </c>
      <c r="AE32" s="17">
        <f>ROUND(T_iii_strat3!B13,1)</f>
        <v>0</v>
      </c>
      <c r="AF32" s="13">
        <f>ROUND(T_iii_strat3!F13,1)</f>
        <v>0</v>
      </c>
      <c r="AG32" s="13">
        <f>ROUND(T_iii_strat3!J13,1)</f>
        <v>0</v>
      </c>
      <c r="AH32" s="13">
        <f>ROUND(T_iii_strat3!N13,1)</f>
        <v>0</v>
      </c>
      <c r="AI32" s="13">
        <f>ROUND(T_iii_strat3!R13,1)</f>
        <v>0</v>
      </c>
      <c r="AJ32" s="13">
        <f>ROUND(T_iii_strat3!V13,1)</f>
        <v>0</v>
      </c>
      <c r="AK32" s="13">
        <f>ROUND(T_iii_strat3!Z13,1)</f>
        <v>0</v>
      </c>
    </row>
    <row r="33" spans="1:37" x14ac:dyDescent="0.25">
      <c r="J33" s="130"/>
      <c r="K33" s="18" t="str">
        <f>IF(T_iii_strat1!C13=".","-",(CONCATENATE("[",ROUND(T_iii_strat1!C13,1),"; ",ROUND(T_iii_strat1!D13,1),"]")))</f>
        <v>[0; 0]</v>
      </c>
      <c r="L33" s="14" t="str">
        <f>IF(T_iii_strat1!G13=".","-",(CONCATENATE("[",ROUND(T_iii_strat1!G13,1),"; ",ROUND(T_iii_strat1!H13,1),"]")))</f>
        <v>[0; 0]</v>
      </c>
      <c r="M33" s="14" t="str">
        <f>IF(T_iii_strat1!K13=".","-",(CONCATENATE("[",ROUND(T_iii_strat1!K13,1),"; ",ROUND(T_iii_strat1!L13,1),"]")))</f>
        <v>[0; 0]</v>
      </c>
      <c r="N33" s="14" t="str">
        <f>IF(T_iii_strat1!O13=".","-",(CONCATENATE("[",ROUND(T_iii_strat1!O13,1),"; ",ROUND(T_iii_strat1!P13,1),"]")))</f>
        <v>[0; 0]</v>
      </c>
      <c r="O33" s="14" t="str">
        <f>IF(T_iii_strat1!S13=".","-",(CONCATENATE("[",ROUND(T_iii_strat1!S13,1),"; ",ROUND(T_iii_strat1!T13,1),"]")))</f>
        <v>[0; 0]</v>
      </c>
      <c r="P33" s="14" t="str">
        <f>IF(T_iii_strat1!W13=".","-",(CONCATENATE("[",ROUND(T_iii_strat1!W13,1),"; ",ROUND(T_iii_strat1!X13,1),"]")))</f>
        <v>[0; 0]</v>
      </c>
      <c r="Q33" s="14" t="str">
        <f>IF(T_iii_strat1!AA13=".","-",(CONCATENATE("[",ROUND(T_iii_strat1!AA13,1),"; ",ROUND(T_iii_strat1!AB13,1),"]")))</f>
        <v>[0; 0]</v>
      </c>
      <c r="T33" s="130"/>
      <c r="U33" s="18" t="str">
        <f>IF(T_iii_strat2!C13=".","-",(CONCATENATE("[",ROUND(T_iii_strat2!C13,1),"; ",ROUND(T_iii_strat2!D13,1),"]")))</f>
        <v>[0; 0]</v>
      </c>
      <c r="V33" s="14" t="str">
        <f>IF(T_iii_strat2!G13=".","-",(CONCATENATE("[",ROUND(T_iii_strat2!G13,1),"; ",ROUND(T_iii_strat2!H13,1),"]")))</f>
        <v>[0; 0]</v>
      </c>
      <c r="W33" s="14" t="str">
        <f>IF(T_iii_strat2!K13=".","-",(CONCATENATE("[",ROUND(T_iii_strat2!K13,1),"; ",ROUND(T_iii_strat2!L13,1),"]")))</f>
        <v>[0; 0]</v>
      </c>
      <c r="X33" s="14" t="str">
        <f>IF(T_iii_strat2!O13=".","-",(CONCATENATE("[",ROUND(T_iii_strat2!O13,1),"; ",ROUND(T_iii_strat2!P13,1),"]")))</f>
        <v>[0; 0]</v>
      </c>
      <c r="Y33" s="14" t="str">
        <f>IF(T_iii_strat2!S13=".","-",(CONCATENATE("[",ROUND(T_iii_strat2!S13,1),"; ",ROUND(T_iii_strat2!T13,1),"]")))</f>
        <v>[0; 0]</v>
      </c>
      <c r="Z33" s="14" t="str">
        <f>IF(T_iii_strat2!W13=".","-",(CONCATENATE("[",ROUND(T_iii_strat2!W13,1),"; ",ROUND(T_iii_strat2!X13,1),"]")))</f>
        <v>[0; 0]</v>
      </c>
      <c r="AA33" s="14" t="str">
        <f>IF(T_iii_strat2!AA13=".","-",(CONCATENATE("[",ROUND(T_iii_strat2!AA13,1),"; ",ROUND(T_iii_strat2!AB13,1),"]")))</f>
        <v>[0; 0]</v>
      </c>
      <c r="AD33" s="130"/>
      <c r="AE33" s="18" t="str">
        <f>IF(T_iii_strat3!C13=".","-",(CONCATENATE("[",ROUND(T_iii_strat3!C13,1),"; ",ROUND(T_iii_strat3!D13,1),"]")))</f>
        <v>[0; 0]</v>
      </c>
      <c r="AF33" s="14" t="str">
        <f>IF(T_iii_strat3!G13=".","-",(CONCATENATE("[",ROUND(T_iii_strat3!G13,1),"; ",ROUND(T_iii_strat3!H13,1),"]")))</f>
        <v>[0; 0]</v>
      </c>
      <c r="AG33" s="14" t="str">
        <f>IF(T_iii_strat3!K13=".","-",(CONCATENATE("[",ROUND(T_iii_strat3!K13,1),"; ",ROUND(T_iii_strat3!L13,1),"]")))</f>
        <v>[0; 0]</v>
      </c>
      <c r="AH33" s="14" t="str">
        <f>IF(T_iii_strat3!O13=".","-",(CONCATENATE("[",ROUND(T_iii_strat3!O13,1),"; ",ROUND(T_iii_strat3!P13,1),"]")))</f>
        <v>[0; 0]</v>
      </c>
      <c r="AI33" s="14" t="str">
        <f>IF(T_iii_strat3!S13=".","-",(CONCATENATE("[",ROUND(T_iii_strat3!S13,1),"; ",ROUND(T_iii_strat3!T13,1),"]")))</f>
        <v>[0; 0]</v>
      </c>
      <c r="AJ33" s="14" t="str">
        <f>IF(T_iii_strat3!W13=".","-",(CONCATENATE("[",ROUND(T_iii_strat3!W13,1),"; ",ROUND(T_iii_strat3!X13,1),"]")))</f>
        <v>[0; 0]</v>
      </c>
      <c r="AK33" s="14" t="str">
        <f>IF(T_iii_strat3!AA13=".","-",(CONCATENATE("[",ROUND(T_iii_strat3!AA13,1),"; ",ROUND(T_iii_strat3!AB13,1),"]")))</f>
        <v>[0; 0]</v>
      </c>
    </row>
    <row r="34" spans="1:37" x14ac:dyDescent="0.25">
      <c r="J34" s="131">
        <f>T_i!$A$14</f>
        <v>0</v>
      </c>
      <c r="K34" s="17">
        <f>ROUND(T_iii_strat1!B14,1)</f>
        <v>0</v>
      </c>
      <c r="L34" s="13">
        <f>ROUND(T_iii_strat1!F14,1)</f>
        <v>0</v>
      </c>
      <c r="M34" s="13">
        <f>ROUND(T_iii_strat1!J14,1)</f>
        <v>0</v>
      </c>
      <c r="N34" s="13">
        <f>ROUND(T_iii_strat1!N14,1)</f>
        <v>0</v>
      </c>
      <c r="O34" s="13">
        <f>ROUND(T_iii_strat1!R14,1)</f>
        <v>0</v>
      </c>
      <c r="P34" s="13">
        <f>ROUND(T_iii_strat1!V14,1)</f>
        <v>0</v>
      </c>
      <c r="Q34" s="13">
        <f>ROUND(T_iii_strat1!Z14,1)</f>
        <v>0</v>
      </c>
      <c r="T34" s="131">
        <f>T_i!$A$14</f>
        <v>0</v>
      </c>
      <c r="U34" s="17">
        <f>ROUND(T_iii_strat2!B14,1)</f>
        <v>0</v>
      </c>
      <c r="V34" s="13">
        <f>ROUND(T_iii_strat2!F14,1)</f>
        <v>0</v>
      </c>
      <c r="W34" s="13">
        <f>ROUND(T_iii_strat2!J14,1)</f>
        <v>0</v>
      </c>
      <c r="X34" s="13">
        <f>ROUND(T_iii_strat2!N14,1)</f>
        <v>0</v>
      </c>
      <c r="Y34" s="13">
        <f>ROUND(T_iii_strat2!R14,1)</f>
        <v>0</v>
      </c>
      <c r="Z34" s="13">
        <f>ROUND(T_iii_strat2!V14,1)</f>
        <v>0</v>
      </c>
      <c r="AA34" s="13">
        <f>ROUND(T_iii_strat2!Z14,1)</f>
        <v>0</v>
      </c>
      <c r="AD34" s="131">
        <f>T_i!$A$14</f>
        <v>0</v>
      </c>
      <c r="AE34" s="17">
        <f>ROUND(T_iii_strat3!B14,1)</f>
        <v>0</v>
      </c>
      <c r="AF34" s="13">
        <f>ROUND(T_iii_strat3!F14,1)</f>
        <v>0</v>
      </c>
      <c r="AG34" s="13">
        <f>ROUND(T_iii_strat3!J14,1)</f>
        <v>0</v>
      </c>
      <c r="AH34" s="13">
        <f>ROUND(T_iii_strat3!N14,1)</f>
        <v>0</v>
      </c>
      <c r="AI34" s="13">
        <f>ROUND(T_iii_strat3!R14,1)</f>
        <v>0</v>
      </c>
      <c r="AJ34" s="13">
        <f>ROUND(T_iii_strat3!V14,1)</f>
        <v>0</v>
      </c>
      <c r="AK34" s="13">
        <f>ROUND(T_iii_strat3!Z14,1)</f>
        <v>0</v>
      </c>
    </row>
    <row r="35" spans="1:37" x14ac:dyDescent="0.25">
      <c r="J35" s="132"/>
      <c r="K35" s="18" t="str">
        <f>IF(T_iii_strat1!C14=".","-",(CONCATENATE("[",ROUND(T_iii_strat1!C14,1),"; ",ROUND(T_iii_strat1!D14,1),"]")))</f>
        <v>[0; 0]</v>
      </c>
      <c r="L35" s="14" t="str">
        <f>IF(T_iii_strat1!G14=".","-",(CONCATENATE("[",ROUND(T_iii_strat1!G14,1),"; ",ROUND(T_iii_strat1!H14,1),"]")))</f>
        <v>[0; 0]</v>
      </c>
      <c r="M35" s="14" t="str">
        <f>IF(T_iii_strat1!K14=".","-",(CONCATENATE("[",ROUND(T_iii_strat1!K14,1),"; ",ROUND(T_iii_strat1!L14,1),"]")))</f>
        <v>[0; 0]</v>
      </c>
      <c r="N35" s="14" t="str">
        <f>IF(T_iii_strat1!O14=".","-",(CONCATENATE("[",ROUND(T_iii_strat1!O14,1),"; ",ROUND(T_iii_strat1!P14,1),"]")))</f>
        <v>[0; 0]</v>
      </c>
      <c r="O35" s="14" t="str">
        <f>IF(T_iii_strat1!S14=".","-",(CONCATENATE("[",ROUND(T_iii_strat1!S14,1),"; ",ROUND(T_iii_strat1!T14,1),"]")))</f>
        <v>[0; 0]</v>
      </c>
      <c r="P35" s="14" t="str">
        <f>IF(T_iii_strat1!W14=".","-",(CONCATENATE("[",ROUND(T_iii_strat1!W14,1),"; ",ROUND(T_iii_strat1!X14,1),"]")))</f>
        <v>[0; 0]</v>
      </c>
      <c r="Q35" s="14" t="str">
        <f>IF(T_iii_strat1!AA14=".","-",(CONCATENATE("[",ROUND(T_iii_strat1!AA14,1),"; ",ROUND(T_iii_strat1!AB14,1),"]")))</f>
        <v>[0; 0]</v>
      </c>
      <c r="T35" s="132"/>
      <c r="U35" s="18" t="str">
        <f>IF(T_iii_strat2!C14=".","-",(CONCATENATE("[",ROUND(T_iii_strat2!C14,1),"; ",ROUND(T_iii_strat2!D14,1),"]")))</f>
        <v>[0; 0]</v>
      </c>
      <c r="V35" s="14" t="str">
        <f>IF(T_iii_strat2!G14=".","-",(CONCATENATE("[",ROUND(T_iii_strat2!G14,1),"; ",ROUND(T_iii_strat2!H14,1),"]")))</f>
        <v>[0; 0]</v>
      </c>
      <c r="W35" s="14" t="str">
        <f>IF(T_iii_strat2!K14=".","-",(CONCATENATE("[",ROUND(T_iii_strat2!K14,1),"; ",ROUND(T_iii_strat2!L14,1),"]")))</f>
        <v>[0; 0]</v>
      </c>
      <c r="X35" s="14" t="str">
        <f>IF(T_iii_strat2!O14=".","-",(CONCATENATE("[",ROUND(T_iii_strat2!O14,1),"; ",ROUND(T_iii_strat2!P14,1),"]")))</f>
        <v>[0; 0]</v>
      </c>
      <c r="Y35" s="14" t="str">
        <f>IF(T_iii_strat2!S14=".","-",(CONCATENATE("[",ROUND(T_iii_strat2!S14,1),"; ",ROUND(T_iii_strat2!T14,1),"]")))</f>
        <v>[0; 0]</v>
      </c>
      <c r="Z35" s="14" t="str">
        <f>IF(T_iii_strat2!W14=".","-",(CONCATENATE("[",ROUND(T_iii_strat2!W14,1),"; ",ROUND(T_iii_strat2!X14,1),"]")))</f>
        <v>[0; 0]</v>
      </c>
      <c r="AA35" s="14" t="str">
        <f>IF(T_iii_strat2!AA14=".","-",(CONCATENATE("[",ROUND(T_iii_strat2!AA14,1),"; ",ROUND(T_iii_strat2!AB14,1),"]")))</f>
        <v>[0; 0]</v>
      </c>
      <c r="AD35" s="132"/>
      <c r="AE35" s="18" t="str">
        <f>IF(T_iii_strat3!C14=".","-",(CONCATENATE("[",ROUND(T_iii_strat3!C14,1),"; ",ROUND(T_iii_strat3!D14,1),"]")))</f>
        <v>[0; 0]</v>
      </c>
      <c r="AF35" s="14" t="str">
        <f>IF(T_iii_strat3!G14=".","-",(CONCATENATE("[",ROUND(T_iii_strat3!G14,1),"; ",ROUND(T_iii_strat3!H14,1),"]")))</f>
        <v>[0; 0]</v>
      </c>
      <c r="AG35" s="14" t="str">
        <f>IF(T_iii_strat3!K14=".","-",(CONCATENATE("[",ROUND(T_iii_strat3!K14,1),"; ",ROUND(T_iii_strat3!L14,1),"]")))</f>
        <v>[0; 0]</v>
      </c>
      <c r="AH35" s="14" t="str">
        <f>IF(T_iii_strat3!O14=".","-",(CONCATENATE("[",ROUND(T_iii_strat3!O14,1),"; ",ROUND(T_iii_strat3!P14,1),"]")))</f>
        <v>[0; 0]</v>
      </c>
      <c r="AI35" s="14" t="str">
        <f>IF(T_iii_strat3!S14=".","-",(CONCATENATE("[",ROUND(T_iii_strat3!S14,1),"; ",ROUND(T_iii_strat3!T14,1),"]")))</f>
        <v>[0; 0]</v>
      </c>
      <c r="AJ35" s="14" t="str">
        <f>IF(T_iii_strat3!W14=".","-",(CONCATENATE("[",ROUND(T_iii_strat3!W14,1),"; ",ROUND(T_iii_strat3!X14,1),"]")))</f>
        <v>[0; 0]</v>
      </c>
      <c r="AK35" s="14" t="str">
        <f>IF(T_iii_strat3!AA14=".","-",(CONCATENATE("[",ROUND(T_iii_strat3!AA14,1),"; ",ROUND(T_iii_strat3!AB14,1),"]")))</f>
        <v>[0; 0]</v>
      </c>
    </row>
    <row r="36" spans="1:37" x14ac:dyDescent="0.25">
      <c r="J36" s="131">
        <f>T_i!$A$15</f>
        <v>0</v>
      </c>
      <c r="K36" s="17">
        <f>ROUND(T_iii_strat1!B15,1)</f>
        <v>0</v>
      </c>
      <c r="L36" s="13">
        <f>ROUND(T_iii_strat1!F15,1)</f>
        <v>0</v>
      </c>
      <c r="M36" s="13">
        <f>ROUND(T_iii_strat1!J15,1)</f>
        <v>0</v>
      </c>
      <c r="N36" s="13">
        <f>ROUND(T_iii_strat1!N15,1)</f>
        <v>0</v>
      </c>
      <c r="O36" s="13">
        <f>ROUND(T_iii_strat1!R15,1)</f>
        <v>0</v>
      </c>
      <c r="P36" s="13">
        <f>ROUND(T_iii_strat1!V15,1)</f>
        <v>0</v>
      </c>
      <c r="Q36" s="13">
        <f>ROUND(T_iii_strat1!Z15,1)</f>
        <v>0</v>
      </c>
      <c r="T36" s="131">
        <f>T_i!$A$15</f>
        <v>0</v>
      </c>
      <c r="U36" s="17">
        <f>ROUND(T_iii_strat2!B15,1)</f>
        <v>0</v>
      </c>
      <c r="V36" s="13">
        <f>ROUND(T_iii_strat2!F15,1)</f>
        <v>0</v>
      </c>
      <c r="W36" s="13">
        <f>ROUND(T_iii_strat2!J15,1)</f>
        <v>0</v>
      </c>
      <c r="X36" s="13">
        <f>ROUND(T_iii_strat2!N15,1)</f>
        <v>0</v>
      </c>
      <c r="Y36" s="13">
        <f>ROUND(T_iii_strat2!R15,1)</f>
        <v>0</v>
      </c>
      <c r="Z36" s="13">
        <f>ROUND(T_iii_strat2!V15,1)</f>
        <v>0</v>
      </c>
      <c r="AA36" s="13">
        <f>ROUND(T_iii_strat2!Z15,1)</f>
        <v>0</v>
      </c>
      <c r="AD36" s="131">
        <f>T_i!$A$15</f>
        <v>0</v>
      </c>
      <c r="AE36" s="17">
        <f>ROUND(T_iii_strat3!B15,1)</f>
        <v>0</v>
      </c>
      <c r="AF36" s="13">
        <f>ROUND(T_iii_strat3!F15,1)</f>
        <v>0</v>
      </c>
      <c r="AG36" s="13">
        <f>ROUND(T_iii_strat3!J15,1)</f>
        <v>0</v>
      </c>
      <c r="AH36" s="13">
        <f>ROUND(T_iii_strat3!N15,1)</f>
        <v>0</v>
      </c>
      <c r="AI36" s="13">
        <f>ROUND(T_iii_strat3!R15,1)</f>
        <v>0</v>
      </c>
      <c r="AJ36" s="13">
        <f>ROUND(T_iii_strat3!V15,1)</f>
        <v>0</v>
      </c>
      <c r="AK36" s="13">
        <f>ROUND(T_iii_strat3!Z15,1)</f>
        <v>0</v>
      </c>
    </row>
    <row r="37" spans="1:37" x14ac:dyDescent="0.25">
      <c r="J37" s="132"/>
      <c r="K37" s="18" t="str">
        <f>IF(T_iii_strat1!C15=".","-",(CONCATENATE("[",ROUND(T_iii_strat1!C15,1),"; ",ROUND(T_iii_strat1!D15,1),"]")))</f>
        <v>[0; 0]</v>
      </c>
      <c r="L37" s="14" t="str">
        <f>IF(T_iii_strat1!G15=".","-",(CONCATENATE("[",ROUND(T_iii_strat1!G15,1),"; ",ROUND(T_iii_strat1!H15,1),"]")))</f>
        <v>[0; 0]</v>
      </c>
      <c r="M37" s="14" t="str">
        <f>IF(T_iii_strat1!K15=".","-",(CONCATENATE("[",ROUND(T_iii_strat1!K15,1),"; ",ROUND(T_iii_strat1!L15,1),"]")))</f>
        <v>[0; 0]</v>
      </c>
      <c r="N37" s="14" t="str">
        <f>IF(T_iii_strat1!O15=".","-",(CONCATENATE("[",ROUND(T_iii_strat1!O15,1),"; ",ROUND(T_iii_strat1!P15,1),"]")))</f>
        <v>[0; 0]</v>
      </c>
      <c r="O37" s="14" t="str">
        <f>IF(T_iii_strat1!S15=".","-",(CONCATENATE("[",ROUND(T_iii_strat1!S15,1),"; ",ROUND(T_iii_strat1!T15,1),"]")))</f>
        <v>[0; 0]</v>
      </c>
      <c r="P37" s="14" t="str">
        <f>IF(T_iii_strat1!W15=".","-",(CONCATENATE("[",ROUND(T_iii_strat1!W15,1),"; ",ROUND(T_iii_strat1!X15,1),"]")))</f>
        <v>[0; 0]</v>
      </c>
      <c r="Q37" s="14" t="str">
        <f>IF(T_iii_strat1!AA15=".","-",(CONCATENATE("[",ROUND(T_iii_strat1!AA15,1),"; ",ROUND(T_iii_strat1!AB15,1),"]")))</f>
        <v>[0; 0]</v>
      </c>
      <c r="T37" s="132"/>
      <c r="U37" s="18" t="str">
        <f>IF(T_iii_strat2!C15=".","-",(CONCATENATE("[",ROUND(T_iii_strat2!C15,1),"; ",ROUND(T_iii_strat2!D15,1),"]")))</f>
        <v>[0; 0]</v>
      </c>
      <c r="V37" s="14" t="str">
        <f>IF(T_iii_strat2!G15=".","-",(CONCATENATE("[",ROUND(T_iii_strat2!G15,1),"; ",ROUND(T_iii_strat2!H15,1),"]")))</f>
        <v>[0; 0]</v>
      </c>
      <c r="W37" s="14" t="str">
        <f>IF(T_iii_strat2!K15=".","-",(CONCATENATE("[",ROUND(T_iii_strat2!K15,1),"; ",ROUND(T_iii_strat2!L15,1),"]")))</f>
        <v>[0; 0]</v>
      </c>
      <c r="X37" s="14" t="str">
        <f>IF(T_iii_strat2!O15=".","-",(CONCATENATE("[",ROUND(T_iii_strat2!O15,1),"; ",ROUND(T_iii_strat2!P15,1),"]")))</f>
        <v>[0; 0]</v>
      </c>
      <c r="Y37" s="14" t="str">
        <f>IF(T_iii_strat2!S15=".","-",(CONCATENATE("[",ROUND(T_iii_strat2!S15,1),"; ",ROUND(T_iii_strat2!T15,1),"]")))</f>
        <v>[0; 0]</v>
      </c>
      <c r="Z37" s="14" t="str">
        <f>IF(T_iii_strat2!W15=".","-",(CONCATENATE("[",ROUND(T_iii_strat2!W15,1),"; ",ROUND(T_iii_strat2!X15,1),"]")))</f>
        <v>[0; 0]</v>
      </c>
      <c r="AA37" s="14" t="str">
        <f>IF(T_iii_strat2!AA15=".","-",(CONCATENATE("[",ROUND(T_iii_strat2!AA15,1),"; ",ROUND(T_iii_strat2!AB15,1),"]")))</f>
        <v>[0; 0]</v>
      </c>
      <c r="AD37" s="132"/>
      <c r="AE37" s="18" t="str">
        <f>IF(T_iii_strat3!C15=".","-",(CONCATENATE("[",ROUND(T_iii_strat3!C15,1),"; ",ROUND(T_iii_strat3!D15,1),"]")))</f>
        <v>[0; 0]</v>
      </c>
      <c r="AF37" s="14" t="str">
        <f>IF(T_iii_strat3!G15=".","-",(CONCATENATE("[",ROUND(T_iii_strat3!G15,1),"; ",ROUND(T_iii_strat3!H15,1),"]")))</f>
        <v>[0; 0]</v>
      </c>
      <c r="AG37" s="14" t="str">
        <f>IF(T_iii_strat3!K15=".","-",(CONCATENATE("[",ROUND(T_iii_strat3!K15,1),"; ",ROUND(T_iii_strat3!L15,1),"]")))</f>
        <v>[0; 0]</v>
      </c>
      <c r="AH37" s="14" t="str">
        <f>IF(T_iii_strat3!O15=".","-",(CONCATENATE("[",ROUND(T_iii_strat3!O15,1),"; ",ROUND(T_iii_strat3!P15,1),"]")))</f>
        <v>[0; 0]</v>
      </c>
      <c r="AI37" s="14" t="str">
        <f>IF(T_iii_strat3!S15=".","-",(CONCATENATE("[",ROUND(T_iii_strat3!S15,1),"; ",ROUND(T_iii_strat3!T15,1),"]")))</f>
        <v>[0; 0]</v>
      </c>
      <c r="AJ37" s="14" t="str">
        <f>IF(T_iii_strat3!W15=".","-",(CONCATENATE("[",ROUND(T_iii_strat3!W15,1),"; ",ROUND(T_iii_strat3!X15,1),"]")))</f>
        <v>[0; 0]</v>
      </c>
      <c r="AK37" s="14" t="str">
        <f>IF(T_iii_strat3!AA15=".","-",(CONCATENATE("[",ROUND(T_iii_strat3!AA15,1),"; ",ROUND(T_iii_strat3!AB15,1),"]")))</f>
        <v>[0; 0]</v>
      </c>
    </row>
    <row r="38" spans="1:37" x14ac:dyDescent="0.25">
      <c r="J38" s="131">
        <f>T_i!$A$16</f>
        <v>0</v>
      </c>
      <c r="K38" s="17">
        <f>ROUND(T_iii_strat1!B16,1)</f>
        <v>0</v>
      </c>
      <c r="L38" s="13">
        <f>ROUND(T_iii_strat1!F16,1)</f>
        <v>0</v>
      </c>
      <c r="M38" s="13">
        <f>ROUND(T_iii_strat1!J16,1)</f>
        <v>0</v>
      </c>
      <c r="N38" s="13">
        <f>ROUND(T_iii_strat1!N16,1)</f>
        <v>0</v>
      </c>
      <c r="O38" s="13">
        <f>ROUND(T_iii_strat1!R16,1)</f>
        <v>0</v>
      </c>
      <c r="P38" s="13">
        <f>ROUND(T_iii_strat1!V16,1)</f>
        <v>0</v>
      </c>
      <c r="Q38" s="13">
        <f>ROUND(T_iii_strat1!Z16,1)</f>
        <v>0</v>
      </c>
      <c r="T38" s="131">
        <f>T_i!$A$16</f>
        <v>0</v>
      </c>
      <c r="U38" s="17">
        <f>ROUND(T_iii_strat2!B16,1)</f>
        <v>0</v>
      </c>
      <c r="V38" s="13">
        <f>ROUND(T_iii_strat2!F16,1)</f>
        <v>0</v>
      </c>
      <c r="W38" s="13">
        <f>ROUND(T_iii_strat2!J16,1)</f>
        <v>0</v>
      </c>
      <c r="X38" s="13">
        <f>ROUND(T_iii_strat2!N16,1)</f>
        <v>0</v>
      </c>
      <c r="Y38" s="13">
        <f>ROUND(T_iii_strat2!R16,1)</f>
        <v>0</v>
      </c>
      <c r="Z38" s="13">
        <f>ROUND(T_iii_strat2!V16,1)</f>
        <v>0</v>
      </c>
      <c r="AA38" s="13">
        <f>ROUND(T_iii_strat2!Z16,1)</f>
        <v>0</v>
      </c>
      <c r="AD38" s="131">
        <f>T_i!$A$16</f>
        <v>0</v>
      </c>
      <c r="AE38" s="17">
        <f>ROUND(T_iii_strat3!B16,1)</f>
        <v>0</v>
      </c>
      <c r="AF38" s="13">
        <f>ROUND(T_iii_strat3!F16,1)</f>
        <v>0</v>
      </c>
      <c r="AG38" s="13">
        <f>ROUND(T_iii_strat3!J16,1)</f>
        <v>0</v>
      </c>
      <c r="AH38" s="13">
        <f>ROUND(T_iii_strat3!N16,1)</f>
        <v>0</v>
      </c>
      <c r="AI38" s="13">
        <f>ROUND(T_iii_strat3!R16,1)</f>
        <v>0</v>
      </c>
      <c r="AJ38" s="13">
        <f>ROUND(T_iii_strat3!V16,1)</f>
        <v>0</v>
      </c>
      <c r="AK38" s="13">
        <f>ROUND(T_iii_strat3!Z16,1)</f>
        <v>0</v>
      </c>
    </row>
    <row r="39" spans="1:37" x14ac:dyDescent="0.25">
      <c r="J39" s="132"/>
      <c r="K39" s="18" t="str">
        <f>IF(T_iii_strat1!C16=".","-",(CONCATENATE("[",ROUND(T_iii_strat1!C16,1),"; ",ROUND(T_iii_strat1!D16,1),"]")))</f>
        <v>[0; 0]</v>
      </c>
      <c r="L39" s="14" t="str">
        <f>IF(T_iii_strat1!G16=".","-",(CONCATENATE("[",ROUND(T_iii_strat1!G16,1),"; ",ROUND(T_iii_strat1!H16,1),"]")))</f>
        <v>[0; 0]</v>
      </c>
      <c r="M39" s="14" t="str">
        <f>IF(T_iii_strat1!K16=".","-",(CONCATENATE("[",ROUND(T_iii_strat1!K16,1),"; ",ROUND(T_iii_strat1!L16,1),"]")))</f>
        <v>[0; 0]</v>
      </c>
      <c r="N39" s="14" t="str">
        <f>IF(T_iii_strat1!O16=".","-",(CONCATENATE("[",ROUND(T_iii_strat1!O16,1),"; ",ROUND(T_iii_strat1!P16,1),"]")))</f>
        <v>[0; 0]</v>
      </c>
      <c r="O39" s="14" t="str">
        <f>IF(T_iii_strat1!S16=".","-",(CONCATENATE("[",ROUND(T_iii_strat1!S16,1),"; ",ROUND(T_iii_strat1!T16,1),"]")))</f>
        <v>[0; 0]</v>
      </c>
      <c r="P39" s="14" t="str">
        <f>IF(T_iii_strat1!W16=".","-",(CONCATENATE("[",ROUND(T_iii_strat1!W16,1),"; ",ROUND(T_iii_strat1!X16,1),"]")))</f>
        <v>[0; 0]</v>
      </c>
      <c r="Q39" s="14" t="str">
        <f>IF(T_iii_strat1!AA16=".","-",(CONCATENATE("[",ROUND(T_iii_strat1!AA16,1),"; ",ROUND(T_iii_strat1!AB16,1),"]")))</f>
        <v>[0; 0]</v>
      </c>
      <c r="T39" s="132"/>
      <c r="U39" s="18" t="str">
        <f>IF(T_iii_strat2!C16=".","-",(CONCATENATE("[",ROUND(T_iii_strat2!C16,1),"; ",ROUND(T_iii_strat2!D16,1),"]")))</f>
        <v>[0; 0]</v>
      </c>
      <c r="V39" s="14" t="str">
        <f>IF(T_iii_strat2!G16=".","-",(CONCATENATE("[",ROUND(T_iii_strat2!G16,1),"; ",ROUND(T_iii_strat2!H16,1),"]")))</f>
        <v>[0; 0]</v>
      </c>
      <c r="W39" s="14" t="str">
        <f>IF(T_iii_strat2!K16=".","-",(CONCATENATE("[",ROUND(T_iii_strat2!K16,1),"; ",ROUND(T_iii_strat2!L16,1),"]")))</f>
        <v>[0; 0]</v>
      </c>
      <c r="X39" s="14" t="str">
        <f>IF(T_iii_strat2!O16=".","-",(CONCATENATE("[",ROUND(T_iii_strat2!O16,1),"; ",ROUND(T_iii_strat2!P16,1),"]")))</f>
        <v>[0; 0]</v>
      </c>
      <c r="Y39" s="14" t="str">
        <f>IF(T_iii_strat2!S16=".","-",(CONCATENATE("[",ROUND(T_iii_strat2!S16,1),"; ",ROUND(T_iii_strat2!T16,1),"]")))</f>
        <v>[0; 0]</v>
      </c>
      <c r="Z39" s="14" t="str">
        <f>IF(T_iii_strat2!W16=".","-",(CONCATENATE("[",ROUND(T_iii_strat2!W16,1),"; ",ROUND(T_iii_strat2!X16,1),"]")))</f>
        <v>[0; 0]</v>
      </c>
      <c r="AA39" s="14" t="str">
        <f>IF(T_iii_strat2!AA16=".","-",(CONCATENATE("[",ROUND(T_iii_strat2!AA16,1),"; ",ROUND(T_iii_strat2!AB16,1),"]")))</f>
        <v>[0; 0]</v>
      </c>
      <c r="AD39" s="132"/>
      <c r="AE39" s="18" t="str">
        <f>IF(T_iii_strat3!C16=".","-",(CONCATENATE("[",ROUND(T_iii_strat3!C16,1),"; ",ROUND(T_iii_strat3!D16,1),"]")))</f>
        <v>[0; 0]</v>
      </c>
      <c r="AF39" s="14" t="str">
        <f>IF(T_iii_strat3!G16=".","-",(CONCATENATE("[",ROUND(T_iii_strat3!G16,1),"; ",ROUND(T_iii_strat3!H16,1),"]")))</f>
        <v>[0; 0]</v>
      </c>
      <c r="AG39" s="14" t="str">
        <f>IF(T_iii_strat3!K16=".","-",(CONCATENATE("[",ROUND(T_iii_strat3!K16,1),"; ",ROUND(T_iii_strat3!L16,1),"]")))</f>
        <v>[0; 0]</v>
      </c>
      <c r="AH39" s="14" t="str">
        <f>IF(T_iii_strat3!O16=".","-",(CONCATENATE("[",ROUND(T_iii_strat3!O16,1),"; ",ROUND(T_iii_strat3!P16,1),"]")))</f>
        <v>[0; 0]</v>
      </c>
      <c r="AI39" s="14" t="str">
        <f>IF(T_iii_strat3!S16=".","-",(CONCATENATE("[",ROUND(T_iii_strat3!S16,1),"; ",ROUND(T_iii_strat3!T16,1),"]")))</f>
        <v>[0; 0]</v>
      </c>
      <c r="AJ39" s="14" t="str">
        <f>IF(T_iii_strat3!W16=".","-",(CONCATENATE("[",ROUND(T_iii_strat3!W16,1),"; ",ROUND(T_iii_strat3!X16,1),"]")))</f>
        <v>[0; 0]</v>
      </c>
      <c r="AK39" s="14" t="str">
        <f>IF(T_iii_strat3!AA16=".","-",(CONCATENATE("[",ROUND(T_iii_strat3!AA16,1),"; ",ROUND(T_iii_strat3!AB16,1),"]")))</f>
        <v>[0; 0]</v>
      </c>
    </row>
    <row r="40" spans="1:37" x14ac:dyDescent="0.25">
      <c r="J40" s="131">
        <f>T_i!$A$17</f>
        <v>0</v>
      </c>
      <c r="K40" s="17">
        <f>ROUND(T_iii_strat1!B17,1)</f>
        <v>0</v>
      </c>
      <c r="L40" s="13">
        <f>ROUND(T_iii_strat1!F17,1)</f>
        <v>0</v>
      </c>
      <c r="M40" s="13">
        <f>ROUND(T_iii_strat1!J17,1)</f>
        <v>0</v>
      </c>
      <c r="N40" s="13">
        <f>ROUND(T_iii_strat1!N17,1)</f>
        <v>0</v>
      </c>
      <c r="O40" s="13">
        <f>ROUND(T_iii_strat1!R17,1)</f>
        <v>0</v>
      </c>
      <c r="P40" s="13">
        <f>ROUND(T_iii_strat1!V17,1)</f>
        <v>0</v>
      </c>
      <c r="Q40" s="13">
        <f>ROUND(T_iii_strat1!Z17,1)</f>
        <v>0</v>
      </c>
      <c r="T40" s="131">
        <f>T_i!$A$17</f>
        <v>0</v>
      </c>
      <c r="U40" s="17">
        <f>ROUND(T_iii_strat2!B17,1)</f>
        <v>0</v>
      </c>
      <c r="V40" s="13">
        <f>ROUND(T_iii_strat2!F17,1)</f>
        <v>0</v>
      </c>
      <c r="W40" s="13">
        <f>ROUND(T_iii_strat2!J17,1)</f>
        <v>0</v>
      </c>
      <c r="X40" s="13">
        <f>ROUND(T_iii_strat2!N17,1)</f>
        <v>0</v>
      </c>
      <c r="Y40" s="13">
        <f>ROUND(T_iii_strat2!R17,1)</f>
        <v>0</v>
      </c>
      <c r="Z40" s="13">
        <f>ROUND(T_iii_strat2!V17,1)</f>
        <v>0</v>
      </c>
      <c r="AA40" s="13">
        <f>ROUND(T_iii_strat2!Z17,1)</f>
        <v>0</v>
      </c>
      <c r="AD40" s="131">
        <f>T_i!$A$17</f>
        <v>0</v>
      </c>
      <c r="AE40" s="17">
        <f>ROUND(T_iii_strat3!B17,1)</f>
        <v>0</v>
      </c>
      <c r="AF40" s="13">
        <f>ROUND(T_iii_strat3!F17,1)</f>
        <v>0</v>
      </c>
      <c r="AG40" s="13">
        <f>ROUND(T_iii_strat3!J17,1)</f>
        <v>0</v>
      </c>
      <c r="AH40" s="13">
        <f>ROUND(T_iii_strat3!N17,1)</f>
        <v>0</v>
      </c>
      <c r="AI40" s="13">
        <f>ROUND(T_iii_strat3!R17,1)</f>
        <v>0</v>
      </c>
      <c r="AJ40" s="13">
        <f>ROUND(T_iii_strat3!V17,1)</f>
        <v>0</v>
      </c>
      <c r="AK40" s="13">
        <f>ROUND(T_iii_strat3!Z17,1)</f>
        <v>0</v>
      </c>
    </row>
    <row r="41" spans="1:37" x14ac:dyDescent="0.25">
      <c r="A41" s="29"/>
      <c r="J41" s="133"/>
      <c r="K41" s="18" t="str">
        <f>IF(T_iii_strat1!C17=".","-",(CONCATENATE("[",ROUND(T_iii_strat1!C17,1),"; ",ROUND(T_iii_strat1!D17,1),"]")))</f>
        <v>[0; 0]</v>
      </c>
      <c r="L41" s="14" t="str">
        <f>IF(T_iii_strat1!G17=".","-",(CONCATENATE("[",ROUND(T_iii_strat1!G17,1),"; ",ROUND(T_iii_strat1!H17,1),"]")))</f>
        <v>[0; 0]</v>
      </c>
      <c r="M41" s="14" t="str">
        <f>IF(T_iii_strat1!K17=".","-",(CONCATENATE("[",ROUND(T_iii_strat1!K17,1),"; ",ROUND(T_iii_strat1!L17,1),"]")))</f>
        <v>[0; 0]</v>
      </c>
      <c r="N41" s="14" t="str">
        <f>IF(T_iii_strat1!O17=".","-",(CONCATENATE("[",ROUND(T_iii_strat1!O17,1),"; ",ROUND(T_iii_strat1!P17,1),"]")))</f>
        <v>[0; 0]</v>
      </c>
      <c r="O41" s="14" t="str">
        <f>IF(T_iii_strat1!S17=".","-",(CONCATENATE("[",ROUND(T_iii_strat1!S17,1),"; ",ROUND(T_iii_strat1!T17,1),"]")))</f>
        <v>[0; 0]</v>
      </c>
      <c r="P41" s="14" t="str">
        <f>IF(T_iii_strat1!W17=".","-",(CONCATENATE("[",ROUND(T_iii_strat1!W17,1),"; ",ROUND(T_iii_strat1!X17,1),"]")))</f>
        <v>[0; 0]</v>
      </c>
      <c r="Q41" s="14" t="str">
        <f>IF(T_iii_strat1!AA17=".","-",(CONCATENATE("[",ROUND(T_iii_strat1!AA17,1),"; ",ROUND(T_iii_strat1!AB17,1),"]")))</f>
        <v>[0; 0]</v>
      </c>
      <c r="T41" s="133"/>
      <c r="U41" s="18" t="str">
        <f>IF(T_iii_strat2!C17=".","-",(CONCATENATE("[",ROUND(T_iii_strat2!C17,1),"; ",ROUND(T_iii_strat2!D17,1),"]")))</f>
        <v>[0; 0]</v>
      </c>
      <c r="V41" s="14" t="str">
        <f>IF(T_iii_strat2!G17=".","-",(CONCATENATE("[",ROUND(T_iii_strat2!G17,1),"; ",ROUND(T_iii_strat2!H17,1),"]")))</f>
        <v>[0; 0]</v>
      </c>
      <c r="W41" s="14" t="str">
        <f>IF(T_iii_strat2!K17=".","-",(CONCATENATE("[",ROUND(T_iii_strat2!K17,1),"; ",ROUND(T_iii_strat2!L17,1),"]")))</f>
        <v>[0; 0]</v>
      </c>
      <c r="X41" s="14" t="str">
        <f>IF(T_iii_strat2!O17=".","-",(CONCATENATE("[",ROUND(T_iii_strat2!O17,1),"; ",ROUND(T_iii_strat2!P17,1),"]")))</f>
        <v>[0; 0]</v>
      </c>
      <c r="Y41" s="14" t="str">
        <f>IF(T_iii_strat2!S17=".","-",(CONCATENATE("[",ROUND(T_iii_strat2!S17,1),"; ",ROUND(T_iii_strat2!T17,1),"]")))</f>
        <v>[0; 0]</v>
      </c>
      <c r="Z41" s="14" t="str">
        <f>IF(T_iii_strat2!W17=".","-",(CONCATENATE("[",ROUND(T_iii_strat2!W17,1),"; ",ROUND(T_iii_strat2!X17,1),"]")))</f>
        <v>[0; 0]</v>
      </c>
      <c r="AA41" s="14" t="str">
        <f>IF(T_iii_strat2!AA17=".","-",(CONCATENATE("[",ROUND(T_iii_strat2!AA17,1),"; ",ROUND(T_iii_strat2!AB17,1),"]")))</f>
        <v>[0; 0]</v>
      </c>
      <c r="AD41" s="133"/>
      <c r="AE41" s="18" t="str">
        <f>IF(T_iii_strat3!C17=".","-",(CONCATENATE("[",ROUND(T_iii_strat3!C17,1),"; ",ROUND(T_iii_strat3!D17,1),"]")))</f>
        <v>[0; 0]</v>
      </c>
      <c r="AF41" s="14" t="str">
        <f>IF(T_iii_strat3!G17=".","-",(CONCATENATE("[",ROUND(T_iii_strat3!G17,1),"; ",ROUND(T_iii_strat3!H17,1),"]")))</f>
        <v>[0; 0]</v>
      </c>
      <c r="AG41" s="14" t="str">
        <f>IF(T_iii_strat3!K17=".","-",(CONCATENATE("[",ROUND(T_iii_strat3!K17,1),"; ",ROUND(T_iii_strat3!L17,1),"]")))</f>
        <v>[0; 0]</v>
      </c>
      <c r="AH41" s="14" t="str">
        <f>IF(T_iii_strat3!O17=".","-",(CONCATENATE("[",ROUND(T_iii_strat3!O17,1),"; ",ROUND(T_iii_strat3!P17,1),"]")))</f>
        <v>[0; 0]</v>
      </c>
      <c r="AI41" s="14" t="str">
        <f>IF(T_iii_strat3!S17=".","-",(CONCATENATE("[",ROUND(T_iii_strat3!S17,1),"; ",ROUND(T_iii_strat3!T17,1),"]")))</f>
        <v>[0; 0]</v>
      </c>
      <c r="AJ41" s="14" t="str">
        <f>IF(T_iii_strat3!W17=".","-",(CONCATENATE("[",ROUND(T_iii_strat3!W17,1),"; ",ROUND(T_iii_strat3!X17,1),"]")))</f>
        <v>[0; 0]</v>
      </c>
      <c r="AK41" s="14" t="str">
        <f>IF(T_iii_strat3!AA17=".","-",(CONCATENATE("[",ROUND(T_iii_strat3!AA17,1),"; ",ROUND(T_iii_strat3!AB17,1),"]")))</f>
        <v>[0; 0]</v>
      </c>
    </row>
    <row r="42" spans="1:37" x14ac:dyDescent="0.25">
      <c r="J42" s="129">
        <f>T_i!$A$18</f>
        <v>0</v>
      </c>
      <c r="K42" s="17">
        <f>ROUND(T_iii_strat1!B18,1)</f>
        <v>0</v>
      </c>
      <c r="L42" s="13">
        <f>ROUND(T_iii_strat1!F18,1)</f>
        <v>0</v>
      </c>
      <c r="M42" s="13">
        <f>ROUND(T_iii_strat1!J18,1)</f>
        <v>0</v>
      </c>
      <c r="N42" s="13">
        <f>ROUND(T_iii_strat1!N18,1)</f>
        <v>0</v>
      </c>
      <c r="O42" s="13">
        <f>ROUND(T_iii_strat1!R18,1)</f>
        <v>0</v>
      </c>
      <c r="P42" s="13">
        <f>ROUND(T_iii_strat1!V18,1)</f>
        <v>0</v>
      </c>
      <c r="Q42" s="13">
        <f>ROUND(T_iii_strat1!Z18,1)</f>
        <v>0</v>
      </c>
      <c r="T42" s="129">
        <f>T_i!$A$18</f>
        <v>0</v>
      </c>
      <c r="U42" s="17">
        <f>ROUND(T_iii_strat2!B18,1)</f>
        <v>0</v>
      </c>
      <c r="V42" s="13">
        <f>ROUND(T_iii_strat2!F18,1)</f>
        <v>0</v>
      </c>
      <c r="W42" s="13">
        <f>ROUND(T_iii_strat2!J18,1)</f>
        <v>0</v>
      </c>
      <c r="X42" s="13">
        <f>ROUND(T_iii_strat2!N18,1)</f>
        <v>0</v>
      </c>
      <c r="Y42" s="13">
        <f>ROUND(T_iii_strat2!R18,1)</f>
        <v>0</v>
      </c>
      <c r="Z42" s="13">
        <f>ROUND(T_iii_strat2!V18,1)</f>
        <v>0</v>
      </c>
      <c r="AA42" s="13">
        <f>ROUND(T_iii_strat2!Z18,1)</f>
        <v>0</v>
      </c>
      <c r="AD42" s="129">
        <f>T_i!$A$18</f>
        <v>0</v>
      </c>
      <c r="AE42" s="17">
        <f>ROUND(T_iii_strat3!B18,1)</f>
        <v>0</v>
      </c>
      <c r="AF42" s="13">
        <f>ROUND(T_iii_strat3!F18,1)</f>
        <v>0</v>
      </c>
      <c r="AG42" s="13">
        <f>ROUND(T_iii_strat3!J18,1)</f>
        <v>0</v>
      </c>
      <c r="AH42" s="13">
        <f>ROUND(T_iii_strat3!N18,1)</f>
        <v>0</v>
      </c>
      <c r="AI42" s="13">
        <f>ROUND(T_iii_strat3!R18,1)</f>
        <v>0</v>
      </c>
      <c r="AJ42" s="13">
        <f>ROUND(T_iii_strat3!V18,1)</f>
        <v>0</v>
      </c>
      <c r="AK42" s="13">
        <f>ROUND(T_iii_strat3!Z18,1)</f>
        <v>0</v>
      </c>
    </row>
    <row r="43" spans="1:37" x14ac:dyDescent="0.25">
      <c r="J43" s="134"/>
      <c r="K43" s="18" t="str">
        <f>IF(T_iii_strat1!C18=".","-",(CONCATENATE("[",ROUND(T_iii_strat1!C18,1),"; ",ROUND(T_iii_strat1!D18,1),"]")))</f>
        <v>[0; 0]</v>
      </c>
      <c r="L43" s="14" t="str">
        <f>IF(T_iii_strat1!G18=".","-",(CONCATENATE("[",ROUND(T_iii_strat1!G18,1),"; ",ROUND(T_iii_strat1!H18,1),"]")))</f>
        <v>[0; 0]</v>
      </c>
      <c r="M43" s="14" t="str">
        <f>IF(T_iii_strat1!K18=".","-",(CONCATENATE("[",ROUND(T_iii_strat1!K18,1),"; ",ROUND(T_iii_strat1!L18,1),"]")))</f>
        <v>[0; 0]</v>
      </c>
      <c r="N43" s="14" t="str">
        <f>IF(T_iii_strat1!O18=".","-",(CONCATENATE("[",ROUND(T_iii_strat1!O18,1),"; ",ROUND(T_iii_strat1!P18,1),"]")))</f>
        <v>[0; 0]</v>
      </c>
      <c r="O43" s="14" t="str">
        <f>IF(T_iii_strat1!S18=".","-",(CONCATENATE("[",ROUND(T_iii_strat1!S18,1),"; ",ROUND(T_iii_strat1!T18,1),"]")))</f>
        <v>[0; 0]</v>
      </c>
      <c r="P43" s="14" t="str">
        <f>IF(T_iii_strat1!W18=".","-",(CONCATENATE("[",ROUND(T_iii_strat1!W18,1),"; ",ROUND(T_iii_strat1!X18,1),"]")))</f>
        <v>[0; 0]</v>
      </c>
      <c r="Q43" s="14" t="str">
        <f>IF(T_iii_strat1!AA18=".","-",(CONCATENATE("[",ROUND(T_iii_strat1!AA18,1),"; ",ROUND(T_iii_strat1!AB18,1),"]")))</f>
        <v>[0; 0]</v>
      </c>
      <c r="T43" s="134"/>
      <c r="U43" s="18" t="str">
        <f>IF(T_iii_strat2!C18=".","-",(CONCATENATE("[",ROUND(T_iii_strat2!C18,1),"; ",ROUND(T_iii_strat2!D18,1),"]")))</f>
        <v>[0; 0]</v>
      </c>
      <c r="V43" s="14" t="str">
        <f>IF(T_iii_strat2!G18=".","-",(CONCATENATE("[",ROUND(T_iii_strat2!G18,1),"; ",ROUND(T_iii_strat2!H18,1),"]")))</f>
        <v>[0; 0]</v>
      </c>
      <c r="W43" s="14" t="str">
        <f>IF(T_iii_strat2!K18=".","-",(CONCATENATE("[",ROUND(T_iii_strat2!K18,1),"; ",ROUND(T_iii_strat2!L18,1),"]")))</f>
        <v>[0; 0]</v>
      </c>
      <c r="X43" s="14" t="str">
        <f>IF(T_iii_strat2!O18=".","-",(CONCATENATE("[",ROUND(T_iii_strat2!O18,1),"; ",ROUND(T_iii_strat2!P18,1),"]")))</f>
        <v>[0; 0]</v>
      </c>
      <c r="Y43" s="14" t="str">
        <f>IF(T_iii_strat2!S18=".","-",(CONCATENATE("[",ROUND(T_iii_strat2!S18,1),"; ",ROUND(T_iii_strat2!T18,1),"]")))</f>
        <v>[0; 0]</v>
      </c>
      <c r="Z43" s="14" t="str">
        <f>IF(T_iii_strat2!W18=".","-",(CONCATENATE("[",ROUND(T_iii_strat2!W18,1),"; ",ROUND(T_iii_strat2!X18,1),"]")))</f>
        <v>[0; 0]</v>
      </c>
      <c r="AA43" s="14" t="str">
        <f>IF(T_iii_strat2!AA18=".","-",(CONCATENATE("[",ROUND(T_iii_strat2!AA18,1),"; ",ROUND(T_iii_strat2!AB18,1),"]")))</f>
        <v>[0; 0]</v>
      </c>
      <c r="AD43" s="134"/>
      <c r="AE43" s="18" t="str">
        <f>IF(T_iii_strat3!C18=".","-",(CONCATENATE("[",ROUND(T_iii_strat3!C18,1),"; ",ROUND(T_iii_strat3!D18,1),"]")))</f>
        <v>[0; 0]</v>
      </c>
      <c r="AF43" s="14" t="str">
        <f>IF(T_iii_strat3!G18=".","-",(CONCATENATE("[",ROUND(T_iii_strat3!G18,1),"; ",ROUND(T_iii_strat3!H18,1),"]")))</f>
        <v>[0; 0]</v>
      </c>
      <c r="AG43" s="14" t="str">
        <f>IF(T_iii_strat3!K18=".","-",(CONCATENATE("[",ROUND(T_iii_strat3!K18,1),"; ",ROUND(T_iii_strat3!L18,1),"]")))</f>
        <v>[0; 0]</v>
      </c>
      <c r="AH43" s="14" t="str">
        <f>IF(T_iii_strat3!O18=".","-",(CONCATENATE("[",ROUND(T_iii_strat3!O18,1),"; ",ROUND(T_iii_strat3!P18,1),"]")))</f>
        <v>[0; 0]</v>
      </c>
      <c r="AI43" s="14" t="str">
        <f>IF(T_iii_strat3!S18=".","-",(CONCATENATE("[",ROUND(T_iii_strat3!S18,1),"; ",ROUND(T_iii_strat3!T18,1),"]")))</f>
        <v>[0; 0]</v>
      </c>
      <c r="AJ43" s="14" t="str">
        <f>IF(T_iii_strat3!W18=".","-",(CONCATENATE("[",ROUND(T_iii_strat3!W18,1),"; ",ROUND(T_iii_strat3!X18,1),"]")))</f>
        <v>[0; 0]</v>
      </c>
      <c r="AK43" s="14" t="str">
        <f>IF(T_iii_strat3!AA18=".","-",(CONCATENATE("[",ROUND(T_iii_strat3!AA18,1),"; ",ROUND(T_iii_strat3!AB18,1),"]")))</f>
        <v>[0; 0]</v>
      </c>
    </row>
    <row r="44" spans="1:37" x14ac:dyDescent="0.25">
      <c r="J44" s="135">
        <f>T_i!$A$19</f>
        <v>0</v>
      </c>
      <c r="K44" s="17">
        <f>ROUND(T_iii_strat1!B19,1)</f>
        <v>0</v>
      </c>
      <c r="L44" s="13">
        <f>ROUND(T_iii_strat1!F19,1)</f>
        <v>0</v>
      </c>
      <c r="M44" s="13">
        <f>ROUND(T_iii_strat1!J19,1)</f>
        <v>0</v>
      </c>
      <c r="N44" s="13">
        <f>ROUND(T_iii_strat1!N19,1)</f>
        <v>0</v>
      </c>
      <c r="O44" s="13">
        <f>ROUND(T_iii_strat1!R19,1)</f>
        <v>0</v>
      </c>
      <c r="P44" s="13">
        <f>ROUND(T_iii_strat1!V19,1)</f>
        <v>0</v>
      </c>
      <c r="Q44" s="13">
        <f>ROUND(T_iii_strat1!Z19,1)</f>
        <v>0</v>
      </c>
      <c r="T44" s="135">
        <f>T_i!$A$19</f>
        <v>0</v>
      </c>
      <c r="U44" s="17">
        <f>ROUND(T_iii_strat2!B19,1)</f>
        <v>0</v>
      </c>
      <c r="V44" s="13">
        <f>ROUND(T_iii_strat2!F19,1)</f>
        <v>0</v>
      </c>
      <c r="W44" s="13">
        <f>ROUND(T_iii_strat2!J19,1)</f>
        <v>0</v>
      </c>
      <c r="X44" s="13">
        <f>ROUND(T_iii_strat2!N19,1)</f>
        <v>0</v>
      </c>
      <c r="Y44" s="13">
        <f>ROUND(T_iii_strat2!R19,1)</f>
        <v>0</v>
      </c>
      <c r="Z44" s="13">
        <f>ROUND(T_iii_strat2!V19,1)</f>
        <v>0</v>
      </c>
      <c r="AA44" s="13">
        <f>ROUND(T_iii_strat2!Z19,1)</f>
        <v>0</v>
      </c>
      <c r="AD44" s="135">
        <f>T_i!$A$19</f>
        <v>0</v>
      </c>
      <c r="AE44" s="17">
        <f>ROUND(T_iii_strat3!B19,1)</f>
        <v>0</v>
      </c>
      <c r="AF44" s="13">
        <f>ROUND(T_iii_strat3!F19,1)</f>
        <v>0</v>
      </c>
      <c r="AG44" s="13">
        <f>ROUND(T_iii_strat3!J19,1)</f>
        <v>0</v>
      </c>
      <c r="AH44" s="13">
        <f>ROUND(T_iii_strat3!N19,1)</f>
        <v>0</v>
      </c>
      <c r="AI44" s="13">
        <f>ROUND(T_iii_strat3!R19,1)</f>
        <v>0</v>
      </c>
      <c r="AJ44" s="13">
        <f>ROUND(T_iii_strat3!V19,1)</f>
        <v>0</v>
      </c>
      <c r="AK44" s="13">
        <f>ROUND(T_iii_strat3!Z19,1)</f>
        <v>0</v>
      </c>
    </row>
    <row r="45" spans="1:37" x14ac:dyDescent="0.25">
      <c r="J45" s="136"/>
      <c r="K45" s="18" t="str">
        <f>IF(T_iii_strat1!C19=".","-",(CONCATENATE("[",ROUND(T_iii_strat1!C19,1),"; ",ROUND(T_iii_strat1!D19,1),"]")))</f>
        <v>[0; 0]</v>
      </c>
      <c r="L45" s="14" t="str">
        <f>IF(T_iii_strat1!G19=".","-",(CONCATENATE("[",ROUND(T_iii_strat1!G19,1),"; ",ROUND(T_iii_strat1!H19,1),"]")))</f>
        <v>[0; 0]</v>
      </c>
      <c r="M45" s="14" t="str">
        <f>IF(T_iii_strat1!K19=".","-",(CONCATENATE("[",ROUND(T_iii_strat1!K19,1),"; ",ROUND(T_iii_strat1!L19,1),"]")))</f>
        <v>[0; 0]</v>
      </c>
      <c r="N45" s="14" t="str">
        <f>IF(T_iii_strat1!O19=".","-",(CONCATENATE("[",ROUND(T_iii_strat1!O19,1),"; ",ROUND(T_iii_strat1!P19,1),"]")))</f>
        <v>[0; 0]</v>
      </c>
      <c r="O45" s="14" t="str">
        <f>IF(T_iii_strat1!S19=".","-",(CONCATENATE("[",ROUND(T_iii_strat1!S19,1),"; ",ROUND(T_iii_strat1!T19,1),"]")))</f>
        <v>[0; 0]</v>
      </c>
      <c r="P45" s="14" t="str">
        <f>IF(T_iii_strat1!W19=".","-",(CONCATENATE("[",ROUND(T_iii_strat1!W19,1),"; ",ROUND(T_iii_strat1!X19,1),"]")))</f>
        <v>[0; 0]</v>
      </c>
      <c r="Q45" s="14" t="str">
        <f>IF(T_iii_strat1!AA19=".","-",(CONCATENATE("[",ROUND(T_iii_strat1!AA19,1),"; ",ROUND(T_iii_strat1!AB19,1),"]")))</f>
        <v>[0; 0]</v>
      </c>
      <c r="T45" s="136"/>
      <c r="U45" s="18" t="str">
        <f>IF(T_iii_strat2!C19=".","-",(CONCATENATE("[",ROUND(T_iii_strat2!C19,1),"; ",ROUND(T_iii_strat2!D19,1),"]")))</f>
        <v>[0; 0]</v>
      </c>
      <c r="V45" s="14" t="str">
        <f>IF(T_iii_strat2!G19=".","-",(CONCATENATE("[",ROUND(T_iii_strat2!G19,1),"; ",ROUND(T_iii_strat2!H19,1),"]")))</f>
        <v>[0; 0]</v>
      </c>
      <c r="W45" s="14" t="str">
        <f>IF(T_iii_strat2!K19=".","-",(CONCATENATE("[",ROUND(T_iii_strat2!K19,1),"; ",ROUND(T_iii_strat2!L19,1),"]")))</f>
        <v>[0; 0]</v>
      </c>
      <c r="X45" s="14" t="str">
        <f>IF(T_iii_strat2!O19=".","-",(CONCATENATE("[",ROUND(T_iii_strat2!O19,1),"; ",ROUND(T_iii_strat2!P19,1),"]")))</f>
        <v>[0; 0]</v>
      </c>
      <c r="Y45" s="14" t="str">
        <f>IF(T_iii_strat2!S19=".","-",(CONCATENATE("[",ROUND(T_iii_strat2!S19,1),"; ",ROUND(T_iii_strat2!T19,1),"]")))</f>
        <v>[0; 0]</v>
      </c>
      <c r="Z45" s="14" t="str">
        <f>IF(T_iii_strat2!W19=".","-",(CONCATENATE("[",ROUND(T_iii_strat2!W19,1),"; ",ROUND(T_iii_strat2!X19,1),"]")))</f>
        <v>[0; 0]</v>
      </c>
      <c r="AA45" s="14" t="str">
        <f>IF(T_iii_strat2!AA19=".","-",(CONCATENATE("[",ROUND(T_iii_strat2!AA19,1),"; ",ROUND(T_iii_strat2!AB19,1),"]")))</f>
        <v>[0; 0]</v>
      </c>
      <c r="AD45" s="136"/>
      <c r="AE45" s="18" t="str">
        <f>IF(T_iii_strat3!C19=".","-",(CONCATENATE("[",ROUND(T_iii_strat3!C19,1),"; ",ROUND(T_iii_strat3!D19,1),"]")))</f>
        <v>[0; 0]</v>
      </c>
      <c r="AF45" s="14" t="str">
        <f>IF(T_iii_strat3!G19=".","-",(CONCATENATE("[",ROUND(T_iii_strat3!G19,1),"; ",ROUND(T_iii_strat3!H19,1),"]")))</f>
        <v>[0; 0]</v>
      </c>
      <c r="AG45" s="14" t="str">
        <f>IF(T_iii_strat3!K19=".","-",(CONCATENATE("[",ROUND(T_iii_strat3!K19,1),"; ",ROUND(T_iii_strat3!L19,1),"]")))</f>
        <v>[0; 0]</v>
      </c>
      <c r="AH45" s="14" t="str">
        <f>IF(T_iii_strat3!O19=".","-",(CONCATENATE("[",ROUND(T_iii_strat3!O19,1),"; ",ROUND(T_iii_strat3!P19,1),"]")))</f>
        <v>[0; 0]</v>
      </c>
      <c r="AI45" s="14" t="str">
        <f>IF(T_iii_strat3!S19=".","-",(CONCATENATE("[",ROUND(T_iii_strat3!S19,1),"; ",ROUND(T_iii_strat3!T19,1),"]")))</f>
        <v>[0; 0]</v>
      </c>
      <c r="AJ45" s="14" t="str">
        <f>IF(T_iii_strat3!W19=".","-",(CONCATENATE("[",ROUND(T_iii_strat3!W19,1),"; ",ROUND(T_iii_strat3!X19,1),"]")))</f>
        <v>[0; 0]</v>
      </c>
      <c r="AK45" s="14" t="str">
        <f>IF(T_iii_strat3!AA19=".","-",(CONCATENATE("[",ROUND(T_iii_strat3!AA19,1),"; ",ROUND(T_iii_strat3!AB19,1),"]")))</f>
        <v>[0; 0]</v>
      </c>
    </row>
    <row r="46" spans="1:37" x14ac:dyDescent="0.25">
      <c r="J46" s="129">
        <f>T_i!$A$20</f>
        <v>0</v>
      </c>
      <c r="K46" s="17">
        <f>ROUND(T_iii_strat1!B20,1)</f>
        <v>0</v>
      </c>
      <c r="L46" s="13">
        <f>ROUND(T_iii_strat1!F20,1)</f>
        <v>0</v>
      </c>
      <c r="M46" s="13">
        <f>ROUND(T_iii_strat1!J20,1)</f>
        <v>0</v>
      </c>
      <c r="N46" s="13">
        <f>ROUND(T_iii_strat1!N20,1)</f>
        <v>0</v>
      </c>
      <c r="O46" s="13">
        <f>ROUND(T_iii_strat1!R20,1)</f>
        <v>0</v>
      </c>
      <c r="P46" s="13">
        <f>ROUND(T_iii_strat1!V20,1)</f>
        <v>0</v>
      </c>
      <c r="Q46" s="13">
        <f>ROUND(T_iii_strat1!Z20,1)</f>
        <v>0</v>
      </c>
      <c r="T46" s="129">
        <f>T_i!$A$20</f>
        <v>0</v>
      </c>
      <c r="U46" s="17">
        <f>ROUND(T_iii_strat2!B20,1)</f>
        <v>0</v>
      </c>
      <c r="V46" s="13">
        <f>ROUND(T_iii_strat2!F20,1)</f>
        <v>0</v>
      </c>
      <c r="W46" s="13">
        <f>ROUND(T_iii_strat2!J20,1)</f>
        <v>0</v>
      </c>
      <c r="X46" s="13">
        <f>ROUND(T_iii_strat2!N20,1)</f>
        <v>0</v>
      </c>
      <c r="Y46" s="13">
        <f>ROUND(T_iii_strat2!R20,1)</f>
        <v>0</v>
      </c>
      <c r="Z46" s="13">
        <f>ROUND(T_iii_strat2!V20,1)</f>
        <v>0</v>
      </c>
      <c r="AA46" s="13">
        <f>ROUND(T_iii_strat2!Z20,1)</f>
        <v>0</v>
      </c>
      <c r="AD46" s="129">
        <f>T_i!$A$20</f>
        <v>0</v>
      </c>
      <c r="AE46" s="17">
        <f>ROUND(T_iii_strat3!B20,1)</f>
        <v>0</v>
      </c>
      <c r="AF46" s="13">
        <f>ROUND(T_iii_strat3!F20,1)</f>
        <v>0</v>
      </c>
      <c r="AG46" s="13">
        <f>ROUND(T_iii_strat3!J20,1)</f>
        <v>0</v>
      </c>
      <c r="AH46" s="13">
        <f>ROUND(T_iii_strat3!N20,1)</f>
        <v>0</v>
      </c>
      <c r="AI46" s="13">
        <f>ROUND(T_iii_strat3!R20,1)</f>
        <v>0</v>
      </c>
      <c r="AJ46" s="13">
        <f>ROUND(T_iii_strat3!V20,1)</f>
        <v>0</v>
      </c>
      <c r="AK46" s="13">
        <f>ROUND(T_iii_strat3!Z20,1)</f>
        <v>0</v>
      </c>
    </row>
    <row r="47" spans="1:37" x14ac:dyDescent="0.25">
      <c r="J47" s="137"/>
      <c r="K47" s="18" t="str">
        <f>IF(T_iii_strat1!C20=".","-",(CONCATENATE("[",ROUND(T_iii_strat1!C20,1),"; ",ROUND(T_iii_strat1!D20,1),"]")))</f>
        <v>[0; 0]</v>
      </c>
      <c r="L47" s="14" t="str">
        <f>IF(T_iii_strat1!G20=".","-",(CONCATENATE("[",ROUND(T_iii_strat1!G20,1),"; ",ROUND(T_iii_strat1!H20,1),"]")))</f>
        <v>[0; 0]</v>
      </c>
      <c r="M47" s="14" t="str">
        <f>IF(T_iii_strat1!K20=".","-",(CONCATENATE("[",ROUND(T_iii_strat1!K20,1),"; ",ROUND(T_iii_strat1!L20,1),"]")))</f>
        <v>[0; 0]</v>
      </c>
      <c r="N47" s="14" t="str">
        <f>IF(T_iii_strat1!O20=".","-",(CONCATENATE("[",ROUND(T_iii_strat1!O20,1),"; ",ROUND(T_iii_strat1!P20,1),"]")))</f>
        <v>[0; 0]</v>
      </c>
      <c r="O47" s="14" t="str">
        <f>IF(T_iii_strat1!S20=".","-",(CONCATENATE("[",ROUND(T_iii_strat1!S20,1),"; ",ROUND(T_iii_strat1!T20,1),"]")))</f>
        <v>[0; 0]</v>
      </c>
      <c r="P47" s="14" t="str">
        <f>IF(T_iii_strat1!W20=".","-",(CONCATENATE("[",ROUND(T_iii_strat1!W20,1),"; ",ROUND(T_iii_strat1!X20,1),"]")))</f>
        <v>[0; 0]</v>
      </c>
      <c r="Q47" s="14" t="str">
        <f>IF(T_iii_strat1!AA20=".","-",(CONCATENATE("[",ROUND(T_iii_strat1!AA20,1),"; ",ROUND(T_iii_strat1!AB20,1),"]")))</f>
        <v>[0; 0]</v>
      </c>
      <c r="T47" s="137"/>
      <c r="U47" s="18" t="str">
        <f>IF(T_iii_strat2!C20=".","-",(CONCATENATE("[",ROUND(T_iii_strat2!C20,1),"; ",ROUND(T_iii_strat2!D20,1),"]")))</f>
        <v>[0; 0]</v>
      </c>
      <c r="V47" s="14" t="str">
        <f>IF(T_iii_strat2!G20=".","-",(CONCATENATE("[",ROUND(T_iii_strat2!G20,1),"; ",ROUND(T_iii_strat2!H20,1),"]")))</f>
        <v>[0; 0]</v>
      </c>
      <c r="W47" s="14" t="str">
        <f>IF(T_iii_strat2!K20=".","-",(CONCATENATE("[",ROUND(T_iii_strat2!K20,1),"; ",ROUND(T_iii_strat2!L20,1),"]")))</f>
        <v>[0; 0]</v>
      </c>
      <c r="X47" s="14" t="str">
        <f>IF(T_iii_strat2!O20=".","-",(CONCATENATE("[",ROUND(T_iii_strat2!O20,1),"; ",ROUND(T_iii_strat2!P20,1),"]")))</f>
        <v>[0; 0]</v>
      </c>
      <c r="Y47" s="14" t="str">
        <f>IF(T_iii_strat2!S20=".","-",(CONCATENATE("[",ROUND(T_iii_strat2!S20,1),"; ",ROUND(T_iii_strat2!T20,1),"]")))</f>
        <v>[0; 0]</v>
      </c>
      <c r="Z47" s="14" t="str">
        <f>IF(T_iii_strat2!W20=".","-",(CONCATENATE("[",ROUND(T_iii_strat2!W20,1),"; ",ROUND(T_iii_strat2!X20,1),"]")))</f>
        <v>[0; 0]</v>
      </c>
      <c r="AA47" s="14" t="str">
        <f>IF(T_iii_strat2!AA20=".","-",(CONCATENATE("[",ROUND(T_iii_strat2!AA20,1),"; ",ROUND(T_iii_strat2!AB20,1),"]")))</f>
        <v>[0; 0]</v>
      </c>
      <c r="AD47" s="137"/>
      <c r="AE47" s="18" t="str">
        <f>IF(T_iii_strat3!C20=".","-",(CONCATENATE("[",ROUND(T_iii_strat3!C20,1),"; ",ROUND(T_iii_strat3!D20,1),"]")))</f>
        <v>[0; 0]</v>
      </c>
      <c r="AF47" s="14" t="str">
        <f>IF(T_iii_strat3!G20=".","-",(CONCATENATE("[",ROUND(T_iii_strat3!G20,1),"; ",ROUND(T_iii_strat3!H20,1),"]")))</f>
        <v>[0; 0]</v>
      </c>
      <c r="AG47" s="14" t="str">
        <f>IF(T_iii_strat3!K20=".","-",(CONCATENATE("[",ROUND(T_iii_strat3!K20,1),"; ",ROUND(T_iii_strat3!L20,1),"]")))</f>
        <v>[0; 0]</v>
      </c>
      <c r="AH47" s="14" t="str">
        <f>IF(T_iii_strat3!O20=".","-",(CONCATENATE("[",ROUND(T_iii_strat3!O20,1),"; ",ROUND(T_iii_strat3!P20,1),"]")))</f>
        <v>[0; 0]</v>
      </c>
      <c r="AI47" s="14" t="str">
        <f>IF(T_iii_strat3!S20=".","-",(CONCATENATE("[",ROUND(T_iii_strat3!S20,1),"; ",ROUND(T_iii_strat3!T20,1),"]")))</f>
        <v>[0; 0]</v>
      </c>
      <c r="AJ47" s="14" t="str">
        <f>IF(T_iii_strat3!W20=".","-",(CONCATENATE("[",ROUND(T_iii_strat3!W20,1),"; ",ROUND(T_iii_strat3!X20,1),"]")))</f>
        <v>[0; 0]</v>
      </c>
      <c r="AK47" s="14" t="str">
        <f>IF(T_iii_strat3!AA20=".","-",(CONCATENATE("[",ROUND(T_iii_strat3!AA20,1),"; ",ROUND(T_iii_strat3!AB20,1),"]")))</f>
        <v>[0; 0]</v>
      </c>
    </row>
    <row r="48" spans="1:37" ht="38.25" customHeight="1" thickBot="1" x14ac:dyDescent="0.3">
      <c r="J48" s="176" t="str">
        <f>T_iii_strat1!B1</f>
        <v>strat1 Footnote: Volume data were available for the following total number of blood test products=5529;  by outlet type: Private not for profit=35; private not for profit=47; pharmacy=682; PPMV=4668; informal=32; labs = 0; wholesalers= 65;   The number of blood test products with volume data, from outlets that met screening criteria for a full interview but did not complete the interview =13</v>
      </c>
      <c r="K48" s="176"/>
      <c r="L48" s="176"/>
      <c r="M48" s="176"/>
      <c r="N48" s="176"/>
      <c r="O48" s="176"/>
      <c r="P48" s="176"/>
      <c r="Q48" s="176"/>
      <c r="T48" s="176" t="str">
        <f>T_iii_strat2!B1</f>
        <v>strat2 Footnote: Volume data were available for the following total number of blood test products=9481;  by outlet type: Private not for profit=71; private not for profit=384; pharmacy=1476; PPMV=7191; informal=182; labs = 3; wholesalers= 174;   The number of blood test products with volume data, from outlets that met screening criteria for a full interview but did not complete the interview =25</v>
      </c>
      <c r="U48" s="176"/>
      <c r="V48" s="176"/>
      <c r="W48" s="176"/>
      <c r="X48" s="176"/>
      <c r="Y48" s="176"/>
      <c r="Z48" s="176"/>
      <c r="AA48" s="176"/>
      <c r="AD48" s="176" t="str">
        <f>T_iii_strat3!B1</f>
        <v>strat3 Footnote: Volume data were available for the following total number of blood test products=5273;  by outlet type: Private not for profit=13; private not for profit=228; pharmacy=2561; PPMV=2285; informal=175; labs = 0; wholesalers= 11;   The number of blood test products with volume data, from outlets that met screening criteria for a full interview but did not complete the interview =31</v>
      </c>
      <c r="AE48" s="176"/>
      <c r="AF48" s="176"/>
      <c r="AG48" s="176"/>
      <c r="AH48" s="176"/>
      <c r="AI48" s="176"/>
      <c r="AJ48" s="176"/>
      <c r="AK48" s="176"/>
    </row>
    <row r="59" spans="1:60" s="11" customFormat="1" x14ac:dyDescent="0.25">
      <c r="A59" s="35"/>
      <c r="H59" s="35"/>
      <c r="I59" s="36"/>
      <c r="J59" s="9"/>
      <c r="K59" s="10"/>
      <c r="L59" s="10"/>
      <c r="O59" s="10"/>
      <c r="Q59" s="10"/>
    </row>
    <row r="60" spans="1:60" s="11" customFormat="1" x14ac:dyDescent="0.25">
      <c r="A60" s="35"/>
      <c r="H60" s="35"/>
      <c r="I60" s="36"/>
      <c r="J60" s="9"/>
      <c r="K60" s="10"/>
      <c r="L60" s="10"/>
      <c r="O60" s="10"/>
      <c r="Q60" s="10"/>
    </row>
    <row r="61" spans="1:60" ht="22.5" customHeight="1" x14ac:dyDescent="0.25">
      <c r="A61" s="32"/>
      <c r="J61" s="6" t="s">
        <v>2</v>
      </c>
      <c r="K61" s="3">
        <f t="shared" ref="K61:Q61" si="7">IFERROR(IF((RIGHT(K66,LEN(K66)-2)*1)&gt;50,0,1), "")</f>
        <v>1</v>
      </c>
      <c r="L61" s="3">
        <f t="shared" si="7"/>
        <v>1</v>
      </c>
      <c r="M61" s="2">
        <f t="shared" si="7"/>
        <v>1</v>
      </c>
      <c r="N61" s="2">
        <f t="shared" si="7"/>
        <v>1</v>
      </c>
      <c r="O61" s="3">
        <f t="shared" si="7"/>
        <v>1</v>
      </c>
      <c r="P61" s="2">
        <f t="shared" si="7"/>
        <v>1</v>
      </c>
      <c r="Q61" s="3">
        <f t="shared" si="7"/>
        <v>1</v>
      </c>
      <c r="S61" s="2" t="str">
        <f t="shared" ref="S61:AY61" si="8">IFERROR(IF((RIGHT(S66,LEN(S66)-2)*1)&gt;50,0,1), "")</f>
        <v/>
      </c>
      <c r="T61" s="2" t="str">
        <f t="shared" si="8"/>
        <v/>
      </c>
      <c r="U61" s="2">
        <f t="shared" si="8"/>
        <v>0</v>
      </c>
      <c r="V61" s="2">
        <f t="shared" si="8"/>
        <v>1</v>
      </c>
      <c r="W61" s="2">
        <f t="shared" si="8"/>
        <v>0</v>
      </c>
      <c r="X61" s="2">
        <f t="shared" si="8"/>
        <v>0</v>
      </c>
      <c r="Y61" s="2">
        <f t="shared" si="8"/>
        <v>0</v>
      </c>
      <c r="Z61" s="2">
        <f t="shared" si="8"/>
        <v>0</v>
      </c>
      <c r="AA61" s="2">
        <f t="shared" si="8"/>
        <v>1</v>
      </c>
      <c r="AB61" s="2" t="str">
        <f t="shared" si="8"/>
        <v/>
      </c>
      <c r="AC61" s="2" t="str">
        <f t="shared" si="8"/>
        <v/>
      </c>
      <c r="AD61" s="2" t="str">
        <f t="shared" si="8"/>
        <v/>
      </c>
      <c r="AE61" s="2">
        <f t="shared" si="8"/>
        <v>0</v>
      </c>
      <c r="AF61" s="2">
        <f t="shared" si="8"/>
        <v>1</v>
      </c>
      <c r="AG61" s="2">
        <f t="shared" si="8"/>
        <v>1</v>
      </c>
      <c r="AH61" s="2">
        <f t="shared" si="8"/>
        <v>1</v>
      </c>
      <c r="AI61" s="2">
        <f t="shared" si="8"/>
        <v>0</v>
      </c>
      <c r="AJ61" s="2">
        <f t="shared" si="8"/>
        <v>1</v>
      </c>
      <c r="AK61" s="2">
        <f t="shared" si="8"/>
        <v>1</v>
      </c>
      <c r="AL61" s="2" t="str">
        <f t="shared" si="8"/>
        <v/>
      </c>
      <c r="AM61" s="2" t="str">
        <f t="shared" si="8"/>
        <v/>
      </c>
      <c r="AN61" s="2" t="str">
        <f t="shared" si="8"/>
        <v/>
      </c>
      <c r="AO61" s="2" t="str">
        <f t="shared" si="8"/>
        <v/>
      </c>
      <c r="AP61" s="2" t="str">
        <f t="shared" si="8"/>
        <v/>
      </c>
      <c r="AQ61" s="2" t="str">
        <f t="shared" si="8"/>
        <v/>
      </c>
      <c r="AR61" s="2" t="str">
        <f t="shared" si="8"/>
        <v/>
      </c>
      <c r="AS61" s="2" t="str">
        <f t="shared" si="8"/>
        <v/>
      </c>
      <c r="AT61" s="2" t="str">
        <f t="shared" si="8"/>
        <v/>
      </c>
      <c r="AU61" s="2" t="str">
        <f t="shared" si="8"/>
        <v/>
      </c>
      <c r="AV61" s="2" t="str">
        <f t="shared" si="8"/>
        <v/>
      </c>
      <c r="AW61" s="2" t="str">
        <f t="shared" si="8"/>
        <v/>
      </c>
      <c r="AX61" s="2" t="str">
        <f t="shared" si="8"/>
        <v/>
      </c>
      <c r="AY61" s="2" t="str">
        <f t="shared" si="8"/>
        <v/>
      </c>
      <c r="AZ61" s="2" t="str">
        <f t="shared" ref="AZ61:BH61" si="9">IFERROR(IF((RIGHT(AZ66,LEN(AZ66)-2)*1)&gt;50,1,0), "")</f>
        <v/>
      </c>
      <c r="BA61" s="2" t="str">
        <f t="shared" si="9"/>
        <v/>
      </c>
      <c r="BB61" s="2" t="str">
        <f t="shared" si="9"/>
        <v/>
      </c>
      <c r="BC61" s="2" t="str">
        <f t="shared" si="9"/>
        <v/>
      </c>
      <c r="BD61" s="2" t="str">
        <f t="shared" si="9"/>
        <v/>
      </c>
      <c r="BE61" s="2" t="str">
        <f t="shared" si="9"/>
        <v/>
      </c>
      <c r="BF61" s="2" t="str">
        <f t="shared" si="9"/>
        <v/>
      </c>
      <c r="BG61" s="2" t="str">
        <f t="shared" si="9"/>
        <v/>
      </c>
      <c r="BH61" s="2" t="str">
        <f t="shared" si="9"/>
        <v/>
      </c>
    </row>
    <row r="62" spans="1:60" ht="15.75" thickBot="1" x14ac:dyDescent="0.3">
      <c r="A62" s="60"/>
      <c r="B62" s="60"/>
      <c r="C62" s="60"/>
      <c r="D62" s="60"/>
      <c r="E62" s="60"/>
      <c r="F62" s="60"/>
      <c r="G62" s="60"/>
      <c r="H62" s="61"/>
      <c r="J62" s="140"/>
      <c r="K62" s="141"/>
      <c r="L62" s="141"/>
      <c r="M62" s="142"/>
      <c r="N62" s="142"/>
      <c r="O62" s="141"/>
      <c r="P62" s="142"/>
      <c r="Q62" s="141"/>
      <c r="T62" s="142"/>
      <c r="U62" s="142"/>
      <c r="V62" s="142"/>
      <c r="W62" s="142"/>
      <c r="X62" s="142"/>
      <c r="Y62" s="142"/>
      <c r="Z62" s="142"/>
      <c r="AA62" s="142"/>
      <c r="AD62" s="142"/>
      <c r="AE62" s="142"/>
      <c r="AF62" s="142"/>
      <c r="AG62" s="142"/>
      <c r="AH62" s="142"/>
      <c r="AI62" s="142"/>
      <c r="AJ62" s="142"/>
      <c r="AK62" s="142"/>
    </row>
    <row r="63" spans="1:60" s="4" customFormat="1" ht="58.5" customHeight="1" thickBot="1" x14ac:dyDescent="0.3">
      <c r="A63" s="23"/>
      <c r="B63" s="177" t="str">
        <f>J63</f>
        <v>Overall market share of blood tests sold in the previous week, by stratum</v>
      </c>
      <c r="C63" s="177"/>
      <c r="D63" s="177"/>
      <c r="E63" s="177"/>
      <c r="F63" s="177"/>
      <c r="G63" s="177"/>
      <c r="H63" s="23"/>
      <c r="I63" s="24"/>
      <c r="J63" s="171" t="s">
        <v>52</v>
      </c>
      <c r="K63" s="171"/>
      <c r="L63" s="171"/>
      <c r="M63" s="171"/>
      <c r="N63" s="171"/>
      <c r="O63" s="171"/>
      <c r="P63" s="171"/>
      <c r="Q63" s="171"/>
      <c r="T63" s="171" t="s">
        <v>52</v>
      </c>
      <c r="U63" s="171"/>
      <c r="V63" s="171"/>
      <c r="W63" s="171"/>
      <c r="X63" s="171"/>
      <c r="Y63" s="171"/>
      <c r="Z63" s="171"/>
      <c r="AA63" s="171"/>
      <c r="AD63" s="171" t="s">
        <v>52</v>
      </c>
      <c r="AE63" s="171"/>
      <c r="AF63" s="171"/>
      <c r="AG63" s="171"/>
      <c r="AH63" s="171"/>
      <c r="AI63" s="171"/>
      <c r="AJ63" s="171"/>
      <c r="AK63" s="171"/>
    </row>
    <row r="64" spans="1:60" ht="15.75" thickTop="1" x14ac:dyDescent="0.25">
      <c r="B64" s="178" t="s">
        <v>48</v>
      </c>
      <c r="C64" s="178"/>
      <c r="D64" s="178"/>
      <c r="E64" s="178"/>
      <c r="F64" s="178"/>
      <c r="G64" s="178"/>
      <c r="J64" s="7" t="str">
        <f>CONCATENATE("Table number: ",T_iii_strat1!A1)</f>
        <v>Table number: T_iii_strat1</v>
      </c>
      <c r="T64" s="2" t="str">
        <f>CONCATENATE("Table number: ",T_iii_strat2!A1)</f>
        <v>Table number: T_iii_strat2</v>
      </c>
      <c r="AD64" s="2" t="str">
        <f>CONCATENATE("Table number: ",T_iii_strat3!A1)</f>
        <v>Table number: T_iii_strat3</v>
      </c>
    </row>
    <row r="65" spans="2:37" ht="23.25" x14ac:dyDescent="0.25">
      <c r="B65" s="179"/>
      <c r="C65" s="179"/>
      <c r="D65" s="179"/>
      <c r="E65" s="179"/>
      <c r="F65" s="179"/>
      <c r="G65" s="179"/>
      <c r="J65" s="62" t="s">
        <v>50</v>
      </c>
      <c r="K65" s="63" t="str">
        <f>IF(T_iii_strat1!B2="","",T_iii_strat1!B2)</f>
        <v>Retail total</v>
      </c>
      <c r="L65" s="63" t="str">
        <f>IF(T_iii_strat1!F2="","",T_iii_strat1!F2)</f>
        <v>Private Not For-Profit Facility</v>
      </c>
      <c r="M65" s="63" t="str">
        <f>IF(T_iii_strat1!J2="","",T_iii_strat1!J2)</f>
        <v>Private For-Profit Facility</v>
      </c>
      <c r="N65" s="63" t="str">
        <f>IF(T_iii_strat1!N2="","",T_iii_strat1!N2)</f>
        <v>Pharmacy</v>
      </c>
      <c r="O65" s="63" t="str">
        <f>IF(T_iii_strat1!R2="","",T_iii_strat1!R2)</f>
        <v>Laboratory</v>
      </c>
      <c r="P65" s="63" t="str">
        <f>IF(T_iii_strat1!V2="","",T_iii_strat1!V2)</f>
        <v>Drug store</v>
      </c>
      <c r="Q65" s="63" t="str">
        <f>IF(T_iii_strat1!Z2="","",T_iii_strat1!Z2)</f>
        <v>Informal</v>
      </c>
      <c r="T65" s="196" t="str">
        <f>J65</f>
        <v>Total volumes of blood tests sold in the previous week, by stratum</v>
      </c>
      <c r="U65" s="66" t="str">
        <f>IF(T_iii_strat2!B2="","",T_iii_strat2!B2)</f>
        <v>Retail total</v>
      </c>
      <c r="V65" s="66" t="str">
        <f>IF(T_iii_strat2!F2="","",T_iii_strat2!F2)</f>
        <v>Private Not For-Profit Facility</v>
      </c>
      <c r="W65" s="66" t="str">
        <f>IF(T_iii_strat2!J2="","",T_iii_strat2!J2)</f>
        <v>Private For-Profit Facility</v>
      </c>
      <c r="X65" s="66" t="str">
        <f>IF(T_iii_strat2!N2="","",T_iii_strat2!N2)</f>
        <v>Pharmacy</v>
      </c>
      <c r="Y65" s="66" t="str">
        <f>IF(T_iii_strat2!R2="","",T_iii_strat2!R2)</f>
        <v>Laboratory</v>
      </c>
      <c r="Z65" s="66" t="str">
        <f>IF(T_iii_strat2!V2="","",T_iii_strat2!V2)</f>
        <v>Drug store</v>
      </c>
      <c r="AA65" s="66" t="str">
        <f>IF(T_iii_strat2!Z2="","",T_iii_strat2!Z2)</f>
        <v>Informal</v>
      </c>
      <c r="AD65" s="199" t="s">
        <v>1</v>
      </c>
      <c r="AE65" s="68" t="str">
        <f>IF(T_iii_strat3!B2="","",T_iii_strat3!B2)</f>
        <v>Retail total</v>
      </c>
      <c r="AF65" s="68" t="str">
        <f>IF(T_iii_strat3!F2="","",T_iii_strat3!F2)</f>
        <v>Private Not For-Profit Facility</v>
      </c>
      <c r="AG65" s="68" t="str">
        <f>IF(T_iii_strat3!J2="","",T_iii_strat3!J2)</f>
        <v>Private For-Profit Facility</v>
      </c>
      <c r="AH65" s="68" t="str">
        <f>IF(T_iii_strat3!N2="","",T_iii_strat3!N2)</f>
        <v>Pharmacy</v>
      </c>
      <c r="AI65" s="68" t="str">
        <f>IF(T_iii_strat3!R2="","",T_iii_strat3!R2)</f>
        <v>Laboratory</v>
      </c>
      <c r="AJ65" s="68" t="str">
        <f>IF(T_iii_strat3!V2="","",T_iii_strat3!V2)</f>
        <v>Drug store</v>
      </c>
      <c r="AK65" s="68" t="str">
        <f>IF(T_iii_strat3!Z2="","",T_iii_strat3!Z2)</f>
        <v>Informal</v>
      </c>
    </row>
    <row r="66" spans="2:37" x14ac:dyDescent="0.25">
      <c r="B66" s="179"/>
      <c r="C66" s="179"/>
      <c r="D66" s="179"/>
      <c r="E66" s="179"/>
      <c r="F66" s="179"/>
      <c r="G66" s="179"/>
      <c r="J66" s="64"/>
      <c r="K66" s="65" t="str">
        <f>CONCATENATE("N=",T_iii_strat1!E4)</f>
        <v>N=33</v>
      </c>
      <c r="L66" s="65" t="str">
        <f>CONCATENATE("N=",T_iii_strat1!I4)</f>
        <v>N=11</v>
      </c>
      <c r="M66" s="65" t="str">
        <f>CONCATENATE("N=",T_iii_strat1!M4)</f>
        <v>N=12</v>
      </c>
      <c r="N66" s="65" t="str">
        <f>CONCATENATE("N=",T_iii_strat1!Q4)</f>
        <v>N=6</v>
      </c>
      <c r="O66" s="65" t="str">
        <f>CONCATENATE("N=",T_iii_strat1!U4)</f>
        <v>N=1</v>
      </c>
      <c r="P66" s="65" t="str">
        <f>CONCATENATE("N=",T_iii_strat1!Y4)</f>
        <v>N=3</v>
      </c>
      <c r="Q66" s="65" t="str">
        <f>CONCATENATE("N=",T_iii_strat1!AC4)</f>
        <v>N=0</v>
      </c>
      <c r="T66" s="197"/>
      <c r="U66" s="67" t="str">
        <f>CONCATENATE("N=",T_iii_strat2!E4)</f>
        <v>N=681</v>
      </c>
      <c r="V66" s="67" t="str">
        <f>CONCATENATE("N=",T_iii_strat2!I4)</f>
        <v>N=16</v>
      </c>
      <c r="W66" s="67" t="str">
        <f>CONCATENATE("N=",T_iii_strat2!M4)</f>
        <v>N=104</v>
      </c>
      <c r="X66" s="67" t="str">
        <f>CONCATENATE("N=",T_iii_strat2!Q4)</f>
        <v>N=55</v>
      </c>
      <c r="Y66" s="67" t="str">
        <f>CONCATENATE("N=",T_iii_strat2!U4)</f>
        <v>N=85</v>
      </c>
      <c r="Z66" s="67" t="str">
        <f>CONCATENATE("N=",T_iii_strat2!Y4)</f>
        <v>N=407</v>
      </c>
      <c r="AA66" s="67" t="str">
        <f>CONCATENATE("N=",T_iii_strat2!AC4)</f>
        <v>N=14</v>
      </c>
      <c r="AD66" s="200"/>
      <c r="AE66" s="69" t="str">
        <f>CONCATENATE("N=",T_iii_strat3!E4)</f>
        <v>N=120</v>
      </c>
      <c r="AF66" s="69" t="str">
        <f>CONCATENATE("N=",T_iii_strat3!I4)</f>
        <v>N=3</v>
      </c>
      <c r="AG66" s="69" t="str">
        <f>CONCATENATE("N=",T_iii_strat3!M4)</f>
        <v>N=33</v>
      </c>
      <c r="AH66" s="69" t="str">
        <f>CONCATENATE("N=",T_iii_strat3!Q4)</f>
        <v>N=16</v>
      </c>
      <c r="AI66" s="69" t="str">
        <f>CONCATENATE("N=",T_iii_strat3!U4)</f>
        <v>N=65</v>
      </c>
      <c r="AJ66" s="69" t="str">
        <f>CONCATENATE("N=",T_iii_strat3!Y4)</f>
        <v>N=3</v>
      </c>
      <c r="AK66" s="69" t="str">
        <f>CONCATENATE("N=",T_iii_strat3!AC4)</f>
        <v>N=0</v>
      </c>
    </row>
    <row r="67" spans="2:37" x14ac:dyDescent="0.25">
      <c r="B67" s="179"/>
      <c r="C67" s="179"/>
      <c r="D67" s="179"/>
      <c r="E67" s="179"/>
      <c r="F67" s="179"/>
      <c r="G67" s="179"/>
      <c r="J67" s="64"/>
      <c r="K67" s="65" t="s">
        <v>35</v>
      </c>
      <c r="L67" s="65" t="s">
        <v>35</v>
      </c>
      <c r="M67" s="65" t="s">
        <v>35</v>
      </c>
      <c r="N67" s="65" t="s">
        <v>35</v>
      </c>
      <c r="O67" s="65" t="s">
        <v>35</v>
      </c>
      <c r="P67" s="65" t="s">
        <v>35</v>
      </c>
      <c r="Q67" s="65" t="s">
        <v>35</v>
      </c>
      <c r="T67" s="197"/>
      <c r="U67" s="67" t="s">
        <v>35</v>
      </c>
      <c r="V67" s="67" t="s">
        <v>35</v>
      </c>
      <c r="W67" s="67" t="s">
        <v>35</v>
      </c>
      <c r="X67" s="67" t="s">
        <v>35</v>
      </c>
      <c r="Y67" s="67" t="s">
        <v>35</v>
      </c>
      <c r="Z67" s="67" t="s">
        <v>35</v>
      </c>
      <c r="AA67" s="67" t="s">
        <v>35</v>
      </c>
      <c r="AD67" s="200"/>
      <c r="AE67" s="69" t="s">
        <v>35</v>
      </c>
      <c r="AF67" s="69" t="s">
        <v>35</v>
      </c>
      <c r="AG67" s="69" t="s">
        <v>35</v>
      </c>
      <c r="AH67" s="69" t="s">
        <v>35</v>
      </c>
      <c r="AI67" s="69" t="s">
        <v>35</v>
      </c>
      <c r="AJ67" s="69" t="s">
        <v>35</v>
      </c>
      <c r="AK67" s="69" t="s">
        <v>35</v>
      </c>
    </row>
    <row r="68" spans="2:37" x14ac:dyDescent="0.25">
      <c r="B68" s="179"/>
      <c r="C68" s="179"/>
      <c r="D68" s="179"/>
      <c r="E68" s="179"/>
      <c r="F68" s="179"/>
      <c r="G68" s="179"/>
      <c r="J68" s="20" t="s">
        <v>53</v>
      </c>
      <c r="K68" s="19"/>
      <c r="L68" s="19"/>
      <c r="M68" s="19"/>
      <c r="N68" s="19"/>
      <c r="O68" s="19"/>
      <c r="P68" s="19"/>
      <c r="Q68" s="19"/>
      <c r="T68" s="20" t="str">
        <f t="shared" ref="T68:T85" si="10">J68</f>
        <v>blood test type</v>
      </c>
      <c r="U68" s="19"/>
      <c r="V68" s="19"/>
      <c r="W68" s="19"/>
      <c r="X68" s="19"/>
      <c r="Y68" s="19"/>
      <c r="Z68" s="19"/>
      <c r="AA68" s="19"/>
      <c r="AD68" s="20" t="str">
        <f t="shared" ref="AD68:AD85" si="11">J68</f>
        <v>blood test type</v>
      </c>
      <c r="AE68" s="19"/>
      <c r="AF68" s="19"/>
      <c r="AG68" s="19"/>
      <c r="AH68" s="19"/>
      <c r="AI68" s="19"/>
      <c r="AJ68" s="19"/>
      <c r="AK68" s="19"/>
    </row>
    <row r="69" spans="2:37" x14ac:dyDescent="0.25">
      <c r="B69" s="179"/>
      <c r="C69" s="179"/>
      <c r="D69" s="179"/>
      <c r="E69" s="179"/>
      <c r="F69" s="179"/>
      <c r="G69" s="179"/>
      <c r="J69" s="138" t="str">
        <f>J$14</f>
        <v>any diagnostic (micro/rdt)</v>
      </c>
      <c r="K69" s="21">
        <f t="shared" ref="K69:Q69" si="12">IF(K14=0,0,(K14/($K$14)))</f>
        <v>1</v>
      </c>
      <c r="L69" s="22">
        <f t="shared" si="12"/>
        <v>0.54374035292645284</v>
      </c>
      <c r="M69" s="22">
        <f t="shared" si="12"/>
        <v>0.14350673730757998</v>
      </c>
      <c r="N69" s="22">
        <f t="shared" si="12"/>
        <v>0.15172500104292688</v>
      </c>
      <c r="O69" s="22">
        <f t="shared" si="12"/>
        <v>0.1512243961453423</v>
      </c>
      <c r="P69" s="22">
        <f t="shared" si="12"/>
        <v>9.8452296524967672E-3</v>
      </c>
      <c r="Q69" s="22">
        <f t="shared" si="12"/>
        <v>0</v>
      </c>
      <c r="T69" s="12" t="str">
        <f t="shared" si="10"/>
        <v>any diagnostic (micro/rdt)</v>
      </c>
      <c r="U69" s="37">
        <f t="shared" ref="U69:AA69" si="13">IF(U14=0,0,(U14/($U$14)))</f>
        <v>1</v>
      </c>
      <c r="V69" s="38">
        <f t="shared" si="13"/>
        <v>8.374966166336156E-3</v>
      </c>
      <c r="W69" s="38">
        <f t="shared" si="13"/>
        <v>4.397468807926587E-2</v>
      </c>
      <c r="X69" s="38">
        <f t="shared" si="13"/>
        <v>1.6577114317933066E-2</v>
      </c>
      <c r="Y69" s="38">
        <f t="shared" si="13"/>
        <v>0.59308854200779815</v>
      </c>
      <c r="Z69" s="38">
        <f t="shared" si="13"/>
        <v>0.32854677410318106</v>
      </c>
      <c r="AA69" s="38">
        <f t="shared" si="13"/>
        <v>9.438704448840738E-3</v>
      </c>
      <c r="AD69" s="12" t="str">
        <f t="shared" si="11"/>
        <v>any diagnostic (micro/rdt)</v>
      </c>
      <c r="AE69" s="37">
        <f t="shared" ref="AE69:AK69" si="14">IF(AE14=0,0,(AE14/($AE$14)))</f>
        <v>1</v>
      </c>
      <c r="AF69" s="52">
        <f t="shared" si="14"/>
        <v>4.2879830598200108E-2</v>
      </c>
      <c r="AG69" s="38">
        <f t="shared" si="14"/>
        <v>0.40327828635618279</v>
      </c>
      <c r="AH69" s="38">
        <f t="shared" si="14"/>
        <v>3.6546630685999823E-2</v>
      </c>
      <c r="AI69" s="52">
        <f t="shared" si="14"/>
        <v>0.51639143178091396</v>
      </c>
      <c r="AJ69" s="38">
        <f t="shared" si="14"/>
        <v>9.0382057870340492E-4</v>
      </c>
      <c r="AK69" s="38">
        <f t="shared" si="14"/>
        <v>0</v>
      </c>
    </row>
    <row r="70" spans="2:37" x14ac:dyDescent="0.25">
      <c r="B70" s="179"/>
      <c r="C70" s="179"/>
      <c r="D70" s="179"/>
      <c r="E70" s="179"/>
      <c r="F70" s="179"/>
      <c r="G70" s="179"/>
      <c r="J70" s="138" t="str">
        <f>J$16</f>
        <v>any microscopy</v>
      </c>
      <c r="K70" s="21">
        <f t="shared" ref="K70:Q70" si="15">IF(K16=0,0,(K16/($K$14)))</f>
        <v>0.81014559259104757</v>
      </c>
      <c r="L70" s="22">
        <f t="shared" si="15"/>
        <v>0.52513453756622586</v>
      </c>
      <c r="M70" s="22">
        <f t="shared" si="15"/>
        <v>9.949522339493555E-2</v>
      </c>
      <c r="N70" s="22">
        <f t="shared" si="15"/>
        <v>3.4333152559342536E-2</v>
      </c>
      <c r="O70" s="22">
        <f t="shared" si="15"/>
        <v>0.1512243961453423</v>
      </c>
      <c r="P70" s="22">
        <f t="shared" si="15"/>
        <v>0</v>
      </c>
      <c r="Q70" s="22">
        <f t="shared" si="15"/>
        <v>0</v>
      </c>
      <c r="T70" s="12" t="str">
        <f t="shared" si="10"/>
        <v>any microscopy</v>
      </c>
      <c r="U70" s="37">
        <f t="shared" ref="U70:AA70" si="16">IF(U16=0,0,(U16/($U$14)))</f>
        <v>0.59682898671037354</v>
      </c>
      <c r="V70" s="38">
        <f t="shared" si="16"/>
        <v>2.6080526881881649E-3</v>
      </c>
      <c r="W70" s="38">
        <f t="shared" si="16"/>
        <v>1.6570012207738304E-2</v>
      </c>
      <c r="X70" s="38">
        <f t="shared" si="16"/>
        <v>1.1576439617464562E-3</v>
      </c>
      <c r="Y70" s="38">
        <f t="shared" si="16"/>
        <v>0.57649327785270066</v>
      </c>
      <c r="Z70" s="38">
        <f t="shared" si="16"/>
        <v>0</v>
      </c>
      <c r="AA70" s="38">
        <f t="shared" si="16"/>
        <v>0</v>
      </c>
      <c r="AD70" s="12" t="str">
        <f t="shared" si="11"/>
        <v>any microscopy</v>
      </c>
      <c r="AE70" s="37">
        <f t="shared" ref="AE70:AK70" si="17">IF(AE16=0,0,(AE16/($AE$14)))</f>
        <v>0.84192178078477453</v>
      </c>
      <c r="AF70" s="38">
        <f t="shared" si="17"/>
        <v>3.8799726271481878E-2</v>
      </c>
      <c r="AG70" s="38">
        <f t="shared" si="17"/>
        <v>0.29649834084365195</v>
      </c>
      <c r="AH70" s="38">
        <f t="shared" si="17"/>
        <v>0</v>
      </c>
      <c r="AI70" s="38">
        <f t="shared" si="17"/>
        <v>0.50662371366964065</v>
      </c>
      <c r="AJ70" s="38">
        <f t="shared" si="17"/>
        <v>0</v>
      </c>
      <c r="AK70" s="38">
        <f t="shared" si="17"/>
        <v>0</v>
      </c>
    </row>
    <row r="71" spans="2:37" x14ac:dyDescent="0.25">
      <c r="B71" s="179"/>
      <c r="C71" s="179"/>
      <c r="D71" s="179"/>
      <c r="E71" s="179"/>
      <c r="F71" s="179"/>
      <c r="G71" s="179"/>
      <c r="J71" s="138" t="str">
        <f>J$18</f>
        <v>RDT audited is true RDT?</v>
      </c>
      <c r="K71" s="21">
        <f t="shared" ref="K71:Q71" si="18">IF(K18=0,0,(K18/($K$14)))</f>
        <v>0.18985440740895251</v>
      </c>
      <c r="L71" s="22">
        <f t="shared" si="18"/>
        <v>1.8605815360226943E-2</v>
      </c>
      <c r="M71" s="22">
        <f t="shared" si="18"/>
        <v>4.4011513912644448E-2</v>
      </c>
      <c r="N71" s="22">
        <f t="shared" si="18"/>
        <v>0.11739184848358433</v>
      </c>
      <c r="O71" s="22">
        <f t="shared" si="18"/>
        <v>0</v>
      </c>
      <c r="P71" s="22">
        <f t="shared" si="18"/>
        <v>9.8452296524967672E-3</v>
      </c>
      <c r="Q71" s="22">
        <f t="shared" si="18"/>
        <v>0</v>
      </c>
      <c r="T71" s="12" t="str">
        <f t="shared" si="10"/>
        <v>RDT audited is true RDT?</v>
      </c>
      <c r="U71" s="37">
        <f t="shared" ref="U71:AA71" si="19">IF(U18=0,0,(U18/($U$14)))</f>
        <v>0.40317101328962646</v>
      </c>
      <c r="V71" s="38">
        <f t="shared" si="19"/>
        <v>5.7669134781479902E-3</v>
      </c>
      <c r="W71" s="38">
        <f t="shared" si="19"/>
        <v>2.7404675871527565E-2</v>
      </c>
      <c r="X71" s="38">
        <f t="shared" si="19"/>
        <v>1.5419470356186609E-2</v>
      </c>
      <c r="Y71" s="38">
        <f t="shared" si="19"/>
        <v>1.6595264155097461E-2</v>
      </c>
      <c r="Z71" s="38">
        <f t="shared" si="19"/>
        <v>0.32854677410318106</v>
      </c>
      <c r="AA71" s="38">
        <f t="shared" si="19"/>
        <v>9.438704448840738E-3</v>
      </c>
      <c r="AD71" s="12" t="str">
        <f t="shared" si="11"/>
        <v>RDT audited is true RDT?</v>
      </c>
      <c r="AE71" s="37">
        <f t="shared" ref="AE71:AK71" si="20">IF(AE18=0,0,(AE18/($AE$14)))</f>
        <v>0.15807176335394907</v>
      </c>
      <c r="AF71" s="38">
        <f t="shared" si="20"/>
        <v>4.0801043267182282E-3</v>
      </c>
      <c r="AG71" s="38">
        <f t="shared" si="20"/>
        <v>0.10677348965125438</v>
      </c>
      <c r="AH71" s="38">
        <f t="shared" si="20"/>
        <v>3.6546630685999823E-2</v>
      </c>
      <c r="AI71" s="38">
        <f t="shared" si="20"/>
        <v>9.7677181112732266E-3</v>
      </c>
      <c r="AJ71" s="38">
        <f t="shared" si="20"/>
        <v>9.0382057870340492E-4</v>
      </c>
      <c r="AK71" s="38">
        <f t="shared" si="20"/>
        <v>0</v>
      </c>
    </row>
    <row r="72" spans="2:37" x14ac:dyDescent="0.25">
      <c r="B72" s="179"/>
      <c r="C72" s="179"/>
      <c r="D72" s="179"/>
      <c r="E72" s="179"/>
      <c r="F72" s="179"/>
      <c r="G72" s="179"/>
      <c r="J72" s="138" t="str">
        <f>J$20</f>
        <v>WHO PQ RDT</v>
      </c>
      <c r="K72" s="21">
        <f t="shared" ref="K72:Q72" si="21">IF(K20=0,0,(K20/($K$14)))</f>
        <v>0.16895415293479621</v>
      </c>
      <c r="L72" s="22">
        <f t="shared" si="21"/>
        <v>1.8605815360226943E-2</v>
      </c>
      <c r="M72" s="22">
        <f t="shared" si="21"/>
        <v>2.3152976513286891E-2</v>
      </c>
      <c r="N72" s="22">
        <f t="shared" si="21"/>
        <v>0.11739184848358433</v>
      </c>
      <c r="O72" s="22">
        <f t="shared" si="21"/>
        <v>0</v>
      </c>
      <c r="P72" s="22">
        <f t="shared" si="21"/>
        <v>9.8452296524967672E-3</v>
      </c>
      <c r="Q72" s="22">
        <f t="shared" si="21"/>
        <v>0</v>
      </c>
      <c r="T72" s="12" t="str">
        <f t="shared" si="10"/>
        <v>WHO PQ RDT</v>
      </c>
      <c r="U72" s="37">
        <f t="shared" ref="U72:AA72" si="22">IF(U20=0,0,(U20/($U$14)))</f>
        <v>0.37986820061725229</v>
      </c>
      <c r="V72" s="38">
        <f t="shared" si="22"/>
        <v>5.6674839354213021E-3</v>
      </c>
      <c r="W72" s="38">
        <f t="shared" si="22"/>
        <v>2.7308402822220766E-2</v>
      </c>
      <c r="X72" s="38">
        <f t="shared" si="22"/>
        <v>1.5036745529024353E-2</v>
      </c>
      <c r="Y72" s="38">
        <f t="shared" si="22"/>
        <v>1.6228321795034677E-2</v>
      </c>
      <c r="Z72" s="38">
        <f t="shared" si="22"/>
        <v>0.30618933121006542</v>
      </c>
      <c r="AA72" s="38">
        <f t="shared" si="22"/>
        <v>9.438704448840738E-3</v>
      </c>
      <c r="AD72" s="12" t="str">
        <f t="shared" si="11"/>
        <v>WHO PQ RDT</v>
      </c>
      <c r="AE72" s="37">
        <f t="shared" ref="AE72:AK72" si="23">IF(AE20=0,0,(AE20/($AE$14)))</f>
        <v>9.1434363258402304E-2</v>
      </c>
      <c r="AF72" s="38">
        <f t="shared" si="23"/>
        <v>4.0801043267182282E-3</v>
      </c>
      <c r="AG72" s="38">
        <f t="shared" si="23"/>
        <v>4.6895376312153805E-2</v>
      </c>
      <c r="AH72" s="38">
        <f t="shared" si="23"/>
        <v>3.1272192023137808E-2</v>
      </c>
      <c r="AI72" s="38">
        <f t="shared" si="23"/>
        <v>8.2828700176890615E-3</v>
      </c>
      <c r="AJ72" s="38">
        <f t="shared" si="23"/>
        <v>9.0382057870340492E-4</v>
      </c>
      <c r="AK72" s="38">
        <f t="shared" si="23"/>
        <v>0</v>
      </c>
    </row>
    <row r="73" spans="2:37" x14ac:dyDescent="0.25">
      <c r="B73" s="179"/>
      <c r="C73" s="179"/>
      <c r="D73" s="179"/>
      <c r="E73" s="179"/>
      <c r="F73" s="179"/>
      <c r="G73" s="179"/>
      <c r="J73" s="138" t="str">
        <f>J$22</f>
        <v>RDT manufacturer: PREMIER MEDICAL CORPORATION</v>
      </c>
      <c r="K73" s="21">
        <f t="shared" ref="K73:Q73" si="24">IF(K22=0,0,(K22/($K$14)))</f>
        <v>9.3905135371907728E-2</v>
      </c>
      <c r="L73" s="22">
        <f t="shared" si="24"/>
        <v>0</v>
      </c>
      <c r="M73" s="22">
        <f t="shared" si="24"/>
        <v>6.5495807433982728E-3</v>
      </c>
      <c r="N73" s="22">
        <f t="shared" si="24"/>
        <v>8.0597388511117599E-2</v>
      </c>
      <c r="O73" s="22">
        <f t="shared" si="24"/>
        <v>0</v>
      </c>
      <c r="P73" s="22">
        <f t="shared" si="24"/>
        <v>6.7581661173918483E-3</v>
      </c>
      <c r="Q73" s="22">
        <f t="shared" si="24"/>
        <v>0</v>
      </c>
      <c r="T73" s="12" t="str">
        <f t="shared" si="10"/>
        <v>RDT manufacturer: PREMIER MEDICAL CORPORATION</v>
      </c>
      <c r="U73" s="37">
        <f t="shared" ref="U73:AA73" si="25">IF(U22=0,0,(U22/($U$14)))</f>
        <v>0.26610107565404517</v>
      </c>
      <c r="V73" s="38">
        <f t="shared" si="25"/>
        <v>4.8988777876768919E-3</v>
      </c>
      <c r="W73" s="38">
        <f t="shared" si="25"/>
        <v>1.8413404364956927E-2</v>
      </c>
      <c r="X73" s="38">
        <f t="shared" si="25"/>
        <v>1.021835832355478E-2</v>
      </c>
      <c r="Y73" s="38">
        <f t="shared" si="25"/>
        <v>1.5589921000860934E-2</v>
      </c>
      <c r="Z73" s="38">
        <f t="shared" si="25"/>
        <v>0.2089985314414364</v>
      </c>
      <c r="AA73" s="38">
        <f t="shared" si="25"/>
        <v>7.9827718589142137E-3</v>
      </c>
      <c r="AD73" s="12" t="str">
        <f t="shared" si="11"/>
        <v>RDT manufacturer: PREMIER MEDICAL CORPORATION</v>
      </c>
      <c r="AE73" s="37">
        <f t="shared" ref="AE73:AK73" si="26">IF(AE22=0,0,(AE22/($AE$14)))</f>
        <v>5.8774161060827126E-2</v>
      </c>
      <c r="AF73" s="38">
        <f t="shared" si="26"/>
        <v>4.0801043267182282E-3</v>
      </c>
      <c r="AG73" s="38">
        <f t="shared" si="26"/>
        <v>3.8160596005113047E-2</v>
      </c>
      <c r="AH73" s="38">
        <f t="shared" si="26"/>
        <v>9.5482188278738275E-3</v>
      </c>
      <c r="AI73" s="38">
        <f t="shared" si="26"/>
        <v>6.7851102015519891E-3</v>
      </c>
      <c r="AJ73" s="38">
        <f t="shared" si="26"/>
        <v>2.0658756084649256E-4</v>
      </c>
      <c r="AK73" s="38">
        <f t="shared" si="26"/>
        <v>0</v>
      </c>
    </row>
    <row r="74" spans="2:37" x14ac:dyDescent="0.25">
      <c r="B74" s="179"/>
      <c r="C74" s="179"/>
      <c r="D74" s="179"/>
      <c r="E74" s="179"/>
      <c r="F74" s="179"/>
      <c r="G74" s="179"/>
      <c r="J74" s="138" t="str">
        <f>J$24</f>
        <v>RDT manufacturer: ADVY CHEMICAL</v>
      </c>
      <c r="K74" s="21">
        <f t="shared" ref="K74:Q74" si="27">IF(K24=0,0,(K24/($K$14)))</f>
        <v>4.5805348128989197E-2</v>
      </c>
      <c r="L74" s="22">
        <f t="shared" si="27"/>
        <v>0</v>
      </c>
      <c r="M74" s="22">
        <f t="shared" si="27"/>
        <v>5.9655416962162621E-3</v>
      </c>
      <c r="N74" s="22">
        <f t="shared" si="27"/>
        <v>3.6794459972466734E-2</v>
      </c>
      <c r="O74" s="22">
        <f t="shared" si="27"/>
        <v>0</v>
      </c>
      <c r="P74" s="22">
        <f t="shared" si="27"/>
        <v>3.0453464603062033E-3</v>
      </c>
      <c r="Q74" s="22">
        <f t="shared" si="27"/>
        <v>0</v>
      </c>
      <c r="T74" s="12" t="str">
        <f t="shared" si="10"/>
        <v>RDT manufacturer: ADVY CHEMICAL</v>
      </c>
      <c r="U74" s="37">
        <f t="shared" ref="U74:AA74" si="28">IF(U24=0,0,(U24/($U$14)))</f>
        <v>5.9972585854648215E-2</v>
      </c>
      <c r="V74" s="38">
        <f t="shared" si="28"/>
        <v>0</v>
      </c>
      <c r="W74" s="38">
        <f t="shared" si="28"/>
        <v>2.9237020301776553E-3</v>
      </c>
      <c r="X74" s="38">
        <f t="shared" si="28"/>
        <v>8.0174932865330578E-4</v>
      </c>
      <c r="Y74" s="38">
        <f t="shared" si="28"/>
        <v>2.8250616108059393E-4</v>
      </c>
      <c r="Z74" s="38">
        <f t="shared" si="28"/>
        <v>5.4766739081886541E-2</v>
      </c>
      <c r="AA74" s="38">
        <f t="shared" si="28"/>
        <v>1.1978892528501164E-3</v>
      </c>
      <c r="AD74" s="12" t="str">
        <f t="shared" si="11"/>
        <v>RDT manufacturer: ADVY CHEMICAL</v>
      </c>
      <c r="AE74" s="37">
        <f t="shared" ref="AE74:AK74" si="29">IF(AE24=0,0,(AE24/($AE$14)))</f>
        <v>2.6010665082828701E-2</v>
      </c>
      <c r="AF74" s="38">
        <f t="shared" si="29"/>
        <v>0</v>
      </c>
      <c r="AG74" s="38">
        <f t="shared" si="29"/>
        <v>1.5623184289015998E-3</v>
      </c>
      <c r="AH74" s="38">
        <f t="shared" si="29"/>
        <v>2.2621337912690932E-2</v>
      </c>
      <c r="AI74" s="38">
        <f t="shared" si="29"/>
        <v>1.5042156774135239E-3</v>
      </c>
      <c r="AJ74" s="38">
        <f t="shared" si="29"/>
        <v>3.2924892509909745E-4</v>
      </c>
      <c r="AK74" s="38">
        <f t="shared" si="29"/>
        <v>0</v>
      </c>
    </row>
    <row r="75" spans="2:37" x14ac:dyDescent="0.25">
      <c r="B75" s="179"/>
      <c r="C75" s="179"/>
      <c r="D75" s="179"/>
      <c r="E75" s="179"/>
      <c r="F75" s="179"/>
      <c r="G75" s="179"/>
      <c r="J75" s="138" t="str">
        <f>J$26</f>
        <v>RDT manufacturer: ARKRAY HEALTHCARE</v>
      </c>
      <c r="K75" s="21">
        <f t="shared" ref="K75:Q75" si="30">IF(K26=0,0,(K26/($K$14)))</f>
        <v>2.9243669433899295E-2</v>
      </c>
      <c r="L75" s="22">
        <f t="shared" si="30"/>
        <v>1.8605815360226943E-2</v>
      </c>
      <c r="M75" s="22">
        <f t="shared" si="30"/>
        <v>1.0637854073672355E-2</v>
      </c>
      <c r="N75" s="22">
        <f t="shared" si="30"/>
        <v>0</v>
      </c>
      <c r="O75" s="22">
        <f t="shared" si="30"/>
        <v>0</v>
      </c>
      <c r="P75" s="22">
        <f t="shared" si="30"/>
        <v>0</v>
      </c>
      <c r="Q75" s="22">
        <f t="shared" si="30"/>
        <v>0</v>
      </c>
      <c r="T75" s="12" t="str">
        <f t="shared" si="10"/>
        <v>RDT manufacturer: ARKRAY HEALTHCARE</v>
      </c>
      <c r="U75" s="37">
        <f t="shared" ref="U75:AA75" si="31">IF(U26=0,0,(U26/($U$14)))</f>
        <v>4.3995205286495177E-2</v>
      </c>
      <c r="V75" s="38">
        <f t="shared" si="31"/>
        <v>7.6860614774440939E-4</v>
      </c>
      <c r="W75" s="38">
        <f t="shared" si="31"/>
        <v>5.9712964270861859E-3</v>
      </c>
      <c r="X75" s="38">
        <f t="shared" si="31"/>
        <v>2.6814411602007217E-3</v>
      </c>
      <c r="Y75" s="38">
        <f t="shared" si="31"/>
        <v>3.5668375644812425E-4</v>
      </c>
      <c r="Z75" s="38">
        <f t="shared" si="31"/>
        <v>3.3959134457939327E-2</v>
      </c>
      <c r="AA75" s="38">
        <f t="shared" si="31"/>
        <v>2.5725421372143476E-4</v>
      </c>
      <c r="AD75" s="12" t="str">
        <f t="shared" si="11"/>
        <v>RDT manufacturer: ARKRAY HEALTHCARE</v>
      </c>
      <c r="AE75" s="37">
        <f t="shared" ref="AE75:AK75" si="32">IF(AE26=0,0,(AE26/($AE$14)))</f>
        <v>0</v>
      </c>
      <c r="AF75" s="38">
        <f t="shared" si="32"/>
        <v>0</v>
      </c>
      <c r="AG75" s="38">
        <f t="shared" si="32"/>
        <v>0</v>
      </c>
      <c r="AH75" s="38">
        <f t="shared" si="32"/>
        <v>0</v>
      </c>
      <c r="AI75" s="38">
        <f t="shared" si="32"/>
        <v>0</v>
      </c>
      <c r="AJ75" s="38">
        <f t="shared" si="32"/>
        <v>0</v>
      </c>
      <c r="AK75" s="38">
        <f t="shared" si="32"/>
        <v>0</v>
      </c>
    </row>
    <row r="76" spans="2:37" x14ac:dyDescent="0.25">
      <c r="B76" s="179"/>
      <c r="C76" s="179"/>
      <c r="D76" s="179"/>
      <c r="E76" s="179"/>
      <c r="F76" s="179"/>
      <c r="G76" s="179"/>
      <c r="J76" s="138" t="str">
        <f>J$28</f>
        <v>RDT manufacturer: other</v>
      </c>
      <c r="K76" s="21">
        <f t="shared" ref="K76:Q76" si="33">IF(K28=0,0,(K28/($K$14)))</f>
        <v>2.0858537399357557E-2</v>
      </c>
      <c r="L76" s="22">
        <f t="shared" si="33"/>
        <v>0</v>
      </c>
      <c r="M76" s="22">
        <f t="shared" si="33"/>
        <v>2.0858537399357557E-2</v>
      </c>
      <c r="N76" s="22">
        <f t="shared" si="33"/>
        <v>0</v>
      </c>
      <c r="O76" s="22">
        <f t="shared" si="33"/>
        <v>0</v>
      </c>
      <c r="P76" s="22">
        <f t="shared" si="33"/>
        <v>0</v>
      </c>
      <c r="Q76" s="22">
        <f t="shared" si="33"/>
        <v>0</v>
      </c>
      <c r="T76" s="12" t="str">
        <f t="shared" si="10"/>
        <v>RDT manufacturer: other</v>
      </c>
      <c r="U76" s="37">
        <f t="shared" ref="U76:AA76" si="34">IF(U28=0,0,(U28/($U$14)))</f>
        <v>3.3101357371082892E-2</v>
      </c>
      <c r="V76" s="38">
        <f t="shared" si="34"/>
        <v>1.0021866608166322E-4</v>
      </c>
      <c r="W76" s="38">
        <f t="shared" si="34"/>
        <v>9.5483925951820868E-5</v>
      </c>
      <c r="X76" s="38">
        <f t="shared" si="34"/>
        <v>1.7171324204228282E-3</v>
      </c>
      <c r="Y76" s="38">
        <f t="shared" si="34"/>
        <v>3.6615323670780893E-4</v>
      </c>
      <c r="Z76" s="38">
        <f t="shared" si="34"/>
        <v>3.0822369121918772E-2</v>
      </c>
      <c r="AA76" s="38">
        <f t="shared" si="34"/>
        <v>0</v>
      </c>
      <c r="AD76" s="12" t="str">
        <f t="shared" si="11"/>
        <v>RDT manufacturer: other</v>
      </c>
      <c r="AE76" s="37">
        <f t="shared" ref="AE76:AK76" si="35">IF(AE28=0,0,(AE28/($AE$14)))</f>
        <v>7.3286937210293238E-2</v>
      </c>
      <c r="AF76" s="38">
        <f t="shared" si="35"/>
        <v>0</v>
      </c>
      <c r="AG76" s="38">
        <f t="shared" si="35"/>
        <v>6.7050575217239727E-2</v>
      </c>
      <c r="AH76" s="38">
        <f t="shared" si="35"/>
        <v>4.3835298067115142E-3</v>
      </c>
      <c r="AI76" s="38">
        <f t="shared" si="35"/>
        <v>1.4783922323077122E-3</v>
      </c>
      <c r="AJ76" s="38">
        <f t="shared" si="35"/>
        <v>3.7443995403426772E-4</v>
      </c>
      <c r="AK76" s="38">
        <f t="shared" si="35"/>
        <v>0</v>
      </c>
    </row>
    <row r="77" spans="2:37" x14ac:dyDescent="0.25">
      <c r="B77" s="179"/>
      <c r="C77" s="179"/>
      <c r="D77" s="179"/>
      <c r="E77" s="179"/>
      <c r="F77" s="179"/>
      <c r="G77" s="179"/>
      <c r="J77" s="138" t="str">
        <f>J$30</f>
        <v>RDT manufacturer: don't know</v>
      </c>
      <c r="K77" s="21">
        <f t="shared" ref="K77:Q77" si="36">IF(K30=0,0,(K30/($K$14)))</f>
        <v>0</v>
      </c>
      <c r="L77" s="22">
        <f t="shared" si="36"/>
        <v>0</v>
      </c>
      <c r="M77" s="22">
        <f t="shared" si="36"/>
        <v>0</v>
      </c>
      <c r="N77" s="22">
        <f t="shared" si="36"/>
        <v>0</v>
      </c>
      <c r="O77" s="22">
        <f t="shared" si="36"/>
        <v>0</v>
      </c>
      <c r="P77" s="22">
        <f t="shared" si="36"/>
        <v>0</v>
      </c>
      <c r="Q77" s="22">
        <f t="shared" si="36"/>
        <v>0</v>
      </c>
      <c r="T77" s="12" t="str">
        <f t="shared" si="10"/>
        <v>RDT manufacturer: don't know</v>
      </c>
      <c r="U77" s="37">
        <f t="shared" ref="U77:AA77" si="37">IF(U30=0,0,(U30/($U$14)))</f>
        <v>0</v>
      </c>
      <c r="V77" s="38">
        <f t="shared" si="37"/>
        <v>0</v>
      </c>
      <c r="W77" s="38">
        <f t="shared" si="37"/>
        <v>0</v>
      </c>
      <c r="X77" s="38">
        <f t="shared" si="37"/>
        <v>0</v>
      </c>
      <c r="Y77" s="38">
        <f t="shared" si="37"/>
        <v>0</v>
      </c>
      <c r="Z77" s="38">
        <f t="shared" si="37"/>
        <v>0</v>
      </c>
      <c r="AA77" s="38">
        <f t="shared" si="37"/>
        <v>0</v>
      </c>
      <c r="AD77" s="12" t="str">
        <f t="shared" si="11"/>
        <v>RDT manufacturer: don't know</v>
      </c>
      <c r="AE77" s="37">
        <f t="shared" ref="AE77:AK77" si="38">IF(AE30=0,0,(AE30/($AE$14)))</f>
        <v>0</v>
      </c>
      <c r="AF77" s="38">
        <f t="shared" si="38"/>
        <v>0</v>
      </c>
      <c r="AG77" s="38">
        <f t="shared" si="38"/>
        <v>0</v>
      </c>
      <c r="AH77" s="38">
        <f t="shared" si="38"/>
        <v>0</v>
      </c>
      <c r="AI77" s="38">
        <f t="shared" si="38"/>
        <v>0</v>
      </c>
      <c r="AJ77" s="38">
        <f t="shared" si="38"/>
        <v>0</v>
      </c>
      <c r="AK77" s="38">
        <f t="shared" si="38"/>
        <v>0</v>
      </c>
    </row>
    <row r="78" spans="2:37" x14ac:dyDescent="0.25">
      <c r="B78" s="179"/>
      <c r="C78" s="179"/>
      <c r="D78" s="179"/>
      <c r="E78" s="179"/>
      <c r="F78" s="179"/>
      <c r="G78" s="179"/>
      <c r="J78" s="138">
        <f>J$32</f>
        <v>0</v>
      </c>
      <c r="K78" s="21">
        <f t="shared" ref="K78:Q78" si="39">IF(K32=0,0,(K32/($K$14)))</f>
        <v>0</v>
      </c>
      <c r="L78" s="22">
        <f t="shared" si="39"/>
        <v>0</v>
      </c>
      <c r="M78" s="22">
        <f t="shared" si="39"/>
        <v>0</v>
      </c>
      <c r="N78" s="22">
        <f t="shared" si="39"/>
        <v>0</v>
      </c>
      <c r="O78" s="22">
        <f t="shared" si="39"/>
        <v>0</v>
      </c>
      <c r="P78" s="22">
        <f t="shared" si="39"/>
        <v>0</v>
      </c>
      <c r="Q78" s="22">
        <f t="shared" si="39"/>
        <v>0</v>
      </c>
      <c r="T78" s="12">
        <f t="shared" si="10"/>
        <v>0</v>
      </c>
      <c r="U78" s="37">
        <f t="shared" ref="U78:AA78" si="40">IF(U32=0,0,(U32/($U$14)))</f>
        <v>0</v>
      </c>
      <c r="V78" s="38">
        <f t="shared" si="40"/>
        <v>0</v>
      </c>
      <c r="W78" s="38">
        <f t="shared" si="40"/>
        <v>0</v>
      </c>
      <c r="X78" s="38">
        <f t="shared" si="40"/>
        <v>0</v>
      </c>
      <c r="Y78" s="38">
        <f t="shared" si="40"/>
        <v>0</v>
      </c>
      <c r="Z78" s="38">
        <f t="shared" si="40"/>
        <v>0</v>
      </c>
      <c r="AA78" s="38">
        <f t="shared" si="40"/>
        <v>0</v>
      </c>
      <c r="AD78" s="12">
        <f t="shared" si="11"/>
        <v>0</v>
      </c>
      <c r="AE78" s="37">
        <f t="shared" ref="AE78:AK78" si="41">IF(AE32=0,0,(AE32/($AE$14)))</f>
        <v>0</v>
      </c>
      <c r="AF78" s="38">
        <f t="shared" si="41"/>
        <v>0</v>
      </c>
      <c r="AG78" s="38">
        <f t="shared" si="41"/>
        <v>0</v>
      </c>
      <c r="AH78" s="38">
        <f t="shared" si="41"/>
        <v>0</v>
      </c>
      <c r="AI78" s="38">
        <f t="shared" si="41"/>
        <v>0</v>
      </c>
      <c r="AJ78" s="38">
        <f t="shared" si="41"/>
        <v>0</v>
      </c>
      <c r="AK78" s="38">
        <f t="shared" si="41"/>
        <v>0</v>
      </c>
    </row>
    <row r="79" spans="2:37" x14ac:dyDescent="0.25">
      <c r="B79" s="179"/>
      <c r="C79" s="179"/>
      <c r="D79" s="179"/>
      <c r="E79" s="179"/>
      <c r="F79" s="179"/>
      <c r="G79" s="179"/>
      <c r="J79" s="131">
        <f>J$34</f>
        <v>0</v>
      </c>
      <c r="K79" s="21">
        <f t="shared" ref="K79:Q79" si="42">IF(K34=0,0,(K34/($K$14)))</f>
        <v>0</v>
      </c>
      <c r="L79" s="22">
        <f t="shared" si="42"/>
        <v>0</v>
      </c>
      <c r="M79" s="22">
        <f t="shared" si="42"/>
        <v>0</v>
      </c>
      <c r="N79" s="22">
        <f t="shared" si="42"/>
        <v>0</v>
      </c>
      <c r="O79" s="22">
        <f t="shared" si="42"/>
        <v>0</v>
      </c>
      <c r="P79" s="22">
        <f t="shared" si="42"/>
        <v>0</v>
      </c>
      <c r="Q79" s="22">
        <f t="shared" si="42"/>
        <v>0</v>
      </c>
      <c r="T79" s="15">
        <f t="shared" si="10"/>
        <v>0</v>
      </c>
      <c r="U79" s="37">
        <f t="shared" ref="U79:AA79" si="43">IF(U34=0,0,(U34/($U$14)))</f>
        <v>0</v>
      </c>
      <c r="V79" s="38">
        <f t="shared" si="43"/>
        <v>0</v>
      </c>
      <c r="W79" s="38">
        <f t="shared" si="43"/>
        <v>0</v>
      </c>
      <c r="X79" s="38">
        <f t="shared" si="43"/>
        <v>0</v>
      </c>
      <c r="Y79" s="38">
        <f t="shared" si="43"/>
        <v>0</v>
      </c>
      <c r="Z79" s="38">
        <f t="shared" si="43"/>
        <v>0</v>
      </c>
      <c r="AA79" s="38">
        <f t="shared" si="43"/>
        <v>0</v>
      </c>
      <c r="AD79" s="15">
        <f t="shared" si="11"/>
        <v>0</v>
      </c>
      <c r="AE79" s="37">
        <f t="shared" ref="AE79:AK79" si="44">IF(AE34=0,0,(AE34/($AE$14)))</f>
        <v>0</v>
      </c>
      <c r="AF79" s="38">
        <f t="shared" si="44"/>
        <v>0</v>
      </c>
      <c r="AG79" s="38">
        <f t="shared" si="44"/>
        <v>0</v>
      </c>
      <c r="AH79" s="38">
        <f t="shared" si="44"/>
        <v>0</v>
      </c>
      <c r="AI79" s="38">
        <f t="shared" si="44"/>
        <v>0</v>
      </c>
      <c r="AJ79" s="38">
        <f t="shared" si="44"/>
        <v>0</v>
      </c>
      <c r="AK79" s="38">
        <f t="shared" si="44"/>
        <v>0</v>
      </c>
    </row>
    <row r="80" spans="2:37" x14ac:dyDescent="0.25">
      <c r="B80" s="179"/>
      <c r="C80" s="179"/>
      <c r="D80" s="179"/>
      <c r="E80" s="179"/>
      <c r="F80" s="179"/>
      <c r="G80" s="179"/>
      <c r="J80" s="131">
        <f>J$36</f>
        <v>0</v>
      </c>
      <c r="K80" s="21">
        <f t="shared" ref="K80:Q80" si="45">IF(K36=0,0,(K36/($K$14)))</f>
        <v>0</v>
      </c>
      <c r="L80" s="22">
        <f t="shared" si="45"/>
        <v>0</v>
      </c>
      <c r="M80" s="22">
        <f t="shared" si="45"/>
        <v>0</v>
      </c>
      <c r="N80" s="22">
        <f t="shared" si="45"/>
        <v>0</v>
      </c>
      <c r="O80" s="22">
        <f t="shared" si="45"/>
        <v>0</v>
      </c>
      <c r="P80" s="22">
        <f t="shared" si="45"/>
        <v>0</v>
      </c>
      <c r="Q80" s="22">
        <f t="shared" si="45"/>
        <v>0</v>
      </c>
      <c r="T80" s="15">
        <f t="shared" si="10"/>
        <v>0</v>
      </c>
      <c r="U80" s="37">
        <f t="shared" ref="U80:AA80" si="46">IF(U36=0,0,(U36/($U$14)))</f>
        <v>0</v>
      </c>
      <c r="V80" s="38">
        <f t="shared" si="46"/>
        <v>0</v>
      </c>
      <c r="W80" s="38">
        <f t="shared" si="46"/>
        <v>0</v>
      </c>
      <c r="X80" s="38">
        <f t="shared" si="46"/>
        <v>0</v>
      </c>
      <c r="Y80" s="38">
        <f t="shared" si="46"/>
        <v>0</v>
      </c>
      <c r="Z80" s="38">
        <f t="shared" si="46"/>
        <v>0</v>
      </c>
      <c r="AA80" s="38">
        <f t="shared" si="46"/>
        <v>0</v>
      </c>
      <c r="AD80" s="15">
        <f t="shared" si="11"/>
        <v>0</v>
      </c>
      <c r="AE80" s="37">
        <f t="shared" ref="AE80:AK80" si="47">IF(AE36=0,0,(AE36/($AE$14)))</f>
        <v>0</v>
      </c>
      <c r="AF80" s="38">
        <f t="shared" si="47"/>
        <v>0</v>
      </c>
      <c r="AG80" s="38">
        <f t="shared" si="47"/>
        <v>0</v>
      </c>
      <c r="AH80" s="38">
        <f t="shared" si="47"/>
        <v>0</v>
      </c>
      <c r="AI80" s="38">
        <f t="shared" si="47"/>
        <v>0</v>
      </c>
      <c r="AJ80" s="38">
        <f t="shared" si="47"/>
        <v>0</v>
      </c>
      <c r="AK80" s="38">
        <f t="shared" si="47"/>
        <v>0</v>
      </c>
    </row>
    <row r="81" spans="1:42" ht="15.75" thickBot="1" x14ac:dyDescent="0.3">
      <c r="B81" s="180" t="str">
        <f>_xlfn.CONCAT("Total products: Private not-for-profit=", T_iii_strat1!I4, " Private-for-profit=", T_iii_strat1!M4, " Pharmacy=", T_iii_strat1!Q4, " Laboratory=", T_iii_strat1!U4, " PPMV=", T_iii_strat1!Y4, " Informal other=",T_iii_strat1!AC4)</f>
        <v>Total products: Private not-for-profit=11 Private-for-profit=12 Pharmacy=6 Laboratory=1 PPMV=3 Informal other=0</v>
      </c>
      <c r="C81" s="180"/>
      <c r="D81" s="180"/>
      <c r="E81" s="180"/>
      <c r="F81" s="180"/>
      <c r="G81" s="180"/>
      <c r="J81" s="131">
        <f>J$38</f>
        <v>0</v>
      </c>
      <c r="K81" s="21">
        <f t="shared" ref="K81:Q81" si="48">IF(K38=0,0,(K38/($K$14)))</f>
        <v>0</v>
      </c>
      <c r="L81" s="22">
        <f t="shared" si="48"/>
        <v>0</v>
      </c>
      <c r="M81" s="22">
        <f t="shared" si="48"/>
        <v>0</v>
      </c>
      <c r="N81" s="22">
        <f t="shared" si="48"/>
        <v>0</v>
      </c>
      <c r="O81" s="22">
        <f t="shared" si="48"/>
        <v>0</v>
      </c>
      <c r="P81" s="22">
        <f t="shared" si="48"/>
        <v>0</v>
      </c>
      <c r="Q81" s="22">
        <f t="shared" si="48"/>
        <v>0</v>
      </c>
      <c r="T81" s="15">
        <f t="shared" si="10"/>
        <v>0</v>
      </c>
      <c r="U81" s="37">
        <f t="shared" ref="U81:AA81" si="49">IF(U38=0,0,(U38/($U$14)))</f>
        <v>0</v>
      </c>
      <c r="V81" s="38">
        <f t="shared" si="49"/>
        <v>0</v>
      </c>
      <c r="W81" s="38">
        <f t="shared" si="49"/>
        <v>0</v>
      </c>
      <c r="X81" s="38">
        <f t="shared" si="49"/>
        <v>0</v>
      </c>
      <c r="Y81" s="38">
        <f t="shared" si="49"/>
        <v>0</v>
      </c>
      <c r="Z81" s="38">
        <f t="shared" si="49"/>
        <v>0</v>
      </c>
      <c r="AA81" s="38">
        <f t="shared" si="49"/>
        <v>0</v>
      </c>
      <c r="AD81" s="15">
        <f t="shared" si="11"/>
        <v>0</v>
      </c>
      <c r="AE81" s="37">
        <f t="shared" ref="AE81:AK81" si="50">IF(AE38=0,0,(AE38/($AE$14)))</f>
        <v>0</v>
      </c>
      <c r="AF81" s="38">
        <f t="shared" si="50"/>
        <v>0</v>
      </c>
      <c r="AG81" s="38">
        <f t="shared" si="50"/>
        <v>0</v>
      </c>
      <c r="AH81" s="38">
        <f t="shared" si="50"/>
        <v>0</v>
      </c>
      <c r="AI81" s="38">
        <f t="shared" si="50"/>
        <v>0</v>
      </c>
      <c r="AJ81" s="38">
        <f t="shared" si="50"/>
        <v>0</v>
      </c>
      <c r="AK81" s="38">
        <f t="shared" si="50"/>
        <v>0</v>
      </c>
    </row>
    <row r="82" spans="1:42" ht="15.75" thickTop="1" x14ac:dyDescent="0.25">
      <c r="B82" s="178" t="s">
        <v>48</v>
      </c>
      <c r="C82" s="178"/>
      <c r="D82" s="178"/>
      <c r="E82" s="178"/>
      <c r="F82" s="178"/>
      <c r="G82" s="178"/>
      <c r="J82" s="131">
        <f>J$40</f>
        <v>0</v>
      </c>
      <c r="K82" s="21">
        <f t="shared" ref="K82:Q82" si="51">IF(K40=0,0,(K40/($K$14)))</f>
        <v>0</v>
      </c>
      <c r="L82" s="22">
        <f t="shared" si="51"/>
        <v>0</v>
      </c>
      <c r="M82" s="22">
        <f t="shared" si="51"/>
        <v>0</v>
      </c>
      <c r="N82" s="22">
        <f t="shared" si="51"/>
        <v>0</v>
      </c>
      <c r="O82" s="22">
        <f t="shared" si="51"/>
        <v>0</v>
      </c>
      <c r="P82" s="22">
        <f t="shared" si="51"/>
        <v>0</v>
      </c>
      <c r="Q82" s="22">
        <f t="shared" si="51"/>
        <v>0</v>
      </c>
      <c r="T82" s="15">
        <f t="shared" si="10"/>
        <v>0</v>
      </c>
      <c r="U82" s="37">
        <f t="shared" ref="U82:AA82" si="52">IF(U40=0,0,(U40/($U$14)))</f>
        <v>0</v>
      </c>
      <c r="V82" s="38">
        <f t="shared" si="52"/>
        <v>0</v>
      </c>
      <c r="W82" s="38">
        <f t="shared" si="52"/>
        <v>0</v>
      </c>
      <c r="X82" s="38">
        <f t="shared" si="52"/>
        <v>0</v>
      </c>
      <c r="Y82" s="38">
        <f t="shared" si="52"/>
        <v>0</v>
      </c>
      <c r="Z82" s="38">
        <f t="shared" si="52"/>
        <v>0</v>
      </c>
      <c r="AA82" s="38">
        <f t="shared" si="52"/>
        <v>0</v>
      </c>
      <c r="AD82" s="15">
        <f t="shared" si="11"/>
        <v>0</v>
      </c>
      <c r="AE82" s="37">
        <f t="shared" ref="AE82:AK82" si="53">IF(AE40=0,0,(AE40/($AE$14)))</f>
        <v>0</v>
      </c>
      <c r="AF82" s="38">
        <f t="shared" si="53"/>
        <v>0</v>
      </c>
      <c r="AG82" s="38">
        <f t="shared" si="53"/>
        <v>0</v>
      </c>
      <c r="AH82" s="38">
        <f t="shared" si="53"/>
        <v>0</v>
      </c>
      <c r="AI82" s="38">
        <f t="shared" si="53"/>
        <v>0</v>
      </c>
      <c r="AJ82" s="38">
        <f t="shared" si="53"/>
        <v>0</v>
      </c>
      <c r="AK82" s="38">
        <f t="shared" si="53"/>
        <v>0</v>
      </c>
    </row>
    <row r="83" spans="1:42" x14ac:dyDescent="0.25">
      <c r="B83" s="179"/>
      <c r="C83" s="179"/>
      <c r="D83" s="179"/>
      <c r="E83" s="179"/>
      <c r="F83" s="179"/>
      <c r="G83" s="179"/>
      <c r="J83" s="138">
        <f>J$42</f>
        <v>0</v>
      </c>
      <c r="K83" s="21">
        <f t="shared" ref="K83:Q83" si="54">IF(K42=0,0,(K42/($K$14)))</f>
        <v>0</v>
      </c>
      <c r="L83" s="22">
        <f t="shared" si="54"/>
        <v>0</v>
      </c>
      <c r="M83" s="22">
        <f t="shared" si="54"/>
        <v>0</v>
      </c>
      <c r="N83" s="22">
        <f t="shared" si="54"/>
        <v>0</v>
      </c>
      <c r="O83" s="22">
        <f t="shared" si="54"/>
        <v>0</v>
      </c>
      <c r="P83" s="22">
        <f t="shared" si="54"/>
        <v>0</v>
      </c>
      <c r="Q83" s="22">
        <f t="shared" si="54"/>
        <v>0</v>
      </c>
      <c r="T83" s="12">
        <f t="shared" si="10"/>
        <v>0</v>
      </c>
      <c r="U83" s="37">
        <f t="shared" ref="U83:AA83" si="55">IF(U42=0,0,(U42/($U$14)))</f>
        <v>0</v>
      </c>
      <c r="V83" s="38">
        <f t="shared" si="55"/>
        <v>0</v>
      </c>
      <c r="W83" s="38">
        <f t="shared" si="55"/>
        <v>0</v>
      </c>
      <c r="X83" s="38">
        <f t="shared" si="55"/>
        <v>0</v>
      </c>
      <c r="Y83" s="38">
        <f t="shared" si="55"/>
        <v>0</v>
      </c>
      <c r="Z83" s="38">
        <f t="shared" si="55"/>
        <v>0</v>
      </c>
      <c r="AA83" s="38">
        <f t="shared" si="55"/>
        <v>0</v>
      </c>
      <c r="AD83" s="12">
        <f t="shared" si="11"/>
        <v>0</v>
      </c>
      <c r="AE83" s="37">
        <f t="shared" ref="AE83:AK83" si="56">IF(AE42=0,0,(AE42/($AE$14)))</f>
        <v>0</v>
      </c>
      <c r="AF83" s="38">
        <f t="shared" si="56"/>
        <v>0</v>
      </c>
      <c r="AG83" s="38">
        <f t="shared" si="56"/>
        <v>0</v>
      </c>
      <c r="AH83" s="38">
        <f t="shared" si="56"/>
        <v>0</v>
      </c>
      <c r="AI83" s="38">
        <f t="shared" si="56"/>
        <v>0</v>
      </c>
      <c r="AJ83" s="38">
        <f t="shared" si="56"/>
        <v>0</v>
      </c>
      <c r="AK83" s="38">
        <f t="shared" si="56"/>
        <v>0</v>
      </c>
    </row>
    <row r="84" spans="1:42" x14ac:dyDescent="0.25">
      <c r="B84" s="179"/>
      <c r="C84" s="179"/>
      <c r="D84" s="179"/>
      <c r="E84" s="179"/>
      <c r="F84" s="179"/>
      <c r="G84" s="179"/>
      <c r="J84" s="131">
        <f>J$44</f>
        <v>0</v>
      </c>
      <c r="K84" s="21">
        <f t="shared" ref="K84:Q84" si="57">IF(K44=0,0,(K44/($K$14)))</f>
        <v>0</v>
      </c>
      <c r="L84" s="22">
        <f t="shared" si="57"/>
        <v>0</v>
      </c>
      <c r="M84" s="22">
        <f t="shared" si="57"/>
        <v>0</v>
      </c>
      <c r="N84" s="22">
        <f t="shared" si="57"/>
        <v>0</v>
      </c>
      <c r="O84" s="22">
        <f t="shared" si="57"/>
        <v>0</v>
      </c>
      <c r="P84" s="22">
        <f t="shared" si="57"/>
        <v>0</v>
      </c>
      <c r="Q84" s="22">
        <f t="shared" si="57"/>
        <v>0</v>
      </c>
      <c r="T84" s="15">
        <f t="shared" si="10"/>
        <v>0</v>
      </c>
      <c r="U84" s="37">
        <f t="shared" ref="U84:AA84" si="58">IF(U44=0,0,(U44/($U$14)))</f>
        <v>0</v>
      </c>
      <c r="V84" s="38">
        <f t="shared" si="58"/>
        <v>0</v>
      </c>
      <c r="W84" s="38">
        <f t="shared" si="58"/>
        <v>0</v>
      </c>
      <c r="X84" s="38">
        <f t="shared" si="58"/>
        <v>0</v>
      </c>
      <c r="Y84" s="38">
        <f t="shared" si="58"/>
        <v>0</v>
      </c>
      <c r="Z84" s="38">
        <f t="shared" si="58"/>
        <v>0</v>
      </c>
      <c r="AA84" s="38">
        <f t="shared" si="58"/>
        <v>0</v>
      </c>
      <c r="AD84" s="15">
        <f t="shared" si="11"/>
        <v>0</v>
      </c>
      <c r="AE84" s="37">
        <f t="shared" ref="AE84:AK84" si="59">IF(AE44=0,0,(AE44/($AE$14)))</f>
        <v>0</v>
      </c>
      <c r="AF84" s="38">
        <f t="shared" si="59"/>
        <v>0</v>
      </c>
      <c r="AG84" s="38">
        <f t="shared" si="59"/>
        <v>0</v>
      </c>
      <c r="AH84" s="38">
        <f t="shared" si="59"/>
        <v>0</v>
      </c>
      <c r="AI84" s="38">
        <f t="shared" si="59"/>
        <v>0</v>
      </c>
      <c r="AJ84" s="38">
        <f t="shared" si="59"/>
        <v>0</v>
      </c>
      <c r="AK84" s="38">
        <f t="shared" si="59"/>
        <v>0</v>
      </c>
    </row>
    <row r="85" spans="1:42" x14ac:dyDescent="0.25">
      <c r="B85" s="179"/>
      <c r="C85" s="179"/>
      <c r="D85" s="179"/>
      <c r="E85" s="179"/>
      <c r="F85" s="179"/>
      <c r="G85" s="179"/>
      <c r="H85" s="27"/>
      <c r="J85" s="138">
        <f>J$46</f>
        <v>0</v>
      </c>
      <c r="K85" s="21">
        <f t="shared" ref="K85:Q85" si="60">IF(K46=0,0,(K46/($K$14)))</f>
        <v>0</v>
      </c>
      <c r="L85" s="22">
        <f t="shared" si="60"/>
        <v>0</v>
      </c>
      <c r="M85" s="22">
        <f t="shared" si="60"/>
        <v>0</v>
      </c>
      <c r="N85" s="22">
        <f t="shared" si="60"/>
        <v>0</v>
      </c>
      <c r="O85" s="22">
        <f t="shared" si="60"/>
        <v>0</v>
      </c>
      <c r="P85" s="22">
        <f t="shared" si="60"/>
        <v>0</v>
      </c>
      <c r="Q85" s="22">
        <f t="shared" si="60"/>
        <v>0</v>
      </c>
      <c r="T85" s="12">
        <f t="shared" si="10"/>
        <v>0</v>
      </c>
      <c r="U85" s="37">
        <f t="shared" ref="U85:AA85" si="61">IF(U46=0,0,(U46/($U$14)))</f>
        <v>0</v>
      </c>
      <c r="V85" s="38">
        <f t="shared" si="61"/>
        <v>0</v>
      </c>
      <c r="W85" s="38">
        <f t="shared" si="61"/>
        <v>0</v>
      </c>
      <c r="X85" s="38">
        <f t="shared" si="61"/>
        <v>0</v>
      </c>
      <c r="Y85" s="38">
        <f t="shared" si="61"/>
        <v>0</v>
      </c>
      <c r="Z85" s="38">
        <f t="shared" si="61"/>
        <v>0</v>
      </c>
      <c r="AA85" s="38">
        <f t="shared" si="61"/>
        <v>0</v>
      </c>
      <c r="AD85" s="12">
        <f t="shared" si="11"/>
        <v>0</v>
      </c>
      <c r="AE85" s="37">
        <f t="shared" ref="AE85:AK85" si="62">IF(AE46=0,0,(AE46/($AE$14)))</f>
        <v>0</v>
      </c>
      <c r="AF85" s="38">
        <f t="shared" si="62"/>
        <v>0</v>
      </c>
      <c r="AG85" s="38">
        <f t="shared" si="62"/>
        <v>0</v>
      </c>
      <c r="AH85" s="38">
        <f t="shared" si="62"/>
        <v>0</v>
      </c>
      <c r="AI85" s="38">
        <f t="shared" si="62"/>
        <v>0</v>
      </c>
      <c r="AJ85" s="38">
        <f t="shared" si="62"/>
        <v>0</v>
      </c>
      <c r="AK85" s="38">
        <f t="shared" si="62"/>
        <v>0</v>
      </c>
    </row>
    <row r="86" spans="1:42" ht="38.25" customHeight="1" thickBot="1" x14ac:dyDescent="0.3">
      <c r="A86" s="30"/>
      <c r="B86" s="179"/>
      <c r="C86" s="179"/>
      <c r="D86" s="179"/>
      <c r="E86" s="179"/>
      <c r="F86" s="179"/>
      <c r="G86" s="179"/>
      <c r="J86" s="176" t="str">
        <f>J48</f>
        <v>strat1 Footnote: Volume data were available for the following total number of blood test products=5529;  by outlet type: Private not for profit=35; private not for profit=47; pharmacy=682; PPMV=4668; informal=32; labs = 0; wholesalers= 65;   The number of blood test products with volume data, from outlets that met screening criteria for a full interview but did not complete the interview =13</v>
      </c>
      <c r="K86" s="176"/>
      <c r="L86" s="176"/>
      <c r="M86" s="176"/>
      <c r="N86" s="176"/>
      <c r="O86" s="176"/>
      <c r="P86" s="176"/>
      <c r="Q86" s="176"/>
      <c r="T86" s="176" t="str">
        <f>T48</f>
        <v>strat2 Footnote: Volume data were available for the following total number of blood test products=9481;  by outlet type: Private not for profit=71; private not for profit=384; pharmacy=1476; PPMV=7191; informal=182; labs = 3; wholesalers= 174;   The number of blood test products with volume data, from outlets that met screening criteria for a full interview but did not complete the interview =25</v>
      </c>
      <c r="U86" s="176"/>
      <c r="V86" s="176"/>
      <c r="W86" s="176"/>
      <c r="X86" s="176"/>
      <c r="Y86" s="176"/>
      <c r="Z86" s="176"/>
      <c r="AA86" s="176"/>
      <c r="AD86" s="176" t="str">
        <f>AD48</f>
        <v>strat3 Footnote: Volume data were available for the following total number of blood test products=5273;  by outlet type: Private not for profit=13; private not for profit=228; pharmacy=2561; PPMV=2285; informal=175; labs = 0; wholesalers= 11;   The number of blood test products with volume data, from outlets that met screening criteria for a full interview but did not complete the interview =31</v>
      </c>
      <c r="AE86" s="176"/>
      <c r="AF86" s="176"/>
      <c r="AG86" s="176"/>
      <c r="AH86" s="176"/>
      <c r="AI86" s="176"/>
      <c r="AJ86" s="176"/>
      <c r="AK86" s="176"/>
    </row>
    <row r="87" spans="1:42" x14ac:dyDescent="0.25">
      <c r="B87" s="179"/>
      <c r="C87" s="179"/>
      <c r="D87" s="179"/>
      <c r="E87" s="179"/>
      <c r="F87" s="179"/>
      <c r="G87" s="179"/>
    </row>
    <row r="88" spans="1:42" x14ac:dyDescent="0.25">
      <c r="B88" s="179"/>
      <c r="C88" s="179"/>
      <c r="D88" s="179"/>
      <c r="E88" s="179"/>
      <c r="F88" s="179"/>
      <c r="G88" s="179"/>
    </row>
    <row r="89" spans="1:42" x14ac:dyDescent="0.25">
      <c r="A89" s="29"/>
      <c r="B89" s="179"/>
      <c r="C89" s="179"/>
      <c r="D89" s="179"/>
      <c r="E89" s="179"/>
      <c r="F89" s="179"/>
      <c r="G89" s="179"/>
      <c r="J89" s="53" t="s">
        <v>37</v>
      </c>
      <c r="K89" s="55" t="str">
        <f t="shared" ref="K89:Q89" si="63">K65</f>
        <v>Retail total</v>
      </c>
      <c r="L89" s="55" t="str">
        <f t="shared" si="63"/>
        <v>Private Not For-Profit Facility</v>
      </c>
      <c r="M89" s="55" t="str">
        <f t="shared" si="63"/>
        <v>Private For-Profit Facility</v>
      </c>
      <c r="N89" s="55" t="str">
        <f t="shared" si="63"/>
        <v>Pharmacy</v>
      </c>
      <c r="O89" s="55" t="str">
        <f t="shared" si="63"/>
        <v>Laboratory</v>
      </c>
      <c r="P89" s="55" t="str">
        <f t="shared" si="63"/>
        <v>Drug store</v>
      </c>
      <c r="Q89" s="55" t="str">
        <f t="shared" si="63"/>
        <v>Informal</v>
      </c>
      <c r="R89" s="55"/>
      <c r="S89" s="55"/>
      <c r="T89" s="56" t="s">
        <v>37</v>
      </c>
      <c r="U89" s="55" t="str">
        <f t="shared" ref="U89:AA89" si="64">U65</f>
        <v>Retail total</v>
      </c>
      <c r="V89" s="55" t="str">
        <f t="shared" si="64"/>
        <v>Private Not For-Profit Facility</v>
      </c>
      <c r="W89" s="55" t="str">
        <f t="shared" si="64"/>
        <v>Private For-Profit Facility</v>
      </c>
      <c r="X89" s="55" t="str">
        <f t="shared" si="64"/>
        <v>Pharmacy</v>
      </c>
      <c r="Y89" s="55" t="str">
        <f t="shared" si="64"/>
        <v>Laboratory</v>
      </c>
      <c r="Z89" s="55" t="str">
        <f t="shared" si="64"/>
        <v>Drug store</v>
      </c>
      <c r="AA89" s="55" t="str">
        <f t="shared" si="64"/>
        <v>Informal</v>
      </c>
      <c r="AB89" s="55"/>
      <c r="AC89" s="55"/>
      <c r="AD89" s="56" t="s">
        <v>37</v>
      </c>
      <c r="AE89" s="55" t="str">
        <f t="shared" ref="AE89:AK89" si="65">AE65</f>
        <v>Retail total</v>
      </c>
      <c r="AF89" s="55" t="str">
        <f t="shared" si="65"/>
        <v>Private Not For-Profit Facility</v>
      </c>
      <c r="AG89" s="55" t="str">
        <f t="shared" si="65"/>
        <v>Private For-Profit Facility</v>
      </c>
      <c r="AH89" s="55" t="str">
        <f t="shared" si="65"/>
        <v>Pharmacy</v>
      </c>
      <c r="AI89" s="55" t="str">
        <f t="shared" si="65"/>
        <v>Laboratory</v>
      </c>
      <c r="AJ89" s="55" t="str">
        <f t="shared" si="65"/>
        <v>Drug store</v>
      </c>
      <c r="AK89" s="55" t="str">
        <f t="shared" si="65"/>
        <v>Informal</v>
      </c>
      <c r="AL89" s="57"/>
      <c r="AM89" s="57"/>
      <c r="AN89" s="57"/>
      <c r="AO89" s="57"/>
      <c r="AP89" s="57"/>
    </row>
    <row r="90" spans="1:42" ht="15" customHeight="1" x14ac:dyDescent="0.25">
      <c r="B90" s="179"/>
      <c r="C90" s="179"/>
      <c r="D90" s="179"/>
      <c r="E90" s="179"/>
      <c r="F90" s="179"/>
      <c r="G90" s="179"/>
      <c r="J90" s="139" t="str">
        <f>J70</f>
        <v>any microscopy</v>
      </c>
      <c r="K90" s="55">
        <f t="shared" ref="K90:Q91" si="66">K70</f>
        <v>0.81014559259104757</v>
      </c>
      <c r="L90" s="55">
        <f t="shared" si="66"/>
        <v>0.52513453756622586</v>
      </c>
      <c r="M90" s="55">
        <f t="shared" si="66"/>
        <v>9.949522339493555E-2</v>
      </c>
      <c r="N90" s="55">
        <f t="shared" si="66"/>
        <v>3.4333152559342536E-2</v>
      </c>
      <c r="O90" s="55">
        <f t="shared" si="66"/>
        <v>0.1512243961453423</v>
      </c>
      <c r="P90" s="55">
        <f t="shared" si="66"/>
        <v>0</v>
      </c>
      <c r="Q90" s="55">
        <f t="shared" si="66"/>
        <v>0</v>
      </c>
      <c r="R90" s="55"/>
      <c r="S90" s="55"/>
      <c r="T90" s="58" t="str">
        <f>J90</f>
        <v>any microscopy</v>
      </c>
      <c r="U90" s="55">
        <f t="shared" ref="U90:AA91" si="67">U70</f>
        <v>0.59682898671037354</v>
      </c>
      <c r="V90" s="55">
        <f t="shared" si="67"/>
        <v>2.6080526881881649E-3</v>
      </c>
      <c r="W90" s="55">
        <f t="shared" si="67"/>
        <v>1.6570012207738304E-2</v>
      </c>
      <c r="X90" s="55">
        <f t="shared" si="67"/>
        <v>1.1576439617464562E-3</v>
      </c>
      <c r="Y90" s="55">
        <f t="shared" si="67"/>
        <v>0.57649327785270066</v>
      </c>
      <c r="Z90" s="55">
        <f t="shared" si="67"/>
        <v>0</v>
      </c>
      <c r="AA90" s="55">
        <f t="shared" si="67"/>
        <v>0</v>
      </c>
      <c r="AB90" s="55"/>
      <c r="AC90" s="55"/>
      <c r="AD90" s="58" t="str">
        <f>J90</f>
        <v>any microscopy</v>
      </c>
      <c r="AE90" s="55">
        <f t="shared" ref="AE90:AK91" si="68">AE70</f>
        <v>0.84192178078477453</v>
      </c>
      <c r="AF90" s="55">
        <f t="shared" si="68"/>
        <v>3.8799726271481878E-2</v>
      </c>
      <c r="AG90" s="55">
        <f t="shared" si="68"/>
        <v>0.29649834084365195</v>
      </c>
      <c r="AH90" s="55">
        <f t="shared" si="68"/>
        <v>0</v>
      </c>
      <c r="AI90" s="55">
        <f t="shared" si="68"/>
        <v>0.50662371366964065</v>
      </c>
      <c r="AJ90" s="55">
        <f t="shared" si="68"/>
        <v>0</v>
      </c>
      <c r="AK90" s="55">
        <f t="shared" si="68"/>
        <v>0</v>
      </c>
      <c r="AL90" s="57"/>
      <c r="AM90" s="57"/>
      <c r="AN90" s="57"/>
      <c r="AO90" s="57"/>
      <c r="AP90" s="57"/>
    </row>
    <row r="91" spans="1:42" x14ac:dyDescent="0.25">
      <c r="B91" s="179"/>
      <c r="C91" s="179"/>
      <c r="D91" s="179"/>
      <c r="E91" s="179"/>
      <c r="F91" s="179"/>
      <c r="G91" s="179"/>
      <c r="J91" s="139" t="str">
        <f t="shared" ref="J91:J99" si="69">J71</f>
        <v>RDT audited is true RDT?</v>
      </c>
      <c r="K91" s="55">
        <f t="shared" si="66"/>
        <v>0.18985440740895251</v>
      </c>
      <c r="L91" s="55">
        <f t="shared" si="66"/>
        <v>1.8605815360226943E-2</v>
      </c>
      <c r="M91" s="55">
        <f t="shared" si="66"/>
        <v>4.4011513912644448E-2</v>
      </c>
      <c r="N91" s="55">
        <f t="shared" si="66"/>
        <v>0.11739184848358433</v>
      </c>
      <c r="O91" s="55">
        <f t="shared" si="66"/>
        <v>0</v>
      </c>
      <c r="P91" s="55">
        <f t="shared" si="66"/>
        <v>9.8452296524967672E-3</v>
      </c>
      <c r="Q91" s="55">
        <f t="shared" si="66"/>
        <v>0</v>
      </c>
      <c r="R91" s="55"/>
      <c r="S91" s="55"/>
      <c r="T91" s="58" t="str">
        <f t="shared" ref="T91:T99" si="70">J91</f>
        <v>RDT audited is true RDT?</v>
      </c>
      <c r="U91" s="55">
        <f t="shared" si="67"/>
        <v>0.40317101328962646</v>
      </c>
      <c r="V91" s="55">
        <f t="shared" si="67"/>
        <v>5.7669134781479902E-3</v>
      </c>
      <c r="W91" s="55">
        <f t="shared" si="67"/>
        <v>2.7404675871527565E-2</v>
      </c>
      <c r="X91" s="55">
        <f t="shared" si="67"/>
        <v>1.5419470356186609E-2</v>
      </c>
      <c r="Y91" s="55">
        <f t="shared" si="67"/>
        <v>1.6595264155097461E-2</v>
      </c>
      <c r="Z91" s="55">
        <f t="shared" si="67"/>
        <v>0.32854677410318106</v>
      </c>
      <c r="AA91" s="55">
        <f t="shared" si="67"/>
        <v>9.438704448840738E-3</v>
      </c>
      <c r="AB91" s="55"/>
      <c r="AC91" s="55"/>
      <c r="AD91" s="58" t="str">
        <f t="shared" ref="AD91:AD99" si="71">J91</f>
        <v>RDT audited is true RDT?</v>
      </c>
      <c r="AE91" s="55">
        <f t="shared" si="68"/>
        <v>0.15807176335394907</v>
      </c>
      <c r="AF91" s="55">
        <f t="shared" si="68"/>
        <v>4.0801043267182282E-3</v>
      </c>
      <c r="AG91" s="55">
        <f t="shared" si="68"/>
        <v>0.10677348965125438</v>
      </c>
      <c r="AH91" s="55">
        <f t="shared" si="68"/>
        <v>3.6546630685999823E-2</v>
      </c>
      <c r="AI91" s="55">
        <f t="shared" si="68"/>
        <v>9.7677181112732266E-3</v>
      </c>
      <c r="AJ91" s="55">
        <f t="shared" si="68"/>
        <v>9.0382057870340492E-4</v>
      </c>
      <c r="AK91" s="55">
        <f t="shared" si="68"/>
        <v>0</v>
      </c>
      <c r="AL91" s="57"/>
      <c r="AM91" s="57"/>
      <c r="AN91" s="57"/>
      <c r="AO91" s="57"/>
      <c r="AP91" s="57"/>
    </row>
    <row r="92" spans="1:42" x14ac:dyDescent="0.25">
      <c r="B92" s="179"/>
      <c r="C92" s="179"/>
      <c r="D92" s="179"/>
      <c r="E92" s="179"/>
      <c r="F92" s="179"/>
      <c r="G92" s="179"/>
      <c r="J92" s="139" t="str">
        <f t="shared" si="69"/>
        <v>WHO PQ RDT</v>
      </c>
      <c r="K92" s="55">
        <f t="shared" ref="K92:Q92" si="72">K73</f>
        <v>9.3905135371907728E-2</v>
      </c>
      <c r="L92" s="55">
        <f t="shared" si="72"/>
        <v>0</v>
      </c>
      <c r="M92" s="55">
        <f t="shared" si="72"/>
        <v>6.5495807433982728E-3</v>
      </c>
      <c r="N92" s="55">
        <f t="shared" si="72"/>
        <v>8.0597388511117599E-2</v>
      </c>
      <c r="O92" s="55">
        <f t="shared" si="72"/>
        <v>0</v>
      </c>
      <c r="P92" s="55">
        <f t="shared" si="72"/>
        <v>6.7581661173918483E-3</v>
      </c>
      <c r="Q92" s="55">
        <f t="shared" si="72"/>
        <v>0</v>
      </c>
      <c r="R92" s="55"/>
      <c r="S92" s="55"/>
      <c r="T92" s="58" t="str">
        <f t="shared" si="70"/>
        <v>WHO PQ RDT</v>
      </c>
      <c r="U92" s="55">
        <f t="shared" ref="U92:AA92" si="73">U73</f>
        <v>0.26610107565404517</v>
      </c>
      <c r="V92" s="55">
        <f t="shared" si="73"/>
        <v>4.8988777876768919E-3</v>
      </c>
      <c r="W92" s="55">
        <f t="shared" si="73"/>
        <v>1.8413404364956927E-2</v>
      </c>
      <c r="X92" s="55">
        <f t="shared" si="73"/>
        <v>1.021835832355478E-2</v>
      </c>
      <c r="Y92" s="55">
        <f t="shared" si="73"/>
        <v>1.5589921000860934E-2</v>
      </c>
      <c r="Z92" s="55">
        <f t="shared" si="73"/>
        <v>0.2089985314414364</v>
      </c>
      <c r="AA92" s="55">
        <f t="shared" si="73"/>
        <v>7.9827718589142137E-3</v>
      </c>
      <c r="AB92" s="55"/>
      <c r="AC92" s="55"/>
      <c r="AD92" s="58" t="str">
        <f t="shared" si="71"/>
        <v>WHO PQ RDT</v>
      </c>
      <c r="AE92" s="55">
        <f t="shared" ref="AE92:AK92" si="74">AE73</f>
        <v>5.8774161060827126E-2</v>
      </c>
      <c r="AF92" s="55">
        <f t="shared" si="74"/>
        <v>4.0801043267182282E-3</v>
      </c>
      <c r="AG92" s="55">
        <f t="shared" si="74"/>
        <v>3.8160596005113047E-2</v>
      </c>
      <c r="AH92" s="55">
        <f t="shared" si="74"/>
        <v>9.5482188278738275E-3</v>
      </c>
      <c r="AI92" s="55">
        <f t="shared" si="74"/>
        <v>6.7851102015519891E-3</v>
      </c>
      <c r="AJ92" s="55">
        <f t="shared" si="74"/>
        <v>2.0658756084649256E-4</v>
      </c>
      <c r="AK92" s="55">
        <f t="shared" si="74"/>
        <v>0</v>
      </c>
      <c r="AL92" s="57"/>
      <c r="AM92" s="57"/>
      <c r="AN92" s="57"/>
      <c r="AO92" s="57"/>
      <c r="AP92" s="57"/>
    </row>
    <row r="93" spans="1:42" x14ac:dyDescent="0.25">
      <c r="B93" s="179"/>
      <c r="C93" s="179"/>
      <c r="D93" s="179"/>
      <c r="E93" s="179"/>
      <c r="F93" s="179"/>
      <c r="G93" s="179"/>
      <c r="J93" s="139" t="str">
        <f t="shared" si="69"/>
        <v>RDT manufacturer: PREMIER MEDICAL CORPORATION</v>
      </c>
      <c r="K93" s="55">
        <f t="shared" ref="K93:Q93" si="75">K72+K74+K75</f>
        <v>0.24400317049768472</v>
      </c>
      <c r="L93" s="55">
        <f t="shared" si="75"/>
        <v>3.7211630720453887E-2</v>
      </c>
      <c r="M93" s="55">
        <f t="shared" si="75"/>
        <v>3.9756372283175509E-2</v>
      </c>
      <c r="N93" s="55">
        <f t="shared" si="75"/>
        <v>0.15418630845605108</v>
      </c>
      <c r="O93" s="55">
        <f t="shared" si="75"/>
        <v>0</v>
      </c>
      <c r="P93" s="55">
        <f t="shared" si="75"/>
        <v>1.2890576112802971E-2</v>
      </c>
      <c r="Q93" s="55">
        <f t="shared" si="75"/>
        <v>0</v>
      </c>
      <c r="R93" s="55"/>
      <c r="S93" s="55"/>
      <c r="T93" s="58" t="str">
        <f t="shared" si="70"/>
        <v>RDT manufacturer: PREMIER MEDICAL CORPORATION</v>
      </c>
      <c r="U93" s="55">
        <f t="shared" ref="U93:AA93" si="76">U72+U74+U75</f>
        <v>0.4838359917583957</v>
      </c>
      <c r="V93" s="55">
        <f t="shared" si="76"/>
        <v>6.4360900831657115E-3</v>
      </c>
      <c r="W93" s="55">
        <f t="shared" si="76"/>
        <v>3.6203401279484605E-2</v>
      </c>
      <c r="X93" s="55">
        <f t="shared" si="76"/>
        <v>1.851993601787838E-2</v>
      </c>
      <c r="Y93" s="55">
        <f t="shared" si="76"/>
        <v>1.6867511712563395E-2</v>
      </c>
      <c r="Z93" s="55">
        <f t="shared" si="76"/>
        <v>0.39491520474989128</v>
      </c>
      <c r="AA93" s="55">
        <f t="shared" si="76"/>
        <v>1.0893847915412289E-2</v>
      </c>
      <c r="AB93" s="55"/>
      <c r="AC93" s="55"/>
      <c r="AD93" s="58" t="str">
        <f t="shared" si="71"/>
        <v>RDT manufacturer: PREMIER MEDICAL CORPORATION</v>
      </c>
      <c r="AE93" s="55">
        <f t="shared" ref="AE93:AK93" si="77">AE72+AE74+AE75</f>
        <v>0.11744502834123101</v>
      </c>
      <c r="AF93" s="55">
        <f t="shared" si="77"/>
        <v>4.0801043267182282E-3</v>
      </c>
      <c r="AG93" s="55">
        <f t="shared" si="77"/>
        <v>4.8457694741055407E-2</v>
      </c>
      <c r="AH93" s="55">
        <f t="shared" si="77"/>
        <v>5.3893529935828743E-2</v>
      </c>
      <c r="AI93" s="55">
        <f t="shared" si="77"/>
        <v>9.7870856951025858E-3</v>
      </c>
      <c r="AJ93" s="55">
        <f t="shared" si="77"/>
        <v>1.2330695038025024E-3</v>
      </c>
      <c r="AK93" s="55">
        <f t="shared" si="77"/>
        <v>0</v>
      </c>
      <c r="AL93" s="57"/>
      <c r="AM93" s="57"/>
      <c r="AN93" s="57"/>
      <c r="AO93" s="57"/>
      <c r="AP93" s="57"/>
    </row>
    <row r="94" spans="1:42" x14ac:dyDescent="0.25">
      <c r="B94" s="179"/>
      <c r="C94" s="179"/>
      <c r="D94" s="179"/>
      <c r="E94" s="179"/>
      <c r="F94" s="179"/>
      <c r="G94" s="179"/>
      <c r="J94" s="139" t="str">
        <f t="shared" si="69"/>
        <v>RDT manufacturer: ADVY CHEMICAL</v>
      </c>
      <c r="K94" s="55">
        <f t="shared" ref="K94:Q95" si="78">K77</f>
        <v>0</v>
      </c>
      <c r="L94" s="55">
        <f t="shared" si="78"/>
        <v>0</v>
      </c>
      <c r="M94" s="55">
        <f t="shared" si="78"/>
        <v>0</v>
      </c>
      <c r="N94" s="55">
        <f t="shared" si="78"/>
        <v>0</v>
      </c>
      <c r="O94" s="55">
        <f t="shared" si="78"/>
        <v>0</v>
      </c>
      <c r="P94" s="55">
        <f t="shared" si="78"/>
        <v>0</v>
      </c>
      <c r="Q94" s="55">
        <f t="shared" si="78"/>
        <v>0</v>
      </c>
      <c r="R94" s="55"/>
      <c r="S94" s="55"/>
      <c r="T94" s="58" t="str">
        <f t="shared" si="70"/>
        <v>RDT manufacturer: ADVY CHEMICAL</v>
      </c>
      <c r="U94" s="55">
        <f t="shared" ref="U94:AA95" si="79">U77</f>
        <v>0</v>
      </c>
      <c r="V94" s="55">
        <f t="shared" si="79"/>
        <v>0</v>
      </c>
      <c r="W94" s="55">
        <f t="shared" si="79"/>
        <v>0</v>
      </c>
      <c r="X94" s="55">
        <f t="shared" si="79"/>
        <v>0</v>
      </c>
      <c r="Y94" s="55">
        <f t="shared" si="79"/>
        <v>0</v>
      </c>
      <c r="Z94" s="55">
        <f t="shared" si="79"/>
        <v>0</v>
      </c>
      <c r="AA94" s="55">
        <f t="shared" si="79"/>
        <v>0</v>
      </c>
      <c r="AB94" s="55"/>
      <c r="AC94" s="55"/>
      <c r="AD94" s="58" t="str">
        <f t="shared" si="71"/>
        <v>RDT manufacturer: ADVY CHEMICAL</v>
      </c>
      <c r="AE94" s="55">
        <f t="shared" ref="AE94:AK95" si="80">AE77</f>
        <v>0</v>
      </c>
      <c r="AF94" s="55">
        <f t="shared" si="80"/>
        <v>0</v>
      </c>
      <c r="AG94" s="55">
        <f t="shared" si="80"/>
        <v>0</v>
      </c>
      <c r="AH94" s="55">
        <f t="shared" si="80"/>
        <v>0</v>
      </c>
      <c r="AI94" s="55">
        <f t="shared" si="80"/>
        <v>0</v>
      </c>
      <c r="AJ94" s="55">
        <f t="shared" si="80"/>
        <v>0</v>
      </c>
      <c r="AK94" s="55">
        <f t="shared" si="80"/>
        <v>0</v>
      </c>
      <c r="AL94" s="57"/>
      <c r="AM94" s="57"/>
      <c r="AN94" s="57"/>
      <c r="AO94" s="57"/>
      <c r="AP94" s="57"/>
    </row>
    <row r="95" spans="1:42" x14ac:dyDescent="0.25">
      <c r="B95" s="179"/>
      <c r="C95" s="179"/>
      <c r="D95" s="179"/>
      <c r="E95" s="179"/>
      <c r="F95" s="179"/>
      <c r="G95" s="179"/>
      <c r="J95" s="139" t="str">
        <f t="shared" si="69"/>
        <v>RDT manufacturer: ARKRAY HEALTHCARE</v>
      </c>
      <c r="K95" s="55">
        <f t="shared" si="78"/>
        <v>0</v>
      </c>
      <c r="L95" s="55">
        <f t="shared" si="78"/>
        <v>0</v>
      </c>
      <c r="M95" s="55">
        <f t="shared" si="78"/>
        <v>0</v>
      </c>
      <c r="N95" s="55">
        <f t="shared" si="78"/>
        <v>0</v>
      </c>
      <c r="O95" s="55">
        <f t="shared" si="78"/>
        <v>0</v>
      </c>
      <c r="P95" s="55">
        <f t="shared" si="78"/>
        <v>0</v>
      </c>
      <c r="Q95" s="55">
        <f t="shared" si="78"/>
        <v>0</v>
      </c>
      <c r="R95" s="55"/>
      <c r="S95" s="55"/>
      <c r="T95" s="58" t="str">
        <f t="shared" si="70"/>
        <v>RDT manufacturer: ARKRAY HEALTHCARE</v>
      </c>
      <c r="U95" s="55">
        <f t="shared" si="79"/>
        <v>0</v>
      </c>
      <c r="V95" s="55">
        <f t="shared" si="79"/>
        <v>0</v>
      </c>
      <c r="W95" s="55">
        <f t="shared" si="79"/>
        <v>0</v>
      </c>
      <c r="X95" s="55">
        <f t="shared" si="79"/>
        <v>0</v>
      </c>
      <c r="Y95" s="55">
        <f t="shared" si="79"/>
        <v>0</v>
      </c>
      <c r="Z95" s="55">
        <f t="shared" si="79"/>
        <v>0</v>
      </c>
      <c r="AA95" s="55">
        <f t="shared" si="79"/>
        <v>0</v>
      </c>
      <c r="AB95" s="55"/>
      <c r="AC95" s="55"/>
      <c r="AD95" s="58" t="str">
        <f t="shared" si="71"/>
        <v>RDT manufacturer: ARKRAY HEALTHCARE</v>
      </c>
      <c r="AE95" s="55">
        <f t="shared" si="80"/>
        <v>0</v>
      </c>
      <c r="AF95" s="55">
        <f t="shared" si="80"/>
        <v>0</v>
      </c>
      <c r="AG95" s="55">
        <f t="shared" si="80"/>
        <v>0</v>
      </c>
      <c r="AH95" s="55">
        <f t="shared" si="80"/>
        <v>0</v>
      </c>
      <c r="AI95" s="55">
        <f t="shared" si="80"/>
        <v>0</v>
      </c>
      <c r="AJ95" s="55">
        <f t="shared" si="80"/>
        <v>0</v>
      </c>
      <c r="AK95" s="55">
        <f t="shared" si="80"/>
        <v>0</v>
      </c>
      <c r="AL95" s="57"/>
      <c r="AM95" s="57"/>
      <c r="AN95" s="57"/>
      <c r="AO95" s="57"/>
      <c r="AP95" s="57"/>
    </row>
    <row r="96" spans="1:42" x14ac:dyDescent="0.25">
      <c r="B96" s="179"/>
      <c r="C96" s="179"/>
      <c r="D96" s="179"/>
      <c r="E96" s="179"/>
      <c r="F96" s="179"/>
      <c r="G96" s="179"/>
      <c r="J96" s="139" t="str">
        <f t="shared" si="69"/>
        <v>RDT manufacturer: other</v>
      </c>
      <c r="K96" s="55">
        <f t="shared" ref="K96:Q96" si="81">K76+K79+K80</f>
        <v>2.0858537399357557E-2</v>
      </c>
      <c r="L96" s="55">
        <f t="shared" si="81"/>
        <v>0</v>
      </c>
      <c r="M96" s="55">
        <f t="shared" si="81"/>
        <v>2.0858537399357557E-2</v>
      </c>
      <c r="N96" s="55">
        <f t="shared" si="81"/>
        <v>0</v>
      </c>
      <c r="O96" s="55">
        <f t="shared" si="81"/>
        <v>0</v>
      </c>
      <c r="P96" s="55">
        <f t="shared" si="81"/>
        <v>0</v>
      </c>
      <c r="Q96" s="55">
        <f t="shared" si="81"/>
        <v>0</v>
      </c>
      <c r="R96" s="55"/>
      <c r="S96" s="55"/>
      <c r="T96" s="58" t="str">
        <f t="shared" si="70"/>
        <v>RDT manufacturer: other</v>
      </c>
      <c r="U96" s="55">
        <f t="shared" ref="U96:AA96" si="82">U76+U79+U80</f>
        <v>3.3101357371082892E-2</v>
      </c>
      <c r="V96" s="55">
        <f t="shared" si="82"/>
        <v>1.0021866608166322E-4</v>
      </c>
      <c r="W96" s="55">
        <f t="shared" si="82"/>
        <v>9.5483925951820868E-5</v>
      </c>
      <c r="X96" s="55">
        <f t="shared" si="82"/>
        <v>1.7171324204228282E-3</v>
      </c>
      <c r="Y96" s="55">
        <f t="shared" si="82"/>
        <v>3.6615323670780893E-4</v>
      </c>
      <c r="Z96" s="55">
        <f t="shared" si="82"/>
        <v>3.0822369121918772E-2</v>
      </c>
      <c r="AA96" s="55">
        <f t="shared" si="82"/>
        <v>0</v>
      </c>
      <c r="AB96" s="55"/>
      <c r="AC96" s="55"/>
      <c r="AD96" s="58" t="str">
        <f t="shared" si="71"/>
        <v>RDT manufacturer: other</v>
      </c>
      <c r="AE96" s="55">
        <f t="shared" ref="AE96:AK96" si="83">AE76+AE79+AE80</f>
        <v>7.3286937210293238E-2</v>
      </c>
      <c r="AF96" s="55">
        <f t="shared" si="83"/>
        <v>0</v>
      </c>
      <c r="AG96" s="55">
        <f t="shared" si="83"/>
        <v>6.7050575217239727E-2</v>
      </c>
      <c r="AH96" s="55">
        <f t="shared" si="83"/>
        <v>4.3835298067115142E-3</v>
      </c>
      <c r="AI96" s="55">
        <f t="shared" si="83"/>
        <v>1.4783922323077122E-3</v>
      </c>
      <c r="AJ96" s="55">
        <f t="shared" si="83"/>
        <v>3.7443995403426772E-4</v>
      </c>
      <c r="AK96" s="55">
        <f t="shared" si="83"/>
        <v>0</v>
      </c>
      <c r="AL96" s="57"/>
      <c r="AM96" s="57"/>
      <c r="AN96" s="57"/>
      <c r="AO96" s="57"/>
      <c r="AP96" s="57"/>
    </row>
    <row r="97" spans="2:42" x14ac:dyDescent="0.25">
      <c r="B97" s="179"/>
      <c r="C97" s="179"/>
      <c r="D97" s="179"/>
      <c r="E97" s="179"/>
      <c r="F97" s="179"/>
      <c r="G97" s="179"/>
      <c r="J97" s="139" t="str">
        <f t="shared" si="69"/>
        <v>RDT manufacturer: don't know</v>
      </c>
      <c r="K97" s="55">
        <f t="shared" ref="K97:Q98" si="84">K81</f>
        <v>0</v>
      </c>
      <c r="L97" s="55">
        <f t="shared" si="84"/>
        <v>0</v>
      </c>
      <c r="M97" s="55">
        <f t="shared" si="84"/>
        <v>0</v>
      </c>
      <c r="N97" s="55">
        <f t="shared" si="84"/>
        <v>0</v>
      </c>
      <c r="O97" s="55">
        <f t="shared" si="84"/>
        <v>0</v>
      </c>
      <c r="P97" s="55">
        <f t="shared" si="84"/>
        <v>0</v>
      </c>
      <c r="Q97" s="55">
        <f t="shared" si="84"/>
        <v>0</v>
      </c>
      <c r="R97" s="55"/>
      <c r="S97" s="55"/>
      <c r="T97" s="58" t="str">
        <f t="shared" si="70"/>
        <v>RDT manufacturer: don't know</v>
      </c>
      <c r="U97" s="55">
        <f t="shared" ref="U97:AA98" si="85">U81</f>
        <v>0</v>
      </c>
      <c r="V97" s="55">
        <f t="shared" si="85"/>
        <v>0</v>
      </c>
      <c r="W97" s="55">
        <f t="shared" si="85"/>
        <v>0</v>
      </c>
      <c r="X97" s="55">
        <f t="shared" si="85"/>
        <v>0</v>
      </c>
      <c r="Y97" s="55">
        <f t="shared" si="85"/>
        <v>0</v>
      </c>
      <c r="Z97" s="55">
        <f t="shared" si="85"/>
        <v>0</v>
      </c>
      <c r="AA97" s="55">
        <f t="shared" si="85"/>
        <v>0</v>
      </c>
      <c r="AB97" s="55"/>
      <c r="AC97" s="55"/>
      <c r="AD97" s="58" t="str">
        <f t="shared" si="71"/>
        <v>RDT manufacturer: don't know</v>
      </c>
      <c r="AE97" s="55">
        <f t="shared" ref="AE97:AK98" si="86">AE81</f>
        <v>0</v>
      </c>
      <c r="AF97" s="55">
        <f t="shared" si="86"/>
        <v>0</v>
      </c>
      <c r="AG97" s="55">
        <f t="shared" si="86"/>
        <v>0</v>
      </c>
      <c r="AH97" s="55">
        <f t="shared" si="86"/>
        <v>0</v>
      </c>
      <c r="AI97" s="55">
        <f t="shared" si="86"/>
        <v>0</v>
      </c>
      <c r="AJ97" s="55">
        <f t="shared" si="86"/>
        <v>0</v>
      </c>
      <c r="AK97" s="55">
        <f t="shared" si="86"/>
        <v>0</v>
      </c>
      <c r="AL97" s="57"/>
      <c r="AM97" s="57"/>
      <c r="AN97" s="57"/>
      <c r="AO97" s="57"/>
      <c r="AP97" s="57"/>
    </row>
    <row r="98" spans="2:42" x14ac:dyDescent="0.25">
      <c r="B98" s="179"/>
      <c r="C98" s="179"/>
      <c r="D98" s="179"/>
      <c r="E98" s="179"/>
      <c r="F98" s="179"/>
      <c r="G98" s="179"/>
      <c r="J98" s="139">
        <f t="shared" si="69"/>
        <v>0</v>
      </c>
      <c r="K98" s="55">
        <f t="shared" si="84"/>
        <v>0</v>
      </c>
      <c r="L98" s="55">
        <f t="shared" si="84"/>
        <v>0</v>
      </c>
      <c r="M98" s="55">
        <f t="shared" si="84"/>
        <v>0</v>
      </c>
      <c r="N98" s="55">
        <f t="shared" si="84"/>
        <v>0</v>
      </c>
      <c r="O98" s="55">
        <f t="shared" si="84"/>
        <v>0</v>
      </c>
      <c r="P98" s="55">
        <f t="shared" si="84"/>
        <v>0</v>
      </c>
      <c r="Q98" s="55">
        <f t="shared" si="84"/>
        <v>0</v>
      </c>
      <c r="R98" s="55"/>
      <c r="S98" s="55"/>
      <c r="T98" s="58">
        <f t="shared" si="70"/>
        <v>0</v>
      </c>
      <c r="U98" s="55">
        <f t="shared" si="85"/>
        <v>0</v>
      </c>
      <c r="V98" s="55">
        <f t="shared" si="85"/>
        <v>0</v>
      </c>
      <c r="W98" s="55">
        <f t="shared" si="85"/>
        <v>0</v>
      </c>
      <c r="X98" s="55">
        <f t="shared" si="85"/>
        <v>0</v>
      </c>
      <c r="Y98" s="55">
        <f t="shared" si="85"/>
        <v>0</v>
      </c>
      <c r="Z98" s="55">
        <f t="shared" si="85"/>
        <v>0</v>
      </c>
      <c r="AA98" s="55">
        <f t="shared" si="85"/>
        <v>0</v>
      </c>
      <c r="AB98" s="55"/>
      <c r="AC98" s="55"/>
      <c r="AD98" s="58">
        <f t="shared" si="71"/>
        <v>0</v>
      </c>
      <c r="AE98" s="55">
        <f t="shared" si="86"/>
        <v>0</v>
      </c>
      <c r="AF98" s="55">
        <f t="shared" si="86"/>
        <v>0</v>
      </c>
      <c r="AG98" s="55">
        <f t="shared" si="86"/>
        <v>0</v>
      </c>
      <c r="AH98" s="55">
        <f t="shared" si="86"/>
        <v>0</v>
      </c>
      <c r="AI98" s="55">
        <f t="shared" si="86"/>
        <v>0</v>
      </c>
      <c r="AJ98" s="55">
        <f t="shared" si="86"/>
        <v>0</v>
      </c>
      <c r="AK98" s="55">
        <f t="shared" si="86"/>
        <v>0</v>
      </c>
      <c r="AL98" s="57"/>
      <c r="AM98" s="57"/>
      <c r="AN98" s="57"/>
      <c r="AO98" s="57"/>
      <c r="AP98" s="57"/>
    </row>
    <row r="99" spans="2:42" ht="15.75" thickBot="1" x14ac:dyDescent="0.3">
      <c r="B99" s="202" t="str">
        <f>_xlfn.CONCAT("Total products: Private not-for-profit=", T_iii_strat2!I4, " Private-for-profit=", T_iii_strat2!M4, " Pharmacy=", T_iii_strat2!Q4, " Laboratory=", T_iii_strat2!U4, " PPMV=", T_iii_strat2!Y4, " Informal other=",T_iii_strat2!AC4)</f>
        <v>Total products: Private not-for-profit=16 Private-for-profit=104 Pharmacy=55 Laboratory=85 PPMV=407 Informal other=14</v>
      </c>
      <c r="C99" s="202"/>
      <c r="D99" s="202"/>
      <c r="E99" s="202"/>
      <c r="F99" s="202"/>
      <c r="G99" s="202"/>
      <c r="J99" s="139">
        <f t="shared" si="69"/>
        <v>0</v>
      </c>
      <c r="K99" s="55">
        <f t="shared" ref="K99:Q99" si="87">K83+K84+K85</f>
        <v>0</v>
      </c>
      <c r="L99" s="55">
        <f t="shared" si="87"/>
        <v>0</v>
      </c>
      <c r="M99" s="55">
        <f t="shared" si="87"/>
        <v>0</v>
      </c>
      <c r="N99" s="55">
        <f t="shared" si="87"/>
        <v>0</v>
      </c>
      <c r="O99" s="55">
        <f t="shared" si="87"/>
        <v>0</v>
      </c>
      <c r="P99" s="55">
        <f t="shared" si="87"/>
        <v>0</v>
      </c>
      <c r="Q99" s="55">
        <f t="shared" si="87"/>
        <v>0</v>
      </c>
      <c r="R99" s="55"/>
      <c r="S99" s="55"/>
      <c r="T99" s="58">
        <f t="shared" si="70"/>
        <v>0</v>
      </c>
      <c r="U99" s="55">
        <f t="shared" ref="U99:AA99" si="88">U83+U84+U85</f>
        <v>0</v>
      </c>
      <c r="V99" s="55">
        <f t="shared" si="88"/>
        <v>0</v>
      </c>
      <c r="W99" s="55">
        <f t="shared" si="88"/>
        <v>0</v>
      </c>
      <c r="X99" s="55">
        <f t="shared" si="88"/>
        <v>0</v>
      </c>
      <c r="Y99" s="55">
        <f t="shared" si="88"/>
        <v>0</v>
      </c>
      <c r="Z99" s="55">
        <f t="shared" si="88"/>
        <v>0</v>
      </c>
      <c r="AA99" s="55">
        <f t="shared" si="88"/>
        <v>0</v>
      </c>
      <c r="AB99" s="55"/>
      <c r="AC99" s="55"/>
      <c r="AD99" s="58">
        <f t="shared" si="71"/>
        <v>0</v>
      </c>
      <c r="AE99" s="55">
        <f t="shared" ref="AE99:AK99" si="89">AE83+AE84+AE85</f>
        <v>0</v>
      </c>
      <c r="AF99" s="55">
        <f t="shared" si="89"/>
        <v>0</v>
      </c>
      <c r="AG99" s="55">
        <f t="shared" si="89"/>
        <v>0</v>
      </c>
      <c r="AH99" s="55">
        <f t="shared" si="89"/>
        <v>0</v>
      </c>
      <c r="AI99" s="55">
        <f t="shared" si="89"/>
        <v>0</v>
      </c>
      <c r="AJ99" s="55">
        <f t="shared" si="89"/>
        <v>0</v>
      </c>
      <c r="AK99" s="55">
        <f t="shared" si="89"/>
        <v>0</v>
      </c>
      <c r="AL99" s="57"/>
      <c r="AM99" s="57"/>
      <c r="AN99" s="57"/>
      <c r="AO99" s="57"/>
      <c r="AP99" s="57"/>
    </row>
    <row r="100" spans="2:42" ht="15.75" thickTop="1" x14ac:dyDescent="0.25">
      <c r="B100" s="178" t="s">
        <v>48</v>
      </c>
      <c r="C100" s="178"/>
      <c r="D100" s="178"/>
      <c r="E100" s="178"/>
      <c r="F100" s="178"/>
      <c r="G100" s="178"/>
      <c r="K100" s="59"/>
      <c r="L100" s="59"/>
      <c r="M100" s="57"/>
      <c r="N100" s="57"/>
      <c r="O100" s="59"/>
      <c r="P100" s="57"/>
      <c r="Q100" s="59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</row>
    <row r="101" spans="2:42" x14ac:dyDescent="0.25">
      <c r="B101" s="179"/>
      <c r="C101" s="179"/>
      <c r="D101" s="179"/>
      <c r="E101" s="179"/>
      <c r="F101" s="179"/>
      <c r="G101" s="179"/>
    </row>
    <row r="102" spans="2:42" x14ac:dyDescent="0.25">
      <c r="B102" s="179"/>
      <c r="C102" s="179"/>
      <c r="D102" s="179"/>
      <c r="E102" s="179"/>
      <c r="F102" s="179"/>
      <c r="G102" s="179"/>
    </row>
    <row r="103" spans="2:42" x14ac:dyDescent="0.25">
      <c r="B103" s="179"/>
      <c r="C103" s="179"/>
      <c r="D103" s="179"/>
      <c r="E103" s="179"/>
      <c r="F103" s="179"/>
      <c r="G103" s="179"/>
    </row>
    <row r="104" spans="2:42" x14ac:dyDescent="0.25">
      <c r="B104" s="179"/>
      <c r="C104" s="179"/>
      <c r="D104" s="179"/>
      <c r="E104" s="179"/>
      <c r="F104" s="179"/>
      <c r="G104" s="179"/>
    </row>
    <row r="105" spans="2:42" x14ac:dyDescent="0.25">
      <c r="B105" s="179"/>
      <c r="C105" s="179"/>
      <c r="D105" s="179"/>
      <c r="E105" s="179"/>
      <c r="F105" s="179"/>
      <c r="G105" s="179"/>
    </row>
    <row r="106" spans="2:42" x14ac:dyDescent="0.25">
      <c r="B106" s="179"/>
      <c r="C106" s="179"/>
      <c r="D106" s="179"/>
      <c r="E106" s="179"/>
      <c r="F106" s="179"/>
      <c r="G106" s="179"/>
    </row>
    <row r="107" spans="2:42" x14ac:dyDescent="0.25">
      <c r="B107" s="179"/>
      <c r="C107" s="179"/>
      <c r="D107" s="179"/>
      <c r="E107" s="179"/>
      <c r="F107" s="179"/>
      <c r="G107" s="179"/>
    </row>
    <row r="108" spans="2:42" x14ac:dyDescent="0.25">
      <c r="B108" s="179"/>
      <c r="C108" s="179"/>
      <c r="D108" s="179"/>
      <c r="E108" s="179"/>
      <c r="F108" s="179"/>
      <c r="G108" s="179"/>
    </row>
    <row r="109" spans="2:42" x14ac:dyDescent="0.25">
      <c r="B109" s="179"/>
      <c r="C109" s="179"/>
      <c r="D109" s="179"/>
      <c r="E109" s="179"/>
      <c r="F109" s="179"/>
      <c r="G109" s="179"/>
    </row>
    <row r="110" spans="2:42" x14ac:dyDescent="0.25">
      <c r="B110" s="179"/>
      <c r="C110" s="179"/>
      <c r="D110" s="179"/>
      <c r="E110" s="179"/>
      <c r="F110" s="179"/>
      <c r="G110" s="179"/>
    </row>
    <row r="111" spans="2:42" x14ac:dyDescent="0.25">
      <c r="B111" s="179"/>
      <c r="C111" s="179"/>
      <c r="D111" s="179"/>
      <c r="E111" s="179"/>
      <c r="F111" s="179"/>
      <c r="G111" s="179"/>
    </row>
    <row r="112" spans="2:42" x14ac:dyDescent="0.25">
      <c r="B112" s="179"/>
      <c r="C112" s="179"/>
      <c r="D112" s="179"/>
      <c r="E112" s="179"/>
      <c r="F112" s="179"/>
      <c r="G112" s="179"/>
    </row>
    <row r="113" spans="1:60" x14ac:dyDescent="0.25">
      <c r="B113" s="179"/>
      <c r="C113" s="179"/>
      <c r="D113" s="179"/>
      <c r="E113" s="179"/>
      <c r="F113" s="179"/>
      <c r="G113" s="179"/>
    </row>
    <row r="114" spans="1:60" x14ac:dyDescent="0.25">
      <c r="B114" s="179"/>
      <c r="C114" s="179"/>
      <c r="D114" s="179"/>
      <c r="E114" s="179"/>
      <c r="F114" s="179"/>
      <c r="G114" s="179"/>
    </row>
    <row r="115" spans="1:60" x14ac:dyDescent="0.25">
      <c r="B115" s="179"/>
      <c r="C115" s="179"/>
      <c r="D115" s="179"/>
      <c r="E115" s="179"/>
      <c r="F115" s="179"/>
      <c r="G115" s="179"/>
    </row>
    <row r="116" spans="1:60" x14ac:dyDescent="0.25">
      <c r="B116" s="179"/>
      <c r="C116" s="179"/>
      <c r="D116" s="179"/>
      <c r="E116" s="179"/>
      <c r="F116" s="179"/>
      <c r="G116" s="179"/>
    </row>
    <row r="117" spans="1:60" x14ac:dyDescent="0.25">
      <c r="B117" s="202" t="str">
        <f>_xlfn.CONCAT("Total products: Private not-for-profit=", T_iii_strat3!I4, " Private-for-profit=", T_iii_strat3!M4, " Pharmacy=", T_iii_strat3!Q4, " Laboratory=", T_iii_strat3!U4, " PPMV=", T_iii_strat3!Y4, " Informal other=",T_iii_strat3!AC4)</f>
        <v>Total products: Private not-for-profit=3 Private-for-profit=33 Pharmacy=16 Laboratory=65 PPMV=3 Informal other=0</v>
      </c>
      <c r="C117" s="202"/>
      <c r="D117" s="202"/>
      <c r="E117" s="202"/>
      <c r="F117" s="202"/>
      <c r="G117" s="202"/>
    </row>
    <row r="118" spans="1:60" ht="15.75" thickBot="1" x14ac:dyDescent="0.3">
      <c r="B118" s="172" t="s">
        <v>47</v>
      </c>
      <c r="C118" s="172"/>
      <c r="D118" s="172"/>
      <c r="E118" s="172"/>
      <c r="F118" s="172"/>
      <c r="G118" s="172"/>
    </row>
    <row r="119" spans="1:60" ht="15.75" thickTop="1" x14ac:dyDescent="0.25">
      <c r="B119" s="33"/>
      <c r="C119" s="33"/>
      <c r="D119" s="33"/>
      <c r="E119" s="33"/>
      <c r="F119" s="33"/>
      <c r="G119" s="33"/>
    </row>
    <row r="120" spans="1:60" x14ac:dyDescent="0.25">
      <c r="B120" s="33"/>
      <c r="C120" s="33"/>
      <c r="D120" s="33"/>
      <c r="E120" s="33"/>
      <c r="F120" s="33"/>
      <c r="G120" s="33"/>
    </row>
    <row r="121" spans="1:60" x14ac:dyDescent="0.25">
      <c r="B121" s="33"/>
      <c r="C121" s="33"/>
      <c r="D121" s="33"/>
      <c r="E121" s="33"/>
      <c r="F121" s="33"/>
      <c r="G121" s="33"/>
    </row>
    <row r="122" spans="1:60" x14ac:dyDescent="0.25">
      <c r="B122" s="33"/>
      <c r="C122" s="33"/>
      <c r="D122" s="33"/>
      <c r="E122" s="33"/>
      <c r="F122" s="33"/>
      <c r="G122" s="33"/>
    </row>
    <row r="123" spans="1:60" s="11" customFormat="1" x14ac:dyDescent="0.25">
      <c r="A123" s="35"/>
      <c r="H123" s="35"/>
      <c r="I123" s="36"/>
      <c r="J123" s="9"/>
      <c r="K123" s="10"/>
      <c r="L123" s="10"/>
      <c r="O123" s="10"/>
      <c r="Q123" s="10"/>
    </row>
    <row r="124" spans="1:60" s="11" customFormat="1" x14ac:dyDescent="0.25">
      <c r="A124" s="35"/>
      <c r="H124" s="35"/>
      <c r="I124" s="36"/>
      <c r="J124" s="9"/>
      <c r="K124" s="10"/>
      <c r="L124" s="10"/>
      <c r="O124" s="10"/>
      <c r="Q124" s="10"/>
    </row>
    <row r="125" spans="1:60" ht="22.5" customHeight="1" x14ac:dyDescent="0.25">
      <c r="A125" s="32"/>
      <c r="J125" s="6" t="s">
        <v>2</v>
      </c>
      <c r="K125" s="3">
        <f t="shared" ref="K125:Q125" si="90">IFERROR(IF((RIGHT(K130,LEN(K130)-2)*1)&gt;50,0,1), "")</f>
        <v>1</v>
      </c>
      <c r="L125" s="3">
        <f t="shared" si="90"/>
        <v>1</v>
      </c>
      <c r="M125" s="2">
        <f t="shared" si="90"/>
        <v>1</v>
      </c>
      <c r="N125" s="2">
        <f t="shared" si="90"/>
        <v>1</v>
      </c>
      <c r="O125" s="3">
        <f t="shared" si="90"/>
        <v>1</v>
      </c>
      <c r="P125" s="2">
        <f t="shared" si="90"/>
        <v>1</v>
      </c>
      <c r="Q125" s="3">
        <f t="shared" si="90"/>
        <v>1</v>
      </c>
      <c r="S125" s="2" t="str">
        <f t="shared" ref="S125:AY125" si="91">IFERROR(IF((RIGHT(S130,LEN(S130)-2)*1)&gt;50,0,1), "")</f>
        <v/>
      </c>
      <c r="T125" s="2" t="str">
        <f t="shared" si="91"/>
        <v/>
      </c>
      <c r="U125" s="2">
        <f t="shared" si="91"/>
        <v>0</v>
      </c>
      <c r="V125" s="2">
        <f t="shared" si="91"/>
        <v>1</v>
      </c>
      <c r="W125" s="2">
        <f t="shared" si="91"/>
        <v>0</v>
      </c>
      <c r="X125" s="2">
        <f t="shared" si="91"/>
        <v>0</v>
      </c>
      <c r="Y125" s="2">
        <f t="shared" si="91"/>
        <v>0</v>
      </c>
      <c r="Z125" s="2">
        <f t="shared" si="91"/>
        <v>0</v>
      </c>
      <c r="AA125" s="2">
        <f t="shared" si="91"/>
        <v>1</v>
      </c>
      <c r="AB125" s="2" t="str">
        <f t="shared" si="91"/>
        <v/>
      </c>
      <c r="AC125" s="2" t="str">
        <f t="shared" si="91"/>
        <v/>
      </c>
      <c r="AD125" s="2" t="str">
        <f t="shared" si="91"/>
        <v/>
      </c>
      <c r="AE125" s="2">
        <f t="shared" si="91"/>
        <v>0</v>
      </c>
      <c r="AF125" s="2">
        <f t="shared" si="91"/>
        <v>1</v>
      </c>
      <c r="AG125" s="2">
        <f t="shared" si="91"/>
        <v>1</v>
      </c>
      <c r="AH125" s="2">
        <f t="shared" si="91"/>
        <v>1</v>
      </c>
      <c r="AI125" s="2">
        <f t="shared" si="91"/>
        <v>0</v>
      </c>
      <c r="AJ125" s="2">
        <f t="shared" si="91"/>
        <v>1</v>
      </c>
      <c r="AK125" s="2">
        <f t="shared" si="91"/>
        <v>1</v>
      </c>
      <c r="AL125" s="2" t="str">
        <f t="shared" si="91"/>
        <v/>
      </c>
      <c r="AM125" s="2" t="str">
        <f t="shared" si="91"/>
        <v/>
      </c>
      <c r="AN125" s="2" t="str">
        <f t="shared" si="91"/>
        <v/>
      </c>
      <c r="AO125" s="2" t="str">
        <f t="shared" si="91"/>
        <v/>
      </c>
      <c r="AP125" s="2" t="str">
        <f t="shared" si="91"/>
        <v/>
      </c>
      <c r="AQ125" s="2" t="str">
        <f t="shared" si="91"/>
        <v/>
      </c>
      <c r="AR125" s="2" t="str">
        <f t="shared" si="91"/>
        <v/>
      </c>
      <c r="AS125" s="2" t="str">
        <f t="shared" si="91"/>
        <v/>
      </c>
      <c r="AT125" s="2" t="str">
        <f t="shared" si="91"/>
        <v/>
      </c>
      <c r="AU125" s="2" t="str">
        <f t="shared" si="91"/>
        <v/>
      </c>
      <c r="AV125" s="2" t="str">
        <f t="shared" si="91"/>
        <v/>
      </c>
      <c r="AW125" s="2" t="str">
        <f t="shared" si="91"/>
        <v/>
      </c>
      <c r="AX125" s="2" t="str">
        <f t="shared" si="91"/>
        <v/>
      </c>
      <c r="AY125" s="2" t="str">
        <f t="shared" si="91"/>
        <v/>
      </c>
      <c r="AZ125" s="2" t="str">
        <f t="shared" ref="AZ125:BH125" si="92">IFERROR(IF((RIGHT(AZ130,LEN(AZ130)-2)*1)&gt;50,1,0), "")</f>
        <v/>
      </c>
      <c r="BA125" s="2" t="str">
        <f t="shared" si="92"/>
        <v/>
      </c>
      <c r="BB125" s="2" t="str">
        <f t="shared" si="92"/>
        <v/>
      </c>
      <c r="BC125" s="2" t="str">
        <f t="shared" si="92"/>
        <v/>
      </c>
      <c r="BD125" s="2" t="str">
        <f t="shared" si="92"/>
        <v/>
      </c>
      <c r="BE125" s="2" t="str">
        <f t="shared" si="92"/>
        <v/>
      </c>
      <c r="BF125" s="2" t="str">
        <f t="shared" si="92"/>
        <v/>
      </c>
      <c r="BG125" s="2" t="str">
        <f t="shared" si="92"/>
        <v/>
      </c>
      <c r="BH125" s="2" t="str">
        <f t="shared" si="92"/>
        <v/>
      </c>
    </row>
    <row r="126" spans="1:60" ht="45.75" customHeight="1" thickBot="1" x14ac:dyDescent="0.3">
      <c r="J126" s="140"/>
      <c r="K126" s="141"/>
      <c r="L126" s="141"/>
      <c r="M126" s="142"/>
      <c r="N126" s="142"/>
      <c r="O126" s="141"/>
      <c r="P126" s="142"/>
      <c r="Q126" s="141"/>
      <c r="T126" s="142"/>
      <c r="U126" s="142"/>
      <c r="V126" s="142"/>
      <c r="W126" s="142"/>
      <c r="X126" s="142"/>
      <c r="Y126" s="142"/>
      <c r="Z126" s="142"/>
      <c r="AA126" s="142"/>
      <c r="AD126" s="142"/>
      <c r="AE126" s="142"/>
      <c r="AF126" s="142"/>
      <c r="AG126" s="142"/>
      <c r="AH126" s="142"/>
      <c r="AI126" s="142"/>
      <c r="AJ126" s="142"/>
      <c r="AK126" s="142"/>
    </row>
    <row r="127" spans="1:60" s="4" customFormat="1" ht="15.75" x14ac:dyDescent="0.25">
      <c r="A127" s="23"/>
      <c r="H127" s="23"/>
      <c r="I127" s="24"/>
      <c r="J127" s="171" t="s">
        <v>54</v>
      </c>
      <c r="K127" s="171"/>
      <c r="L127" s="171"/>
      <c r="M127" s="171"/>
      <c r="N127" s="171"/>
      <c r="O127" s="171"/>
      <c r="P127" s="171"/>
      <c r="Q127" s="171"/>
      <c r="T127" s="171" t="s">
        <v>54</v>
      </c>
      <c r="U127" s="171"/>
      <c r="V127" s="171"/>
      <c r="W127" s="171"/>
      <c r="X127" s="171"/>
      <c r="Y127" s="171"/>
      <c r="Z127" s="171"/>
      <c r="AA127" s="171"/>
      <c r="AD127" s="171" t="s">
        <v>54</v>
      </c>
      <c r="AE127" s="171"/>
      <c r="AF127" s="171"/>
      <c r="AG127" s="171"/>
      <c r="AH127" s="171"/>
      <c r="AI127" s="171"/>
      <c r="AJ127" s="171"/>
      <c r="AK127" s="171"/>
    </row>
    <row r="128" spans="1:60" x14ac:dyDescent="0.25">
      <c r="J128" s="7" t="str">
        <f>CONCATENATE("Table number: ",T_iii_strat1!A1)</f>
        <v>Table number: T_iii_strat1</v>
      </c>
      <c r="T128" s="2" t="str">
        <f>CONCATENATE("Table number: ",T_iii_strat2!A1)</f>
        <v>Table number: T_iii_strat2</v>
      </c>
      <c r="AD128" s="2" t="str">
        <f>CONCATENATE("Table number: ",T_iii_strat3!A1)</f>
        <v>Table number: T_iii_strat3</v>
      </c>
    </row>
    <row r="129" spans="2:37" ht="51.75" customHeight="1" thickBot="1" x14ac:dyDescent="0.3">
      <c r="B129" s="177" t="str">
        <f>J127</f>
        <v>Market share of blood tests sold in the previous week by outlet type, by stratum</v>
      </c>
      <c r="C129" s="177"/>
      <c r="D129" s="177"/>
      <c r="E129" s="177"/>
      <c r="F129" s="177"/>
      <c r="G129" s="177"/>
      <c r="J129" s="193" t="s">
        <v>50</v>
      </c>
      <c r="K129" s="63" t="str">
        <f>IF(T_iii_strat1!B2="","",T_iii_strat1!B2)</f>
        <v>Retail total</v>
      </c>
      <c r="L129" s="63" t="str">
        <f>IF(T_iii_strat1!F2="","",T_iii_strat1!F2)</f>
        <v>Private Not For-Profit Facility</v>
      </c>
      <c r="M129" s="63" t="str">
        <f>IF(T_iii_strat1!J2="","",T_iii_strat1!J2)</f>
        <v>Private For-Profit Facility</v>
      </c>
      <c r="N129" s="63" t="str">
        <f>IF(T_iii_strat1!N2="","",T_iii_strat1!N2)</f>
        <v>Pharmacy</v>
      </c>
      <c r="O129" s="63" t="str">
        <f>IF(T_iii_strat1!R2="","",T_iii_strat1!R2)</f>
        <v>Laboratory</v>
      </c>
      <c r="P129" s="63" t="str">
        <f>IF(T_iii_strat1!V2="","",T_iii_strat1!V2)</f>
        <v>Drug store</v>
      </c>
      <c r="Q129" s="63" t="str">
        <f>IF(T_iii_strat1!Z2="","",T_iii_strat1!Z2)</f>
        <v>Informal</v>
      </c>
      <c r="T129" s="196" t="s">
        <v>1</v>
      </c>
      <c r="U129" s="66" t="str">
        <f>IF(T_iii_strat2!B2="","",T_iii_strat2!B2)</f>
        <v>Retail total</v>
      </c>
      <c r="V129" s="66" t="str">
        <f>IF(T_iii_strat2!F2="","",T_iii_strat2!F2)</f>
        <v>Private Not For-Profit Facility</v>
      </c>
      <c r="W129" s="66" t="str">
        <f>IF(T_iii_strat2!J2="","",T_iii_strat2!J2)</f>
        <v>Private For-Profit Facility</v>
      </c>
      <c r="X129" s="66" t="str">
        <f>IF(T_iii_strat2!N2="","",T_iii_strat2!N2)</f>
        <v>Pharmacy</v>
      </c>
      <c r="Y129" s="66" t="str">
        <f>IF(T_iii_strat2!R2="","",T_iii_strat2!R2)</f>
        <v>Laboratory</v>
      </c>
      <c r="Z129" s="66" t="str">
        <f>IF(T_iii_strat2!V2="","",T_iii_strat2!V2)</f>
        <v>Drug store</v>
      </c>
      <c r="AA129" s="66" t="str">
        <f>IF(T_iii_strat2!Z2="","",T_iii_strat2!Z2)</f>
        <v>Informal</v>
      </c>
      <c r="AD129" s="199" t="s">
        <v>1</v>
      </c>
      <c r="AE129" s="68" t="str">
        <f>IF(T_iii_strat3!B2="","",T_iii_strat3!B2)</f>
        <v>Retail total</v>
      </c>
      <c r="AF129" s="68" t="str">
        <f>IF(T_iii_strat3!F2="","",T_iii_strat3!F2)</f>
        <v>Private Not For-Profit Facility</v>
      </c>
      <c r="AG129" s="68" t="str">
        <f>IF(T_iii_strat3!J2="","",T_iii_strat3!J2)</f>
        <v>Private For-Profit Facility</v>
      </c>
      <c r="AH129" s="68" t="str">
        <f>IF(T_iii_strat3!N2="","",T_iii_strat3!N2)</f>
        <v>Pharmacy</v>
      </c>
      <c r="AI129" s="68" t="str">
        <f>IF(T_iii_strat3!R2="","",T_iii_strat3!R2)</f>
        <v>Laboratory</v>
      </c>
      <c r="AJ129" s="68" t="str">
        <f>IF(T_iii_strat3!V2="","",T_iii_strat3!V2)</f>
        <v>Drug store</v>
      </c>
      <c r="AK129" s="68" t="str">
        <f>IF(T_iii_strat3!Z2="","",T_iii_strat3!Z2)</f>
        <v>Informal</v>
      </c>
    </row>
    <row r="130" spans="2:37" ht="15.75" thickTop="1" x14ac:dyDescent="0.25">
      <c r="B130" s="178" t="s">
        <v>48</v>
      </c>
      <c r="C130" s="178"/>
      <c r="D130" s="178"/>
      <c r="E130" s="178"/>
      <c r="F130" s="178"/>
      <c r="G130" s="178"/>
      <c r="J130" s="194"/>
      <c r="K130" s="65" t="str">
        <f>CONCATENATE("N=",T_iii_strat1!E4)</f>
        <v>N=33</v>
      </c>
      <c r="L130" s="65" t="str">
        <f>CONCATENATE("N=",T_iii_strat1!I4)</f>
        <v>N=11</v>
      </c>
      <c r="M130" s="65" t="str">
        <f>CONCATENATE("N=",T_iii_strat1!M4)</f>
        <v>N=12</v>
      </c>
      <c r="N130" s="65" t="str">
        <f>CONCATENATE("N=",T_iii_strat1!Q4)</f>
        <v>N=6</v>
      </c>
      <c r="O130" s="65" t="str">
        <f>CONCATENATE("N=",T_iii_strat1!U4)</f>
        <v>N=1</v>
      </c>
      <c r="P130" s="65" t="str">
        <f>CONCATENATE("N=",T_iii_strat1!Y4)</f>
        <v>N=3</v>
      </c>
      <c r="Q130" s="65" t="str">
        <f>CONCATENATE("N=",T_iii_strat1!AC4)</f>
        <v>N=0</v>
      </c>
      <c r="T130" s="197"/>
      <c r="U130" s="67" t="str">
        <f>CONCATENATE("N=",T_iii_strat2!E4)</f>
        <v>N=681</v>
      </c>
      <c r="V130" s="67" t="str">
        <f>CONCATENATE("N=",T_iii_strat2!I4)</f>
        <v>N=16</v>
      </c>
      <c r="W130" s="67" t="str">
        <f>CONCATENATE("N=",T_iii_strat2!M4)</f>
        <v>N=104</v>
      </c>
      <c r="X130" s="67" t="str">
        <f>CONCATENATE("N=",T_iii_strat2!Q4)</f>
        <v>N=55</v>
      </c>
      <c r="Y130" s="67" t="str">
        <f>CONCATENATE("N=",T_iii_strat2!U4)</f>
        <v>N=85</v>
      </c>
      <c r="Z130" s="67" t="str">
        <f>CONCATENATE("N=",T_iii_strat2!Y4)</f>
        <v>N=407</v>
      </c>
      <c r="AA130" s="67" t="str">
        <f>CONCATENATE("N=",T_iii_strat2!AC4)</f>
        <v>N=14</v>
      </c>
      <c r="AD130" s="200"/>
      <c r="AE130" s="69" t="str">
        <f>CONCATENATE("N=",T_iii_strat3!E4)</f>
        <v>N=120</v>
      </c>
      <c r="AF130" s="69" t="str">
        <f>CONCATENATE("N=",T_iii_strat3!I4)</f>
        <v>N=3</v>
      </c>
      <c r="AG130" s="69" t="str">
        <f>CONCATENATE("N=",T_iii_strat3!M4)</f>
        <v>N=33</v>
      </c>
      <c r="AH130" s="69" t="str">
        <f>CONCATENATE("N=",T_iii_strat3!Q4)</f>
        <v>N=16</v>
      </c>
      <c r="AI130" s="69" t="str">
        <f>CONCATENATE("N=",T_iii_strat3!U4)</f>
        <v>N=65</v>
      </c>
      <c r="AJ130" s="69" t="str">
        <f>CONCATENATE("N=",T_iii_strat3!Y4)</f>
        <v>N=3</v>
      </c>
      <c r="AK130" s="69" t="str">
        <f>CONCATENATE("N=",T_iii_strat3!AC4)</f>
        <v>N=0</v>
      </c>
    </row>
    <row r="131" spans="2:37" x14ac:dyDescent="0.25">
      <c r="B131" s="179"/>
      <c r="C131" s="179"/>
      <c r="D131" s="179"/>
      <c r="E131" s="179"/>
      <c r="F131" s="179"/>
      <c r="G131" s="179"/>
      <c r="J131" s="194"/>
      <c r="K131" s="65" t="s">
        <v>35</v>
      </c>
      <c r="L131" s="65" t="s">
        <v>35</v>
      </c>
      <c r="M131" s="65" t="s">
        <v>35</v>
      </c>
      <c r="N131" s="65" t="s">
        <v>35</v>
      </c>
      <c r="O131" s="65" t="s">
        <v>35</v>
      </c>
      <c r="P131" s="65" t="s">
        <v>35</v>
      </c>
      <c r="Q131" s="65" t="s">
        <v>35</v>
      </c>
      <c r="T131" s="197"/>
      <c r="U131" s="67" t="s">
        <v>35</v>
      </c>
      <c r="V131" s="67" t="s">
        <v>35</v>
      </c>
      <c r="W131" s="67" t="s">
        <v>35</v>
      </c>
      <c r="X131" s="67" t="s">
        <v>35</v>
      </c>
      <c r="Y131" s="67" t="s">
        <v>35</v>
      </c>
      <c r="Z131" s="67" t="s">
        <v>35</v>
      </c>
      <c r="AA131" s="67" t="s">
        <v>35</v>
      </c>
      <c r="AD131" s="200"/>
      <c r="AE131" s="69" t="str">
        <f t="shared" ref="AE131:AK131" si="93">"%"</f>
        <v>%</v>
      </c>
      <c r="AF131" s="69" t="str">
        <f t="shared" si="93"/>
        <v>%</v>
      </c>
      <c r="AG131" s="69" t="str">
        <f t="shared" si="93"/>
        <v>%</v>
      </c>
      <c r="AH131" s="69" t="str">
        <f t="shared" si="93"/>
        <v>%</v>
      </c>
      <c r="AI131" s="69" t="str">
        <f t="shared" si="93"/>
        <v>%</v>
      </c>
      <c r="AJ131" s="69" t="str">
        <f t="shared" si="93"/>
        <v>%</v>
      </c>
      <c r="AK131" s="69" t="str">
        <f t="shared" si="93"/>
        <v>%</v>
      </c>
    </row>
    <row r="132" spans="2:37" x14ac:dyDescent="0.25">
      <c r="B132" s="179"/>
      <c r="C132" s="179"/>
      <c r="D132" s="179"/>
      <c r="E132" s="179"/>
      <c r="F132" s="179"/>
      <c r="G132" s="179"/>
      <c r="J132" s="138" t="str">
        <f>J$14</f>
        <v>any diagnostic (micro/rdt)</v>
      </c>
      <c r="K132" s="37">
        <f t="shared" ref="K132:Q132" si="94">IF(K14=0,0,(K14/(K$14)))</f>
        <v>1</v>
      </c>
      <c r="L132" s="38">
        <f t="shared" si="94"/>
        <v>1</v>
      </c>
      <c r="M132" s="38">
        <f t="shared" si="94"/>
        <v>1</v>
      </c>
      <c r="N132" s="38">
        <f t="shared" si="94"/>
        <v>1</v>
      </c>
      <c r="O132" s="38">
        <f t="shared" si="94"/>
        <v>1</v>
      </c>
      <c r="P132" s="38">
        <f t="shared" si="94"/>
        <v>1</v>
      </c>
      <c r="Q132" s="38">
        <f t="shared" si="94"/>
        <v>0</v>
      </c>
      <c r="T132" s="12" t="str">
        <f t="shared" ref="T132:T148" si="95">J132</f>
        <v>any diagnostic (micro/rdt)</v>
      </c>
      <c r="U132" s="37">
        <f t="shared" ref="U132:AA132" si="96">IF(U14=0,0,(U14/(U$14)))</f>
        <v>1</v>
      </c>
      <c r="V132" s="38">
        <f t="shared" si="96"/>
        <v>1</v>
      </c>
      <c r="W132" s="38">
        <f t="shared" si="96"/>
        <v>1</v>
      </c>
      <c r="X132" s="38">
        <f t="shared" si="96"/>
        <v>1</v>
      </c>
      <c r="Y132" s="38">
        <f t="shared" si="96"/>
        <v>1</v>
      </c>
      <c r="Z132" s="38">
        <f t="shared" si="96"/>
        <v>1</v>
      </c>
      <c r="AA132" s="38">
        <f t="shared" si="96"/>
        <v>1</v>
      </c>
      <c r="AD132" s="12" t="str">
        <f t="shared" ref="AD132:AD148" si="97">J132</f>
        <v>any diagnostic (micro/rdt)</v>
      </c>
      <c r="AE132" s="37">
        <f t="shared" ref="AE132:AK132" si="98">IF(AE14=0,0,(AE14/(AE$14)))</f>
        <v>1</v>
      </c>
      <c r="AF132" s="38">
        <f t="shared" si="98"/>
        <v>1</v>
      </c>
      <c r="AG132" s="38">
        <f t="shared" si="98"/>
        <v>1</v>
      </c>
      <c r="AH132" s="38">
        <f t="shared" si="98"/>
        <v>1</v>
      </c>
      <c r="AI132" s="38">
        <f t="shared" si="98"/>
        <v>1</v>
      </c>
      <c r="AJ132" s="38">
        <f t="shared" si="98"/>
        <v>1</v>
      </c>
      <c r="AK132" s="38">
        <f t="shared" si="98"/>
        <v>0</v>
      </c>
    </row>
    <row r="133" spans="2:37" x14ac:dyDescent="0.25">
      <c r="B133" s="179"/>
      <c r="C133" s="179"/>
      <c r="D133" s="179"/>
      <c r="E133" s="179"/>
      <c r="F133" s="179"/>
      <c r="G133" s="179"/>
      <c r="J133" s="138" t="str">
        <f>J$16</f>
        <v>any microscopy</v>
      </c>
      <c r="K133" s="37">
        <f>IF(K16=0,0,(K16/($K$14)))</f>
        <v>0.81014559259104757</v>
      </c>
      <c r="L133" s="38">
        <f t="shared" ref="L133:Q133" si="99">IF(L16=0,0,(L16/(L$14)))</f>
        <v>0.96578180144238135</v>
      </c>
      <c r="M133" s="38">
        <f t="shared" si="99"/>
        <v>0.6933139534883721</v>
      </c>
      <c r="N133" s="38">
        <f t="shared" si="99"/>
        <v>0.22628540005499037</v>
      </c>
      <c r="O133" s="38">
        <f t="shared" si="99"/>
        <v>1</v>
      </c>
      <c r="P133" s="38">
        <f t="shared" si="99"/>
        <v>0</v>
      </c>
      <c r="Q133" s="38">
        <f t="shared" si="99"/>
        <v>0</v>
      </c>
      <c r="T133" s="12" t="str">
        <f t="shared" si="95"/>
        <v>any microscopy</v>
      </c>
      <c r="U133" s="37">
        <f t="shared" ref="U133:AA133" si="100">IF(U16=0,0,(U16/(U$14)))</f>
        <v>0.59682898671037354</v>
      </c>
      <c r="V133" s="38">
        <f t="shared" si="100"/>
        <v>0.31141053425044757</v>
      </c>
      <c r="W133" s="38">
        <f t="shared" si="100"/>
        <v>0.37680795319958371</v>
      </c>
      <c r="X133" s="38">
        <f t="shared" si="100"/>
        <v>6.9833864902175469E-2</v>
      </c>
      <c r="Y133" s="38">
        <f t="shared" si="100"/>
        <v>0.97201890952248537</v>
      </c>
      <c r="Z133" s="38">
        <f t="shared" si="100"/>
        <v>0</v>
      </c>
      <c r="AA133" s="38">
        <f t="shared" si="100"/>
        <v>0</v>
      </c>
      <c r="AD133" s="12" t="str">
        <f t="shared" si="97"/>
        <v>any microscopy</v>
      </c>
      <c r="AE133" s="37">
        <f t="shared" ref="AE133:AK133" si="101">IF(AE16=0,0,(AE16/(AE$14)))</f>
        <v>0.84192178078477453</v>
      </c>
      <c r="AF133" s="38">
        <f t="shared" si="101"/>
        <v>0.90484793736826252</v>
      </c>
      <c r="AG133" s="38">
        <f t="shared" si="101"/>
        <v>0.73522019626362722</v>
      </c>
      <c r="AH133" s="38">
        <f t="shared" si="101"/>
        <v>0</v>
      </c>
      <c r="AI133" s="38">
        <f t="shared" si="101"/>
        <v>0.98108466269940486</v>
      </c>
      <c r="AJ133" s="38">
        <f t="shared" si="101"/>
        <v>0</v>
      </c>
      <c r="AK133" s="38">
        <f t="shared" si="101"/>
        <v>0</v>
      </c>
    </row>
    <row r="134" spans="2:37" x14ac:dyDescent="0.25">
      <c r="B134" s="179"/>
      <c r="C134" s="179"/>
      <c r="D134" s="179"/>
      <c r="E134" s="179"/>
      <c r="F134" s="179"/>
      <c r="G134" s="179"/>
      <c r="J134" s="138" t="str">
        <f>J$18</f>
        <v>RDT audited is true RDT?</v>
      </c>
      <c r="K134" s="37">
        <f>IF(K18=0,0,(K18/($K$14)))</f>
        <v>0.18985440740895251</v>
      </c>
      <c r="L134" s="38">
        <f t="shared" ref="L134:Q134" si="102">IF(L18=0,0,(L18/(L$14)))</f>
        <v>3.4218198557618533E-2</v>
      </c>
      <c r="M134" s="38">
        <f t="shared" si="102"/>
        <v>0.3066860465116279</v>
      </c>
      <c r="N134" s="38">
        <f t="shared" si="102"/>
        <v>0.77371459994500957</v>
      </c>
      <c r="O134" s="38">
        <f t="shared" si="102"/>
        <v>0</v>
      </c>
      <c r="P134" s="38">
        <f t="shared" si="102"/>
        <v>1</v>
      </c>
      <c r="Q134" s="38">
        <f t="shared" si="102"/>
        <v>0</v>
      </c>
      <c r="T134" s="12" t="str">
        <f t="shared" si="95"/>
        <v>RDT audited is true RDT?</v>
      </c>
      <c r="U134" s="37">
        <f t="shared" ref="U134:AA134" si="103">IF(U18=0,0,(U18/(U$14)))</f>
        <v>0.40317101328962646</v>
      </c>
      <c r="V134" s="38">
        <f t="shared" si="103"/>
        <v>0.68858946574955238</v>
      </c>
      <c r="W134" s="38">
        <f t="shared" si="103"/>
        <v>0.62319204680041629</v>
      </c>
      <c r="X134" s="38">
        <f t="shared" si="103"/>
        <v>0.93016613509782464</v>
      </c>
      <c r="Y134" s="38">
        <f t="shared" si="103"/>
        <v>2.7981090477514674E-2</v>
      </c>
      <c r="Z134" s="38">
        <f t="shared" si="103"/>
        <v>1</v>
      </c>
      <c r="AA134" s="38">
        <f t="shared" si="103"/>
        <v>1</v>
      </c>
      <c r="AD134" s="12" t="str">
        <f t="shared" si="97"/>
        <v>RDT audited is true RDT?</v>
      </c>
      <c r="AE134" s="37">
        <f t="shared" ref="AE134:AK134" si="104">IF(AE18=0,0,(AE18/(AE$14)))</f>
        <v>0.15807176335394907</v>
      </c>
      <c r="AF134" s="38">
        <f t="shared" si="104"/>
        <v>9.5152062631737422E-2</v>
      </c>
      <c r="AG134" s="38">
        <f t="shared" si="104"/>
        <v>0.26476379528390992</v>
      </c>
      <c r="AH134" s="38">
        <f t="shared" si="104"/>
        <v>1</v>
      </c>
      <c r="AI134" s="38">
        <f t="shared" si="104"/>
        <v>1.8915337300595091E-2</v>
      </c>
      <c r="AJ134" s="38">
        <f t="shared" si="104"/>
        <v>1</v>
      </c>
      <c r="AK134" s="38">
        <f t="shared" si="104"/>
        <v>0</v>
      </c>
    </row>
    <row r="135" spans="2:37" x14ac:dyDescent="0.25">
      <c r="B135" s="179"/>
      <c r="C135" s="179"/>
      <c r="D135" s="179"/>
      <c r="E135" s="179"/>
      <c r="F135" s="179"/>
      <c r="G135" s="179"/>
      <c r="J135" s="138" t="str">
        <f>J$20</f>
        <v>WHO PQ RDT</v>
      </c>
      <c r="K135" s="37">
        <f>IF(K20=0,0,(K20/($K$14)))</f>
        <v>0.16895415293479621</v>
      </c>
      <c r="L135" s="38">
        <f t="shared" ref="L135:Q135" si="105">IF(L20=0,0,(L20/(L$14)))</f>
        <v>3.4218198557618533E-2</v>
      </c>
      <c r="M135" s="38">
        <f t="shared" si="105"/>
        <v>0.16133720930232559</v>
      </c>
      <c r="N135" s="38">
        <f t="shared" si="105"/>
        <v>0.77371459994500957</v>
      </c>
      <c r="O135" s="38">
        <f t="shared" si="105"/>
        <v>0</v>
      </c>
      <c r="P135" s="38">
        <f t="shared" si="105"/>
        <v>1</v>
      </c>
      <c r="Q135" s="38">
        <f t="shared" si="105"/>
        <v>0</v>
      </c>
      <c r="T135" s="12" t="str">
        <f t="shared" si="95"/>
        <v>WHO PQ RDT</v>
      </c>
      <c r="U135" s="37">
        <f t="shared" ref="U135:AA135" si="106">IF(U20=0,0,(U20/(U$14)))</f>
        <v>0.37986820061725229</v>
      </c>
      <c r="V135" s="38">
        <f t="shared" si="106"/>
        <v>0.67671723358145675</v>
      </c>
      <c r="W135" s="38">
        <f t="shared" si="106"/>
        <v>0.62100276352151595</v>
      </c>
      <c r="X135" s="38">
        <f t="shared" si="106"/>
        <v>0.90707859285000247</v>
      </c>
      <c r="Y135" s="38">
        <f t="shared" si="106"/>
        <v>2.7362393041849228E-2</v>
      </c>
      <c r="Z135" s="38">
        <f t="shared" si="106"/>
        <v>0.93195050246911193</v>
      </c>
      <c r="AA135" s="38">
        <f t="shared" si="106"/>
        <v>1</v>
      </c>
      <c r="AD135" s="12" t="str">
        <f t="shared" si="97"/>
        <v>WHO PQ RDT</v>
      </c>
      <c r="AE135" s="37">
        <f t="shared" ref="AE135:AK135" si="107">IF(AE20=0,0,(AE20/(AE$14)))</f>
        <v>9.1434363258402304E-2</v>
      </c>
      <c r="AF135" s="38">
        <f t="shared" si="107"/>
        <v>9.5152062631737422E-2</v>
      </c>
      <c r="AG135" s="38">
        <f t="shared" si="107"/>
        <v>0.11628539869050859</v>
      </c>
      <c r="AH135" s="38">
        <f t="shared" si="107"/>
        <v>0.85567920862038505</v>
      </c>
      <c r="AI135" s="38">
        <f t="shared" si="107"/>
        <v>1.6039905985897884E-2</v>
      </c>
      <c r="AJ135" s="38">
        <f t="shared" si="107"/>
        <v>1</v>
      </c>
      <c r="AK135" s="38">
        <f t="shared" si="107"/>
        <v>0</v>
      </c>
    </row>
    <row r="136" spans="2:37" x14ac:dyDescent="0.25">
      <c r="B136" s="179"/>
      <c r="C136" s="179"/>
      <c r="D136" s="179"/>
      <c r="E136" s="179"/>
      <c r="F136" s="179"/>
      <c r="G136" s="179"/>
      <c r="J136" s="138" t="str">
        <f>J$22</f>
        <v>RDT manufacturer: PREMIER MEDICAL CORPORATION</v>
      </c>
      <c r="K136" s="37">
        <f>IF(K22=0,0,(K22/($K$14)))</f>
        <v>9.3905135371907728E-2</v>
      </c>
      <c r="L136" s="38">
        <f t="shared" ref="L136:Q136" si="108">IF(L22=0,0,(L22/(L$14)))</f>
        <v>0</v>
      </c>
      <c r="M136" s="38">
        <f t="shared" si="108"/>
        <v>4.5639534883720925E-2</v>
      </c>
      <c r="N136" s="38">
        <f t="shared" si="108"/>
        <v>0.53120703876821551</v>
      </c>
      <c r="O136" s="38">
        <f t="shared" si="108"/>
        <v>0</v>
      </c>
      <c r="P136" s="38">
        <f t="shared" si="108"/>
        <v>0.68644067796610164</v>
      </c>
      <c r="Q136" s="38">
        <f t="shared" si="108"/>
        <v>0</v>
      </c>
      <c r="T136" s="12" t="str">
        <f t="shared" si="95"/>
        <v>RDT manufacturer: PREMIER MEDICAL CORPORATION</v>
      </c>
      <c r="U136" s="37">
        <f t="shared" ref="U136:AA136" si="109">IF(U22=0,0,(U22/(U$14)))</f>
        <v>0.26610107565404517</v>
      </c>
      <c r="V136" s="38">
        <f t="shared" si="109"/>
        <v>0.58494299444078013</v>
      </c>
      <c r="W136" s="38">
        <f t="shared" si="109"/>
        <v>0.41872734450705235</v>
      </c>
      <c r="X136" s="38">
        <f t="shared" si="109"/>
        <v>0.61641357642690542</v>
      </c>
      <c r="Y136" s="38">
        <f t="shared" si="109"/>
        <v>2.6285992557003323E-2</v>
      </c>
      <c r="Z136" s="38">
        <f t="shared" si="109"/>
        <v>0.63613021924178081</v>
      </c>
      <c r="AA136" s="38">
        <f t="shared" si="109"/>
        <v>0.84574868322046659</v>
      </c>
      <c r="AD136" s="12" t="str">
        <f t="shared" si="97"/>
        <v>RDT manufacturer: PREMIER MEDICAL CORPORATION</v>
      </c>
      <c r="AE136" s="37">
        <f t="shared" ref="AE136:AK136" si="110">IF(AE22=0,0,(AE22/(AE$14)))</f>
        <v>5.8774161060827126E-2</v>
      </c>
      <c r="AF136" s="38">
        <f t="shared" si="110"/>
        <v>9.5152062631737422E-2</v>
      </c>
      <c r="AG136" s="38">
        <f t="shared" si="110"/>
        <v>9.4625962508204334E-2</v>
      </c>
      <c r="AH136" s="38">
        <f t="shared" si="110"/>
        <v>0.26126126126126126</v>
      </c>
      <c r="AI136" s="38">
        <f t="shared" si="110"/>
        <v>1.3139470920638094E-2</v>
      </c>
      <c r="AJ136" s="38">
        <f t="shared" si="110"/>
        <v>0.22857142857142859</v>
      </c>
      <c r="AK136" s="38">
        <f t="shared" si="110"/>
        <v>0</v>
      </c>
    </row>
    <row r="137" spans="2:37" x14ac:dyDescent="0.25">
      <c r="B137" s="179"/>
      <c r="C137" s="179"/>
      <c r="D137" s="179"/>
      <c r="E137" s="179"/>
      <c r="F137" s="179"/>
      <c r="G137" s="179"/>
      <c r="J137" s="138" t="str">
        <f>J$24</f>
        <v>RDT manufacturer: ADVY CHEMICAL</v>
      </c>
      <c r="K137" s="37">
        <f>IF(K24=0,0,(K24/($K$14)))</f>
        <v>4.5805348128989197E-2</v>
      </c>
      <c r="L137" s="38">
        <f t="shared" ref="L137:Q137" si="111">IF(L24=0,0,(L24/(L$14)))</f>
        <v>0</v>
      </c>
      <c r="M137" s="38">
        <f t="shared" si="111"/>
        <v>4.1569767441860465E-2</v>
      </c>
      <c r="N137" s="38">
        <f t="shared" si="111"/>
        <v>0.24250756117679409</v>
      </c>
      <c r="O137" s="38">
        <f t="shared" si="111"/>
        <v>0</v>
      </c>
      <c r="P137" s="38">
        <f t="shared" si="111"/>
        <v>0.30932203389830504</v>
      </c>
      <c r="Q137" s="38">
        <f t="shared" si="111"/>
        <v>0</v>
      </c>
      <c r="T137" s="12" t="str">
        <f t="shared" si="95"/>
        <v>RDT manufacturer: ADVY CHEMICAL</v>
      </c>
      <c r="U137" s="37">
        <f t="shared" ref="U137:AA137" si="112">IF(U24=0,0,(U24/(U$14)))</f>
        <v>5.9972585854648215E-2</v>
      </c>
      <c r="V137" s="38">
        <f t="shared" si="112"/>
        <v>0</v>
      </c>
      <c r="W137" s="38">
        <f t="shared" si="112"/>
        <v>6.6486020887915873E-2</v>
      </c>
      <c r="X137" s="38">
        <f t="shared" si="112"/>
        <v>4.8364830770695484E-2</v>
      </c>
      <c r="Y137" s="38">
        <f t="shared" si="112"/>
        <v>4.7633049885640764E-4</v>
      </c>
      <c r="Z137" s="38">
        <f t="shared" si="112"/>
        <v>0.16669388774667102</v>
      </c>
      <c r="AA137" s="38">
        <f t="shared" si="112"/>
        <v>0.12691246551291699</v>
      </c>
      <c r="AD137" s="12" t="str">
        <f t="shared" si="97"/>
        <v>RDT manufacturer: ADVY CHEMICAL</v>
      </c>
      <c r="AE137" s="37">
        <f t="shared" ref="AE137:AK137" si="113">IF(AE24=0,0,(AE24/(AE$14)))</f>
        <v>2.6010665082828701E-2</v>
      </c>
      <c r="AF137" s="38">
        <f t="shared" si="113"/>
        <v>0</v>
      </c>
      <c r="AG137" s="38">
        <f t="shared" si="113"/>
        <v>3.8740454960218998E-3</v>
      </c>
      <c r="AH137" s="38">
        <f t="shared" si="113"/>
        <v>0.61897191308956012</v>
      </c>
      <c r="AI137" s="38">
        <f t="shared" si="113"/>
        <v>2.9129369405410813E-3</v>
      </c>
      <c r="AJ137" s="38">
        <f t="shared" si="113"/>
        <v>0.36428571428571427</v>
      </c>
      <c r="AK137" s="38">
        <f t="shared" si="113"/>
        <v>0</v>
      </c>
    </row>
    <row r="138" spans="2:37" x14ac:dyDescent="0.25">
      <c r="B138" s="179"/>
      <c r="C138" s="179"/>
      <c r="D138" s="179"/>
      <c r="E138" s="179"/>
      <c r="F138" s="179"/>
      <c r="G138" s="179"/>
      <c r="J138" s="138" t="str">
        <f>J$26</f>
        <v>RDT manufacturer: ARKRAY HEALTHCARE</v>
      </c>
      <c r="K138" s="37">
        <f>IF(K26=0,0,(K26/($K$14)))</f>
        <v>2.9243669433899295E-2</v>
      </c>
      <c r="L138" s="38">
        <f t="shared" ref="L138:Q138" si="114">IF(L26=0,0,(L26/(L$14)))</f>
        <v>3.4218198557618533E-2</v>
      </c>
      <c r="M138" s="38">
        <f t="shared" si="114"/>
        <v>7.4127906976744193E-2</v>
      </c>
      <c r="N138" s="38">
        <f t="shared" si="114"/>
        <v>0</v>
      </c>
      <c r="O138" s="38">
        <f t="shared" si="114"/>
        <v>0</v>
      </c>
      <c r="P138" s="38">
        <f t="shared" si="114"/>
        <v>0</v>
      </c>
      <c r="Q138" s="38">
        <f t="shared" si="114"/>
        <v>0</v>
      </c>
      <c r="T138" s="12" t="str">
        <f t="shared" si="95"/>
        <v>RDT manufacturer: ARKRAY HEALTHCARE</v>
      </c>
      <c r="U138" s="37">
        <f t="shared" ref="U138:AA138" si="115">IF(U26=0,0,(U26/(U$14)))</f>
        <v>4.3995205286495177E-2</v>
      </c>
      <c r="V138" s="38">
        <f t="shared" si="115"/>
        <v>9.1774239140676533E-2</v>
      </c>
      <c r="W138" s="38">
        <f t="shared" si="115"/>
        <v>0.13578939812654775</v>
      </c>
      <c r="X138" s="38">
        <f t="shared" si="115"/>
        <v>0.16175560527443236</v>
      </c>
      <c r="Y138" s="38">
        <f t="shared" si="115"/>
        <v>6.0140051810920754E-4</v>
      </c>
      <c r="Z138" s="38">
        <f t="shared" si="115"/>
        <v>0.10336164325653785</v>
      </c>
      <c r="AA138" s="38">
        <f t="shared" si="115"/>
        <v>2.7255246216871504E-2</v>
      </c>
      <c r="AD138" s="12" t="str">
        <f t="shared" si="97"/>
        <v>RDT manufacturer: ARKRAY HEALTHCARE</v>
      </c>
      <c r="AE138" s="37">
        <f t="shared" ref="AE138:AK138" si="116">IF(AE26=0,0,(AE26/(AE$14)))</f>
        <v>0</v>
      </c>
      <c r="AF138" s="38">
        <f t="shared" si="116"/>
        <v>0</v>
      </c>
      <c r="AG138" s="38">
        <f t="shared" si="116"/>
        <v>0</v>
      </c>
      <c r="AH138" s="38">
        <f t="shared" si="116"/>
        <v>0</v>
      </c>
      <c r="AI138" s="38">
        <f t="shared" si="116"/>
        <v>0</v>
      </c>
      <c r="AJ138" s="38">
        <f t="shared" si="116"/>
        <v>0</v>
      </c>
      <c r="AK138" s="38">
        <f t="shared" si="116"/>
        <v>0</v>
      </c>
    </row>
    <row r="139" spans="2:37" x14ac:dyDescent="0.25">
      <c r="B139" s="179"/>
      <c r="C139" s="179"/>
      <c r="D139" s="179"/>
      <c r="E139" s="179"/>
      <c r="F139" s="179"/>
      <c r="G139" s="179"/>
      <c r="J139" s="138" t="str">
        <f>J$28</f>
        <v>RDT manufacturer: other</v>
      </c>
      <c r="K139" s="37">
        <f>IF(K28=0,0,(K28/($K$14)))</f>
        <v>2.0858537399357557E-2</v>
      </c>
      <c r="L139" s="38">
        <f t="shared" ref="L139:Q139" si="117">IF(L28=0,0,(L28/(L$14)))</f>
        <v>0</v>
      </c>
      <c r="M139" s="38">
        <f t="shared" si="117"/>
        <v>0.14534883720930233</v>
      </c>
      <c r="N139" s="38">
        <f t="shared" si="117"/>
        <v>0</v>
      </c>
      <c r="O139" s="38">
        <f t="shared" si="117"/>
        <v>0</v>
      </c>
      <c r="P139" s="38">
        <f t="shared" si="117"/>
        <v>0</v>
      </c>
      <c r="Q139" s="38">
        <f t="shared" si="117"/>
        <v>0</v>
      </c>
      <c r="T139" s="12" t="str">
        <f t="shared" si="95"/>
        <v>RDT manufacturer: other</v>
      </c>
      <c r="U139" s="37">
        <f t="shared" ref="U139:AA139" si="118">IF(U28=0,0,(U28/(U$14)))</f>
        <v>3.3101357371082892E-2</v>
      </c>
      <c r="V139" s="38">
        <f t="shared" si="118"/>
        <v>1.1966456232921889E-2</v>
      </c>
      <c r="W139" s="38">
        <f t="shared" si="118"/>
        <v>2.1713383339913143E-3</v>
      </c>
      <c r="X139" s="38">
        <f t="shared" si="118"/>
        <v>0.103584519445899</v>
      </c>
      <c r="Y139" s="38">
        <f t="shared" si="118"/>
        <v>6.1736690354573503E-4</v>
      </c>
      <c r="Z139" s="38">
        <f t="shared" si="118"/>
        <v>9.3814249755010279E-2</v>
      </c>
      <c r="AA139" s="38">
        <f t="shared" si="118"/>
        <v>0</v>
      </c>
      <c r="AD139" s="12" t="str">
        <f t="shared" si="97"/>
        <v>RDT manufacturer: other</v>
      </c>
      <c r="AE139" s="37">
        <f t="shared" ref="AE139:AK139" si="119">IF(AE28=0,0,(AE28/(AE$14)))</f>
        <v>7.3286937210293238E-2</v>
      </c>
      <c r="AF139" s="38">
        <f t="shared" si="119"/>
        <v>0</v>
      </c>
      <c r="AG139" s="38">
        <f t="shared" si="119"/>
        <v>0.16626378727968366</v>
      </c>
      <c r="AH139" s="38">
        <f t="shared" si="119"/>
        <v>0.11994347288464936</v>
      </c>
      <c r="AI139" s="38">
        <f t="shared" si="119"/>
        <v>2.8629294394159122E-3</v>
      </c>
      <c r="AJ139" s="38">
        <f t="shared" si="119"/>
        <v>0.41428571428571426</v>
      </c>
      <c r="AK139" s="38">
        <f t="shared" si="119"/>
        <v>0</v>
      </c>
    </row>
    <row r="140" spans="2:37" x14ac:dyDescent="0.25">
      <c r="B140" s="179"/>
      <c r="C140" s="179"/>
      <c r="D140" s="179"/>
      <c r="E140" s="179"/>
      <c r="F140" s="179"/>
      <c r="G140" s="179"/>
      <c r="J140" s="138" t="str">
        <f>J$30</f>
        <v>RDT manufacturer: don't know</v>
      </c>
      <c r="K140" s="37">
        <f>IF(K30=0,0,(K30/($K$14)))</f>
        <v>0</v>
      </c>
      <c r="L140" s="38">
        <f t="shared" ref="L140:Q140" si="120">IF(L30=0,0,(L30/(L$14)))</f>
        <v>0</v>
      </c>
      <c r="M140" s="38">
        <f t="shared" si="120"/>
        <v>0</v>
      </c>
      <c r="N140" s="38">
        <f t="shared" si="120"/>
        <v>0</v>
      </c>
      <c r="O140" s="38">
        <f t="shared" si="120"/>
        <v>0</v>
      </c>
      <c r="P140" s="38">
        <f t="shared" si="120"/>
        <v>0</v>
      </c>
      <c r="Q140" s="38">
        <f t="shared" si="120"/>
        <v>0</v>
      </c>
      <c r="T140" s="12" t="str">
        <f t="shared" si="95"/>
        <v>RDT manufacturer: don't know</v>
      </c>
      <c r="U140" s="37">
        <f t="shared" ref="U140:AA140" si="121">IF(U30=0,0,(U30/(U$14)))</f>
        <v>0</v>
      </c>
      <c r="V140" s="38">
        <f t="shared" si="121"/>
        <v>0</v>
      </c>
      <c r="W140" s="38">
        <f t="shared" si="121"/>
        <v>0</v>
      </c>
      <c r="X140" s="38">
        <f t="shared" si="121"/>
        <v>0</v>
      </c>
      <c r="Y140" s="38">
        <f t="shared" si="121"/>
        <v>0</v>
      </c>
      <c r="Z140" s="38">
        <f t="shared" si="121"/>
        <v>0</v>
      </c>
      <c r="AA140" s="38">
        <f t="shared" si="121"/>
        <v>0</v>
      </c>
      <c r="AD140" s="12" t="str">
        <f t="shared" si="97"/>
        <v>RDT manufacturer: don't know</v>
      </c>
      <c r="AE140" s="37">
        <f t="shared" ref="AE140:AK140" si="122">IF(AE30=0,0,(AE30/(AE$14)))</f>
        <v>0</v>
      </c>
      <c r="AF140" s="38">
        <f t="shared" si="122"/>
        <v>0</v>
      </c>
      <c r="AG140" s="38">
        <f t="shared" si="122"/>
        <v>0</v>
      </c>
      <c r="AH140" s="38">
        <f t="shared" si="122"/>
        <v>0</v>
      </c>
      <c r="AI140" s="38">
        <f t="shared" si="122"/>
        <v>0</v>
      </c>
      <c r="AJ140" s="38">
        <f t="shared" si="122"/>
        <v>0</v>
      </c>
      <c r="AK140" s="38">
        <f t="shared" si="122"/>
        <v>0</v>
      </c>
    </row>
    <row r="141" spans="2:37" x14ac:dyDescent="0.25">
      <c r="B141" s="179"/>
      <c r="C141" s="179"/>
      <c r="D141" s="179"/>
      <c r="E141" s="179"/>
      <c r="F141" s="179"/>
      <c r="G141" s="179"/>
      <c r="J141" s="138">
        <f>J$32</f>
        <v>0</v>
      </c>
      <c r="K141" s="37">
        <f>IF(K32=0,0,(K32/($K$14)))</f>
        <v>0</v>
      </c>
      <c r="L141" s="38">
        <f t="shared" ref="L141:Q141" si="123">IF(L32=0,0,(L32/(L$14)))</f>
        <v>0</v>
      </c>
      <c r="M141" s="38">
        <f t="shared" si="123"/>
        <v>0</v>
      </c>
      <c r="N141" s="38">
        <f t="shared" si="123"/>
        <v>0</v>
      </c>
      <c r="O141" s="38">
        <f t="shared" si="123"/>
        <v>0</v>
      </c>
      <c r="P141" s="38">
        <f t="shared" si="123"/>
        <v>0</v>
      </c>
      <c r="Q141" s="38">
        <f t="shared" si="123"/>
        <v>0</v>
      </c>
      <c r="T141" s="12">
        <f t="shared" si="95"/>
        <v>0</v>
      </c>
      <c r="U141" s="37">
        <f t="shared" ref="U141:AA141" si="124">IF(U32=0,0,(U32/(U$14)))</f>
        <v>0</v>
      </c>
      <c r="V141" s="38">
        <f t="shared" si="124"/>
        <v>0</v>
      </c>
      <c r="W141" s="38">
        <f t="shared" si="124"/>
        <v>0</v>
      </c>
      <c r="X141" s="38">
        <f t="shared" si="124"/>
        <v>0</v>
      </c>
      <c r="Y141" s="38">
        <f t="shared" si="124"/>
        <v>0</v>
      </c>
      <c r="Z141" s="38">
        <f t="shared" si="124"/>
        <v>0</v>
      </c>
      <c r="AA141" s="38">
        <f t="shared" si="124"/>
        <v>0</v>
      </c>
      <c r="AD141" s="12">
        <f t="shared" si="97"/>
        <v>0</v>
      </c>
      <c r="AE141" s="37">
        <f t="shared" ref="AE141:AK141" si="125">IF(AE32=0,0,(AE32/(AE$14)))</f>
        <v>0</v>
      </c>
      <c r="AF141" s="38">
        <f t="shared" si="125"/>
        <v>0</v>
      </c>
      <c r="AG141" s="38">
        <f t="shared" si="125"/>
        <v>0</v>
      </c>
      <c r="AH141" s="38">
        <f t="shared" si="125"/>
        <v>0</v>
      </c>
      <c r="AI141" s="38">
        <f t="shared" si="125"/>
        <v>0</v>
      </c>
      <c r="AJ141" s="38">
        <f t="shared" si="125"/>
        <v>0</v>
      </c>
      <c r="AK141" s="38">
        <f t="shared" si="125"/>
        <v>0</v>
      </c>
    </row>
    <row r="142" spans="2:37" x14ac:dyDescent="0.25">
      <c r="B142" s="179"/>
      <c r="C142" s="179"/>
      <c r="D142" s="179"/>
      <c r="E142" s="179"/>
      <c r="F142" s="179"/>
      <c r="G142" s="179"/>
      <c r="J142" s="131">
        <f>J$34</f>
        <v>0</v>
      </c>
      <c r="K142" s="37">
        <f>IF(K34=0,0,(K34/($K$14)))</f>
        <v>0</v>
      </c>
      <c r="L142" s="38">
        <f t="shared" ref="L142:Q142" si="126">IF(L34=0,0,(L34/(L$14)))</f>
        <v>0</v>
      </c>
      <c r="M142" s="38">
        <f t="shared" si="126"/>
        <v>0</v>
      </c>
      <c r="N142" s="38">
        <f t="shared" si="126"/>
        <v>0</v>
      </c>
      <c r="O142" s="38">
        <f t="shared" si="126"/>
        <v>0</v>
      </c>
      <c r="P142" s="38">
        <f t="shared" si="126"/>
        <v>0</v>
      </c>
      <c r="Q142" s="38">
        <f t="shared" si="126"/>
        <v>0</v>
      </c>
      <c r="T142" s="15">
        <f t="shared" si="95"/>
        <v>0</v>
      </c>
      <c r="U142" s="37">
        <f t="shared" ref="U142:AA142" si="127">IF(U34=0,0,(U34/(U$14)))</f>
        <v>0</v>
      </c>
      <c r="V142" s="38">
        <f t="shared" si="127"/>
        <v>0</v>
      </c>
      <c r="W142" s="38">
        <f t="shared" si="127"/>
        <v>0</v>
      </c>
      <c r="X142" s="38">
        <f t="shared" si="127"/>
        <v>0</v>
      </c>
      <c r="Y142" s="38">
        <f t="shared" si="127"/>
        <v>0</v>
      </c>
      <c r="Z142" s="38">
        <f t="shared" si="127"/>
        <v>0</v>
      </c>
      <c r="AA142" s="38">
        <f t="shared" si="127"/>
        <v>0</v>
      </c>
      <c r="AD142" s="15">
        <f t="shared" si="97"/>
        <v>0</v>
      </c>
      <c r="AE142" s="37">
        <f t="shared" ref="AE142:AK142" si="128">IF(AE34=0,0,(AE34/(AE$14)))</f>
        <v>0</v>
      </c>
      <c r="AF142" s="38">
        <f t="shared" si="128"/>
        <v>0</v>
      </c>
      <c r="AG142" s="38">
        <f t="shared" si="128"/>
        <v>0</v>
      </c>
      <c r="AH142" s="38">
        <f t="shared" si="128"/>
        <v>0</v>
      </c>
      <c r="AI142" s="38">
        <f t="shared" si="128"/>
        <v>0</v>
      </c>
      <c r="AJ142" s="38">
        <f t="shared" si="128"/>
        <v>0</v>
      </c>
      <c r="AK142" s="38">
        <f t="shared" si="128"/>
        <v>0</v>
      </c>
    </row>
    <row r="143" spans="2:37" x14ac:dyDescent="0.25">
      <c r="B143" s="179"/>
      <c r="C143" s="179"/>
      <c r="D143" s="179"/>
      <c r="E143" s="179"/>
      <c r="F143" s="179"/>
      <c r="G143" s="179"/>
      <c r="J143" s="131">
        <f>J$36</f>
        <v>0</v>
      </c>
      <c r="K143" s="37">
        <f>IF(K36=0,0,(K36/($K$14)))</f>
        <v>0</v>
      </c>
      <c r="L143" s="38">
        <f t="shared" ref="L143:Q143" si="129">IF(L36=0,0,(L36/(L$14)))</f>
        <v>0</v>
      </c>
      <c r="M143" s="38">
        <f t="shared" si="129"/>
        <v>0</v>
      </c>
      <c r="N143" s="38">
        <f t="shared" si="129"/>
        <v>0</v>
      </c>
      <c r="O143" s="38">
        <f t="shared" si="129"/>
        <v>0</v>
      </c>
      <c r="P143" s="38">
        <f t="shared" si="129"/>
        <v>0</v>
      </c>
      <c r="Q143" s="38">
        <f t="shared" si="129"/>
        <v>0</v>
      </c>
      <c r="T143" s="15">
        <f t="shared" si="95"/>
        <v>0</v>
      </c>
      <c r="U143" s="37">
        <f t="shared" ref="U143:AA143" si="130">IF(U36=0,0,(U36/(U$14)))</f>
        <v>0</v>
      </c>
      <c r="V143" s="38">
        <f t="shared" si="130"/>
        <v>0</v>
      </c>
      <c r="W143" s="38">
        <f t="shared" si="130"/>
        <v>0</v>
      </c>
      <c r="X143" s="38">
        <f t="shared" si="130"/>
        <v>0</v>
      </c>
      <c r="Y143" s="38">
        <f t="shared" si="130"/>
        <v>0</v>
      </c>
      <c r="Z143" s="38">
        <f t="shared" si="130"/>
        <v>0</v>
      </c>
      <c r="AA143" s="38">
        <f t="shared" si="130"/>
        <v>0</v>
      </c>
      <c r="AD143" s="15">
        <f t="shared" si="97"/>
        <v>0</v>
      </c>
      <c r="AE143" s="37">
        <f t="shared" ref="AE143:AK143" si="131">IF(AE36=0,0,(AE36/(AE$14)))</f>
        <v>0</v>
      </c>
      <c r="AF143" s="38">
        <f t="shared" si="131"/>
        <v>0</v>
      </c>
      <c r="AG143" s="38">
        <f t="shared" si="131"/>
        <v>0</v>
      </c>
      <c r="AH143" s="38">
        <f t="shared" si="131"/>
        <v>0</v>
      </c>
      <c r="AI143" s="38">
        <f t="shared" si="131"/>
        <v>0</v>
      </c>
      <c r="AJ143" s="38">
        <f t="shared" si="131"/>
        <v>0</v>
      </c>
      <c r="AK143" s="38">
        <f t="shared" si="131"/>
        <v>0</v>
      </c>
    </row>
    <row r="144" spans="2:37" x14ac:dyDescent="0.25">
      <c r="B144" s="179"/>
      <c r="C144" s="179"/>
      <c r="D144" s="179"/>
      <c r="E144" s="179"/>
      <c r="F144" s="179"/>
      <c r="G144" s="179"/>
      <c r="J144" s="131">
        <f>J$38</f>
        <v>0</v>
      </c>
      <c r="K144" s="37">
        <f>IF(K38=0,0,(K38/($K$14)))</f>
        <v>0</v>
      </c>
      <c r="L144" s="38">
        <f t="shared" ref="L144:Q144" si="132">IF(L38=0,0,(L38/(L$14)))</f>
        <v>0</v>
      </c>
      <c r="M144" s="38">
        <f t="shared" si="132"/>
        <v>0</v>
      </c>
      <c r="N144" s="38">
        <f t="shared" si="132"/>
        <v>0</v>
      </c>
      <c r="O144" s="38">
        <f t="shared" si="132"/>
        <v>0</v>
      </c>
      <c r="P144" s="38">
        <f t="shared" si="132"/>
        <v>0</v>
      </c>
      <c r="Q144" s="38">
        <f t="shared" si="132"/>
        <v>0</v>
      </c>
      <c r="T144" s="15">
        <f t="shared" si="95"/>
        <v>0</v>
      </c>
      <c r="U144" s="37">
        <f t="shared" ref="U144:AA144" si="133">IF(U38=0,0,(U38/(U$14)))</f>
        <v>0</v>
      </c>
      <c r="V144" s="38">
        <f t="shared" si="133"/>
        <v>0</v>
      </c>
      <c r="W144" s="38">
        <f t="shared" si="133"/>
        <v>0</v>
      </c>
      <c r="X144" s="38">
        <f t="shared" si="133"/>
        <v>0</v>
      </c>
      <c r="Y144" s="38">
        <f t="shared" si="133"/>
        <v>0</v>
      </c>
      <c r="Z144" s="38">
        <f t="shared" si="133"/>
        <v>0</v>
      </c>
      <c r="AA144" s="38">
        <f t="shared" si="133"/>
        <v>0</v>
      </c>
      <c r="AD144" s="15">
        <f t="shared" si="97"/>
        <v>0</v>
      </c>
      <c r="AE144" s="37">
        <f t="shared" ref="AE144:AK144" si="134">IF(AE38=0,0,(AE38/(AE$14)))</f>
        <v>0</v>
      </c>
      <c r="AF144" s="38">
        <f t="shared" si="134"/>
        <v>0</v>
      </c>
      <c r="AG144" s="38">
        <f t="shared" si="134"/>
        <v>0</v>
      </c>
      <c r="AH144" s="38">
        <f t="shared" si="134"/>
        <v>0</v>
      </c>
      <c r="AI144" s="38">
        <f t="shared" si="134"/>
        <v>0</v>
      </c>
      <c r="AJ144" s="38">
        <f t="shared" si="134"/>
        <v>0</v>
      </c>
      <c r="AK144" s="38">
        <f t="shared" si="134"/>
        <v>0</v>
      </c>
    </row>
    <row r="145" spans="1:37" x14ac:dyDescent="0.25">
      <c r="B145" s="179"/>
      <c r="C145" s="179"/>
      <c r="D145" s="179"/>
      <c r="E145" s="179"/>
      <c r="F145" s="179"/>
      <c r="G145" s="179"/>
      <c r="J145" s="131">
        <f>J$40</f>
        <v>0</v>
      </c>
      <c r="K145" s="37">
        <f>IF(K40=0,0,(K40/($K$14)))</f>
        <v>0</v>
      </c>
      <c r="L145" s="38">
        <f t="shared" ref="L145:Q145" si="135">IF(L40=0,0,(L40/(L$14)))</f>
        <v>0</v>
      </c>
      <c r="M145" s="38">
        <f t="shared" si="135"/>
        <v>0</v>
      </c>
      <c r="N145" s="38">
        <f t="shared" si="135"/>
        <v>0</v>
      </c>
      <c r="O145" s="38">
        <f t="shared" si="135"/>
        <v>0</v>
      </c>
      <c r="P145" s="38">
        <f t="shared" si="135"/>
        <v>0</v>
      </c>
      <c r="Q145" s="38">
        <f t="shared" si="135"/>
        <v>0</v>
      </c>
      <c r="T145" s="15">
        <f t="shared" si="95"/>
        <v>0</v>
      </c>
      <c r="U145" s="37">
        <f t="shared" ref="U145:AA145" si="136">IF(U40=0,0,(U40/(U$14)))</f>
        <v>0</v>
      </c>
      <c r="V145" s="38">
        <f t="shared" si="136"/>
        <v>0</v>
      </c>
      <c r="W145" s="38">
        <f t="shared" si="136"/>
        <v>0</v>
      </c>
      <c r="X145" s="38">
        <f t="shared" si="136"/>
        <v>0</v>
      </c>
      <c r="Y145" s="38">
        <f t="shared" si="136"/>
        <v>0</v>
      </c>
      <c r="Z145" s="38">
        <f t="shared" si="136"/>
        <v>0</v>
      </c>
      <c r="AA145" s="38">
        <f t="shared" si="136"/>
        <v>0</v>
      </c>
      <c r="AD145" s="15">
        <f t="shared" si="97"/>
        <v>0</v>
      </c>
      <c r="AE145" s="37">
        <f t="shared" ref="AE145:AK145" si="137">IF(AE40=0,0,(AE40/(AE$14)))</f>
        <v>0</v>
      </c>
      <c r="AF145" s="38">
        <f t="shared" si="137"/>
        <v>0</v>
      </c>
      <c r="AG145" s="38">
        <f t="shared" si="137"/>
        <v>0</v>
      </c>
      <c r="AH145" s="38">
        <f t="shared" si="137"/>
        <v>0</v>
      </c>
      <c r="AI145" s="38">
        <f t="shared" si="137"/>
        <v>0</v>
      </c>
      <c r="AJ145" s="38">
        <f t="shared" si="137"/>
        <v>0</v>
      </c>
      <c r="AK145" s="38">
        <f t="shared" si="137"/>
        <v>0</v>
      </c>
    </row>
    <row r="146" spans="1:37" ht="2.1" customHeight="1" x14ac:dyDescent="0.25">
      <c r="B146" s="179"/>
      <c r="C146" s="179"/>
      <c r="D146" s="179"/>
      <c r="E146" s="179"/>
      <c r="F146" s="179"/>
      <c r="G146" s="179"/>
      <c r="J146" s="138">
        <f>J$42</f>
        <v>0</v>
      </c>
      <c r="K146" s="37">
        <f>IF(K42=0,0,(K42/($K$14)))</f>
        <v>0</v>
      </c>
      <c r="L146" s="38">
        <f t="shared" ref="L146:Q146" si="138">IF(L42=0,0,(L42/(L$14)))</f>
        <v>0</v>
      </c>
      <c r="M146" s="38">
        <f t="shared" si="138"/>
        <v>0</v>
      </c>
      <c r="N146" s="38">
        <f t="shared" si="138"/>
        <v>0</v>
      </c>
      <c r="O146" s="38">
        <f t="shared" si="138"/>
        <v>0</v>
      </c>
      <c r="P146" s="38">
        <f t="shared" si="138"/>
        <v>0</v>
      </c>
      <c r="Q146" s="38">
        <f t="shared" si="138"/>
        <v>0</v>
      </c>
      <c r="T146" s="12">
        <f t="shared" si="95"/>
        <v>0</v>
      </c>
      <c r="U146" s="37">
        <f t="shared" ref="U146:AA146" si="139">IF(U42=0,0,(U42/(U$14)))</f>
        <v>0</v>
      </c>
      <c r="V146" s="38">
        <f t="shared" si="139"/>
        <v>0</v>
      </c>
      <c r="W146" s="38">
        <f t="shared" si="139"/>
        <v>0</v>
      </c>
      <c r="X146" s="38">
        <f t="shared" si="139"/>
        <v>0</v>
      </c>
      <c r="Y146" s="38">
        <f t="shared" si="139"/>
        <v>0</v>
      </c>
      <c r="Z146" s="38">
        <f t="shared" si="139"/>
        <v>0</v>
      </c>
      <c r="AA146" s="38">
        <f t="shared" si="139"/>
        <v>0</v>
      </c>
      <c r="AD146" s="12">
        <f t="shared" si="97"/>
        <v>0</v>
      </c>
      <c r="AE146" s="37">
        <f t="shared" ref="AE146:AK146" si="140">IF(AE42=0,0,(AE42/(AE$14)))</f>
        <v>0</v>
      </c>
      <c r="AF146" s="38">
        <f t="shared" si="140"/>
        <v>0</v>
      </c>
      <c r="AG146" s="38">
        <f t="shared" si="140"/>
        <v>0</v>
      </c>
      <c r="AH146" s="38">
        <f t="shared" si="140"/>
        <v>0</v>
      </c>
      <c r="AI146" s="38">
        <f t="shared" si="140"/>
        <v>0</v>
      </c>
      <c r="AJ146" s="38">
        <f t="shared" si="140"/>
        <v>0</v>
      </c>
      <c r="AK146" s="38">
        <f t="shared" si="140"/>
        <v>0</v>
      </c>
    </row>
    <row r="147" spans="1:37" ht="15.6" customHeight="1" thickBot="1" x14ac:dyDescent="0.3">
      <c r="B147" s="180" t="str">
        <f>_xlfn.CONCAT("Total products: Private not-for-profit=", T_iii_strat1!I4, " Private-for-profit=", T_iii_strat1!M4, " Pharmacy=", T_iii_strat1!Q4, " Laboratory=", T_iii_strat1!U4, " PPMV=", T_iii_strat1!Y4, " Informal=",T_iii_strat1!AC4)</f>
        <v>Total products: Private not-for-profit=11 Private-for-profit=12 Pharmacy=6 Laboratory=1 PPMV=3 Informal=0</v>
      </c>
      <c r="C147" s="180"/>
      <c r="D147" s="180"/>
      <c r="E147" s="180"/>
      <c r="F147" s="180"/>
      <c r="G147" s="180"/>
      <c r="J147" s="131">
        <f>J$44</f>
        <v>0</v>
      </c>
      <c r="K147" s="37">
        <f>IF(K44=0,0,(K44/($K$14)))</f>
        <v>0</v>
      </c>
      <c r="L147" s="38">
        <f t="shared" ref="L147:Q147" si="141">IF(L44=0,0,(L44/(L$14)))</f>
        <v>0</v>
      </c>
      <c r="M147" s="38">
        <f t="shared" si="141"/>
        <v>0</v>
      </c>
      <c r="N147" s="38">
        <f t="shared" si="141"/>
        <v>0</v>
      </c>
      <c r="O147" s="38">
        <f t="shared" si="141"/>
        <v>0</v>
      </c>
      <c r="P147" s="38">
        <f t="shared" si="141"/>
        <v>0</v>
      </c>
      <c r="Q147" s="38">
        <f t="shared" si="141"/>
        <v>0</v>
      </c>
      <c r="T147" s="15">
        <f t="shared" si="95"/>
        <v>0</v>
      </c>
      <c r="U147" s="37">
        <f t="shared" ref="U147:AA147" si="142">IF(U44=0,0,(U44/(U$14)))</f>
        <v>0</v>
      </c>
      <c r="V147" s="38">
        <f t="shared" si="142"/>
        <v>0</v>
      </c>
      <c r="W147" s="38">
        <f t="shared" si="142"/>
        <v>0</v>
      </c>
      <c r="X147" s="38">
        <f t="shared" si="142"/>
        <v>0</v>
      </c>
      <c r="Y147" s="38">
        <f t="shared" si="142"/>
        <v>0</v>
      </c>
      <c r="Z147" s="38">
        <f t="shared" si="142"/>
        <v>0</v>
      </c>
      <c r="AA147" s="38">
        <f t="shared" si="142"/>
        <v>0</v>
      </c>
      <c r="AD147" s="15">
        <f t="shared" si="97"/>
        <v>0</v>
      </c>
      <c r="AE147" s="37">
        <f t="shared" ref="AE147:AK147" si="143">IF(AE44=0,0,(AE44/(AE$14)))</f>
        <v>0</v>
      </c>
      <c r="AF147" s="38">
        <f t="shared" si="143"/>
        <v>0</v>
      </c>
      <c r="AG147" s="38">
        <f t="shared" si="143"/>
        <v>0</v>
      </c>
      <c r="AH147" s="38">
        <f t="shared" si="143"/>
        <v>0</v>
      </c>
      <c r="AI147" s="38">
        <f t="shared" si="143"/>
        <v>0</v>
      </c>
      <c r="AJ147" s="38">
        <f t="shared" si="143"/>
        <v>0</v>
      </c>
      <c r="AK147" s="38">
        <f t="shared" si="143"/>
        <v>0</v>
      </c>
    </row>
    <row r="148" spans="1:37" ht="15.75" thickTop="1" x14ac:dyDescent="0.25">
      <c r="B148" s="178" t="s">
        <v>48</v>
      </c>
      <c r="C148" s="178"/>
      <c r="D148" s="178"/>
      <c r="E148" s="178"/>
      <c r="F148" s="178"/>
      <c r="G148" s="178"/>
      <c r="J148" s="138">
        <f>J$46</f>
        <v>0</v>
      </c>
      <c r="K148" s="37">
        <f>IF(K46=0,0,(K46/($K$14)))</f>
        <v>0</v>
      </c>
      <c r="L148" s="38">
        <f t="shared" ref="L148:Q148" si="144">IF(L46=0,0,(L46/(L$14)))</f>
        <v>0</v>
      </c>
      <c r="M148" s="38">
        <f t="shared" si="144"/>
        <v>0</v>
      </c>
      <c r="N148" s="38">
        <f t="shared" si="144"/>
        <v>0</v>
      </c>
      <c r="O148" s="38">
        <f t="shared" si="144"/>
        <v>0</v>
      </c>
      <c r="P148" s="38">
        <f t="shared" si="144"/>
        <v>0</v>
      </c>
      <c r="Q148" s="38">
        <f t="shared" si="144"/>
        <v>0</v>
      </c>
      <c r="T148" s="12">
        <f t="shared" si="95"/>
        <v>0</v>
      </c>
      <c r="U148" s="37">
        <f t="shared" ref="U148:AA148" si="145">IF(U46=0,0,(U46/(U$14)))</f>
        <v>0</v>
      </c>
      <c r="V148" s="38">
        <f t="shared" si="145"/>
        <v>0</v>
      </c>
      <c r="W148" s="38">
        <f t="shared" si="145"/>
        <v>0</v>
      </c>
      <c r="X148" s="38">
        <f t="shared" si="145"/>
        <v>0</v>
      </c>
      <c r="Y148" s="38">
        <f t="shared" si="145"/>
        <v>0</v>
      </c>
      <c r="Z148" s="38">
        <f t="shared" si="145"/>
        <v>0</v>
      </c>
      <c r="AA148" s="38">
        <f t="shared" si="145"/>
        <v>0</v>
      </c>
      <c r="AD148" s="12">
        <f t="shared" si="97"/>
        <v>0</v>
      </c>
      <c r="AE148" s="37">
        <f t="shared" ref="AE148:AK148" si="146">IF(AE46=0,0,(AE46/(AE$14)))</f>
        <v>0</v>
      </c>
      <c r="AF148" s="38">
        <f t="shared" si="146"/>
        <v>0</v>
      </c>
      <c r="AG148" s="38">
        <f t="shared" si="146"/>
        <v>0</v>
      </c>
      <c r="AH148" s="38">
        <f t="shared" si="146"/>
        <v>0</v>
      </c>
      <c r="AI148" s="38">
        <f t="shared" si="146"/>
        <v>0</v>
      </c>
      <c r="AJ148" s="38">
        <f t="shared" si="146"/>
        <v>0</v>
      </c>
      <c r="AK148" s="38">
        <f t="shared" si="146"/>
        <v>0</v>
      </c>
    </row>
    <row r="149" spans="1:37" ht="38.25" customHeight="1" thickBot="1" x14ac:dyDescent="0.3">
      <c r="B149" s="179"/>
      <c r="C149" s="179"/>
      <c r="D149" s="179"/>
      <c r="E149" s="179"/>
      <c r="F149" s="179"/>
      <c r="G149" s="179"/>
      <c r="J149" s="176" t="str">
        <f>J86</f>
        <v>strat1 Footnote: Volume data were available for the following total number of blood test products=5529;  by outlet type: Private not for profit=35; private not for profit=47; pharmacy=682; PPMV=4668; informal=32; labs = 0; wholesalers= 65;   The number of blood test products with volume data, from outlets that met screening criteria for a full interview but did not complete the interview =13</v>
      </c>
      <c r="K149" s="176"/>
      <c r="L149" s="176"/>
      <c r="M149" s="176"/>
      <c r="N149" s="176"/>
      <c r="O149" s="176"/>
      <c r="P149" s="176"/>
      <c r="Q149" s="176"/>
      <c r="T149" s="176" t="str">
        <f>T86</f>
        <v>strat2 Footnote: Volume data were available for the following total number of blood test products=9481;  by outlet type: Private not for profit=71; private not for profit=384; pharmacy=1476; PPMV=7191; informal=182; labs = 3; wholesalers= 174;   The number of blood test products with volume data, from outlets that met screening criteria for a full interview but did not complete the interview =25</v>
      </c>
      <c r="U149" s="176"/>
      <c r="V149" s="176"/>
      <c r="W149" s="176"/>
      <c r="X149" s="176"/>
      <c r="Y149" s="176"/>
      <c r="Z149" s="176"/>
      <c r="AA149" s="176"/>
      <c r="AD149" s="176" t="str">
        <f>AD86</f>
        <v>strat3 Footnote: Volume data were available for the following total number of blood test products=5273;  by outlet type: Private not for profit=13; private not for profit=228; pharmacy=2561; PPMV=2285; informal=175; labs = 0; wholesalers= 11;   The number of blood test products with volume data, from outlets that met screening criteria for a full interview but did not complete the interview =31</v>
      </c>
      <c r="AE149" s="176"/>
      <c r="AF149" s="176"/>
      <c r="AG149" s="176"/>
      <c r="AH149" s="176"/>
      <c r="AI149" s="176"/>
      <c r="AJ149" s="176"/>
      <c r="AK149" s="176"/>
    </row>
    <row r="150" spans="1:37" x14ac:dyDescent="0.25">
      <c r="A150" s="26"/>
      <c r="B150" s="179"/>
      <c r="C150" s="179"/>
      <c r="D150" s="179"/>
      <c r="E150" s="179"/>
      <c r="F150" s="179"/>
      <c r="G150" s="179"/>
    </row>
    <row r="151" spans="1:37" x14ac:dyDescent="0.25">
      <c r="A151" s="26"/>
      <c r="B151" s="179"/>
      <c r="C151" s="179"/>
      <c r="D151" s="179"/>
      <c r="E151" s="179"/>
      <c r="F151" s="179"/>
      <c r="G151" s="179"/>
    </row>
    <row r="152" spans="1:37" x14ac:dyDescent="0.25">
      <c r="B152" s="179"/>
      <c r="C152" s="179"/>
      <c r="D152" s="179"/>
      <c r="E152" s="179"/>
      <c r="F152" s="179"/>
      <c r="G152" s="179"/>
      <c r="J152" s="53" t="s">
        <v>37</v>
      </c>
      <c r="K152" s="55" t="str">
        <f t="shared" ref="K152:Q152" si="147">K129</f>
        <v>Retail total</v>
      </c>
      <c r="L152" s="55" t="str">
        <f t="shared" si="147"/>
        <v>Private Not For-Profit Facility</v>
      </c>
      <c r="M152" s="55" t="str">
        <f t="shared" si="147"/>
        <v>Private For-Profit Facility</v>
      </c>
      <c r="N152" s="55" t="str">
        <f t="shared" si="147"/>
        <v>Pharmacy</v>
      </c>
      <c r="O152" s="55" t="str">
        <f t="shared" si="147"/>
        <v>Laboratory</v>
      </c>
      <c r="P152" s="55" t="str">
        <f t="shared" si="147"/>
        <v>Drug store</v>
      </c>
      <c r="Q152" s="55" t="str">
        <f t="shared" si="147"/>
        <v>Informal</v>
      </c>
      <c r="T152" s="53" t="s">
        <v>37</v>
      </c>
      <c r="U152" s="55" t="str">
        <f t="shared" ref="U152:AA152" si="148">U129</f>
        <v>Retail total</v>
      </c>
      <c r="V152" s="55" t="str">
        <f t="shared" si="148"/>
        <v>Private Not For-Profit Facility</v>
      </c>
      <c r="W152" s="55" t="str">
        <f t="shared" si="148"/>
        <v>Private For-Profit Facility</v>
      </c>
      <c r="X152" s="55" t="str">
        <f t="shared" si="148"/>
        <v>Pharmacy</v>
      </c>
      <c r="Y152" s="55" t="str">
        <f t="shared" si="148"/>
        <v>Laboratory</v>
      </c>
      <c r="Z152" s="55" t="str">
        <f t="shared" si="148"/>
        <v>Drug store</v>
      </c>
      <c r="AA152" s="55" t="str">
        <f t="shared" si="148"/>
        <v>Informal</v>
      </c>
      <c r="AD152" s="53" t="s">
        <v>37</v>
      </c>
      <c r="AE152" s="55" t="str">
        <f t="shared" ref="AE152:AK152" si="149">AE129</f>
        <v>Retail total</v>
      </c>
      <c r="AF152" s="55" t="str">
        <f t="shared" si="149"/>
        <v>Private Not For-Profit Facility</v>
      </c>
      <c r="AG152" s="55" t="str">
        <f t="shared" si="149"/>
        <v>Private For-Profit Facility</v>
      </c>
      <c r="AH152" s="55" t="str">
        <f t="shared" si="149"/>
        <v>Pharmacy</v>
      </c>
      <c r="AI152" s="55" t="str">
        <f t="shared" si="149"/>
        <v>Laboratory</v>
      </c>
      <c r="AJ152" s="55" t="str">
        <f t="shared" si="149"/>
        <v>Drug store</v>
      </c>
      <c r="AK152" s="55" t="str">
        <f t="shared" si="149"/>
        <v>Informal</v>
      </c>
    </row>
    <row r="153" spans="1:37" x14ac:dyDescent="0.25">
      <c r="A153" s="26"/>
      <c r="B153" s="179"/>
      <c r="C153" s="179"/>
      <c r="D153" s="179"/>
      <c r="E153" s="179"/>
      <c r="F153" s="179"/>
      <c r="G153" s="179"/>
      <c r="J153" s="139" t="str">
        <f>J133</f>
        <v>any microscopy</v>
      </c>
      <c r="K153" s="55">
        <f t="shared" ref="K153:Q154" si="150">K133</f>
        <v>0.81014559259104757</v>
      </c>
      <c r="L153" s="55">
        <f t="shared" si="150"/>
        <v>0.96578180144238135</v>
      </c>
      <c r="M153" s="55">
        <f t="shared" si="150"/>
        <v>0.6933139534883721</v>
      </c>
      <c r="N153" s="55">
        <f t="shared" si="150"/>
        <v>0.22628540005499037</v>
      </c>
      <c r="O153" s="55">
        <f t="shared" si="150"/>
        <v>1</v>
      </c>
      <c r="P153" s="55">
        <f t="shared" si="150"/>
        <v>0</v>
      </c>
      <c r="Q153" s="55">
        <f t="shared" si="150"/>
        <v>0</v>
      </c>
      <c r="T153" s="139" t="str">
        <f>J153</f>
        <v>any microscopy</v>
      </c>
      <c r="U153" s="55">
        <f t="shared" ref="U153:AA154" si="151">U133</f>
        <v>0.59682898671037354</v>
      </c>
      <c r="V153" s="55">
        <f t="shared" si="151"/>
        <v>0.31141053425044757</v>
      </c>
      <c r="W153" s="55">
        <f t="shared" si="151"/>
        <v>0.37680795319958371</v>
      </c>
      <c r="X153" s="55">
        <f t="shared" si="151"/>
        <v>6.9833864902175469E-2</v>
      </c>
      <c r="Y153" s="55">
        <f t="shared" si="151"/>
        <v>0.97201890952248537</v>
      </c>
      <c r="Z153" s="55">
        <f t="shared" si="151"/>
        <v>0</v>
      </c>
      <c r="AA153" s="55">
        <f t="shared" si="151"/>
        <v>0</v>
      </c>
      <c r="AD153" s="139" t="str">
        <f>J153</f>
        <v>any microscopy</v>
      </c>
      <c r="AE153" s="55">
        <f t="shared" ref="AE153:AK154" si="152">AE133</f>
        <v>0.84192178078477453</v>
      </c>
      <c r="AF153" s="55">
        <f t="shared" si="152"/>
        <v>0.90484793736826252</v>
      </c>
      <c r="AG153" s="55">
        <f t="shared" si="152"/>
        <v>0.73522019626362722</v>
      </c>
      <c r="AH153" s="55">
        <f t="shared" si="152"/>
        <v>0</v>
      </c>
      <c r="AI153" s="55">
        <f t="shared" si="152"/>
        <v>0.98108466269940486</v>
      </c>
      <c r="AJ153" s="55">
        <f t="shared" si="152"/>
        <v>0</v>
      </c>
      <c r="AK153" s="55">
        <f t="shared" si="152"/>
        <v>0</v>
      </c>
    </row>
    <row r="154" spans="1:37" x14ac:dyDescent="0.25">
      <c r="A154" s="26"/>
      <c r="B154" s="179"/>
      <c r="C154" s="179"/>
      <c r="D154" s="179"/>
      <c r="E154" s="179"/>
      <c r="F154" s="179"/>
      <c r="G154" s="179"/>
      <c r="J154" s="139" t="str">
        <f t="shared" ref="J154:J162" si="153">J134</f>
        <v>RDT audited is true RDT?</v>
      </c>
      <c r="K154" s="55">
        <f t="shared" si="150"/>
        <v>0.18985440740895251</v>
      </c>
      <c r="L154" s="55">
        <f t="shared" si="150"/>
        <v>3.4218198557618533E-2</v>
      </c>
      <c r="M154" s="55">
        <f t="shared" si="150"/>
        <v>0.3066860465116279</v>
      </c>
      <c r="N154" s="55">
        <f t="shared" si="150"/>
        <v>0.77371459994500957</v>
      </c>
      <c r="O154" s="55">
        <f t="shared" si="150"/>
        <v>0</v>
      </c>
      <c r="P154" s="55">
        <f t="shared" si="150"/>
        <v>1</v>
      </c>
      <c r="Q154" s="55">
        <f t="shared" si="150"/>
        <v>0</v>
      </c>
      <c r="T154" s="139" t="str">
        <f t="shared" ref="T154:T162" si="154">J154</f>
        <v>RDT audited is true RDT?</v>
      </c>
      <c r="U154" s="55">
        <f t="shared" si="151"/>
        <v>0.40317101328962646</v>
      </c>
      <c r="V154" s="55">
        <f t="shared" si="151"/>
        <v>0.68858946574955238</v>
      </c>
      <c r="W154" s="55">
        <f t="shared" si="151"/>
        <v>0.62319204680041629</v>
      </c>
      <c r="X154" s="55">
        <f t="shared" si="151"/>
        <v>0.93016613509782464</v>
      </c>
      <c r="Y154" s="55">
        <f t="shared" si="151"/>
        <v>2.7981090477514674E-2</v>
      </c>
      <c r="Z154" s="55">
        <f t="shared" si="151"/>
        <v>1</v>
      </c>
      <c r="AA154" s="55">
        <f t="shared" si="151"/>
        <v>1</v>
      </c>
      <c r="AD154" s="139" t="str">
        <f t="shared" ref="AD154:AD162" si="155">J154</f>
        <v>RDT audited is true RDT?</v>
      </c>
      <c r="AE154" s="55">
        <f t="shared" si="152"/>
        <v>0.15807176335394907</v>
      </c>
      <c r="AF154" s="55">
        <f t="shared" si="152"/>
        <v>9.5152062631737422E-2</v>
      </c>
      <c r="AG154" s="55">
        <f t="shared" si="152"/>
        <v>0.26476379528390992</v>
      </c>
      <c r="AH154" s="55">
        <f t="shared" si="152"/>
        <v>1</v>
      </c>
      <c r="AI154" s="55">
        <f t="shared" si="152"/>
        <v>1.8915337300595091E-2</v>
      </c>
      <c r="AJ154" s="55">
        <f t="shared" si="152"/>
        <v>1</v>
      </c>
      <c r="AK154" s="55">
        <f t="shared" si="152"/>
        <v>0</v>
      </c>
    </row>
    <row r="155" spans="1:37" x14ac:dyDescent="0.25">
      <c r="A155" s="30"/>
      <c r="B155" s="179"/>
      <c r="C155" s="179"/>
      <c r="D155" s="179"/>
      <c r="E155" s="179"/>
      <c r="F155" s="179"/>
      <c r="G155" s="179"/>
      <c r="J155" s="139" t="str">
        <f t="shared" si="153"/>
        <v>WHO PQ RDT</v>
      </c>
      <c r="K155" s="55">
        <f t="shared" ref="K155:Q155" si="156">K136</f>
        <v>9.3905135371907728E-2</v>
      </c>
      <c r="L155" s="55">
        <f t="shared" si="156"/>
        <v>0</v>
      </c>
      <c r="M155" s="55">
        <f t="shared" si="156"/>
        <v>4.5639534883720925E-2</v>
      </c>
      <c r="N155" s="55">
        <f t="shared" si="156"/>
        <v>0.53120703876821551</v>
      </c>
      <c r="O155" s="55">
        <f t="shared" si="156"/>
        <v>0</v>
      </c>
      <c r="P155" s="55">
        <f t="shared" si="156"/>
        <v>0.68644067796610164</v>
      </c>
      <c r="Q155" s="55">
        <f t="shared" si="156"/>
        <v>0</v>
      </c>
      <c r="T155" s="139" t="str">
        <f t="shared" si="154"/>
        <v>WHO PQ RDT</v>
      </c>
      <c r="U155" s="55">
        <f t="shared" ref="U155:AA155" si="157">U136</f>
        <v>0.26610107565404517</v>
      </c>
      <c r="V155" s="55">
        <f t="shared" si="157"/>
        <v>0.58494299444078013</v>
      </c>
      <c r="W155" s="55">
        <f t="shared" si="157"/>
        <v>0.41872734450705235</v>
      </c>
      <c r="X155" s="55">
        <f t="shared" si="157"/>
        <v>0.61641357642690542</v>
      </c>
      <c r="Y155" s="55">
        <f t="shared" si="157"/>
        <v>2.6285992557003323E-2</v>
      </c>
      <c r="Z155" s="55">
        <f t="shared" si="157"/>
        <v>0.63613021924178081</v>
      </c>
      <c r="AA155" s="55">
        <f t="shared" si="157"/>
        <v>0.84574868322046659</v>
      </c>
      <c r="AD155" s="139" t="str">
        <f t="shared" si="155"/>
        <v>WHO PQ RDT</v>
      </c>
      <c r="AE155" s="55">
        <f t="shared" ref="AE155:AK155" si="158">AE136</f>
        <v>5.8774161060827126E-2</v>
      </c>
      <c r="AF155" s="55">
        <f t="shared" si="158"/>
        <v>9.5152062631737422E-2</v>
      </c>
      <c r="AG155" s="55">
        <f t="shared" si="158"/>
        <v>9.4625962508204334E-2</v>
      </c>
      <c r="AH155" s="55">
        <f t="shared" si="158"/>
        <v>0.26126126126126126</v>
      </c>
      <c r="AI155" s="55">
        <f t="shared" si="158"/>
        <v>1.3139470920638094E-2</v>
      </c>
      <c r="AJ155" s="55">
        <f t="shared" si="158"/>
        <v>0.22857142857142859</v>
      </c>
      <c r="AK155" s="55">
        <f t="shared" si="158"/>
        <v>0</v>
      </c>
    </row>
    <row r="156" spans="1:37" x14ac:dyDescent="0.25">
      <c r="A156" s="26"/>
      <c r="B156" s="179"/>
      <c r="C156" s="179"/>
      <c r="D156" s="179"/>
      <c r="E156" s="179"/>
      <c r="F156" s="179"/>
      <c r="G156" s="179"/>
      <c r="J156" s="139" t="str">
        <f t="shared" si="153"/>
        <v>RDT manufacturer: PREMIER MEDICAL CORPORATION</v>
      </c>
      <c r="K156" s="55">
        <f t="shared" ref="K156:Q156" si="159">K135+K137+K138</f>
        <v>0.24400317049768472</v>
      </c>
      <c r="L156" s="55">
        <f t="shared" si="159"/>
        <v>6.8436397115237066E-2</v>
      </c>
      <c r="M156" s="55">
        <f t="shared" si="159"/>
        <v>0.27703488372093027</v>
      </c>
      <c r="N156" s="55">
        <f t="shared" si="159"/>
        <v>1.0162221611218036</v>
      </c>
      <c r="O156" s="55">
        <f t="shared" si="159"/>
        <v>0</v>
      </c>
      <c r="P156" s="55">
        <f t="shared" si="159"/>
        <v>1.3093220338983049</v>
      </c>
      <c r="Q156" s="55">
        <f t="shared" si="159"/>
        <v>0</v>
      </c>
      <c r="T156" s="139" t="str">
        <f t="shared" si="154"/>
        <v>RDT manufacturer: PREMIER MEDICAL CORPORATION</v>
      </c>
      <c r="U156" s="55">
        <f t="shared" ref="U156:AA156" si="160">U135+U137+U138</f>
        <v>0.4838359917583957</v>
      </c>
      <c r="V156" s="55">
        <f t="shared" si="160"/>
        <v>0.76849147272213325</v>
      </c>
      <c r="W156" s="55">
        <f t="shared" si="160"/>
        <v>0.82327818253597962</v>
      </c>
      <c r="X156" s="55">
        <f t="shared" si="160"/>
        <v>1.1171990288951303</v>
      </c>
      <c r="Y156" s="55">
        <f t="shared" si="160"/>
        <v>2.8440124058814843E-2</v>
      </c>
      <c r="Z156" s="55">
        <f t="shared" si="160"/>
        <v>1.2020060334723208</v>
      </c>
      <c r="AA156" s="55">
        <f t="shared" si="160"/>
        <v>1.1541677117297886</v>
      </c>
      <c r="AD156" s="139" t="str">
        <f t="shared" si="155"/>
        <v>RDT manufacturer: PREMIER MEDICAL CORPORATION</v>
      </c>
      <c r="AE156" s="55">
        <f t="shared" ref="AE156:AK156" si="161">AE135+AE137+AE138</f>
        <v>0.11744502834123101</v>
      </c>
      <c r="AF156" s="55">
        <f t="shared" si="161"/>
        <v>9.5152062631737422E-2</v>
      </c>
      <c r="AG156" s="55">
        <f t="shared" si="161"/>
        <v>0.12015944418653049</v>
      </c>
      <c r="AH156" s="55">
        <f t="shared" si="161"/>
        <v>1.4746511217099452</v>
      </c>
      <c r="AI156" s="55">
        <f t="shared" si="161"/>
        <v>1.8952842926438965E-2</v>
      </c>
      <c r="AJ156" s="55">
        <f t="shared" si="161"/>
        <v>1.3642857142857143</v>
      </c>
      <c r="AK156" s="55">
        <f t="shared" si="161"/>
        <v>0</v>
      </c>
    </row>
    <row r="157" spans="1:37" x14ac:dyDescent="0.25">
      <c r="A157" s="26"/>
      <c r="B157" s="179"/>
      <c r="C157" s="179"/>
      <c r="D157" s="179"/>
      <c r="E157" s="179"/>
      <c r="F157" s="179"/>
      <c r="G157" s="179"/>
      <c r="J157" s="139" t="str">
        <f t="shared" si="153"/>
        <v>RDT manufacturer: ADVY CHEMICAL</v>
      </c>
      <c r="K157" s="55">
        <f t="shared" ref="K157:Q158" si="162">K140</f>
        <v>0</v>
      </c>
      <c r="L157" s="55">
        <f t="shared" si="162"/>
        <v>0</v>
      </c>
      <c r="M157" s="55">
        <f t="shared" si="162"/>
        <v>0</v>
      </c>
      <c r="N157" s="55">
        <f t="shared" si="162"/>
        <v>0</v>
      </c>
      <c r="O157" s="55">
        <f t="shared" si="162"/>
        <v>0</v>
      </c>
      <c r="P157" s="55">
        <f t="shared" si="162"/>
        <v>0</v>
      </c>
      <c r="Q157" s="55">
        <f t="shared" si="162"/>
        <v>0</v>
      </c>
      <c r="T157" s="139" t="str">
        <f t="shared" si="154"/>
        <v>RDT manufacturer: ADVY CHEMICAL</v>
      </c>
      <c r="U157" s="55">
        <f t="shared" ref="U157:AA158" si="163">U140</f>
        <v>0</v>
      </c>
      <c r="V157" s="55">
        <f t="shared" si="163"/>
        <v>0</v>
      </c>
      <c r="W157" s="55">
        <f t="shared" si="163"/>
        <v>0</v>
      </c>
      <c r="X157" s="55">
        <f t="shared" si="163"/>
        <v>0</v>
      </c>
      <c r="Y157" s="55">
        <f t="shared" si="163"/>
        <v>0</v>
      </c>
      <c r="Z157" s="55">
        <f t="shared" si="163"/>
        <v>0</v>
      </c>
      <c r="AA157" s="55">
        <f t="shared" si="163"/>
        <v>0</v>
      </c>
      <c r="AD157" s="139" t="str">
        <f t="shared" si="155"/>
        <v>RDT manufacturer: ADVY CHEMICAL</v>
      </c>
      <c r="AE157" s="55">
        <f t="shared" ref="AE157:AK158" si="164">AE140</f>
        <v>0</v>
      </c>
      <c r="AF157" s="55">
        <f t="shared" si="164"/>
        <v>0</v>
      </c>
      <c r="AG157" s="55">
        <f t="shared" si="164"/>
        <v>0</v>
      </c>
      <c r="AH157" s="55">
        <f t="shared" si="164"/>
        <v>0</v>
      </c>
      <c r="AI157" s="55">
        <f t="shared" si="164"/>
        <v>0</v>
      </c>
      <c r="AJ157" s="55">
        <f t="shared" si="164"/>
        <v>0</v>
      </c>
      <c r="AK157" s="55">
        <f t="shared" si="164"/>
        <v>0</v>
      </c>
    </row>
    <row r="158" spans="1:37" x14ac:dyDescent="0.25">
      <c r="A158" s="26"/>
      <c r="B158" s="179"/>
      <c r="C158" s="179"/>
      <c r="D158" s="179"/>
      <c r="E158" s="179"/>
      <c r="F158" s="179"/>
      <c r="G158" s="179"/>
      <c r="J158" s="139" t="str">
        <f t="shared" si="153"/>
        <v>RDT manufacturer: ARKRAY HEALTHCARE</v>
      </c>
      <c r="K158" s="55">
        <f t="shared" si="162"/>
        <v>0</v>
      </c>
      <c r="L158" s="55">
        <f t="shared" si="162"/>
        <v>0</v>
      </c>
      <c r="M158" s="55">
        <f t="shared" si="162"/>
        <v>0</v>
      </c>
      <c r="N158" s="55">
        <f t="shared" si="162"/>
        <v>0</v>
      </c>
      <c r="O158" s="55">
        <f t="shared" si="162"/>
        <v>0</v>
      </c>
      <c r="P158" s="55">
        <f t="shared" si="162"/>
        <v>0</v>
      </c>
      <c r="Q158" s="55">
        <f t="shared" si="162"/>
        <v>0</v>
      </c>
      <c r="T158" s="139" t="str">
        <f t="shared" si="154"/>
        <v>RDT manufacturer: ARKRAY HEALTHCARE</v>
      </c>
      <c r="U158" s="55">
        <f t="shared" si="163"/>
        <v>0</v>
      </c>
      <c r="V158" s="55">
        <f t="shared" si="163"/>
        <v>0</v>
      </c>
      <c r="W158" s="55">
        <f t="shared" si="163"/>
        <v>0</v>
      </c>
      <c r="X158" s="55">
        <f t="shared" si="163"/>
        <v>0</v>
      </c>
      <c r="Y158" s="55">
        <f t="shared" si="163"/>
        <v>0</v>
      </c>
      <c r="Z158" s="55">
        <f t="shared" si="163"/>
        <v>0</v>
      </c>
      <c r="AA158" s="55">
        <f t="shared" si="163"/>
        <v>0</v>
      </c>
      <c r="AD158" s="139" t="str">
        <f t="shared" si="155"/>
        <v>RDT manufacturer: ARKRAY HEALTHCARE</v>
      </c>
      <c r="AE158" s="55">
        <f t="shared" si="164"/>
        <v>0</v>
      </c>
      <c r="AF158" s="55">
        <f t="shared" si="164"/>
        <v>0</v>
      </c>
      <c r="AG158" s="55">
        <f t="shared" si="164"/>
        <v>0</v>
      </c>
      <c r="AH158" s="55">
        <f t="shared" si="164"/>
        <v>0</v>
      </c>
      <c r="AI158" s="55">
        <f t="shared" si="164"/>
        <v>0</v>
      </c>
      <c r="AJ158" s="55">
        <f t="shared" si="164"/>
        <v>0</v>
      </c>
      <c r="AK158" s="55">
        <f t="shared" si="164"/>
        <v>0</v>
      </c>
    </row>
    <row r="159" spans="1:37" x14ac:dyDescent="0.25">
      <c r="A159" s="26"/>
      <c r="B159" s="179"/>
      <c r="C159" s="179"/>
      <c r="D159" s="179"/>
      <c r="E159" s="179"/>
      <c r="F159" s="179"/>
      <c r="G159" s="179"/>
      <c r="J159" s="139" t="str">
        <f t="shared" si="153"/>
        <v>RDT manufacturer: other</v>
      </c>
      <c r="K159" s="55">
        <f t="shared" ref="K159:Q159" si="165">K139+K142+K143</f>
        <v>2.0858537399357557E-2</v>
      </c>
      <c r="L159" s="55">
        <f t="shared" si="165"/>
        <v>0</v>
      </c>
      <c r="M159" s="55">
        <f t="shared" si="165"/>
        <v>0.14534883720930233</v>
      </c>
      <c r="N159" s="55">
        <f t="shared" si="165"/>
        <v>0</v>
      </c>
      <c r="O159" s="55">
        <f t="shared" si="165"/>
        <v>0</v>
      </c>
      <c r="P159" s="55">
        <f t="shared" si="165"/>
        <v>0</v>
      </c>
      <c r="Q159" s="55">
        <f t="shared" si="165"/>
        <v>0</v>
      </c>
      <c r="T159" s="139" t="str">
        <f t="shared" si="154"/>
        <v>RDT manufacturer: other</v>
      </c>
      <c r="U159" s="55">
        <f t="shared" ref="U159:AA159" si="166">U139+U142+U143</f>
        <v>3.3101357371082892E-2</v>
      </c>
      <c r="V159" s="55">
        <f t="shared" si="166"/>
        <v>1.1966456232921889E-2</v>
      </c>
      <c r="W159" s="55">
        <f t="shared" si="166"/>
        <v>2.1713383339913143E-3</v>
      </c>
      <c r="X159" s="55">
        <f t="shared" si="166"/>
        <v>0.103584519445899</v>
      </c>
      <c r="Y159" s="55">
        <f t="shared" si="166"/>
        <v>6.1736690354573503E-4</v>
      </c>
      <c r="Z159" s="55">
        <f t="shared" si="166"/>
        <v>9.3814249755010279E-2</v>
      </c>
      <c r="AA159" s="55">
        <f t="shared" si="166"/>
        <v>0</v>
      </c>
      <c r="AD159" s="139" t="str">
        <f t="shared" si="155"/>
        <v>RDT manufacturer: other</v>
      </c>
      <c r="AE159" s="55">
        <f t="shared" ref="AE159:AK159" si="167">AE139+AE142+AE143</f>
        <v>7.3286937210293238E-2</v>
      </c>
      <c r="AF159" s="55">
        <f t="shared" si="167"/>
        <v>0</v>
      </c>
      <c r="AG159" s="55">
        <f t="shared" si="167"/>
        <v>0.16626378727968366</v>
      </c>
      <c r="AH159" s="55">
        <f t="shared" si="167"/>
        <v>0.11994347288464936</v>
      </c>
      <c r="AI159" s="55">
        <f t="shared" si="167"/>
        <v>2.8629294394159122E-3</v>
      </c>
      <c r="AJ159" s="55">
        <f t="shared" si="167"/>
        <v>0.41428571428571426</v>
      </c>
      <c r="AK159" s="55">
        <f t="shared" si="167"/>
        <v>0</v>
      </c>
    </row>
    <row r="160" spans="1:37" x14ac:dyDescent="0.25">
      <c r="A160" s="26"/>
      <c r="B160" s="179"/>
      <c r="C160" s="179"/>
      <c r="D160" s="179"/>
      <c r="E160" s="179"/>
      <c r="F160" s="179"/>
      <c r="G160" s="179"/>
      <c r="J160" s="139" t="str">
        <f t="shared" si="153"/>
        <v>RDT manufacturer: don't know</v>
      </c>
      <c r="K160" s="55">
        <f t="shared" ref="K160:Q161" si="168">K144</f>
        <v>0</v>
      </c>
      <c r="L160" s="55">
        <f t="shared" si="168"/>
        <v>0</v>
      </c>
      <c r="M160" s="55">
        <f t="shared" si="168"/>
        <v>0</v>
      </c>
      <c r="N160" s="55">
        <f t="shared" si="168"/>
        <v>0</v>
      </c>
      <c r="O160" s="55">
        <f t="shared" si="168"/>
        <v>0</v>
      </c>
      <c r="P160" s="55">
        <f t="shared" si="168"/>
        <v>0</v>
      </c>
      <c r="Q160" s="55">
        <f t="shared" si="168"/>
        <v>0</v>
      </c>
      <c r="T160" s="139" t="str">
        <f t="shared" si="154"/>
        <v>RDT manufacturer: don't know</v>
      </c>
      <c r="U160" s="55">
        <f t="shared" ref="U160:AA161" si="169">U144</f>
        <v>0</v>
      </c>
      <c r="V160" s="55">
        <f t="shared" si="169"/>
        <v>0</v>
      </c>
      <c r="W160" s="55">
        <f t="shared" si="169"/>
        <v>0</v>
      </c>
      <c r="X160" s="55">
        <f t="shared" si="169"/>
        <v>0</v>
      </c>
      <c r="Y160" s="55">
        <f t="shared" si="169"/>
        <v>0</v>
      </c>
      <c r="Z160" s="55">
        <f t="shared" si="169"/>
        <v>0</v>
      </c>
      <c r="AA160" s="55">
        <f t="shared" si="169"/>
        <v>0</v>
      </c>
      <c r="AD160" s="139" t="str">
        <f t="shared" si="155"/>
        <v>RDT manufacturer: don't know</v>
      </c>
      <c r="AE160" s="55">
        <f t="shared" ref="AE160:AK161" si="170">AE144</f>
        <v>0</v>
      </c>
      <c r="AF160" s="55">
        <f t="shared" si="170"/>
        <v>0</v>
      </c>
      <c r="AG160" s="55">
        <f t="shared" si="170"/>
        <v>0</v>
      </c>
      <c r="AH160" s="55">
        <f t="shared" si="170"/>
        <v>0</v>
      </c>
      <c r="AI160" s="55">
        <f t="shared" si="170"/>
        <v>0</v>
      </c>
      <c r="AJ160" s="55">
        <f t="shared" si="170"/>
        <v>0</v>
      </c>
      <c r="AK160" s="55">
        <f t="shared" si="170"/>
        <v>0</v>
      </c>
    </row>
    <row r="161" spans="1:37" x14ac:dyDescent="0.25">
      <c r="A161" s="26"/>
      <c r="B161" s="179"/>
      <c r="C161" s="179"/>
      <c r="D161" s="179"/>
      <c r="E161" s="179"/>
      <c r="F161" s="179"/>
      <c r="G161" s="179"/>
      <c r="J161" s="139">
        <f t="shared" si="153"/>
        <v>0</v>
      </c>
      <c r="K161" s="55">
        <f t="shared" si="168"/>
        <v>0</v>
      </c>
      <c r="L161" s="55">
        <f t="shared" si="168"/>
        <v>0</v>
      </c>
      <c r="M161" s="55">
        <f t="shared" si="168"/>
        <v>0</v>
      </c>
      <c r="N161" s="55">
        <f t="shared" si="168"/>
        <v>0</v>
      </c>
      <c r="O161" s="55">
        <f t="shared" si="168"/>
        <v>0</v>
      </c>
      <c r="P161" s="55">
        <f t="shared" si="168"/>
        <v>0</v>
      </c>
      <c r="Q161" s="55">
        <f t="shared" si="168"/>
        <v>0</v>
      </c>
      <c r="T161" s="139">
        <f t="shared" si="154"/>
        <v>0</v>
      </c>
      <c r="U161" s="55">
        <f t="shared" si="169"/>
        <v>0</v>
      </c>
      <c r="V161" s="55">
        <f t="shared" si="169"/>
        <v>0</v>
      </c>
      <c r="W161" s="55">
        <f t="shared" si="169"/>
        <v>0</v>
      </c>
      <c r="X161" s="55">
        <f t="shared" si="169"/>
        <v>0</v>
      </c>
      <c r="Y161" s="55">
        <f t="shared" si="169"/>
        <v>0</v>
      </c>
      <c r="Z161" s="55">
        <f t="shared" si="169"/>
        <v>0</v>
      </c>
      <c r="AA161" s="55">
        <f t="shared" si="169"/>
        <v>0</v>
      </c>
      <c r="AD161" s="139">
        <f t="shared" si="155"/>
        <v>0</v>
      </c>
      <c r="AE161" s="55">
        <f t="shared" si="170"/>
        <v>0</v>
      </c>
      <c r="AF161" s="55">
        <f t="shared" si="170"/>
        <v>0</v>
      </c>
      <c r="AG161" s="55">
        <f t="shared" si="170"/>
        <v>0</v>
      </c>
      <c r="AH161" s="55">
        <f t="shared" si="170"/>
        <v>0</v>
      </c>
      <c r="AI161" s="55">
        <f t="shared" si="170"/>
        <v>0</v>
      </c>
      <c r="AJ161" s="55">
        <f t="shared" si="170"/>
        <v>0</v>
      </c>
      <c r="AK161" s="55">
        <f t="shared" si="170"/>
        <v>0</v>
      </c>
    </row>
    <row r="162" spans="1:37" ht="9.6" customHeight="1" x14ac:dyDescent="0.25">
      <c r="A162" s="26"/>
      <c r="B162" s="179"/>
      <c r="C162" s="179"/>
      <c r="D162" s="179"/>
      <c r="E162" s="179"/>
      <c r="F162" s="179"/>
      <c r="G162" s="179"/>
      <c r="J162" s="139">
        <f t="shared" si="153"/>
        <v>0</v>
      </c>
      <c r="K162" s="55">
        <f t="shared" ref="K162:Q162" si="171">K146+K147+K148</f>
        <v>0</v>
      </c>
      <c r="L162" s="55">
        <f t="shared" si="171"/>
        <v>0</v>
      </c>
      <c r="M162" s="55">
        <f t="shared" si="171"/>
        <v>0</v>
      </c>
      <c r="N162" s="55">
        <f t="shared" si="171"/>
        <v>0</v>
      </c>
      <c r="O162" s="55">
        <f t="shared" si="171"/>
        <v>0</v>
      </c>
      <c r="P162" s="55">
        <f t="shared" si="171"/>
        <v>0</v>
      </c>
      <c r="Q162" s="55">
        <f t="shared" si="171"/>
        <v>0</v>
      </c>
      <c r="T162" s="139">
        <f t="shared" si="154"/>
        <v>0</v>
      </c>
      <c r="U162" s="55">
        <f t="shared" ref="U162:AA162" si="172">U146+U147+U148</f>
        <v>0</v>
      </c>
      <c r="V162" s="55">
        <f t="shared" si="172"/>
        <v>0</v>
      </c>
      <c r="W162" s="55">
        <f t="shared" si="172"/>
        <v>0</v>
      </c>
      <c r="X162" s="55">
        <f t="shared" si="172"/>
        <v>0</v>
      </c>
      <c r="Y162" s="55">
        <f t="shared" si="172"/>
        <v>0</v>
      </c>
      <c r="Z162" s="55">
        <f t="shared" si="172"/>
        <v>0</v>
      </c>
      <c r="AA162" s="55">
        <f t="shared" si="172"/>
        <v>0</v>
      </c>
      <c r="AD162" s="139">
        <f t="shared" si="155"/>
        <v>0</v>
      </c>
      <c r="AE162" s="55">
        <f t="shared" ref="AE162:AK162" si="173">AE146+AE147+AE148</f>
        <v>0</v>
      </c>
      <c r="AF162" s="55">
        <f t="shared" si="173"/>
        <v>0</v>
      </c>
      <c r="AG162" s="55">
        <f t="shared" si="173"/>
        <v>0</v>
      </c>
      <c r="AH162" s="55">
        <f t="shared" si="173"/>
        <v>0</v>
      </c>
      <c r="AI162" s="55">
        <f t="shared" si="173"/>
        <v>0</v>
      </c>
      <c r="AJ162" s="55">
        <f t="shared" si="173"/>
        <v>0</v>
      </c>
      <c r="AK162" s="55">
        <f t="shared" si="173"/>
        <v>0</v>
      </c>
    </row>
    <row r="163" spans="1:37" ht="3.6" customHeight="1" x14ac:dyDescent="0.25">
      <c r="A163" s="26"/>
      <c r="B163" s="179"/>
      <c r="C163" s="179"/>
      <c r="D163" s="179"/>
      <c r="E163" s="179"/>
      <c r="F163" s="179"/>
      <c r="G163" s="179"/>
    </row>
    <row r="164" spans="1:37" ht="5.0999999999999996" hidden="1" customHeight="1" x14ac:dyDescent="0.25">
      <c r="A164" s="26"/>
      <c r="B164" s="179"/>
      <c r="C164" s="179"/>
      <c r="D164" s="179"/>
      <c r="E164" s="179"/>
      <c r="F164" s="179"/>
      <c r="G164" s="179"/>
    </row>
    <row r="165" spans="1:37" ht="15.75" thickBot="1" x14ac:dyDescent="0.3">
      <c r="A165" s="26"/>
      <c r="B165" s="202" t="str">
        <f>_xlfn.CONCAT("Total products: Private not-for-profit=", T_iii_strat2!I4, " Private-for-profit=", T_iii_strat2!M4, " Pharmacy=", T_iii_strat2!Q4, " Laboratory=", T_iii_strat2!U4, " PPMV=", T_iii_strat2!Y4, " Informal other=",T_iii_strat2!AC4)</f>
        <v>Total products: Private not-for-profit=16 Private-for-profit=104 Pharmacy=55 Laboratory=85 PPMV=407 Informal other=14</v>
      </c>
      <c r="C165" s="202"/>
      <c r="D165" s="202"/>
      <c r="E165" s="202"/>
      <c r="F165" s="202"/>
      <c r="G165" s="202"/>
    </row>
    <row r="166" spans="1:37" ht="15.75" thickTop="1" x14ac:dyDescent="0.25">
      <c r="A166" s="26"/>
      <c r="B166" s="178" t="s">
        <v>48</v>
      </c>
      <c r="C166" s="178"/>
      <c r="D166" s="178"/>
      <c r="E166" s="178"/>
      <c r="F166" s="178"/>
      <c r="G166" s="178"/>
    </row>
    <row r="167" spans="1:37" x14ac:dyDescent="0.25">
      <c r="A167" s="26"/>
      <c r="B167" s="179"/>
      <c r="C167" s="179"/>
      <c r="D167" s="179"/>
      <c r="E167" s="179"/>
      <c r="F167" s="179"/>
      <c r="G167" s="179"/>
    </row>
    <row r="168" spans="1:37" x14ac:dyDescent="0.25">
      <c r="A168" s="26"/>
      <c r="B168" s="179"/>
      <c r="C168" s="179"/>
      <c r="D168" s="179"/>
      <c r="E168" s="179"/>
      <c r="F168" s="179"/>
      <c r="G168" s="179"/>
    </row>
    <row r="169" spans="1:37" x14ac:dyDescent="0.25">
      <c r="A169" s="26"/>
      <c r="B169" s="179"/>
      <c r="C169" s="179"/>
      <c r="D169" s="179"/>
      <c r="E169" s="179"/>
      <c r="F169" s="179"/>
      <c r="G169" s="179"/>
    </row>
    <row r="170" spans="1:37" x14ac:dyDescent="0.25">
      <c r="B170" s="179"/>
      <c r="C170" s="179"/>
      <c r="D170" s="179"/>
      <c r="E170" s="179"/>
      <c r="F170" s="179"/>
      <c r="G170" s="179"/>
    </row>
    <row r="171" spans="1:37" x14ac:dyDescent="0.25">
      <c r="A171" s="26"/>
      <c r="B171" s="179"/>
      <c r="C171" s="179"/>
      <c r="D171" s="179"/>
      <c r="E171" s="179"/>
      <c r="F171" s="179"/>
      <c r="G171" s="179"/>
    </row>
    <row r="172" spans="1:37" x14ac:dyDescent="0.25">
      <c r="A172" s="26"/>
      <c r="B172" s="179"/>
      <c r="C172" s="179"/>
      <c r="D172" s="179"/>
      <c r="E172" s="179"/>
      <c r="F172" s="179"/>
      <c r="G172" s="179"/>
    </row>
    <row r="173" spans="1:37" x14ac:dyDescent="0.25">
      <c r="A173" s="26"/>
      <c r="B173" s="179"/>
      <c r="C173" s="179"/>
      <c r="D173" s="179"/>
      <c r="E173" s="179"/>
      <c r="F173" s="179"/>
      <c r="G173" s="179"/>
    </row>
    <row r="174" spans="1:37" x14ac:dyDescent="0.25">
      <c r="A174" s="26"/>
      <c r="B174" s="179"/>
      <c r="C174" s="179"/>
      <c r="D174" s="179"/>
      <c r="E174" s="179"/>
      <c r="F174" s="179"/>
      <c r="G174" s="179"/>
    </row>
    <row r="175" spans="1:37" x14ac:dyDescent="0.25">
      <c r="A175" s="26"/>
      <c r="B175" s="179"/>
      <c r="C175" s="179"/>
      <c r="D175" s="179"/>
      <c r="E175" s="179"/>
      <c r="F175" s="179"/>
      <c r="G175" s="179"/>
    </row>
    <row r="176" spans="1:37" x14ac:dyDescent="0.25">
      <c r="B176" s="179"/>
      <c r="C176" s="179"/>
      <c r="D176" s="179"/>
      <c r="E176" s="179"/>
      <c r="F176" s="179"/>
      <c r="G176" s="179"/>
    </row>
    <row r="177" spans="2:7" x14ac:dyDescent="0.25">
      <c r="B177" s="179"/>
      <c r="C177" s="179"/>
      <c r="D177" s="179"/>
      <c r="E177" s="179"/>
      <c r="F177" s="179"/>
      <c r="G177" s="179"/>
    </row>
    <row r="178" spans="2:7" x14ac:dyDescent="0.25">
      <c r="B178" s="179"/>
      <c r="C178" s="179"/>
      <c r="D178" s="179"/>
      <c r="E178" s="179"/>
      <c r="F178" s="179"/>
      <c r="G178" s="179"/>
    </row>
    <row r="179" spans="2:7" x14ac:dyDescent="0.25">
      <c r="B179" s="179"/>
      <c r="C179" s="179"/>
      <c r="D179" s="179"/>
      <c r="E179" s="179"/>
      <c r="F179" s="179"/>
      <c r="G179" s="179"/>
    </row>
    <row r="180" spans="2:7" ht="2.1" customHeight="1" x14ac:dyDescent="0.25">
      <c r="B180" s="179"/>
      <c r="C180" s="179"/>
      <c r="D180" s="179"/>
      <c r="E180" s="179"/>
      <c r="F180" s="179"/>
      <c r="G180" s="179"/>
    </row>
    <row r="181" spans="2:7" x14ac:dyDescent="0.25">
      <c r="B181" s="179"/>
      <c r="C181" s="179"/>
      <c r="D181" s="179"/>
      <c r="E181" s="179"/>
      <c r="F181" s="179"/>
      <c r="G181" s="179"/>
    </row>
    <row r="182" spans="2:7" x14ac:dyDescent="0.25">
      <c r="B182" s="179"/>
      <c r="C182" s="179"/>
      <c r="D182" s="179"/>
      <c r="E182" s="179"/>
      <c r="F182" s="179"/>
      <c r="G182" s="179"/>
    </row>
    <row r="183" spans="2:7" x14ac:dyDescent="0.25">
      <c r="B183" s="202" t="str">
        <f>_xlfn.CONCAT("Total products: Private not-for-profit=", T_iii_strat3!I4, " Private-for-profit=", T_iii_strat3!M4, " Pharmacy=", T_iii_strat3!Q4, " Laboratory=", T_iii_strat3!U4, " PPMV=", T_iii_strat3!Y4, " Informal other=",T_iii_strat3!AC4)</f>
        <v>Total products: Private not-for-profit=3 Private-for-profit=33 Pharmacy=16 Laboratory=65 PPMV=3 Informal other=0</v>
      </c>
      <c r="C183" s="202"/>
      <c r="D183" s="202"/>
      <c r="E183" s="202"/>
      <c r="F183" s="202"/>
      <c r="G183" s="202"/>
    </row>
    <row r="184" spans="2:7" ht="15.75" thickBot="1" x14ac:dyDescent="0.3">
      <c r="B184" s="172" t="s">
        <v>47</v>
      </c>
      <c r="C184" s="172"/>
      <c r="D184" s="172"/>
      <c r="E184" s="172"/>
      <c r="F184" s="172"/>
      <c r="G184" s="172"/>
    </row>
    <row r="185" spans="2:7" ht="15.75" thickTop="1" x14ac:dyDescent="0.25"/>
  </sheetData>
  <mergeCells count="48">
    <mergeCell ref="J149:Q149"/>
    <mergeCell ref="T149:AA149"/>
    <mergeCell ref="AD149:AK149"/>
    <mergeCell ref="T65:T67"/>
    <mergeCell ref="AD65:AD67"/>
    <mergeCell ref="J86:Q86"/>
    <mergeCell ref="T86:AA86"/>
    <mergeCell ref="AD86:AK86"/>
    <mergeCell ref="J129:J131"/>
    <mergeCell ref="T129:T131"/>
    <mergeCell ref="AD129:AD131"/>
    <mergeCell ref="J127:Q127"/>
    <mergeCell ref="T127:AA127"/>
    <mergeCell ref="AD127:AK127"/>
    <mergeCell ref="B63:G63"/>
    <mergeCell ref="B64:G64"/>
    <mergeCell ref="B65:G80"/>
    <mergeCell ref="B81:G81"/>
    <mergeCell ref="B83:G98"/>
    <mergeCell ref="B82:G82"/>
    <mergeCell ref="B99:G99"/>
    <mergeCell ref="B101:G116"/>
    <mergeCell ref="B117:G117"/>
    <mergeCell ref="B118:G118"/>
    <mergeCell ref="B129:G129"/>
    <mergeCell ref="B100:G100"/>
    <mergeCell ref="B167:G182"/>
    <mergeCell ref="B183:G183"/>
    <mergeCell ref="B184:G184"/>
    <mergeCell ref="B130:G130"/>
    <mergeCell ref="B131:G146"/>
    <mergeCell ref="B147:G147"/>
    <mergeCell ref="B149:G164"/>
    <mergeCell ref="B165:G165"/>
    <mergeCell ref="B148:G148"/>
    <mergeCell ref="B166:G166"/>
    <mergeCell ref="J8:Q8"/>
    <mergeCell ref="T8:AA8"/>
    <mergeCell ref="AD8:AK8"/>
    <mergeCell ref="J63:Q63"/>
    <mergeCell ref="T63:AA63"/>
    <mergeCell ref="AD63:AK63"/>
    <mergeCell ref="J48:Q48"/>
    <mergeCell ref="T48:AA48"/>
    <mergeCell ref="AD48:AK48"/>
    <mergeCell ref="J10:J13"/>
    <mergeCell ref="T10:T13"/>
    <mergeCell ref="AD10:AD13"/>
  </mergeCells>
  <conditionalFormatting sqref="B147:G147 B165:G165 B183:G183">
    <cfRule type="cellIs" dxfId="23" priority="2" operator="equal">
      <formula>-100</formula>
    </cfRule>
  </conditionalFormatting>
  <conditionalFormatting sqref="D147:G147 D165:G165 D183:G183">
    <cfRule type="cellIs" dxfId="22" priority="1" operator="lessThan">
      <formula>0</formula>
    </cfRule>
    <cfRule type="cellIs" dxfId="21" priority="3" operator="equal">
      <formula>#VALUE!</formula>
    </cfRule>
  </conditionalFormatting>
  <conditionalFormatting sqref="J1:XFD7 J61:XFD62 J125:XFD126">
    <cfRule type="cellIs" dxfId="20" priority="15" operator="equal">
      <formula>1</formula>
    </cfRule>
  </conditionalFormatting>
  <conditionalFormatting sqref="K14 K132:Q148 U132:AA148 AE132:AK148">
    <cfRule type="expression" dxfId="19" priority="18">
      <formula>"(RIGHT(B4, LEN(B4)-2)*1)&lt;50"</formula>
    </cfRule>
  </conditionalFormatting>
  <conditionalFormatting sqref="K69">
    <cfRule type="expression" dxfId="18" priority="10">
      <formula>"(RIGHT(B4, LEN(B4)-2)*1)&lt;50"</formula>
    </cfRule>
  </conditionalFormatting>
  <conditionalFormatting sqref="U14">
    <cfRule type="expression" dxfId="17" priority="17">
      <formula>"(RIGHT(B4, LEN(B4)-2)*1)&lt;50"</formula>
    </cfRule>
  </conditionalFormatting>
  <conditionalFormatting sqref="U69">
    <cfRule type="expression" dxfId="16" priority="9">
      <formula>"(RIGHT(B4, LEN(B4)-2)*1)&lt;50"</formula>
    </cfRule>
  </conditionalFormatting>
  <conditionalFormatting sqref="AE14">
    <cfRule type="expression" dxfId="15" priority="16">
      <formula>"(RIGHT(B4, LEN(B4)-2)*1)&lt;50"</formula>
    </cfRule>
  </conditionalFormatting>
  <conditionalFormatting sqref="AE69">
    <cfRule type="expression" dxfId="14" priority="8">
      <formula>"(RIGHT(B4, LEN(B4)-2)*1)&lt;50"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9D07C-07C3-4CEF-9E89-A99E23D2C7FE}">
  <sheetPr>
    <tabColor rgb="FFFFFF00"/>
  </sheetPr>
  <dimension ref="A1:BF164"/>
  <sheetViews>
    <sheetView topLeftCell="G71" zoomScale="93" zoomScaleNormal="87" workbookViewId="0">
      <selection activeCell="J94" sqref="J94"/>
    </sheetView>
  </sheetViews>
  <sheetFormatPr defaultColWidth="9.140625" defaultRowHeight="15" x14ac:dyDescent="0.25"/>
  <cols>
    <col min="1" max="8" width="15.85546875" style="23" customWidth="1"/>
    <col min="9" max="9" width="11.140625" style="24" customWidth="1"/>
    <col min="10" max="10" width="42.42578125" style="7" customWidth="1"/>
    <col min="11" max="12" width="16.42578125" style="3" customWidth="1"/>
    <col min="13" max="14" width="16.42578125" style="2" customWidth="1"/>
    <col min="15" max="15" width="16.42578125" style="3" customWidth="1"/>
    <col min="16" max="16" width="16.42578125" style="2" customWidth="1"/>
    <col min="17" max="24" width="16.42578125" style="3" customWidth="1"/>
    <col min="25" max="26" width="9.140625" style="2"/>
    <col min="27" max="27" width="40.85546875" style="2" customWidth="1"/>
    <col min="28" max="41" width="15.7109375" style="2" customWidth="1"/>
    <col min="42" max="43" width="9.140625" style="2"/>
    <col min="44" max="44" width="40.85546875" style="2" customWidth="1"/>
    <col min="45" max="58" width="15.7109375" style="2" customWidth="1"/>
    <col min="59" max="16384" width="9.140625" style="2"/>
  </cols>
  <sheetData>
    <row r="1" spans="1:58" ht="22.5" customHeight="1" x14ac:dyDescent="0.25">
      <c r="A1" s="31" t="str">
        <f>'[1]Quantitative Indicators '!$B$16</f>
        <v>Market share of malaria blood testing overall</v>
      </c>
      <c r="J1" s="6" t="s">
        <v>2</v>
      </c>
      <c r="K1" s="3">
        <f t="shared" ref="K1:AY1" si="0">IFERROR(IF((RIGHT(K11,LEN(K11)-2)*1)&gt;50,0,1), "")</f>
        <v>0</v>
      </c>
      <c r="L1" s="3">
        <f t="shared" si="0"/>
        <v>1</v>
      </c>
      <c r="M1" s="2">
        <f t="shared" si="0"/>
        <v>1</v>
      </c>
      <c r="N1" s="2">
        <f t="shared" si="0"/>
        <v>1</v>
      </c>
      <c r="O1" s="3">
        <f t="shared" si="0"/>
        <v>1</v>
      </c>
      <c r="P1" s="2">
        <f t="shared" si="0"/>
        <v>0</v>
      </c>
      <c r="Q1" s="3">
        <f t="shared" si="0"/>
        <v>1</v>
      </c>
      <c r="R1" s="3">
        <f t="shared" ref="R1:T1" si="1">IFERROR(IF((RIGHT(R11,LEN(R11)-2)*1)&gt;50,0,1), "")</f>
        <v>0</v>
      </c>
      <c r="S1" s="3">
        <f t="shared" si="1"/>
        <v>1</v>
      </c>
      <c r="T1" s="3">
        <f t="shared" si="1"/>
        <v>0</v>
      </c>
      <c r="U1" s="3">
        <f t="shared" ref="U1:X1" si="2">IFERROR(IF((RIGHT(U11,LEN(U11)-2)*1)&gt;50,0,1), "")</f>
        <v>1</v>
      </c>
      <c r="V1" s="3">
        <f t="shared" si="2"/>
        <v>0</v>
      </c>
      <c r="W1" s="3">
        <f t="shared" si="2"/>
        <v>0</v>
      </c>
      <c r="X1" s="3">
        <f t="shared" si="2"/>
        <v>1</v>
      </c>
      <c r="Z1" s="2" t="str">
        <f t="shared" si="0"/>
        <v/>
      </c>
      <c r="AA1" s="2" t="str">
        <f t="shared" si="0"/>
        <v/>
      </c>
      <c r="AB1" s="2">
        <f t="shared" si="0"/>
        <v>0</v>
      </c>
      <c r="AC1" s="2">
        <f t="shared" si="0"/>
        <v>1</v>
      </c>
      <c r="AD1" s="2">
        <f t="shared" si="0"/>
        <v>1</v>
      </c>
      <c r="AE1" s="2">
        <f t="shared" si="0"/>
        <v>1</v>
      </c>
      <c r="AF1" s="2">
        <f t="shared" si="0"/>
        <v>1</v>
      </c>
      <c r="AG1" s="2">
        <f t="shared" si="0"/>
        <v>0</v>
      </c>
      <c r="AH1" s="2">
        <f t="shared" si="0"/>
        <v>1</v>
      </c>
      <c r="AI1" s="2">
        <f t="shared" ref="AI1:AM1" si="3">IFERROR(IF((RIGHT(AI11,LEN(AI11)-2)*1)&gt;50,0,1), "")</f>
        <v>0</v>
      </c>
      <c r="AJ1" s="2">
        <f t="shared" si="3"/>
        <v>1</v>
      </c>
      <c r="AK1" s="2">
        <f t="shared" si="3"/>
        <v>0</v>
      </c>
      <c r="AL1" s="2">
        <f t="shared" si="3"/>
        <v>1</v>
      </c>
      <c r="AM1" s="2">
        <f t="shared" si="3"/>
        <v>0</v>
      </c>
      <c r="AN1" s="2">
        <f t="shared" ref="AN1" si="4">IFERROR(IF((RIGHT(AN11,LEN(AN11)-2)*1)&gt;50,0,1), "")</f>
        <v>0</v>
      </c>
      <c r="AO1" s="2">
        <f t="shared" ref="AO1" si="5">IFERROR(IF((RIGHT(AO11,LEN(AO11)-2)*1)&gt;50,0,1), "")</f>
        <v>1</v>
      </c>
      <c r="AR1" s="2" t="str">
        <f t="shared" si="0"/>
        <v/>
      </c>
      <c r="AS1" s="2">
        <f t="shared" si="0"/>
        <v>0</v>
      </c>
      <c r="AT1" s="2">
        <f t="shared" si="0"/>
        <v>1</v>
      </c>
      <c r="AU1" s="2">
        <f t="shared" si="0"/>
        <v>1</v>
      </c>
      <c r="AV1" s="2">
        <f t="shared" si="0"/>
        <v>0</v>
      </c>
      <c r="AW1" s="2">
        <f t="shared" si="0"/>
        <v>1</v>
      </c>
      <c r="AX1" s="2">
        <f t="shared" si="0"/>
        <v>0</v>
      </c>
      <c r="AY1" s="2">
        <f t="shared" si="0"/>
        <v>1</v>
      </c>
      <c r="AZ1" s="2">
        <f t="shared" ref="AZ1:BF1" si="6">IFERROR(IF((RIGHT(AZ11,LEN(AZ11)-2)*1)&gt;50,0,1), "")</f>
        <v>0</v>
      </c>
      <c r="BA1" s="2">
        <f t="shared" si="6"/>
        <v>1</v>
      </c>
      <c r="BB1" s="2">
        <f t="shared" si="6"/>
        <v>0</v>
      </c>
      <c r="BC1" s="2">
        <f t="shared" si="6"/>
        <v>0</v>
      </c>
      <c r="BD1" s="2">
        <f t="shared" si="6"/>
        <v>1</v>
      </c>
      <c r="BE1" s="2">
        <f t="shared" si="6"/>
        <v>0</v>
      </c>
      <c r="BF1" s="2">
        <f t="shared" si="6"/>
        <v>0</v>
      </c>
    </row>
    <row r="3" spans="1:58" x14ac:dyDescent="0.25">
      <c r="A3" t="s">
        <v>3</v>
      </c>
      <c r="B3"/>
      <c r="C3"/>
      <c r="D3"/>
      <c r="E3"/>
    </row>
    <row r="4" spans="1:58" ht="15.75" x14ac:dyDescent="0.25">
      <c r="A4" s="128" t="s">
        <v>49</v>
      </c>
      <c r="B4"/>
      <c r="C4"/>
      <c r="D4"/>
      <c r="E4"/>
    </row>
    <row r="5" spans="1:58" ht="15.75" x14ac:dyDescent="0.25">
      <c r="A5" s="128" t="s">
        <v>63</v>
      </c>
      <c r="B5"/>
      <c r="C5"/>
      <c r="D5"/>
      <c r="E5"/>
    </row>
    <row r="6" spans="1:58" ht="15.75" x14ac:dyDescent="0.25">
      <c r="A6" s="128" t="s">
        <v>64</v>
      </c>
      <c r="B6"/>
      <c r="C6"/>
      <c r="D6"/>
      <c r="E6"/>
      <c r="J6" s="7" t="str">
        <f>T_iv_strat1!A1</f>
        <v>T_iv_strat1</v>
      </c>
      <c r="AA6" s="2" t="str">
        <f>T_iv_strat2!A1</f>
        <v>T_iv_strat2</v>
      </c>
      <c r="AR6" s="2" t="str">
        <f>T_iv_strat3!A1</f>
        <v>T_iv_strat3</v>
      </c>
    </row>
    <row r="7" spans="1:58" ht="15.75" thickBot="1" x14ac:dyDescent="0.3">
      <c r="C7"/>
      <c r="D7"/>
      <c r="E7"/>
      <c r="J7" s="140"/>
      <c r="K7" s="141"/>
      <c r="L7" s="141"/>
      <c r="M7" s="142"/>
      <c r="N7" s="142"/>
      <c r="O7" s="141"/>
      <c r="P7" s="142"/>
      <c r="Q7" s="141"/>
      <c r="R7" s="141"/>
      <c r="S7" s="141"/>
      <c r="T7" s="141"/>
      <c r="U7" s="141"/>
      <c r="V7" s="141"/>
      <c r="W7" s="141"/>
      <c r="X7" s="141"/>
      <c r="AA7" s="142"/>
      <c r="AB7" s="142"/>
      <c r="AC7" s="142"/>
      <c r="AD7" s="142"/>
      <c r="AE7" s="142"/>
      <c r="AF7" s="142"/>
      <c r="AG7" s="142"/>
      <c r="AH7" s="142"/>
      <c r="AI7" s="142"/>
      <c r="AJ7" s="142"/>
      <c r="AK7" s="142"/>
      <c r="AL7" s="142"/>
      <c r="AM7" s="142"/>
      <c r="AN7" s="142"/>
      <c r="AO7" s="142"/>
      <c r="AR7" s="142"/>
      <c r="AS7" s="142"/>
      <c r="AT7" s="142"/>
      <c r="AU7" s="142"/>
      <c r="AV7" s="142"/>
      <c r="AW7" s="142"/>
      <c r="AX7" s="142"/>
      <c r="AY7" s="142"/>
      <c r="AZ7" s="142"/>
      <c r="BA7" s="142"/>
      <c r="BB7" s="142"/>
      <c r="BC7" s="142"/>
      <c r="BD7" s="142"/>
      <c r="BE7" s="142"/>
      <c r="BF7" s="142"/>
    </row>
    <row r="8" spans="1:58" s="98" customFormat="1" ht="15.75" x14ac:dyDescent="0.25">
      <c r="A8" s="97"/>
      <c r="C8" s="97"/>
      <c r="D8" s="97"/>
      <c r="E8" s="97"/>
      <c r="H8" s="99"/>
      <c r="I8" s="100"/>
      <c r="J8" s="171" t="s">
        <v>50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AA8" s="171" t="s">
        <v>50</v>
      </c>
      <c r="AB8" s="171"/>
      <c r="AC8" s="171"/>
      <c r="AD8" s="171"/>
      <c r="AE8" s="171"/>
      <c r="AF8" s="171"/>
      <c r="AG8" s="171"/>
      <c r="AH8" s="171"/>
      <c r="AI8" s="171"/>
      <c r="AJ8" s="171"/>
      <c r="AK8" s="171"/>
      <c r="AL8" s="171"/>
      <c r="AM8" s="171"/>
      <c r="AN8" s="171"/>
      <c r="AO8" s="171"/>
      <c r="AR8" s="171" t="s">
        <v>50</v>
      </c>
      <c r="AS8" s="171"/>
      <c r="AT8" s="171"/>
      <c r="AU8" s="171"/>
      <c r="AV8" s="171"/>
      <c r="AW8" s="171"/>
      <c r="AX8" s="171"/>
      <c r="AY8" s="171"/>
      <c r="AZ8" s="171"/>
      <c r="BA8" s="171"/>
      <c r="BB8" s="171"/>
      <c r="BC8" s="171"/>
      <c r="BD8" s="171"/>
      <c r="BE8" s="171"/>
      <c r="BF8" s="171"/>
    </row>
    <row r="9" spans="1:58" s="107" customFormat="1" ht="12.75" x14ac:dyDescent="0.2">
      <c r="A9" s="104"/>
      <c r="B9" s="104"/>
      <c r="C9" s="104"/>
      <c r="D9" s="104"/>
      <c r="E9" s="104"/>
      <c r="F9" s="105"/>
      <c r="G9" s="105"/>
      <c r="H9" s="105"/>
      <c r="I9" s="106"/>
      <c r="K9" s="182" t="s">
        <v>33</v>
      </c>
      <c r="L9" s="182"/>
      <c r="M9" s="182"/>
      <c r="N9" s="182"/>
      <c r="O9" s="182"/>
      <c r="P9" s="182"/>
      <c r="Q9" s="192"/>
      <c r="R9" s="181" t="s">
        <v>34</v>
      </c>
      <c r="S9" s="182"/>
      <c r="T9" s="182"/>
      <c r="U9" s="182"/>
      <c r="V9" s="182"/>
      <c r="W9" s="182"/>
      <c r="X9" s="182"/>
      <c r="AB9" s="182" t="s">
        <v>33</v>
      </c>
      <c r="AC9" s="182"/>
      <c r="AD9" s="182"/>
      <c r="AE9" s="182"/>
      <c r="AF9" s="182"/>
      <c r="AG9" s="182"/>
      <c r="AH9" s="192"/>
      <c r="AI9" s="181" t="s">
        <v>34</v>
      </c>
      <c r="AJ9" s="182"/>
      <c r="AK9" s="182"/>
      <c r="AL9" s="182"/>
      <c r="AM9" s="182"/>
      <c r="AN9" s="182"/>
      <c r="AO9" s="182"/>
      <c r="AS9" s="182" t="s">
        <v>33</v>
      </c>
      <c r="AT9" s="182"/>
      <c r="AU9" s="182"/>
      <c r="AV9" s="182"/>
      <c r="AW9" s="182"/>
      <c r="AX9" s="182"/>
      <c r="AY9" s="192"/>
      <c r="AZ9" s="181" t="s">
        <v>34</v>
      </c>
      <c r="BA9" s="182"/>
      <c r="BB9" s="182"/>
      <c r="BC9" s="182"/>
      <c r="BD9" s="182"/>
      <c r="BE9" s="182"/>
      <c r="BF9" s="182"/>
    </row>
    <row r="10" spans="1:58" ht="23.25" x14ac:dyDescent="0.25">
      <c r="B10"/>
      <c r="C10"/>
      <c r="D10"/>
      <c r="E10"/>
      <c r="J10" s="193" t="s">
        <v>50</v>
      </c>
      <c r="K10" s="70" t="str">
        <f>IF(T_iv_strat1!B2="","",T_iv_strat1!B2)</f>
        <v>Retail total</v>
      </c>
      <c r="L10" s="70" t="str">
        <f>IF(T_iv_strat1!F2="","",T_iv_strat1!F2)</f>
        <v>Private Not For-Profit Facility</v>
      </c>
      <c r="M10" s="70" t="str">
        <f>IF(T_iv_strat1!J2="","",T_iv_strat1!J2)</f>
        <v>Private For-Profit Facility</v>
      </c>
      <c r="N10" s="70" t="str">
        <f>IF(T_iv_strat1!N2="","",T_iv_strat1!N2)</f>
        <v>Pharmacy</v>
      </c>
      <c r="O10" s="70" t="str">
        <f>IF(T_iv_strat1!R2="","",T_iv_strat1!R2)</f>
        <v>Laboratory</v>
      </c>
      <c r="P10" s="70" t="str">
        <f>IF(T_iv_strat1!V2="","",T_iv_strat1!V2)</f>
        <v>Drug store</v>
      </c>
      <c r="Q10" s="79" t="str">
        <f>IF(T_iv_strat1!Z2="","",T_iv_strat1!Z2)</f>
        <v>Informal</v>
      </c>
      <c r="R10" s="63" t="str">
        <f>IF(T_iv_strat1!AD2="","",T_iv_strat1!AD2)</f>
        <v>Retail total</v>
      </c>
      <c r="S10" s="63" t="str">
        <f>IF(T_iv_strat1!AH2="","",T_iv_strat1!AH2)</f>
        <v>Private Not For-Profit Facility</v>
      </c>
      <c r="T10" s="63" t="str">
        <f>IF(T_iv_strat1!AL2="","",T_iv_strat1!AL2)</f>
        <v>Private For-Profit Facility</v>
      </c>
      <c r="U10" s="70" t="str">
        <f>IF(T_iv_strat1!AP2="","",T_iv_strat1!AP2)</f>
        <v>Pharmacy</v>
      </c>
      <c r="V10" s="70" t="str">
        <f>IF(T_iv_strat1!AT2="","",T_iv_strat1!AT2)</f>
        <v>Laboratory</v>
      </c>
      <c r="W10" s="70" t="str">
        <f>IF(T_iv_strat1!AX2="","",T_iv_strat1!AX2)</f>
        <v>Drug store</v>
      </c>
      <c r="X10" s="70" t="str">
        <f>IF(T_iv_strat1!BB2="","",T_iv_strat1!BB2)</f>
        <v>Informal</v>
      </c>
      <c r="Y10" s="39"/>
      <c r="Z10" s="39"/>
      <c r="AA10" s="206" t="s">
        <v>1</v>
      </c>
      <c r="AB10" s="66" t="str">
        <f>IF(T_iv_strat2!B2="","",T_iv_strat2!B2)</f>
        <v>Retail total</v>
      </c>
      <c r="AC10" s="66" t="str">
        <f>IF(T_iv_strat2!F2="","",T_iv_strat2!F2)</f>
        <v>Private Not For-Profit Facility</v>
      </c>
      <c r="AD10" s="66" t="str">
        <f>IF(T_iv_strat2!J2="","",T_iv_strat2!J2)</f>
        <v>Private For-Profit Facility</v>
      </c>
      <c r="AE10" s="66" t="str">
        <f>IF(T_iv_strat2!N2="","",T_iv_strat2!N2)</f>
        <v>Pharmacy</v>
      </c>
      <c r="AF10" s="66" t="str">
        <f>IF(T_iv_strat2!R2="","",T_iv_strat2!R2)</f>
        <v>Laboratory</v>
      </c>
      <c r="AG10" s="66" t="str">
        <f>IF(T_iv_strat2!V2="","",T_iv_strat2!V2)</f>
        <v>Drug store</v>
      </c>
      <c r="AH10" s="84" t="str">
        <f>IF(T_iv_strat2!Z2="","",T_iv_strat2!Z2)</f>
        <v>Informal</v>
      </c>
      <c r="AI10" s="66" t="str">
        <f>IF(T_iv_strat2!AD2="","",T_iv_strat2!AD2)</f>
        <v>Retail total</v>
      </c>
      <c r="AJ10" s="66" t="str">
        <f>IF(T_iv_strat2!AH2="","",T_iv_strat2!AH2)</f>
        <v>Private Not For-Profit Facility</v>
      </c>
      <c r="AK10" s="66" t="str">
        <f>IF(T_iv_strat2!AL2="","",T_iv_strat2!AL2)</f>
        <v>Private For-Profit Facility</v>
      </c>
      <c r="AL10" s="66" t="str">
        <f>IF(T_iv_strat2!AP2="","",T_iv_strat2!AP2)</f>
        <v>Pharmacy</v>
      </c>
      <c r="AM10" s="66" t="str">
        <f>IF(T_iv_strat2!AT2="","",T_iv_strat2!AT2)</f>
        <v>Laboratory</v>
      </c>
      <c r="AN10" s="66" t="str">
        <f>IF(T_iv_strat2!AX2="","",T_iv_strat2!AX2)</f>
        <v>Drug store</v>
      </c>
      <c r="AO10" s="66" t="str">
        <f>IF(T_iv_strat2!BB2="","",T_iv_strat2!BB2)</f>
        <v>Informal</v>
      </c>
      <c r="AR10" s="199" t="s">
        <v>1</v>
      </c>
      <c r="AS10" s="68" t="str">
        <f>IF(T_iv_strat3!B2="","",T_iv_strat3!B2)</f>
        <v>Retail total</v>
      </c>
      <c r="AT10" s="68" t="str">
        <f>IF(T_iv_strat3!F2="","",T_iv_strat3!F2)</f>
        <v>Private Not For-Profit Facility</v>
      </c>
      <c r="AU10" s="68" t="str">
        <f>IF(T_iv_strat3!J2="","",T_iv_strat3!J2)</f>
        <v>Private For-Profit Facility</v>
      </c>
      <c r="AV10" s="68" t="str">
        <f>IF(T_iv_strat3!N2="","",T_iv_strat3!N2)</f>
        <v>Pharmacy</v>
      </c>
      <c r="AW10" s="68" t="str">
        <f>IF(T_iv_strat3!R2="","",T_iv_strat3!R2)</f>
        <v>Laboratory</v>
      </c>
      <c r="AX10" s="68" t="str">
        <f>IF(T_iv_strat3!V2="","",T_iv_strat3!V2)</f>
        <v>Drug store</v>
      </c>
      <c r="AY10" s="88" t="str">
        <f>IF(T_iv_strat3!Z2="","",T_iv_strat3!Z2)</f>
        <v>Informal</v>
      </c>
      <c r="AZ10" s="68" t="str">
        <f>IF(T_iv_strat3!AD2="","",T_iv_strat3!AD2)</f>
        <v>Retail total</v>
      </c>
      <c r="BA10" s="68" t="str">
        <f>IF(T_iv_strat3!AH2="","",T_iv_strat3!AH2)</f>
        <v>Private Not For-Profit Facility</v>
      </c>
      <c r="BB10" s="68" t="str">
        <f>IF(T_iv_strat3!AL2="","",T_iv_strat3!AL2)</f>
        <v>Private For-Profit Facility</v>
      </c>
      <c r="BC10" s="68" t="str">
        <f>IF(T_iv_strat3!AP2="","",T_iv_strat3!AP2)</f>
        <v>Pharmacy</v>
      </c>
      <c r="BD10" s="68" t="str">
        <f>IF(T_iv_strat3!AT2="","",T_iv_strat3!AT2)</f>
        <v>Laboratory</v>
      </c>
      <c r="BE10" s="68" t="str">
        <f>IF(T_iv_strat3!AX2="","",T_iv_strat3!AX2)</f>
        <v>Drug store</v>
      </c>
      <c r="BF10" s="68" t="str">
        <f>IF(T_iv_strat3!BB2="","",T_iv_strat3!BB2)</f>
        <v>Informal</v>
      </c>
    </row>
    <row r="11" spans="1:58" x14ac:dyDescent="0.25">
      <c r="B11"/>
      <c r="C11"/>
      <c r="D11"/>
      <c r="E11"/>
      <c r="J11" s="194"/>
      <c r="K11" s="71" t="str">
        <f>CONCATENATE("N=",T_iv_strat1!E4)</f>
        <v>N=148</v>
      </c>
      <c r="L11" s="71" t="str">
        <f>CONCATENATE("N=",T_iv_strat1!I4)</f>
        <v>N=2</v>
      </c>
      <c r="M11" s="71" t="str">
        <f>CONCATENATE("N=",T_iv_strat1!M4)</f>
        <v>N=10</v>
      </c>
      <c r="N11" s="71" t="str">
        <f>CONCATENATE("N=",T_iv_strat1!Q4)</f>
        <v>N=5</v>
      </c>
      <c r="O11" s="71" t="str">
        <f>CONCATENATE("N=",T_iv_strat1!U4)</f>
        <v>N=13</v>
      </c>
      <c r="P11" s="71" t="str">
        <f>CONCATENATE("N=",T_iv_strat1!Y4)</f>
        <v>N=116</v>
      </c>
      <c r="Q11" s="80" t="str">
        <f>CONCATENATE("N=",T_iv_strat1!AC4)</f>
        <v>N=2</v>
      </c>
      <c r="R11" s="65" t="str">
        <f>CONCATENATE("N=",T_iv_strat1!AG4)</f>
        <v>N=533</v>
      </c>
      <c r="S11" s="65" t="str">
        <f>CONCATENATE("N=",T_iv_strat1!AK4)</f>
        <v>N=14</v>
      </c>
      <c r="T11" s="65" t="str">
        <f>CONCATENATE("N=",T_iv_strat1!AO4)</f>
        <v>N=94</v>
      </c>
      <c r="U11" s="71" t="str">
        <f>CONCATENATE("N=",T_iv_strat1!AS4)</f>
        <v>N=50</v>
      </c>
      <c r="V11" s="71" t="str">
        <f>CONCATENATE("N=",T_iv_strat1!AW4)</f>
        <v>N=72</v>
      </c>
      <c r="W11" s="71" t="str">
        <f>CONCATENATE("N=",T_iv_strat1!BA4)</f>
        <v>N=291</v>
      </c>
      <c r="X11" s="71" t="str">
        <f>CONCATENATE("N=",T_iv_strat1!BE4)</f>
        <v>N=12</v>
      </c>
      <c r="Y11" s="39"/>
      <c r="Z11" s="39"/>
      <c r="AA11" s="207"/>
      <c r="AB11" s="67" t="str">
        <f>CONCATENATE("N=",T_iv_strat2!E4)</f>
        <v>N=148</v>
      </c>
      <c r="AC11" s="67" t="str">
        <f>CONCATENATE("N=",T_iv_strat2!I4)</f>
        <v>N=2</v>
      </c>
      <c r="AD11" s="67" t="str">
        <f>CONCATENATE("N=",T_iv_strat2!M4)</f>
        <v>N=10</v>
      </c>
      <c r="AE11" s="67" t="str">
        <f>CONCATENATE("N=",T_iv_strat2!Q4)</f>
        <v>N=5</v>
      </c>
      <c r="AF11" s="67" t="str">
        <f>CONCATENATE("N=",T_iv_strat2!U4)</f>
        <v>N=13</v>
      </c>
      <c r="AG11" s="67" t="str">
        <f>CONCATENATE("N=",T_iv_strat2!Y4)</f>
        <v>N=116</v>
      </c>
      <c r="AH11" s="85" t="str">
        <f>CONCATENATE("N=",T_iv_strat2!AC4)</f>
        <v>N=2</v>
      </c>
      <c r="AI11" s="67" t="str">
        <f>CONCATENATE("N=",T_iv_strat2!AG4)</f>
        <v>N=533</v>
      </c>
      <c r="AJ11" s="67" t="str">
        <f>CONCATENATE("N=",T_iv_strat2!AK4)</f>
        <v>N=14</v>
      </c>
      <c r="AK11" s="67" t="str">
        <f>CONCATENATE("N=",T_iv_strat2!AO4)</f>
        <v>N=94</v>
      </c>
      <c r="AL11" s="67" t="str">
        <f>CONCATENATE("N=",T_iv_strat2!AS4)</f>
        <v>N=50</v>
      </c>
      <c r="AM11" s="67" t="str">
        <f>CONCATENATE("N=",T_iv_strat2!AW4)</f>
        <v>N=72</v>
      </c>
      <c r="AN11" s="67" t="str">
        <f>CONCATENATE("N=",T_iv_strat2!BA4)</f>
        <v>N=291</v>
      </c>
      <c r="AO11" s="67" t="str">
        <f>CONCATENATE("N=",T_iv_strat2!BE4)</f>
        <v>N=12</v>
      </c>
      <c r="AR11" s="200"/>
      <c r="AS11" s="69" t="str">
        <f>CONCATENATE("N=",T_iv_strat3!E4)</f>
        <v>N=865</v>
      </c>
      <c r="AT11" s="69" t="str">
        <f>CONCATENATE("N=",T_iv_strat3!I4)</f>
        <v>N=0</v>
      </c>
      <c r="AU11" s="69" t="str">
        <f>CONCATENATE("N=",T_iv_strat3!M4)</f>
        <v>N=28</v>
      </c>
      <c r="AV11" s="69" t="str">
        <f>CONCATENATE("N=",T_iv_strat3!Q4)</f>
        <v>N=432</v>
      </c>
      <c r="AW11" s="69" t="str">
        <f>CONCATENATE("N=",T_iv_strat3!U4)</f>
        <v>N=0</v>
      </c>
      <c r="AX11" s="69" t="str">
        <f>CONCATENATE("N=",T_iv_strat3!Y4)</f>
        <v>N=393</v>
      </c>
      <c r="AY11" s="89" t="str">
        <f>CONCATENATE("N=",T_iv_strat3!AC4)</f>
        <v>N=12</v>
      </c>
      <c r="AZ11" s="69" t="str">
        <f>CONCATENATE("N=",T_iv_strat3!AG4)</f>
        <v>N=4397</v>
      </c>
      <c r="BA11" s="69" t="str">
        <f>CONCATENATE("N=",T_iv_strat3!AK4)</f>
        <v>N=13</v>
      </c>
      <c r="BB11" s="69" t="str">
        <f>CONCATENATE("N=",T_iv_strat3!AO4)</f>
        <v>N=200</v>
      </c>
      <c r="BC11" s="69" t="str">
        <f>CONCATENATE("N=",T_iv_strat3!AS4)</f>
        <v>N=2129</v>
      </c>
      <c r="BD11" s="69" t="str">
        <f>CONCATENATE("N=",T_iv_strat3!AW4)</f>
        <v>N=0</v>
      </c>
      <c r="BE11" s="69" t="str">
        <f>CONCATENATE("N=",T_iv_strat3!BA4)</f>
        <v>N=1892</v>
      </c>
      <c r="BF11" s="69" t="str">
        <f>CONCATENATE("N=",T_iv_strat3!BE4)</f>
        <v>N=163</v>
      </c>
    </row>
    <row r="12" spans="1:58" x14ac:dyDescent="0.25">
      <c r="C12"/>
      <c r="D12"/>
      <c r="E12"/>
      <c r="J12" s="194"/>
      <c r="K12" s="72" t="s">
        <v>0</v>
      </c>
      <c r="L12" s="72" t="s">
        <v>0</v>
      </c>
      <c r="M12" s="72" t="s">
        <v>0</v>
      </c>
      <c r="N12" s="72" t="s">
        <v>0</v>
      </c>
      <c r="O12" s="72" t="s">
        <v>0</v>
      </c>
      <c r="P12" s="72" t="s">
        <v>0</v>
      </c>
      <c r="Q12" s="81" t="s">
        <v>0</v>
      </c>
      <c r="R12" s="65" t="s">
        <v>0</v>
      </c>
      <c r="S12" s="65" t="s">
        <v>0</v>
      </c>
      <c r="T12" s="65" t="s">
        <v>0</v>
      </c>
      <c r="U12" s="72" t="s">
        <v>0</v>
      </c>
      <c r="V12" s="72" t="s">
        <v>0</v>
      </c>
      <c r="W12" s="72" t="s">
        <v>0</v>
      </c>
      <c r="X12" s="72" t="s">
        <v>0</v>
      </c>
      <c r="AA12" s="197"/>
      <c r="AB12" s="76" t="s">
        <v>0</v>
      </c>
      <c r="AC12" s="76" t="s">
        <v>0</v>
      </c>
      <c r="AD12" s="76" t="s">
        <v>0</v>
      </c>
      <c r="AE12" s="76" t="s">
        <v>0</v>
      </c>
      <c r="AF12" s="76" t="s">
        <v>0</v>
      </c>
      <c r="AG12" s="76" t="s">
        <v>0</v>
      </c>
      <c r="AH12" s="86" t="s">
        <v>0</v>
      </c>
      <c r="AI12" s="76" t="s">
        <v>0</v>
      </c>
      <c r="AJ12" s="76" t="s">
        <v>0</v>
      </c>
      <c r="AK12" s="76" t="s">
        <v>0</v>
      </c>
      <c r="AL12" s="76" t="s">
        <v>0</v>
      </c>
      <c r="AM12" s="76" t="s">
        <v>0</v>
      </c>
      <c r="AN12" s="76" t="s">
        <v>0</v>
      </c>
      <c r="AO12" s="76" t="s">
        <v>0</v>
      </c>
      <c r="AR12" s="200"/>
      <c r="AS12" s="90" t="str">
        <f t="shared" ref="AS12:BF12" si="7">"%"</f>
        <v>%</v>
      </c>
      <c r="AT12" s="90" t="str">
        <f t="shared" si="7"/>
        <v>%</v>
      </c>
      <c r="AU12" s="90" t="str">
        <f t="shared" si="7"/>
        <v>%</v>
      </c>
      <c r="AV12" s="90" t="str">
        <f t="shared" si="7"/>
        <v>%</v>
      </c>
      <c r="AW12" s="90" t="str">
        <f t="shared" si="7"/>
        <v>%</v>
      </c>
      <c r="AX12" s="90" t="str">
        <f t="shared" si="7"/>
        <v>%</v>
      </c>
      <c r="AY12" s="91" t="str">
        <f t="shared" si="7"/>
        <v>%</v>
      </c>
      <c r="AZ12" s="90" t="str">
        <f t="shared" si="7"/>
        <v>%</v>
      </c>
      <c r="BA12" s="90" t="str">
        <f t="shared" si="7"/>
        <v>%</v>
      </c>
      <c r="BB12" s="90" t="str">
        <f t="shared" si="7"/>
        <v>%</v>
      </c>
      <c r="BC12" s="90" t="str">
        <f t="shared" si="7"/>
        <v>%</v>
      </c>
      <c r="BD12" s="90" t="str">
        <f t="shared" si="7"/>
        <v>%</v>
      </c>
      <c r="BE12" s="90" t="str">
        <f t="shared" si="7"/>
        <v>%</v>
      </c>
      <c r="BF12" s="90" t="str">
        <f t="shared" si="7"/>
        <v>%</v>
      </c>
    </row>
    <row r="13" spans="1:58" x14ac:dyDescent="0.25">
      <c r="C13"/>
      <c r="D13"/>
      <c r="E13"/>
      <c r="J13" s="195"/>
      <c r="K13" s="73" t="str">
        <f t="shared" ref="K13:X13" si="8">"[95% CI]"</f>
        <v>[95% CI]</v>
      </c>
      <c r="L13" s="73" t="str">
        <f t="shared" si="8"/>
        <v>[95% CI]</v>
      </c>
      <c r="M13" s="73" t="str">
        <f t="shared" si="8"/>
        <v>[95% CI]</v>
      </c>
      <c r="N13" s="73" t="str">
        <f t="shared" si="8"/>
        <v>[95% CI]</v>
      </c>
      <c r="O13" s="73" t="str">
        <f t="shared" si="8"/>
        <v>[95% CI]</v>
      </c>
      <c r="P13" s="73" t="str">
        <f t="shared" si="8"/>
        <v>[95% CI]</v>
      </c>
      <c r="Q13" s="82" t="str">
        <f t="shared" si="8"/>
        <v>[95% CI]</v>
      </c>
      <c r="R13" s="83" t="str">
        <f t="shared" si="8"/>
        <v>[95% CI]</v>
      </c>
      <c r="S13" s="83" t="str">
        <f t="shared" si="8"/>
        <v>[95% CI]</v>
      </c>
      <c r="T13" s="83" t="str">
        <f t="shared" si="8"/>
        <v>[95% CI]</v>
      </c>
      <c r="U13" s="73" t="str">
        <f t="shared" si="8"/>
        <v>[95% CI]</v>
      </c>
      <c r="V13" s="73" t="str">
        <f t="shared" si="8"/>
        <v>[95% CI]</v>
      </c>
      <c r="W13" s="73" t="str">
        <f t="shared" si="8"/>
        <v>[95% CI]</v>
      </c>
      <c r="X13" s="73" t="str">
        <f t="shared" si="8"/>
        <v>[95% CI]</v>
      </c>
      <c r="AA13" s="198"/>
      <c r="AB13" s="77" t="str">
        <f t="shared" ref="AB13:AO13" si="9">"[95% CI]"</f>
        <v>[95% CI]</v>
      </c>
      <c r="AC13" s="77" t="str">
        <f t="shared" si="9"/>
        <v>[95% CI]</v>
      </c>
      <c r="AD13" s="77" t="str">
        <f t="shared" si="9"/>
        <v>[95% CI]</v>
      </c>
      <c r="AE13" s="77" t="str">
        <f t="shared" si="9"/>
        <v>[95% CI]</v>
      </c>
      <c r="AF13" s="77" t="str">
        <f t="shared" si="9"/>
        <v>[95% CI]</v>
      </c>
      <c r="AG13" s="77" t="str">
        <f t="shared" si="9"/>
        <v>[95% CI]</v>
      </c>
      <c r="AH13" s="87" t="str">
        <f t="shared" si="9"/>
        <v>[95% CI]</v>
      </c>
      <c r="AI13" s="77" t="str">
        <f t="shared" si="9"/>
        <v>[95% CI]</v>
      </c>
      <c r="AJ13" s="77" t="str">
        <f t="shared" si="9"/>
        <v>[95% CI]</v>
      </c>
      <c r="AK13" s="77" t="str">
        <f t="shared" si="9"/>
        <v>[95% CI]</v>
      </c>
      <c r="AL13" s="77" t="str">
        <f t="shared" si="9"/>
        <v>[95% CI]</v>
      </c>
      <c r="AM13" s="77" t="str">
        <f t="shared" si="9"/>
        <v>[95% CI]</v>
      </c>
      <c r="AN13" s="77" t="str">
        <f t="shared" si="9"/>
        <v>[95% CI]</v>
      </c>
      <c r="AO13" s="77" t="str">
        <f t="shared" si="9"/>
        <v>[95% CI]</v>
      </c>
      <c r="AR13" s="201"/>
      <c r="AS13" s="92" t="str">
        <f t="shared" ref="AS13:BF13" si="10">"[95% CI]"</f>
        <v>[95% CI]</v>
      </c>
      <c r="AT13" s="92" t="str">
        <f t="shared" si="10"/>
        <v>[95% CI]</v>
      </c>
      <c r="AU13" s="92" t="str">
        <f t="shared" si="10"/>
        <v>[95% CI]</v>
      </c>
      <c r="AV13" s="92" t="str">
        <f t="shared" si="10"/>
        <v>[95% CI]</v>
      </c>
      <c r="AW13" s="92" t="str">
        <f t="shared" si="10"/>
        <v>[95% CI]</v>
      </c>
      <c r="AX13" s="92" t="str">
        <f t="shared" si="10"/>
        <v>[95% CI]</v>
      </c>
      <c r="AY13" s="93" t="str">
        <f t="shared" si="10"/>
        <v>[95% CI]</v>
      </c>
      <c r="AZ13" s="92" t="str">
        <f t="shared" si="10"/>
        <v>[95% CI]</v>
      </c>
      <c r="BA13" s="92" t="str">
        <f t="shared" si="10"/>
        <v>[95% CI]</v>
      </c>
      <c r="BB13" s="92" t="str">
        <f t="shared" si="10"/>
        <v>[95% CI]</v>
      </c>
      <c r="BC13" s="92" t="str">
        <f t="shared" si="10"/>
        <v>[95% CI]</v>
      </c>
      <c r="BD13" s="92" t="str">
        <f t="shared" si="10"/>
        <v>[95% CI]</v>
      </c>
      <c r="BE13" s="92" t="str">
        <f t="shared" si="10"/>
        <v>[95% CI]</v>
      </c>
      <c r="BF13" s="92" t="str">
        <f t="shared" si="10"/>
        <v>[95% CI]</v>
      </c>
    </row>
    <row r="14" spans="1:58" x14ac:dyDescent="0.25">
      <c r="C14"/>
      <c r="D14"/>
      <c r="E14"/>
      <c r="J14" s="129" t="str">
        <f>T_i!$A$4</f>
        <v>any diagnostic (micro/rdt)</v>
      </c>
      <c r="K14" s="17">
        <f>ROUND(T_iv_strat1!B4,1)</f>
        <v>109493.3</v>
      </c>
      <c r="L14" s="13">
        <f>ROUND(T_iv_strat1!F4,1)</f>
        <v>593.9</v>
      </c>
      <c r="M14" s="13">
        <f>ROUND(T_iv_strat1!J4,1)</f>
        <v>1998.1</v>
      </c>
      <c r="N14" s="13">
        <f>ROUND(T_iv_strat1!N4,1)</f>
        <v>804</v>
      </c>
      <c r="O14" s="13">
        <f>ROUND(T_iv_strat1!R4,1)</f>
        <v>70500.100000000006</v>
      </c>
      <c r="P14" s="13">
        <f>ROUND(T_iv_strat1!V4,1)</f>
        <v>34866.1</v>
      </c>
      <c r="Q14" s="50">
        <f>ROUND(T_iv_strat1!Z4,1)</f>
        <v>731</v>
      </c>
      <c r="R14" s="17">
        <f>ROUND(T_iv_strat1!AD4,1)</f>
        <v>17229.599999999999</v>
      </c>
      <c r="S14" s="13">
        <f>ROUND(T_iv_strat1!AH4,1)</f>
        <v>467.4</v>
      </c>
      <c r="T14" s="13">
        <f>ROUND(T_iv_strat1!AL4,1)</f>
        <v>3574.5</v>
      </c>
      <c r="U14" s="13">
        <f>ROUND(T_iv_strat1!AP4,1)</f>
        <v>1296.5999999999999</v>
      </c>
      <c r="V14" s="13">
        <f>ROUND(T_iv_strat1!AT4,1)</f>
        <v>4657.7</v>
      </c>
      <c r="W14" s="13">
        <f>ROUND(T_iv_strat1!AX4,1)</f>
        <v>6768.3</v>
      </c>
      <c r="X14" s="13">
        <f>ROUND(T_iv_strat1!BB4,1)</f>
        <v>465.1</v>
      </c>
      <c r="AA14" s="129" t="str">
        <f>T_i!$A$4</f>
        <v>any diagnostic (micro/rdt)</v>
      </c>
      <c r="AB14" s="17">
        <f>ROUND(T_iv_strat2!B4,1)</f>
        <v>109493.3</v>
      </c>
      <c r="AC14" s="13">
        <f>ROUND(T_iv_strat2!F4,1)</f>
        <v>593.9</v>
      </c>
      <c r="AD14" s="13">
        <f>ROUND(T_iv_strat2!J4,1)</f>
        <v>1998.1</v>
      </c>
      <c r="AE14" s="13">
        <f>ROUND(T_iv_strat2!N4,1)</f>
        <v>804</v>
      </c>
      <c r="AF14" s="13">
        <f>ROUND(T_iv_strat2!R4,1)</f>
        <v>70500.100000000006</v>
      </c>
      <c r="AG14" s="13">
        <f>ROUND(T_iv_strat2!V4,1)</f>
        <v>34866.1</v>
      </c>
      <c r="AH14" s="50">
        <f>ROUND(T_iv_strat2!Z4,1)</f>
        <v>731</v>
      </c>
      <c r="AI14" s="13">
        <f>ROUND(T_iv_strat2!AD4,1)</f>
        <v>17229.599999999999</v>
      </c>
      <c r="AJ14" s="13">
        <f>ROUND(T_iv_strat2!AH4,1)</f>
        <v>467.4</v>
      </c>
      <c r="AK14" s="13">
        <f>ROUND(T_iv_strat2!AL4,1)</f>
        <v>3574.5</v>
      </c>
      <c r="AL14" s="13">
        <f>ROUND(T_iv_strat2!AP4,1)</f>
        <v>1296.5999999999999</v>
      </c>
      <c r="AM14" s="13">
        <f>ROUND(T_iv_strat2!AT4,1)</f>
        <v>4657.7</v>
      </c>
      <c r="AN14" s="13">
        <f>ROUND(T_iv_strat2!AX4,1)</f>
        <v>6768.3</v>
      </c>
      <c r="AO14" s="13">
        <f>ROUND(T_iv_strat2!BB4,1)</f>
        <v>465.1</v>
      </c>
      <c r="AR14" s="129" t="str">
        <f>T_i!$A$4</f>
        <v>any diagnostic (micro/rdt)</v>
      </c>
      <c r="AS14" s="17">
        <f>ROUND(T_iv_strat3!B4,1)</f>
        <v>28892.799999999999</v>
      </c>
      <c r="AT14" s="13">
        <f>ROUND(T_iv_strat3!F4,1)</f>
        <v>0</v>
      </c>
      <c r="AU14" s="13">
        <f>ROUND(T_iv_strat3!J4,1)</f>
        <v>920.6</v>
      </c>
      <c r="AV14" s="13">
        <f>ROUND(T_iv_strat3!N4,1)</f>
        <v>14309.3</v>
      </c>
      <c r="AW14" s="13">
        <f>ROUND(T_iv_strat3!R4,1)</f>
        <v>0</v>
      </c>
      <c r="AX14" s="13">
        <f>ROUND(T_iv_strat3!V4,1)</f>
        <v>12677.2</v>
      </c>
      <c r="AY14" s="50">
        <f>ROUND(T_iv_strat3!Z4,1)</f>
        <v>985.6</v>
      </c>
      <c r="AZ14" s="13">
        <f>ROUND(T_iv_strat3!AD4,1)</f>
        <v>236285.7</v>
      </c>
      <c r="BA14" s="13">
        <f>ROUND(T_iv_strat3!AH4,1)</f>
        <v>718.9</v>
      </c>
      <c r="BB14" s="13">
        <f>ROUND(T_iv_strat3!AL4,1)</f>
        <v>10429.5</v>
      </c>
      <c r="BC14" s="13">
        <f>ROUND(T_iv_strat3!AP4,1)</f>
        <v>163112.70000000001</v>
      </c>
      <c r="BD14" s="13">
        <f>ROUND(T_iv_strat3!AT4,1)</f>
        <v>0</v>
      </c>
      <c r="BE14" s="13">
        <f>ROUND(T_iv_strat3!AX4,1)</f>
        <v>52552.4</v>
      </c>
      <c r="BF14" s="13">
        <f>ROUND(T_iv_strat3!BB4,1)</f>
        <v>9472.2000000000007</v>
      </c>
    </row>
    <row r="15" spans="1:58" s="46" customFormat="1" ht="9" x14ac:dyDescent="0.15">
      <c r="A15" s="41"/>
      <c r="B15" s="42"/>
      <c r="C15" s="42"/>
      <c r="D15" s="42"/>
      <c r="E15" s="42"/>
      <c r="F15" s="42"/>
      <c r="G15" s="42"/>
      <c r="H15" s="42"/>
      <c r="I15" s="43"/>
      <c r="J15" s="130"/>
      <c r="K15" s="44" t="str">
        <f>IF(T_iv_strat1!C4=".","-",(CONCATENATE("[",ROUND(T_iv_strat1!C4,1),"; ",ROUND(T_iv_strat1!D4,1),"]")))</f>
        <v>[0; 249631.7]</v>
      </c>
      <c r="L15" s="45" t="str">
        <f>IF(T_iv_strat1!G4=".","-",(CONCATENATE("[",ROUND(T_iv_strat1!G4,1),"; ",ROUND(T_iv_strat1!H4,1),"]")))</f>
        <v>[0; 4621.2]</v>
      </c>
      <c r="M15" s="45" t="str">
        <f>IF(T_iv_strat1!K4=".","-",(IF(T_iv_strat1!K4="","-",(CONCATENATE("[",ROUND(T_iv_strat1!K4,1),"; ",ROUND(T_iv_strat1!L4,1),"]")))))</f>
        <v>[112.5; 3883.6]</v>
      </c>
      <c r="N15" s="45" t="str">
        <f>IF(T_iv_strat1!O4=".","-",(CONCATENATE("[",ROUND(T_iv_strat1!O4,1),"; ",ROUND(T_iv_strat1!P4,1),"]")))</f>
        <v>[514.8; 1093.3]</v>
      </c>
      <c r="O15" s="45" t="str">
        <f>IF(T_iv_strat1!S4=".","-",(CONCATENATE("[",ROUND(T_iv_strat1!S4,1),"; ",ROUND(T_iv_strat1!T4,1),"]")))</f>
        <v>[0; 225701.3]</v>
      </c>
      <c r="P15" s="45" t="str">
        <f>IF(T_iv_strat1!W4=".","-",(CONCATENATE("[",ROUND(T_iv_strat1!W4,1),"; ",ROUND(T_iv_strat1!X4,1),"]")))</f>
        <v>[19899.4; 49832.9]</v>
      </c>
      <c r="Q15" s="51" t="str">
        <f>IF(T_iv_strat1!AA4=".","-",(CONCATENATE("[",ROUND(T_iv_strat1!AA4,1),"; ",ROUND(T_iv_strat1!AB4,1),"]")))</f>
        <v>[0; 4191.3]</v>
      </c>
      <c r="R15" s="44" t="str">
        <f>IF(T_iv_strat1!AE4=".","-",(CONCATENATE("[",ROUND(T_iv_strat1!AE4,1),"; ",ROUND(T_iv_strat1!AF4,1),"]")))</f>
        <v>[13270.8; 21188.5]</v>
      </c>
      <c r="S15" s="45" t="str">
        <f>IF(T_iv_strat1!AI4=".","-",(CONCATENATE("[",ROUND(T_iv_strat1!AI4,1),"; ",ROUND(T_iv_strat1!AJ4,1),"]")))</f>
        <v>[142.9; 791.9]</v>
      </c>
      <c r="T15" s="45" t="str">
        <f>IF(T_iv_strat1!AM4=".","-",(CONCATENATE("[",ROUND(T_iv_strat1!AM4,1),"; ",ROUND(T_iv_strat1!AN4,1),"]")))</f>
        <v>[2341.1; 4807.9]</v>
      </c>
      <c r="U15" s="45" t="str">
        <f>IF(T_iv_strat1!AQ4=".","-",(CONCATENATE("[",ROUND(T_iv_strat1!AQ4,1),"; ",ROUND(T_iv_strat1!AR4,1),"]")))</f>
        <v>[458.8; 2134.4]</v>
      </c>
      <c r="V15" s="45" t="str">
        <f>IF(T_iv_strat1!AU4=".","-",(CONCATENATE("[",ROUND(T_iv_strat1!AU4,1),"; ",ROUND(T_iv_strat1!AV4,1),"]")))</f>
        <v>[2565.3; 6750.1]</v>
      </c>
      <c r="W15" s="45" t="str">
        <f>IF(T_iv_strat1!AY4=".","-",(CONCATENATE("[",ROUND(T_iv_strat1!AY4,1),"; ",ROUND(T_iv_strat1!AZ4,1),"]")))</f>
        <v>[4680.9; 8855.7]</v>
      </c>
      <c r="X15" s="45" t="str">
        <f>IF(T_iv_strat1!BC4=".","-",(CONCATENATE("[",ROUND(T_iv_strat1!BC4,1),"; ",ROUND(T_iv_strat1!BD4,1),"]")))</f>
        <v>[41.2; 888.9]</v>
      </c>
      <c r="AA15" s="130"/>
      <c r="AB15" s="44" t="str">
        <f>IF(T_iv_strat2!C4=".","-",(CONCATENATE("[",ROUND(T_iv_strat2!C4,1),"; ",ROUND(T_iv_strat2!D4,1),"]")))</f>
        <v>[0; 249631.7]</v>
      </c>
      <c r="AC15" s="45" t="str">
        <f>IF(T_iv_strat2!G4=".","-",(CONCATENATE("[",ROUND(T_iv_strat2!G4,1),"; ",ROUND(T_iv_strat2!H4,1),"]")))</f>
        <v>[0; 4621.2]</v>
      </c>
      <c r="AD15" s="45" t="str">
        <f>IF(T_iv_strat2!K4=".","-",(CONCATENATE("[",ROUND(T_iv_strat2!K4,1),"; ",ROUND(T_iv_strat2!L4,1),"]")))</f>
        <v>[112.5; 3883.6]</v>
      </c>
      <c r="AE15" s="45" t="str">
        <f>IF(T_iv_strat2!O4=".","-",(CONCATENATE("[",ROUND(T_iv_strat2!O4,1),"; ",ROUND(T_iv_strat2!P4,1),"]")))</f>
        <v>[514.8; 1093.3]</v>
      </c>
      <c r="AF15" s="45" t="str">
        <f>IF(T_iv_strat2!S4=".","-",(CONCATENATE("[",ROUND(T_iv_strat2!S4,1),"; ",ROUND(T_iv_strat2!T4,1),"]")))</f>
        <v>[0; 225701.3]</v>
      </c>
      <c r="AG15" s="45" t="str">
        <f>IF(T_iv_strat2!W4=".","-",(CONCATENATE("[",ROUND(T_iv_strat2!W4,1),"; ",ROUND(T_iv_strat2!X4,1),"]")))</f>
        <v>[19899.4; 49832.9]</v>
      </c>
      <c r="AH15" s="51" t="str">
        <f>IF(T_iv_strat2!AA4=".","-",(CONCATENATE("[",ROUND(T_iv_strat2!AA4,1),"; ",ROUND(T_iv_strat2!AB4,1),"]")))</f>
        <v>[0; 4191.3]</v>
      </c>
      <c r="AI15" s="45" t="str">
        <f>IF(T_iv_strat2!AE4=".","-",(CONCATENATE("[",ROUND(T_iv_strat2!AE4,1),"; ",ROUND(T_iv_strat2!AF4,1),"]")))</f>
        <v>[13270.8; 21188.5]</v>
      </c>
      <c r="AJ15" s="45" t="str">
        <f>IF(T_iv_strat2!AI4=".","-",(CONCATENATE("[",ROUND(T_iv_strat2!AI4,1),"; ",ROUND(T_iv_strat2!AJ4,1),"]")))</f>
        <v>[142.9; 791.9]</v>
      </c>
      <c r="AK15" s="45" t="str">
        <f>IF(T_iv_strat2!AM4=".","-",(CONCATENATE("[",ROUND(T_iv_strat2!AM4,1),"; ",ROUND(T_iv_strat2!AN4,1),"]")))</f>
        <v>[2341.1; 4807.9]</v>
      </c>
      <c r="AL15" s="45" t="str">
        <f>IF(T_iv_strat2!AQ4=".","-",(CONCATENATE("[",ROUND(T_iv_strat2!AQ4,1),"; ",ROUND(T_iv_strat2!AR4,1),"]")))</f>
        <v>[458.8; 2134.4]</v>
      </c>
      <c r="AM15" s="45" t="str">
        <f>IF(T_iv_strat2!AU4=".","-",(CONCATENATE("[",ROUND(T_iv_strat2!AU4,1),"; ",ROUND(T_iv_strat2!AV4,1),"]")))</f>
        <v>[2565.3; 6750.1]</v>
      </c>
      <c r="AN15" s="45" t="str">
        <f>IF(T_iv_strat2!AY4=".","-",(CONCATENATE("[",ROUND(T_iv_strat2!AY4,1),"; ",ROUND(T_iv_strat2!AZ4,1),"]")))</f>
        <v>[4680.9; 8855.7]</v>
      </c>
      <c r="AO15" s="45" t="str">
        <f>IF(T_iv_strat2!BC4=".","-",(CONCATENATE("[",ROUND(T_iv_strat2!BC4,1),"; ",ROUND(T_iv_strat2!BD4,1),"]")))</f>
        <v>[41.2; 888.9]</v>
      </c>
      <c r="AR15" s="130"/>
      <c r="AS15" s="44" t="str">
        <f>IF(T_iv_strat3!C4=".","-",(CONCATENATE("[",ROUND(T_iv_strat3!C4,1),"; ",ROUND(T_iv_strat3!D4,1),"]")))</f>
        <v>[3609.6; 54175.9]</v>
      </c>
      <c r="AT15" s="45" t="str">
        <f>IF(T_iv_strat3!G4=".","-",(CONCATENATE("[",ROUND(T_iv_strat3!G4,1),"; ",ROUND(T_iv_strat3!H4,1),"]")))</f>
        <v>-</v>
      </c>
      <c r="AU15" s="45" t="str">
        <f>IF(T_iv_strat3!K4=".","-",(CONCATENATE("[",ROUND(T_iv_strat3!K4,1),"; ",ROUND(T_iv_strat3!L4,1),"]")))</f>
        <v>[106.9; 1734.3]</v>
      </c>
      <c r="AV15" s="45" t="str">
        <f>IF(T_iv_strat3!O4=".","-",(CONCATENATE("[",ROUND(T_iv_strat3!O4,1),"; ",ROUND(T_iv_strat3!P4,1),"]")))</f>
        <v>[6678.7; 21940]</v>
      </c>
      <c r="AW15" s="45" t="str">
        <f>IF(T_iv_strat3!S4=".","-",(CONCATENATE("[",ROUND(T_iv_strat3!S4,1),"; ",ROUND(T_iv_strat3!T4,1),"]")))</f>
        <v>-</v>
      </c>
      <c r="AX15" s="45" t="str">
        <f>IF(T_iv_strat3!W4=".","-",(CONCATENATE("[",ROUND(T_iv_strat3!W4,1),"; ",ROUND(T_iv_strat3!X4,1),"]")))</f>
        <v>[0; 27276.4]</v>
      </c>
      <c r="AY15" s="51" t="str">
        <f>IF(T_iv_strat3!AA4=".","-",(CONCATENATE("[",ROUND(T_iv_strat3!AA4,1),"; ",ROUND(T_iv_strat3!AB4,1),"]")))</f>
        <v>[0; 4646.6]</v>
      </c>
      <c r="AZ15" s="45" t="str">
        <f>IF(T_iv_strat3!AE4=".","-",(CONCATENATE("[",ROUND(T_iv_strat3!AE4,1),"; ",ROUND(T_iv_strat3!AF4,1),"]")))</f>
        <v>[104758.6; 367812.8]</v>
      </c>
      <c r="BA15" s="45" t="str">
        <f>IF(T_iv_strat3!AI4=".","-",(CONCATENATE("[",ROUND(T_iv_strat3!AI4,1),"; ",ROUND(T_iv_strat3!AJ4,1),"]")))</f>
        <v>[0; 6528]</v>
      </c>
      <c r="BB15" s="45" t="str">
        <f>IF(T_iv_strat3!AM4=".","-",(CONCATENATE("[",ROUND(T_iv_strat3!AM4,1),"; ",ROUND(T_iv_strat3!AN4,1),"]")))</f>
        <v>[3957.9; 16901.1]</v>
      </c>
      <c r="BC15" s="45" t="str">
        <f>IF(T_iv_strat3!AQ4=".","-",(CONCATENATE("[",ROUND(T_iv_strat3!AQ4,1),"; ",ROUND(T_iv_strat3!AR4,1),"]")))</f>
        <v>[37297.5; 288928]</v>
      </c>
      <c r="BD15" s="45" t="str">
        <f>IF(T_iv_strat3!AU4=".","-",(CONCATENATE("[",ROUND(T_iv_strat3!AU4,1),"; ",ROUND(T_iv_strat3!AV4,1),"]")))</f>
        <v>-</v>
      </c>
      <c r="BE15" s="45" t="str">
        <f>IF(T_iv_strat3!AY4=".","-",(CONCATENATE("[",ROUND(T_iv_strat3!AY4,1),"; ",ROUND(T_iv_strat3!AZ4,1),"]")))</f>
        <v>[30627.9; 74477]</v>
      </c>
      <c r="BF15" s="45" t="str">
        <f>IF(T_iv_strat3!BC4=".","-",(CONCATENATE("[",ROUND(T_iv_strat3!BC4,1),"; ",ROUND(T_iv_strat3!BD4,1),"]")))</f>
        <v>[0; 23242.1]</v>
      </c>
    </row>
    <row r="16" spans="1:58" x14ac:dyDescent="0.25">
      <c r="A16" s="34"/>
      <c r="J16" s="129" t="str">
        <f>T_i!$A$5</f>
        <v>any microscopy</v>
      </c>
      <c r="K16" s="17">
        <f>ROUND(T_iv_strat1!B5,1)</f>
        <v>69406.8</v>
      </c>
      <c r="L16" s="13">
        <f>ROUND(T_iv_strat1!F5,1)</f>
        <v>129.6</v>
      </c>
      <c r="M16" s="13">
        <f>ROUND(T_iv_strat1!J5,1)</f>
        <v>109</v>
      </c>
      <c r="N16" s="13">
        <f>ROUND(T_iv_strat1!N5,1)</f>
        <v>0</v>
      </c>
      <c r="O16" s="13">
        <f>ROUND(T_iv_strat1!R5,1)</f>
        <v>69168.2</v>
      </c>
      <c r="P16" s="13">
        <f>ROUND(T_iv_strat1!V5,1)</f>
        <v>0</v>
      </c>
      <c r="Q16" s="50">
        <f>ROUND(T_iv_strat1!Z5,1)</f>
        <v>0</v>
      </c>
      <c r="R16" s="17">
        <f>ROUND(T_iv_strat1!AD5,1)</f>
        <v>6225.1</v>
      </c>
      <c r="S16" s="13">
        <f>ROUND(T_iv_strat1!AH5,1)</f>
        <v>200.9</v>
      </c>
      <c r="T16" s="13">
        <f>ROUND(T_iv_strat1!AL5,1)</f>
        <v>1990.8</v>
      </c>
      <c r="U16" s="13">
        <f>ROUND(T_iv_strat1!AP5,1)</f>
        <v>146.69999999999999</v>
      </c>
      <c r="V16" s="13">
        <f>ROUND(T_iv_strat1!AT5,1)</f>
        <v>3886.7</v>
      </c>
      <c r="W16" s="13">
        <f>ROUND(T_iv_strat1!AX5,1)</f>
        <v>0</v>
      </c>
      <c r="X16" s="13">
        <f>ROUND(T_iv_strat1!BB5,1)</f>
        <v>0</v>
      </c>
      <c r="AA16" s="129" t="str">
        <f>T_i!$A$5</f>
        <v>any microscopy</v>
      </c>
      <c r="AB16" s="17">
        <f>ROUND(T_iv_strat2!B5,1)</f>
        <v>69406.8</v>
      </c>
      <c r="AC16" s="13">
        <f>ROUND(T_iv_strat2!F5,1)</f>
        <v>129.6</v>
      </c>
      <c r="AD16" s="13">
        <f>ROUND(T_iv_strat2!J5,1)</f>
        <v>109</v>
      </c>
      <c r="AE16" s="13">
        <f>ROUND(T_iv_strat2!N5,1)</f>
        <v>0</v>
      </c>
      <c r="AF16" s="13">
        <f>ROUND(T_iv_strat2!R5,1)</f>
        <v>69168.2</v>
      </c>
      <c r="AG16" s="13">
        <f>ROUND(T_iv_strat2!V5,1)</f>
        <v>0</v>
      </c>
      <c r="AH16" s="50">
        <f>ROUND(T_iv_strat2!Z5,1)</f>
        <v>0</v>
      </c>
      <c r="AI16" s="13">
        <f>ROUND(T_iv_strat2!AD5,1)</f>
        <v>6225.1</v>
      </c>
      <c r="AJ16" s="13">
        <f>ROUND(T_iv_strat2!AH5,1)</f>
        <v>200.9</v>
      </c>
      <c r="AK16" s="13">
        <f>ROUND(T_iv_strat2!AL5,1)</f>
        <v>1990.8</v>
      </c>
      <c r="AL16" s="13">
        <f>ROUND(T_iv_strat2!AP5,1)</f>
        <v>146.69999999999999</v>
      </c>
      <c r="AM16" s="13">
        <f>ROUND(T_iv_strat2!AT5,1)</f>
        <v>3886.7</v>
      </c>
      <c r="AN16" s="13">
        <f>ROUND(T_iv_strat2!AX5,1)</f>
        <v>0</v>
      </c>
      <c r="AO16" s="13">
        <f>ROUND(T_iv_strat2!BB5,1)</f>
        <v>0</v>
      </c>
      <c r="AR16" s="129" t="str">
        <f>T_i!$A$5</f>
        <v>any microscopy</v>
      </c>
      <c r="AS16" s="17">
        <f>ROUND(T_iv_strat3!B5,1)</f>
        <v>22964.7</v>
      </c>
      <c r="AT16" s="13">
        <f>ROUND(T_iv_strat3!F5,1)</f>
        <v>0</v>
      </c>
      <c r="AU16" s="13">
        <f>ROUND(T_iv_strat3!J5,1)</f>
        <v>581.5</v>
      </c>
      <c r="AV16" s="13">
        <f>ROUND(T_iv_strat3!N5,1)</f>
        <v>11570.3</v>
      </c>
      <c r="AW16" s="13">
        <f>ROUND(T_iv_strat3!R5,1)</f>
        <v>0</v>
      </c>
      <c r="AX16" s="13">
        <f>ROUND(T_iv_strat3!V5,1)</f>
        <v>10083.799999999999</v>
      </c>
      <c r="AY16" s="50">
        <f>ROUND(T_iv_strat3!Z5,1)</f>
        <v>729</v>
      </c>
      <c r="AZ16" s="13">
        <f>ROUND(T_iv_strat3!AD5,1)</f>
        <v>184302.1</v>
      </c>
      <c r="BA16" s="13">
        <f>ROUND(T_iv_strat3!AH5,1)</f>
        <v>474.5</v>
      </c>
      <c r="BB16" s="13">
        <f>ROUND(T_iv_strat3!AL5,1)</f>
        <v>7521.9</v>
      </c>
      <c r="BC16" s="13">
        <f>ROUND(T_iv_strat3!AP5,1)</f>
        <v>126958.1</v>
      </c>
      <c r="BD16" s="13">
        <f>ROUND(T_iv_strat3!AT5,1)</f>
        <v>0</v>
      </c>
      <c r="BE16" s="13">
        <f>ROUND(T_iv_strat3!AX5,1)</f>
        <v>40927.4</v>
      </c>
      <c r="BF16" s="13">
        <f>ROUND(T_iv_strat3!BB5,1)</f>
        <v>8420.2999999999993</v>
      </c>
    </row>
    <row r="17" spans="1:58" s="46" customFormat="1" ht="9" x14ac:dyDescent="0.15">
      <c r="A17" s="42"/>
      <c r="B17" s="42"/>
      <c r="C17" s="42"/>
      <c r="D17" s="42"/>
      <c r="E17" s="42"/>
      <c r="F17" s="42"/>
      <c r="G17" s="42"/>
      <c r="H17" s="42"/>
      <c r="I17" s="43"/>
      <c r="J17" s="130"/>
      <c r="K17" s="44" t="str">
        <f>IF(T_iv_strat1!C5=".","-",(CONCATENATE("[",ROUND(T_iv_strat1!C5,1),"; ",ROUND(T_iv_strat1!D5,1),"]")))</f>
        <v>[0; 245572.6]</v>
      </c>
      <c r="L17" s="45" t="str">
        <f>IF(T_iv_strat1!G5=".","-",(CONCATENATE("[",ROUND(T_iv_strat1!G5,1),"; ",ROUND(T_iv_strat1!H5,1),"]")))</f>
        <v>[0; 0]</v>
      </c>
      <c r="M17" s="45" t="str">
        <f>IF(T_iv_strat1!K5=".","-",(CONCATENATE("[",ROUND(T_iv_strat1!K5,1),"; ",ROUND(T_iv_strat1!L5,1),"]")))</f>
        <v>[0; 1421]</v>
      </c>
      <c r="N17" s="45" t="str">
        <f>IF(T_iv_strat1!O5=".","-",(CONCATENATE("[",ROUND(T_iv_strat1!O5,1),"; ",ROUND(T_iv_strat1!P5,1),"]")))</f>
        <v>-</v>
      </c>
      <c r="O17" s="45" t="str">
        <f>IF(T_iv_strat1!S5=".","-",(CONCATENATE("[",ROUND(T_iv_strat1!S5,1),"; ",ROUND(T_iv_strat1!T5,1),"]")))</f>
        <v>[0; 340658.2]</v>
      </c>
      <c r="P17" s="45" t="str">
        <f>IF(T_iv_strat1!W5=".","-",(CONCATENATE("[",ROUND(T_iv_strat1!W5,1),"; ",ROUND(T_iv_strat1!X5,1),"]")))</f>
        <v>-</v>
      </c>
      <c r="Q17" s="51" t="str">
        <f>IF(T_iv_strat1!AA5=".","-",(CONCATENATE("[",ROUND(T_iv_strat1!AA5,1),"; ",ROUND(T_iv_strat1!AB5,1),"]")))</f>
        <v>-</v>
      </c>
      <c r="R17" s="44" t="str">
        <f>IF(T_iv_strat1!AE5=".","-",(CONCATENATE("[",ROUND(T_iv_strat1!AE5,1),"; ",ROUND(T_iv_strat1!AF5,1),"]")))</f>
        <v>[4058.2; 8392.1]</v>
      </c>
      <c r="S17" s="45" t="str">
        <f>IF(T_iv_strat1!AI5=".","-",(CONCATENATE("[",ROUND(T_iv_strat1!AI5,1),"; ",ROUND(T_iv_strat1!AJ5,1),"]")))</f>
        <v>[60.6; 341.3]</v>
      </c>
      <c r="T17" s="45" t="str">
        <f>IF(T_iv_strat1!AM5=".","-",(CONCATENATE("[",ROUND(T_iv_strat1!AM5,1),"; ",ROUND(T_iv_strat1!AN5,1),"]")))</f>
        <v>[1252.9; 2728.6]</v>
      </c>
      <c r="U17" s="45" t="str">
        <f>IF(T_iv_strat1!AQ5=".","-",(CONCATENATE("[",ROUND(T_iv_strat1!AQ5,1),"; ",ROUND(T_iv_strat1!AR5,1),"]")))</f>
        <v>[0; 337.2]</v>
      </c>
      <c r="V17" s="45" t="str">
        <f>IF(T_iv_strat1!AU5=".","-",(CONCATENATE("[",ROUND(T_iv_strat1!AU5,1),"; ",ROUND(T_iv_strat1!AV5,1),"]")))</f>
        <v>[1855.7; 5917.8]</v>
      </c>
      <c r="W17" s="45" t="str">
        <f>IF(T_iv_strat1!AY5=".","-",(CONCATENATE("[",ROUND(T_iv_strat1!AY5,1),"; ",ROUND(T_iv_strat1!AZ5,1),"]")))</f>
        <v>-</v>
      </c>
      <c r="X17" s="45" t="str">
        <f>IF(T_iv_strat1!BC5=".","-",(CONCATENATE("[",ROUND(T_iv_strat1!BC5,1),"; ",ROUND(T_iv_strat1!BD5,1),"]")))</f>
        <v>-</v>
      </c>
      <c r="AA17" s="130"/>
      <c r="AB17" s="44" t="str">
        <f>IF(T_iv_strat2!C5=".","-",(CONCATENATE("[",ROUND(T_iv_strat2!C5,1),"; ",ROUND(T_iv_strat2!D5,1),"]")))</f>
        <v>[0; 245572.6]</v>
      </c>
      <c r="AC17" s="45" t="str">
        <f>IF(T_iv_strat2!G5=".","-",(CONCATENATE("[",ROUND(T_iv_strat2!G5,1),"; ",ROUND(T_iv_strat2!H5,1),"]")))</f>
        <v>[0; 0]</v>
      </c>
      <c r="AD17" s="45" t="str">
        <f>IF(T_iv_strat2!K5=".","-",(CONCATENATE("[",ROUND(T_iv_strat2!K5,1),"; ",ROUND(T_iv_strat2!L5,1),"]")))</f>
        <v>[0; 1421]</v>
      </c>
      <c r="AE17" s="45" t="str">
        <f>IF(T_iv_strat2!O5=".","-",(CONCATENATE("[",ROUND(T_iv_strat2!O5,1),"; ",ROUND(T_iv_strat2!P5,1),"]")))</f>
        <v>-</v>
      </c>
      <c r="AF17" s="45" t="str">
        <f>IF(T_iv_strat2!S5=".","-",(CONCATENATE("[",ROUND(T_iv_strat2!S5,1),"; ",ROUND(T_iv_strat2!T5,1),"]")))</f>
        <v>[0; 340658.2]</v>
      </c>
      <c r="AG17" s="45" t="str">
        <f>IF(T_iv_strat2!W5=".","-",(CONCATENATE("[",ROUND(T_iv_strat2!W5,1),"; ",ROUND(T_iv_strat2!X5,1),"]")))</f>
        <v>-</v>
      </c>
      <c r="AH17" s="51" t="str">
        <f>IF(T_iv_strat2!AA5=".","-",(CONCATENATE("[",ROUND(T_iv_strat2!AA5,1),"; ",ROUND(T_iv_strat2!AB5,1),"]")))</f>
        <v>-</v>
      </c>
      <c r="AI17" s="45" t="str">
        <f>IF(T_iv_strat2!AE5=".","-",(CONCATENATE("[",ROUND(T_iv_strat2!AE5,1),"; ",ROUND(T_iv_strat2!AF5,1),"]")))</f>
        <v>[4058.2; 8392.1]</v>
      </c>
      <c r="AJ17" s="45" t="str">
        <f>IF(T_iv_strat2!AI5=".","-",(CONCATENATE("[",ROUND(T_iv_strat2!AI5,1),"; ",ROUND(T_iv_strat2!AJ5,1),"]")))</f>
        <v>[60.6; 341.3]</v>
      </c>
      <c r="AK17" s="45" t="str">
        <f>IF(T_iv_strat2!AM5=".","-",(CONCATENATE("[",ROUND(T_iv_strat2!AM5,1),"; ",ROUND(T_iv_strat2!AN5,1),"]")))</f>
        <v>[1252.9; 2728.6]</v>
      </c>
      <c r="AL17" s="45" t="str">
        <f>IF(T_iv_strat2!AQ5=".","-",(CONCATENATE("[",ROUND(T_iv_strat2!AQ5,1),"; ",ROUND(T_iv_strat2!AR5,1),"]")))</f>
        <v>[0; 337.2]</v>
      </c>
      <c r="AM17" s="45" t="str">
        <f>IF(T_iv_strat2!AU5=".","-",(CONCATENATE("[",ROUND(T_iv_strat2!AU5,1),"; ",ROUND(T_iv_strat2!AV5,1),"]")))</f>
        <v>[1855.7; 5917.8]</v>
      </c>
      <c r="AN17" s="45" t="str">
        <f>IF(T_iv_strat2!AY5=".","-",(CONCATENATE("[",ROUND(T_iv_strat2!AY5,1),"; ",ROUND(T_iv_strat2!AZ5,1),"]")))</f>
        <v>-</v>
      </c>
      <c r="AO17" s="45" t="str">
        <f>IF(T_iv_strat2!BC5=".","-",(CONCATENATE("[",ROUND(T_iv_strat2!BC5,1),"; ",ROUND(T_iv_strat2!BD5,1),"]")))</f>
        <v>-</v>
      </c>
      <c r="AR17" s="130"/>
      <c r="AS17" s="44" t="str">
        <f>IF(T_iv_strat3!C5=".","-",(CONCATENATE("[",ROUND(T_iv_strat3!C5,1),"; ",ROUND(T_iv_strat3!D5,1),"]")))</f>
        <v>[1980.9; 43948.5]</v>
      </c>
      <c r="AT17" s="45" t="str">
        <f>IF(T_iv_strat3!G5=".","-",(CONCATENATE("[",ROUND(T_iv_strat3!G5,1),"; ",ROUND(T_iv_strat3!H5,1),"]")))</f>
        <v>-</v>
      </c>
      <c r="AU17" s="45" t="str">
        <f>IF(T_iv_strat3!K5=".","-",(CONCATENATE("[",ROUND(T_iv_strat3!K5,1),"; ",ROUND(T_iv_strat3!L5,1),"]")))</f>
        <v>[216.2; 946.9]</v>
      </c>
      <c r="AV17" s="45" t="str">
        <f>IF(T_iv_strat3!O5=".","-",(CONCATENATE("[",ROUND(T_iv_strat3!O5,1),"; ",ROUND(T_iv_strat3!P5,1),"]")))</f>
        <v>[4116.8; 19023.9]</v>
      </c>
      <c r="AW17" s="45" t="str">
        <f>IF(T_iv_strat3!S5=".","-",(CONCATENATE("[",ROUND(T_iv_strat3!S5,1),"; ",ROUND(T_iv_strat3!T5,1),"]")))</f>
        <v>-</v>
      </c>
      <c r="AX17" s="45" t="str">
        <f>IF(T_iv_strat3!W5=".","-",(CONCATENATE("[",ROUND(T_iv_strat3!W5,1),"; ",ROUND(T_iv_strat3!X5,1),"]")))</f>
        <v>[0; 21412.1]</v>
      </c>
      <c r="AY17" s="51" t="str">
        <f>IF(T_iv_strat3!AA5=".","-",(CONCATENATE("[",ROUND(T_iv_strat3!AA5,1),"; ",ROUND(T_iv_strat3!AB5,1),"]")))</f>
        <v>[0; 3349.7]</v>
      </c>
      <c r="AZ17" s="45" t="str">
        <f>IF(T_iv_strat3!AE5=".","-",(CONCATENATE("[",ROUND(T_iv_strat3!AE5,1),"; ",ROUND(T_iv_strat3!AF5,1),"]")))</f>
        <v>[69568.9; 299035.3]</v>
      </c>
      <c r="BA17" s="45" t="str">
        <f>IF(T_iv_strat3!AI5=".","-",(CONCATENATE("[",ROUND(T_iv_strat3!AI5,1),"; ",ROUND(T_iv_strat3!AJ5,1),"]")))</f>
        <v>[0; 4331.9]</v>
      </c>
      <c r="BB17" s="45" t="str">
        <f>IF(T_iv_strat3!AM5=".","-",(CONCATENATE("[",ROUND(T_iv_strat3!AM5,1),"; ",ROUND(T_iv_strat3!AN5,1),"]")))</f>
        <v>[2115.4; 12928.5]</v>
      </c>
      <c r="BC17" s="45" t="str">
        <f>IF(T_iv_strat3!AQ5=".","-",(CONCATENATE("[",ROUND(T_iv_strat3!AQ5,1),"; ",ROUND(T_iv_strat3!AR5,1),"]")))</f>
        <v>[15181.4; 238734.8]</v>
      </c>
      <c r="BD17" s="45" t="str">
        <f>IF(T_iv_strat3!AU5=".","-",(CONCATENATE("[",ROUND(T_iv_strat3!AU5,1),"; ",ROUND(T_iv_strat3!AV5,1),"]")))</f>
        <v>-</v>
      </c>
      <c r="BE17" s="45" t="str">
        <f>IF(T_iv_strat3!AY5=".","-",(CONCATENATE("[",ROUND(T_iv_strat3!AY5,1),"; ",ROUND(T_iv_strat3!AZ5,1),"]")))</f>
        <v>[26473.9; 55381]</v>
      </c>
      <c r="BF17" s="45" t="str">
        <f>IF(T_iv_strat3!BC5=".","-",(CONCATENATE("[",ROUND(T_iv_strat3!BC5,1),"; ",ROUND(T_iv_strat3!BD5,1),"]")))</f>
        <v>[0; 20952.8]</v>
      </c>
    </row>
    <row r="18" spans="1:58" x14ac:dyDescent="0.25">
      <c r="A18" s="25"/>
      <c r="C18" s="23" t="s">
        <v>55</v>
      </c>
      <c r="J18" s="129" t="str">
        <f>T_i!$A$6</f>
        <v>RDT audited is true RDT?</v>
      </c>
      <c r="K18" s="17">
        <f>ROUND(T_iv_strat1!B6,1)</f>
        <v>40086.5</v>
      </c>
      <c r="L18" s="13">
        <f>ROUND(T_iv_strat1!F6,1)</f>
        <v>464.3</v>
      </c>
      <c r="M18" s="13">
        <f>ROUND(T_iv_strat1!J6,1)</f>
        <v>1889</v>
      </c>
      <c r="N18" s="13">
        <f>ROUND(T_iv_strat1!N6,1)</f>
        <v>804</v>
      </c>
      <c r="O18" s="13">
        <f>ROUND(T_iv_strat1!R6,1)</f>
        <v>1332</v>
      </c>
      <c r="P18" s="13">
        <f>ROUND(T_iv_strat1!V6,1)</f>
        <v>34866.1</v>
      </c>
      <c r="Q18" s="50">
        <f>ROUND(T_iv_strat1!Z6,1)</f>
        <v>731</v>
      </c>
      <c r="R18" s="17">
        <f>ROUND(T_iv_strat1!AD6,1)</f>
        <v>11004.5</v>
      </c>
      <c r="S18" s="13">
        <f>ROUND(T_iv_strat1!AH6,1)</f>
        <v>266.5</v>
      </c>
      <c r="T18" s="13">
        <f>ROUND(T_iv_strat1!AL6,1)</f>
        <v>1583.7</v>
      </c>
      <c r="U18" s="13">
        <f>ROUND(T_iv_strat1!AP6,1)</f>
        <v>1149.9000000000001</v>
      </c>
      <c r="V18" s="13">
        <f>ROUND(T_iv_strat1!AT6,1)</f>
        <v>771</v>
      </c>
      <c r="W18" s="13">
        <f>ROUND(T_iv_strat1!AX6,1)</f>
        <v>6768.3</v>
      </c>
      <c r="X18" s="13">
        <f>ROUND(T_iv_strat1!BB6,1)</f>
        <v>465.1</v>
      </c>
      <c r="AA18" s="129" t="str">
        <f>T_i!$A$6</f>
        <v>RDT audited is true RDT?</v>
      </c>
      <c r="AB18" s="17">
        <f>ROUND(T_iv_strat2!B6,1)</f>
        <v>40086.5</v>
      </c>
      <c r="AC18" s="13">
        <f>ROUND(T_iv_strat2!F6,1)</f>
        <v>464.3</v>
      </c>
      <c r="AD18" s="13">
        <f>ROUND(T_iv_strat2!J6,1)</f>
        <v>1889</v>
      </c>
      <c r="AE18" s="13">
        <f>ROUND(T_iv_strat2!N6,1)</f>
        <v>804</v>
      </c>
      <c r="AF18" s="13">
        <f>ROUND(T_iv_strat2!R6,1)</f>
        <v>1332</v>
      </c>
      <c r="AG18" s="13">
        <f>ROUND(T_iv_strat2!V6,1)</f>
        <v>34866.1</v>
      </c>
      <c r="AH18" s="50">
        <f>ROUND(T_iv_strat2!Z6,1)</f>
        <v>731</v>
      </c>
      <c r="AI18" s="13">
        <f>ROUND(T_iv_strat2!AD6,1)</f>
        <v>11004.5</v>
      </c>
      <c r="AJ18" s="13">
        <f>ROUND(T_iv_strat2!AH6,1)</f>
        <v>266.5</v>
      </c>
      <c r="AK18" s="13">
        <f>ROUND(T_iv_strat2!AL6,1)</f>
        <v>1583.7</v>
      </c>
      <c r="AL18" s="13">
        <f>ROUND(T_iv_strat2!AP6,1)</f>
        <v>1149.9000000000001</v>
      </c>
      <c r="AM18" s="13">
        <f>ROUND(T_iv_strat2!AT6,1)</f>
        <v>771</v>
      </c>
      <c r="AN18" s="13">
        <f>ROUND(T_iv_strat2!AX6,1)</f>
        <v>6768.3</v>
      </c>
      <c r="AO18" s="13">
        <f>ROUND(T_iv_strat2!BB6,1)</f>
        <v>465.1</v>
      </c>
      <c r="AR18" s="129" t="str">
        <f>T_i!$A$6</f>
        <v>RDT audited is true RDT?</v>
      </c>
      <c r="AS18" s="17">
        <f>ROUND(T_iv_strat3!B6,1)</f>
        <v>868.7</v>
      </c>
      <c r="AT18" s="13">
        <f>ROUND(T_iv_strat3!F6,1)</f>
        <v>0</v>
      </c>
      <c r="AU18" s="13">
        <f>ROUND(T_iv_strat3!J6,1)</f>
        <v>0</v>
      </c>
      <c r="AV18" s="13">
        <f>ROUND(T_iv_strat3!N6,1)</f>
        <v>804</v>
      </c>
      <c r="AW18" s="13">
        <f>ROUND(T_iv_strat3!R6,1)</f>
        <v>0</v>
      </c>
      <c r="AX18" s="13">
        <f>ROUND(T_iv_strat3!V6,1)</f>
        <v>64.7</v>
      </c>
      <c r="AY18" s="50">
        <f>ROUND(T_iv_strat3!Z6,1)</f>
        <v>0</v>
      </c>
      <c r="AZ18" s="13">
        <f>ROUND(T_iv_strat3!AD6,1)</f>
        <v>16565.7</v>
      </c>
      <c r="BA18" s="13">
        <f>ROUND(T_iv_strat3!AH6,1)</f>
        <v>134.5</v>
      </c>
      <c r="BB18" s="13">
        <f>ROUND(T_iv_strat3!AL6,1)</f>
        <v>448</v>
      </c>
      <c r="BC18" s="13">
        <f>ROUND(T_iv_strat3!AP6,1)</f>
        <v>14849.5</v>
      </c>
      <c r="BD18" s="13">
        <f>ROUND(T_iv_strat3!AT6,1)</f>
        <v>0</v>
      </c>
      <c r="BE18" s="13">
        <f>ROUND(T_iv_strat3!AX6,1)</f>
        <v>1120.9000000000001</v>
      </c>
      <c r="BF18" s="13">
        <f>ROUND(T_iv_strat3!BB6,1)</f>
        <v>12.9</v>
      </c>
    </row>
    <row r="19" spans="1:58" s="46" customFormat="1" ht="9" x14ac:dyDescent="0.15">
      <c r="A19" s="47"/>
      <c r="B19" s="42"/>
      <c r="C19" s="42"/>
      <c r="D19" s="42"/>
      <c r="E19" s="42"/>
      <c r="F19" s="42"/>
      <c r="G19" s="42"/>
      <c r="H19" s="42"/>
      <c r="I19" s="48"/>
      <c r="J19" s="130"/>
      <c r="K19" s="44" t="str">
        <f>IF(T_iv_strat1!C6=".","-",(CONCATENATE("[",ROUND(T_iv_strat1!C6,1),"; ",ROUND(T_iv_strat1!D6,1),"]")))</f>
        <v>[23890.2; 56282.7]</v>
      </c>
      <c r="L19" s="45" t="str">
        <f>IF(T_iv_strat1!G6=".","-",(CONCATENATE("[",ROUND(T_iv_strat1!G6,1),"; ",ROUND(T_iv_strat1!H6,1),"]")))</f>
        <v>[0; 0]</v>
      </c>
      <c r="M19" s="45" t="str">
        <f>IF(T_iv_strat1!K6=".","-",(CONCATENATE("[",ROUND(T_iv_strat1!K6,1),"; ",ROUND(T_iv_strat1!L6,1),"]")))</f>
        <v>[0; 4022.2]</v>
      </c>
      <c r="N19" s="45" t="str">
        <f>IF(T_iv_strat1!O6=".","-",(CONCATENATE("[",ROUND(T_iv_strat1!O6,1),"; ",ROUND(T_iv_strat1!P6,1),"]")))</f>
        <v>[514.8; 1093.3]</v>
      </c>
      <c r="O19" s="45" t="str">
        <f>IF(T_iv_strat1!S6=".","-",(CONCATENATE("[",ROUND(T_iv_strat1!S6,1),"; ",ROUND(T_iv_strat1!T6,1),"]")))</f>
        <v>[0; 3321]</v>
      </c>
      <c r="P19" s="45" t="str">
        <f>IF(T_iv_strat1!W6=".","-",(CONCATENATE("[",ROUND(T_iv_strat1!W6,1),"; ",ROUND(T_iv_strat1!X6,1),"]")))</f>
        <v>[19899.4; 49832.9]</v>
      </c>
      <c r="Q19" s="51" t="str">
        <f>IF(T_iv_strat1!AA6=".","-",(CONCATENATE("[",ROUND(T_iv_strat1!AA6,1),"; ",ROUND(T_iv_strat1!AB6,1),"]")))</f>
        <v>[0; 4191.3]</v>
      </c>
      <c r="R19" s="44" t="str">
        <f>IF(T_iv_strat1!AE6=".","-",(CONCATENATE("[",ROUND(T_iv_strat1!AE6,1),"; ",ROUND(T_iv_strat1!AF6,1),"]")))</f>
        <v>[8297.2; 13711.7]</v>
      </c>
      <c r="S19" s="45" t="str">
        <f>IF(T_iv_strat1!AI6=".","-",(CONCATENATE("[",ROUND(T_iv_strat1!AI6,1),"; ",ROUND(T_iv_strat1!AJ6,1),"]")))</f>
        <v>[0; 656.6]</v>
      </c>
      <c r="T19" s="45" t="str">
        <f>IF(T_iv_strat1!AM6=".","-",(CONCATENATE("[",ROUND(T_iv_strat1!AM6,1),"; ",ROUND(T_iv_strat1!AN6,1),"]")))</f>
        <v>[647.9; 2519.6]</v>
      </c>
      <c r="U19" s="45" t="str">
        <f>IF(T_iv_strat1!AQ6=".","-",(CONCATENATE("[",ROUND(T_iv_strat1!AQ6,1),"; ",ROUND(T_iv_strat1!AR6,1),"]")))</f>
        <v>[446.3; 1853.6]</v>
      </c>
      <c r="V19" s="45" t="str">
        <f>IF(T_iv_strat1!AU6=".","-",(CONCATENATE("[",ROUND(T_iv_strat1!AU6,1),"; ",ROUND(T_iv_strat1!AV6,1),"]")))</f>
        <v>[150.7; 1391.3]</v>
      </c>
      <c r="W19" s="45" t="str">
        <f>IF(T_iv_strat1!AY6=".","-",(CONCATENATE("[",ROUND(T_iv_strat1!AY6,1),"; ",ROUND(T_iv_strat1!AZ6,1),"]")))</f>
        <v>[4680.9; 8855.7]</v>
      </c>
      <c r="X19" s="45" t="str">
        <f>IF(T_iv_strat1!BC6=".","-",(CONCATENATE("[",ROUND(T_iv_strat1!BC6,1),"; ",ROUND(T_iv_strat1!BD6,1),"]")))</f>
        <v>[41.2; 888.9]</v>
      </c>
      <c r="AA19" s="130"/>
      <c r="AB19" s="44" t="str">
        <f>IF(T_iv_strat2!C6=".","-",(CONCATENATE("[",ROUND(T_iv_strat2!C6,1),"; ",ROUND(T_iv_strat2!D6,1),"]")))</f>
        <v>[23890.2; 56282.7]</v>
      </c>
      <c r="AC19" s="45" t="str">
        <f>IF(T_iv_strat2!G6=".","-",(CONCATENATE("[",ROUND(T_iv_strat2!G6,1),"; ",ROUND(T_iv_strat2!H6,1),"]")))</f>
        <v>[0; 0]</v>
      </c>
      <c r="AD19" s="45" t="str">
        <f>IF(T_iv_strat2!K6=".","-",(CONCATENATE("[",ROUND(T_iv_strat2!K6,1),"; ",ROUND(T_iv_strat2!L6,1),"]")))</f>
        <v>[0; 4022.2]</v>
      </c>
      <c r="AE19" s="45" t="str">
        <f>IF(T_iv_strat2!O6=".","-",(CONCATENATE("[",ROUND(T_iv_strat2!O6,1),"; ",ROUND(T_iv_strat2!P6,1),"]")))</f>
        <v>[514.8; 1093.3]</v>
      </c>
      <c r="AF19" s="45" t="str">
        <f>IF(T_iv_strat2!S6=".","-",(CONCATENATE("[",ROUND(T_iv_strat2!S6,1),"; ",ROUND(T_iv_strat2!T6,1),"]")))</f>
        <v>[0; 3321]</v>
      </c>
      <c r="AG19" s="45" t="str">
        <f>IF(T_iv_strat2!W6=".","-",(CONCATENATE("[",ROUND(T_iv_strat2!W6,1),"; ",ROUND(T_iv_strat2!X6,1),"]")))</f>
        <v>[19899.4; 49832.9]</v>
      </c>
      <c r="AH19" s="51" t="str">
        <f>IF(T_iv_strat2!AA6=".","-",(CONCATENATE("[",ROUND(T_iv_strat2!AA6,1),"; ",ROUND(T_iv_strat2!AB6,1),"]")))</f>
        <v>[0; 4191.3]</v>
      </c>
      <c r="AI19" s="45" t="str">
        <f>IF(T_iv_strat2!AE6=".","-",(CONCATENATE("[",ROUND(T_iv_strat2!AE6,1),"; ",ROUND(T_iv_strat2!AF6,1),"]")))</f>
        <v>[8297.2; 13711.7]</v>
      </c>
      <c r="AJ19" s="45" t="str">
        <f>IF(T_iv_strat2!AI6=".","-",(CONCATENATE("[",ROUND(T_iv_strat2!AI6,1),"; ",ROUND(T_iv_strat2!AJ6,1),"]")))</f>
        <v>[0; 656.6]</v>
      </c>
      <c r="AK19" s="45" t="str">
        <f>IF(T_iv_strat2!AM6=".","-",(CONCATENATE("[",ROUND(T_iv_strat2!AM6,1),"; ",ROUND(T_iv_strat2!AN6,1),"]")))</f>
        <v>[647.9; 2519.6]</v>
      </c>
      <c r="AL19" s="45" t="str">
        <f>IF(T_iv_strat2!AQ6=".","-",(CONCATENATE("[",ROUND(T_iv_strat2!AQ6,1),"; ",ROUND(T_iv_strat2!AR6,1),"]")))</f>
        <v>[446.3; 1853.6]</v>
      </c>
      <c r="AM19" s="45" t="str">
        <f>IF(T_iv_strat2!AU6=".","-",(CONCATENATE("[",ROUND(T_iv_strat2!AU6,1),"; ",ROUND(T_iv_strat2!AV6,1),"]")))</f>
        <v>[150.7; 1391.3]</v>
      </c>
      <c r="AN19" s="45" t="str">
        <f>IF(T_iv_strat2!AY6=".","-",(CONCATENATE("[",ROUND(T_iv_strat2!AY6,1),"; ",ROUND(T_iv_strat2!AZ6,1),"]")))</f>
        <v>[4680.9; 8855.7]</v>
      </c>
      <c r="AO19" s="45" t="str">
        <f>IF(T_iv_strat2!BC6=".","-",(CONCATENATE("[",ROUND(T_iv_strat2!BC6,1),"; ",ROUND(T_iv_strat2!BD6,1),"]")))</f>
        <v>[41.2; 888.9]</v>
      </c>
      <c r="AR19" s="130"/>
      <c r="AS19" s="44" t="str">
        <f>IF(T_iv_strat3!C6=".","-",(CONCATENATE("[",ROUND(T_iv_strat3!C6,1),"; ",ROUND(T_iv_strat3!D6,1),"]")))</f>
        <v>[60; 1677.4]</v>
      </c>
      <c r="AT19" s="45" t="str">
        <f>IF(T_iv_strat3!G6=".","-",(CONCATENATE("[",ROUND(T_iv_strat3!G6,1),"; ",ROUND(T_iv_strat3!H6,1),"]")))</f>
        <v>-</v>
      </c>
      <c r="AU19" s="45" t="str">
        <f>IF(T_iv_strat3!K6=".","-",(CONCATENATE("[",ROUND(T_iv_strat3!K6,1),"; ",ROUND(T_iv_strat3!L6,1),"]")))</f>
        <v>-</v>
      </c>
      <c r="AV19" s="45" t="str">
        <f>IF(T_iv_strat3!O6=".","-",(CONCATENATE("[",ROUND(T_iv_strat3!O6,1),"; ",ROUND(T_iv_strat3!P6,1),"]")))</f>
        <v>[64.9; 1543.2]</v>
      </c>
      <c r="AW19" s="45" t="str">
        <f>IF(T_iv_strat3!S6=".","-",(CONCATENATE("[",ROUND(T_iv_strat3!S6,1),"; ",ROUND(T_iv_strat3!T6,1),"]")))</f>
        <v>-</v>
      </c>
      <c r="AX19" s="45" t="str">
        <f>IF(T_iv_strat3!W6=".","-",(CONCATENATE("[",ROUND(T_iv_strat3!W6,1),"; ",ROUND(T_iv_strat3!X6,1),"]")))</f>
        <v>[0; 214.4]</v>
      </c>
      <c r="AY19" s="51" t="str">
        <f>IF(T_iv_strat3!AA6=".","-",(CONCATENATE("[",ROUND(T_iv_strat3!AA6,1),"; ",ROUND(T_iv_strat3!AB6,1),"]")))</f>
        <v>-</v>
      </c>
      <c r="AZ19" s="45" t="str">
        <f>IF(T_iv_strat3!AE6=".","-",(CONCATENATE("[",ROUND(T_iv_strat3!AE6,1),"; ",ROUND(T_iv_strat3!AF6,1),"]")))</f>
        <v>[5160.7; 27970.8]</v>
      </c>
      <c r="BA19" s="45" t="str">
        <f>IF(T_iv_strat3!AI6=".","-",(CONCATENATE("[",ROUND(T_iv_strat3!AI6,1),"; ",ROUND(T_iv_strat3!AJ6,1),"]")))</f>
        <v>[0; 0]</v>
      </c>
      <c r="BB19" s="45" t="str">
        <f>IF(T_iv_strat3!AM6=".","-",(CONCATENATE("[",ROUND(T_iv_strat3!AM6,1),"; ",ROUND(T_iv_strat3!AN6,1),"]")))</f>
        <v>[0; 1091.1]</v>
      </c>
      <c r="BC19" s="45" t="str">
        <f>IF(T_iv_strat3!AQ6=".","-",(CONCATENATE("[",ROUND(T_iv_strat3!AQ6,1),"; ",ROUND(T_iv_strat3!AR6,1),"]")))</f>
        <v>[4034.9; 25664]</v>
      </c>
      <c r="BD19" s="45" t="str">
        <f>IF(T_iv_strat3!AU6=".","-",(CONCATENATE("[",ROUND(T_iv_strat3!AU6,1),"; ",ROUND(T_iv_strat3!AV6,1),"]")))</f>
        <v>-</v>
      </c>
      <c r="BE19" s="45" t="str">
        <f>IF(T_iv_strat3!AY6=".","-",(CONCATENATE("[",ROUND(T_iv_strat3!AY6,1),"; ",ROUND(T_iv_strat3!AZ6,1),"]")))</f>
        <v>[192.7; 2049.1]</v>
      </c>
      <c r="BF19" s="45" t="str">
        <f>IF(T_iv_strat3!BC6=".","-",(CONCATENATE("[",ROUND(T_iv_strat3!BC6,1),"; ",ROUND(T_iv_strat3!BD6,1),"]")))</f>
        <v>[0; 155.8]</v>
      </c>
    </row>
    <row r="20" spans="1:58" x14ac:dyDescent="0.25">
      <c r="J20" s="129" t="str">
        <f>T_i!$A$7</f>
        <v>WHO PQ RDT</v>
      </c>
      <c r="K20" s="17">
        <f>ROUND(T_iv_strat1!B7,1)</f>
        <v>37497</v>
      </c>
      <c r="L20" s="13">
        <f>ROUND(T_iv_strat1!F7,1)</f>
        <v>464.3</v>
      </c>
      <c r="M20" s="13">
        <f>ROUND(T_iv_strat1!J7,1)</f>
        <v>1889</v>
      </c>
      <c r="N20" s="13">
        <f>ROUND(T_iv_strat1!N7,1)</f>
        <v>804</v>
      </c>
      <c r="O20" s="13">
        <f>ROUND(T_iv_strat1!R7,1)</f>
        <v>1332</v>
      </c>
      <c r="P20" s="13">
        <f>ROUND(T_iv_strat1!V7,1)</f>
        <v>32276.6</v>
      </c>
      <c r="Q20" s="50">
        <f>ROUND(T_iv_strat1!Z7,1)</f>
        <v>731</v>
      </c>
      <c r="R20" s="17">
        <f>ROUND(T_iv_strat1!AD7,1)</f>
        <v>10641.1</v>
      </c>
      <c r="S20" s="13">
        <f>ROUND(T_iv_strat1!AH7,1)</f>
        <v>253.8</v>
      </c>
      <c r="T20" s="13">
        <f>ROUND(T_iv_strat1!AL7,1)</f>
        <v>1571.6</v>
      </c>
      <c r="U20" s="13">
        <f>ROUND(T_iv_strat1!AP7,1)</f>
        <v>1101.4000000000001</v>
      </c>
      <c r="V20" s="13">
        <f>ROUND(T_iv_strat1!AT7,1)</f>
        <v>724.6</v>
      </c>
      <c r="W20" s="13">
        <f>ROUND(T_iv_strat1!AX7,1)</f>
        <v>6524.6</v>
      </c>
      <c r="X20" s="13">
        <f>ROUND(T_iv_strat1!BB7,1)</f>
        <v>465.1</v>
      </c>
      <c r="AA20" s="129" t="str">
        <f>T_i!$A$7</f>
        <v>WHO PQ RDT</v>
      </c>
      <c r="AB20" s="17">
        <f>ROUND(T_iv_strat2!B7,1)</f>
        <v>37497</v>
      </c>
      <c r="AC20" s="13">
        <f>ROUND(T_iv_strat2!F7,1)</f>
        <v>464.3</v>
      </c>
      <c r="AD20" s="13">
        <f>ROUND(T_iv_strat2!J7,1)</f>
        <v>1889</v>
      </c>
      <c r="AE20" s="13">
        <f>ROUND(T_iv_strat2!N7,1)</f>
        <v>804</v>
      </c>
      <c r="AF20" s="13">
        <f>ROUND(T_iv_strat2!R7,1)</f>
        <v>1332</v>
      </c>
      <c r="AG20" s="13">
        <f>ROUND(T_iv_strat2!V7,1)</f>
        <v>32276.6</v>
      </c>
      <c r="AH20" s="50">
        <f>ROUND(T_iv_strat2!Z7,1)</f>
        <v>731</v>
      </c>
      <c r="AI20" s="13">
        <f>ROUND(T_iv_strat2!AD7,1)</f>
        <v>10641.1</v>
      </c>
      <c r="AJ20" s="13">
        <f>ROUND(T_iv_strat2!AH7,1)</f>
        <v>253.8</v>
      </c>
      <c r="AK20" s="13">
        <f>ROUND(T_iv_strat2!AL7,1)</f>
        <v>1571.6</v>
      </c>
      <c r="AL20" s="13">
        <f>ROUND(T_iv_strat2!AP7,1)</f>
        <v>1101.4000000000001</v>
      </c>
      <c r="AM20" s="13">
        <f>ROUND(T_iv_strat2!AT7,1)</f>
        <v>724.6</v>
      </c>
      <c r="AN20" s="13">
        <f>ROUND(T_iv_strat2!AX7,1)</f>
        <v>6524.6</v>
      </c>
      <c r="AO20" s="13">
        <f>ROUND(T_iv_strat2!BB7,1)</f>
        <v>465.1</v>
      </c>
      <c r="AR20" s="129" t="str">
        <f>T_i!$A$7</f>
        <v>WHO PQ RDT</v>
      </c>
      <c r="AS20" s="17">
        <f>ROUND(T_iv_strat3!B7,1)</f>
        <v>130</v>
      </c>
      <c r="AT20" s="13">
        <f>ROUND(T_iv_strat3!F7,1)</f>
        <v>0</v>
      </c>
      <c r="AU20" s="13">
        <f>ROUND(T_iv_strat3!J7,1)</f>
        <v>0</v>
      </c>
      <c r="AV20" s="13">
        <f>ROUND(T_iv_strat3!N7,1)</f>
        <v>130</v>
      </c>
      <c r="AW20" s="13">
        <f>ROUND(T_iv_strat3!R7,1)</f>
        <v>0</v>
      </c>
      <c r="AX20" s="13">
        <f>ROUND(T_iv_strat3!V7,1)</f>
        <v>0</v>
      </c>
      <c r="AY20" s="50">
        <f>ROUND(T_iv_strat3!Z7,1)</f>
        <v>0</v>
      </c>
      <c r="AZ20" s="13">
        <f>ROUND(T_iv_strat3!AD7,1)</f>
        <v>1364.9</v>
      </c>
      <c r="BA20" s="13">
        <f>ROUND(T_iv_strat3!AH7,1)</f>
        <v>0</v>
      </c>
      <c r="BB20" s="13">
        <f>ROUND(T_iv_strat3!AL7,1)</f>
        <v>11.2</v>
      </c>
      <c r="BC20" s="13">
        <f>ROUND(T_iv_strat3!AP7,1)</f>
        <v>1335.6</v>
      </c>
      <c r="BD20" s="13">
        <f>ROUND(T_iv_strat3!AT7,1)</f>
        <v>0</v>
      </c>
      <c r="BE20" s="13">
        <f>ROUND(T_iv_strat3!AX7,1)</f>
        <v>18.100000000000001</v>
      </c>
      <c r="BF20" s="13">
        <f>ROUND(T_iv_strat3!BB7,1)</f>
        <v>0</v>
      </c>
    </row>
    <row r="21" spans="1:58" s="46" customFormat="1" ht="9" x14ac:dyDescent="0.15">
      <c r="A21" s="42"/>
      <c r="B21" s="42"/>
      <c r="C21" s="42"/>
      <c r="D21" s="42"/>
      <c r="E21" s="42"/>
      <c r="F21" s="42"/>
      <c r="G21" s="42"/>
      <c r="H21" s="42"/>
      <c r="I21" s="43"/>
      <c r="J21" s="130"/>
      <c r="K21" s="44" t="str">
        <f>IF(T_iv_strat1!C7=".","-",(CONCATENATE("[",ROUND(T_iv_strat1!C7,1),"; ",ROUND(T_iv_strat1!D7,1),"]")))</f>
        <v>[23209; 51784.9]</v>
      </c>
      <c r="L21" s="45" t="str">
        <f>IF(T_iv_strat1!G7=".","-",(CONCATENATE("[",ROUND(T_iv_strat1!G7,1),"; ",ROUND(T_iv_strat1!H7,1),"]")))</f>
        <v>[0; 0]</v>
      </c>
      <c r="M21" s="45" t="str">
        <f>IF(T_iv_strat1!K7=".","-",(CONCATENATE("[",ROUND(T_iv_strat1!K7,1),"; ",ROUND(T_iv_strat1!L7,1),"]")))</f>
        <v>[0; 4022.2]</v>
      </c>
      <c r="N21" s="45" t="str">
        <f>IF(T_iv_strat1!O7=".","-",(CONCATENATE("[",ROUND(T_iv_strat1!O7,1),"; ",ROUND(T_iv_strat1!P7,1),"]")))</f>
        <v>[514.8; 1093.3]</v>
      </c>
      <c r="O21" s="45" t="str">
        <f>IF(T_iv_strat1!S7=".","-",(CONCATENATE("[",ROUND(T_iv_strat1!S7,1),"; ",ROUND(T_iv_strat1!T7,1),"]")))</f>
        <v>[0; 3321]</v>
      </c>
      <c r="P21" s="45" t="str">
        <f>IF(T_iv_strat1!W7=".","-",(CONCATENATE("[",ROUND(T_iv_strat1!W7,1),"; ",ROUND(T_iv_strat1!X7,1),"]")))</f>
        <v>[18979.9; 45573.3]</v>
      </c>
      <c r="Q21" s="51" t="str">
        <f>IF(T_iv_strat1!AA7=".","-",(CONCATENATE("[",ROUND(T_iv_strat1!AA7,1),"; ",ROUND(T_iv_strat1!AB7,1),"]")))</f>
        <v>[0; 4191.3]</v>
      </c>
      <c r="R21" s="44" t="str">
        <f>IF(T_iv_strat1!AE7=".","-",(CONCATENATE("[",ROUND(T_iv_strat1!AE7,1),"; ",ROUND(T_iv_strat1!AF7,1),"]")))</f>
        <v>[7940.1; 13342]</v>
      </c>
      <c r="S21" s="45" t="str">
        <f>IF(T_iv_strat1!AI7=".","-",(CONCATENATE("[",ROUND(T_iv_strat1!AI7,1),"; ",ROUND(T_iv_strat1!AJ7,1),"]")))</f>
        <v>[0; 671.6]</v>
      </c>
      <c r="T21" s="45" t="str">
        <f>IF(T_iv_strat1!AM7=".","-",(CONCATENATE("[",ROUND(T_iv_strat1!AM7,1),"; ",ROUND(T_iv_strat1!AN7,1),"]")))</f>
        <v>[637.8; 2505.3]</v>
      </c>
      <c r="U21" s="45" t="str">
        <f>IF(T_iv_strat1!AQ7=".","-",(CONCATENATE("[",ROUND(T_iv_strat1!AQ7,1),"; ",ROUND(T_iv_strat1!AR7,1),"]")))</f>
        <v>[432.1; 1770.8]</v>
      </c>
      <c r="V21" s="45" t="str">
        <f>IF(T_iv_strat1!AU7=".","-",(CONCATENATE("[",ROUND(T_iv_strat1!AU7,1),"; ",ROUND(T_iv_strat1!AV7,1),"]")))</f>
        <v>[92.6; 1356.6]</v>
      </c>
      <c r="W21" s="45" t="str">
        <f>IF(T_iv_strat1!AY7=".","-",(CONCATENATE("[",ROUND(T_iv_strat1!AY7,1),"; ",ROUND(T_iv_strat1!AZ7,1),"]")))</f>
        <v>[4428; 8621.1]</v>
      </c>
      <c r="X21" s="45" t="str">
        <f>IF(T_iv_strat1!BC7=".","-",(CONCATENATE("[",ROUND(T_iv_strat1!BC7,1),"; ",ROUND(T_iv_strat1!BD7,1),"]")))</f>
        <v>[41.2; 888.9]</v>
      </c>
      <c r="AA21" s="130"/>
      <c r="AB21" s="44" t="str">
        <f>IF(T_iv_strat2!C7=".","-",(CONCATENATE("[",ROUND(T_iv_strat2!C7,1),"; ",ROUND(T_iv_strat2!D7,1),"]")))</f>
        <v>[23209; 51784.9]</v>
      </c>
      <c r="AC21" s="45" t="str">
        <f>IF(T_iv_strat2!G7=".","-",(CONCATENATE("[",ROUND(T_iv_strat2!G7,1),"; ",ROUND(T_iv_strat2!H7,1),"]")))</f>
        <v>[0; 0]</v>
      </c>
      <c r="AD21" s="45" t="str">
        <f>IF(T_iv_strat2!K7=".","-",(CONCATENATE("[",ROUND(T_iv_strat2!K7,1),"; ",ROUND(T_iv_strat2!L7,1),"]")))</f>
        <v>[0; 4022.2]</v>
      </c>
      <c r="AE21" s="45" t="str">
        <f>IF(T_iv_strat2!O7=".","-",(CONCATENATE("[",ROUND(T_iv_strat2!O7,1),"; ",ROUND(T_iv_strat2!P7,1),"]")))</f>
        <v>[514.8; 1093.3]</v>
      </c>
      <c r="AF21" s="45" t="str">
        <f>IF(T_iv_strat2!S7=".","-",(CONCATENATE("[",ROUND(T_iv_strat2!S7,1),"; ",ROUND(T_iv_strat2!T7,1),"]")))</f>
        <v>[0; 3321]</v>
      </c>
      <c r="AG21" s="45" t="str">
        <f>IF(T_iv_strat2!W7=".","-",(CONCATENATE("[",ROUND(T_iv_strat2!W7,1),"; ",ROUND(T_iv_strat2!X7,1),"]")))</f>
        <v>[18979.9; 45573.3]</v>
      </c>
      <c r="AH21" s="51" t="str">
        <f>IF(T_iv_strat2!AA7=".","-",(CONCATENATE("[",ROUND(T_iv_strat2!AA7,1),"; ",ROUND(T_iv_strat2!AB7,1),"]")))</f>
        <v>[0; 4191.3]</v>
      </c>
      <c r="AI21" s="45" t="str">
        <f>IF(T_iv_strat2!AE7=".","-",(CONCATENATE("[",ROUND(T_iv_strat2!AE7,1),"; ",ROUND(T_iv_strat2!AF7,1),"]")))</f>
        <v>[7940.1; 13342]</v>
      </c>
      <c r="AJ21" s="45" t="str">
        <f>IF(T_iv_strat2!AI7=".","-",(CONCATENATE("[",ROUND(T_iv_strat2!AI7,1),"; ",ROUND(T_iv_strat2!AJ7,1),"]")))</f>
        <v>[0; 671.6]</v>
      </c>
      <c r="AK21" s="45" t="str">
        <f>IF(T_iv_strat2!AM7=".","-",(CONCATENATE("[",ROUND(T_iv_strat2!AM7,1),"; ",ROUND(T_iv_strat2!AN7,1),"]")))</f>
        <v>[637.8; 2505.3]</v>
      </c>
      <c r="AL21" s="45" t="str">
        <f>IF(T_iv_strat2!AQ7=".","-",(CONCATENATE("[",ROUND(T_iv_strat2!AQ7,1),"; ",ROUND(T_iv_strat2!AR7,1),"]")))</f>
        <v>[432.1; 1770.8]</v>
      </c>
      <c r="AM21" s="45" t="str">
        <f>IF(T_iv_strat2!AU7=".","-",(CONCATENATE("[",ROUND(T_iv_strat2!AU7,1),"; ",ROUND(T_iv_strat2!AV7,1),"]")))</f>
        <v>[92.6; 1356.6]</v>
      </c>
      <c r="AN21" s="45" t="str">
        <f>IF(T_iv_strat2!AY7=".","-",(CONCATENATE("[",ROUND(T_iv_strat2!AY7,1),"; ",ROUND(T_iv_strat2!AZ7,1),"]")))</f>
        <v>[4428; 8621.1]</v>
      </c>
      <c r="AO21" s="45" t="str">
        <f>IF(T_iv_strat2!BC7=".","-",(CONCATENATE("[",ROUND(T_iv_strat2!BC7,1),"; ",ROUND(T_iv_strat2!BD7,1),"]")))</f>
        <v>[41.2; 888.9]</v>
      </c>
      <c r="AR21" s="130"/>
      <c r="AS21" s="44" t="str">
        <f>IF(T_iv_strat3!C7=".","-",(CONCATENATE("[",ROUND(T_iv_strat3!C7,1),"; ",ROUND(T_iv_strat3!D7,1),"]")))</f>
        <v>[18.3; 241.7]</v>
      </c>
      <c r="AT21" s="45" t="str">
        <f>IF(T_iv_strat3!G7=".","-",(CONCATENATE("[",ROUND(T_iv_strat3!G7,1),"; ",ROUND(T_iv_strat3!H7,1),"]")))</f>
        <v>-</v>
      </c>
      <c r="AU21" s="45" t="str">
        <f>IF(T_iv_strat3!K7=".","-",(CONCATENATE("[",ROUND(T_iv_strat3!K7,1),"; ",ROUND(T_iv_strat3!L7,1),"]")))</f>
        <v>-</v>
      </c>
      <c r="AV21" s="45" t="str">
        <f>IF(T_iv_strat3!O7=".","-",(CONCATENATE("[",ROUND(T_iv_strat3!O7,1),"; ",ROUND(T_iv_strat3!P7,1),"]")))</f>
        <v>[18.3; 241.7]</v>
      </c>
      <c r="AW21" s="45" t="str">
        <f>IF(T_iv_strat3!S7=".","-",(CONCATENATE("[",ROUND(T_iv_strat3!S7,1),"; ",ROUND(T_iv_strat3!T7,1),"]")))</f>
        <v>-</v>
      </c>
      <c r="AX21" s="45" t="str">
        <f>IF(T_iv_strat3!W7=".","-",(CONCATENATE("[",ROUND(T_iv_strat3!W7,1),"; ",ROUND(T_iv_strat3!X7,1),"]")))</f>
        <v>-</v>
      </c>
      <c r="AY21" s="51" t="str">
        <f>IF(T_iv_strat3!AA7=".","-",(CONCATENATE("[",ROUND(T_iv_strat3!AA7,1),"; ",ROUND(T_iv_strat3!AB7,1),"]")))</f>
        <v>-</v>
      </c>
      <c r="AZ21" s="45" t="str">
        <f>IF(T_iv_strat3!AE7=".","-",(CONCATENATE("[",ROUND(T_iv_strat3!AE7,1),"; ",ROUND(T_iv_strat3!AF7,1),"]")))</f>
        <v>[444.1; 2285.6]</v>
      </c>
      <c r="BA21" s="45" t="str">
        <f>IF(T_iv_strat3!AI7=".","-",(CONCATENATE("[",ROUND(T_iv_strat3!AI7,1),"; ",ROUND(T_iv_strat3!AJ7,1),"]")))</f>
        <v>-</v>
      </c>
      <c r="BB21" s="45" t="str">
        <f>IF(T_iv_strat3!AM7=".","-",(CONCATENATE("[",ROUND(T_iv_strat3!AM7,1),"; ",ROUND(T_iv_strat3!AN7,1),"]")))</f>
        <v>[0; 0]</v>
      </c>
      <c r="BC21" s="45" t="str">
        <f>IF(T_iv_strat3!AQ7=".","-",(CONCATENATE("[",ROUND(T_iv_strat3!AQ7,1),"; ",ROUND(T_iv_strat3!AR7,1),"]")))</f>
        <v>[417.6; 2253.6]</v>
      </c>
      <c r="BD21" s="45" t="str">
        <f>IF(T_iv_strat3!AU7=".","-",(CONCATENATE("[",ROUND(T_iv_strat3!AU7,1),"; ",ROUND(T_iv_strat3!AV7,1),"]")))</f>
        <v>-</v>
      </c>
      <c r="BE21" s="45" t="str">
        <f>IF(T_iv_strat3!AY7=".","-",(CONCATENATE("[",ROUND(T_iv_strat3!AY7,1),"; ",ROUND(T_iv_strat3!AZ7,1),"]")))</f>
        <v>[0; 78.5]</v>
      </c>
      <c r="BF21" s="45" t="str">
        <f>IF(T_iv_strat3!BC7=".","-",(CONCATENATE("[",ROUND(T_iv_strat3!BC7,1),"; ",ROUND(T_iv_strat3!BD7,1),"]")))</f>
        <v>-</v>
      </c>
    </row>
    <row r="22" spans="1:58" x14ac:dyDescent="0.25">
      <c r="J22" s="129" t="str">
        <f>T_i!$A$8</f>
        <v>RDT manufacturer: PREMIER MEDICAL CORPORATION</v>
      </c>
      <c r="K22" s="17">
        <f>ROUND(T_iv_strat1!B8,1)</f>
        <v>26268.799999999999</v>
      </c>
      <c r="L22" s="13">
        <f>ROUND(T_iv_strat1!F8,1)</f>
        <v>464.3</v>
      </c>
      <c r="M22" s="13">
        <f>ROUND(T_iv_strat1!J8,1)</f>
        <v>1248.2</v>
      </c>
      <c r="N22" s="13">
        <f>ROUND(T_iv_strat1!N8,1)</f>
        <v>472.4</v>
      </c>
      <c r="O22" s="13">
        <f>ROUND(T_iv_strat1!R8,1)</f>
        <v>1332</v>
      </c>
      <c r="P22" s="13">
        <f>ROUND(T_iv_strat1!V8,1)</f>
        <v>22020.9</v>
      </c>
      <c r="Q22" s="50">
        <f>ROUND(T_iv_strat1!Z8,1)</f>
        <v>731</v>
      </c>
      <c r="R22" s="17">
        <f>ROUND(T_iv_strat1!AD8,1)</f>
        <v>7452.4</v>
      </c>
      <c r="S22" s="13">
        <f>ROUND(T_iv_strat1!AH8,1)</f>
        <v>156.5</v>
      </c>
      <c r="T22" s="13">
        <f>ROUND(T_iv_strat1!AL8,1)</f>
        <v>1085.2</v>
      </c>
      <c r="U22" s="13">
        <f>ROUND(T_iv_strat1!AP8,1)</f>
        <v>822.5</v>
      </c>
      <c r="V22" s="13">
        <f>ROUND(T_iv_strat1!AT8,1)</f>
        <v>643.6</v>
      </c>
      <c r="W22" s="13">
        <f>ROUND(T_iv_strat1!AX8,1)</f>
        <v>4464</v>
      </c>
      <c r="X22" s="13">
        <f>ROUND(T_iv_strat1!BB8,1)</f>
        <v>280.60000000000002</v>
      </c>
      <c r="AA22" s="129" t="str">
        <f>T_i!$A$8</f>
        <v>RDT manufacturer: PREMIER MEDICAL CORPORATION</v>
      </c>
      <c r="AB22" s="17">
        <f>ROUND(T_iv_strat2!B8,1)</f>
        <v>26268.799999999999</v>
      </c>
      <c r="AC22" s="13">
        <f>ROUND(T_iv_strat2!F8,1)</f>
        <v>464.3</v>
      </c>
      <c r="AD22" s="13">
        <f>ROUND(T_iv_strat2!J8,1)</f>
        <v>1248.2</v>
      </c>
      <c r="AE22" s="13">
        <f>ROUND(T_iv_strat2!N8,1)</f>
        <v>472.4</v>
      </c>
      <c r="AF22" s="13">
        <f>ROUND(T_iv_strat2!R8,1)</f>
        <v>1332</v>
      </c>
      <c r="AG22" s="13">
        <f>ROUND(T_iv_strat2!V8,1)</f>
        <v>22020.9</v>
      </c>
      <c r="AH22" s="50">
        <f>ROUND(T_iv_strat2!Z8,1)</f>
        <v>731</v>
      </c>
      <c r="AI22" s="13">
        <f>ROUND(T_iv_strat2!AD8,1)</f>
        <v>7452.4</v>
      </c>
      <c r="AJ22" s="13">
        <f>ROUND(T_iv_strat2!AH8,1)</f>
        <v>156.5</v>
      </c>
      <c r="AK22" s="13">
        <f>ROUND(T_iv_strat2!AL8,1)</f>
        <v>1085.2</v>
      </c>
      <c r="AL22" s="13">
        <f>ROUND(T_iv_strat2!AP8,1)</f>
        <v>822.5</v>
      </c>
      <c r="AM22" s="13">
        <f>ROUND(T_iv_strat2!AT8,1)</f>
        <v>643.6</v>
      </c>
      <c r="AN22" s="13">
        <f>ROUND(T_iv_strat2!AX8,1)</f>
        <v>4464</v>
      </c>
      <c r="AO22" s="13">
        <f>ROUND(T_iv_strat2!BB8,1)</f>
        <v>280.60000000000002</v>
      </c>
      <c r="AR22" s="129" t="str">
        <f>T_i!$A$8</f>
        <v>RDT manufacturer: PREMIER MEDICAL CORPORATION</v>
      </c>
      <c r="AS22" s="17">
        <f>ROUND(T_iv_strat3!B8,1)</f>
        <v>1019.9</v>
      </c>
      <c r="AT22" s="13">
        <f>ROUND(T_iv_strat3!F8,1)</f>
        <v>0</v>
      </c>
      <c r="AU22" s="13">
        <f>ROUND(T_iv_strat3!J8,1)</f>
        <v>40.6</v>
      </c>
      <c r="AV22" s="13">
        <f>ROUND(T_iv_strat3!N8,1)</f>
        <v>519.79999999999995</v>
      </c>
      <c r="AW22" s="13">
        <f>ROUND(T_iv_strat3!R8,1)</f>
        <v>0</v>
      </c>
      <c r="AX22" s="13">
        <f>ROUND(T_iv_strat3!V8,1)</f>
        <v>459.5</v>
      </c>
      <c r="AY22" s="50">
        <f>ROUND(T_iv_strat3!Z8,1)</f>
        <v>0</v>
      </c>
      <c r="AZ22" s="13">
        <f>ROUND(T_iv_strat3!AD8,1)</f>
        <v>13409.2</v>
      </c>
      <c r="BA22" s="13">
        <f>ROUND(T_iv_strat3!AH8,1)</f>
        <v>0</v>
      </c>
      <c r="BB22" s="13">
        <f>ROUND(T_iv_strat3!AL8,1)</f>
        <v>311.8</v>
      </c>
      <c r="BC22" s="13">
        <f>ROUND(T_iv_strat3!AP8,1)</f>
        <v>11056.6</v>
      </c>
      <c r="BD22" s="13">
        <f>ROUND(T_iv_strat3!AT8,1)</f>
        <v>0</v>
      </c>
      <c r="BE22" s="13">
        <f>ROUND(T_iv_strat3!AX8,1)</f>
        <v>1978.7</v>
      </c>
      <c r="BF22" s="13">
        <f>ROUND(T_iv_strat3!BB8,1)</f>
        <v>62.1</v>
      </c>
    </row>
    <row r="23" spans="1:58" s="46" customFormat="1" ht="9" x14ac:dyDescent="0.15">
      <c r="A23" s="42"/>
      <c r="B23" s="42"/>
      <c r="C23" s="42"/>
      <c r="D23" s="42"/>
      <c r="E23" s="42"/>
      <c r="F23" s="42"/>
      <c r="G23" s="42"/>
      <c r="H23" s="42"/>
      <c r="I23" s="43"/>
      <c r="J23" s="130"/>
      <c r="K23" s="44" t="str">
        <f>IF(T_iv_strat1!C8=".","-",(CONCATENATE("[",ROUND(T_iv_strat1!C8,1),"; ",ROUND(T_iv_strat1!D8,1),"]")))</f>
        <v>[13973.8; 38563.8]</v>
      </c>
      <c r="L23" s="45" t="str">
        <f>IF(T_iv_strat1!G8=".","-",(CONCATENATE("[",ROUND(T_iv_strat1!G8,1),"; ",ROUND(T_iv_strat1!H8,1),"]")))</f>
        <v>[0; 0]</v>
      </c>
      <c r="M23" s="45" t="str">
        <f>IF(T_iv_strat1!K8=".","-",(CONCATENATE("[",ROUND(T_iv_strat1!K8,1),"; ",ROUND(T_iv_strat1!L8,1),"]")))</f>
        <v>[0; 4419.5]</v>
      </c>
      <c r="N23" s="45" t="str">
        <f>IF(T_iv_strat1!O8=".","-",(CONCATENATE("[",ROUND(T_iv_strat1!O8,1),"; ",ROUND(T_iv_strat1!P8,1),"]")))</f>
        <v>[0; 1087.5]</v>
      </c>
      <c r="O23" s="45" t="str">
        <f>IF(T_iv_strat1!S8=".","-",(CONCATENATE("[",ROUND(T_iv_strat1!S8,1),"; ",ROUND(T_iv_strat1!T8,1),"]")))</f>
        <v>[0; 3446.3]</v>
      </c>
      <c r="P23" s="45" t="str">
        <f>IF(T_iv_strat1!W8=".","-",(CONCATENATE("[",ROUND(T_iv_strat1!W8,1),"; ",ROUND(T_iv_strat1!X8,1),"]")))</f>
        <v>[10737.2; 33304.7]</v>
      </c>
      <c r="Q23" s="51" t="str">
        <f>IF(T_iv_strat1!AA8=".","-",(CONCATENATE("[",ROUND(T_iv_strat1!AA8,1),"; ",ROUND(T_iv_strat1!AB8,1),"]")))</f>
        <v>[0; 4191.3]</v>
      </c>
      <c r="R23" s="44" t="str">
        <f>IF(T_iv_strat1!AE8=".","-",(CONCATENATE("[",ROUND(T_iv_strat1!AE8,1),"; ",ROUND(T_iv_strat1!AF8,1),"]")))</f>
        <v>[5390.9; 9513.9]</v>
      </c>
      <c r="S23" s="45" t="str">
        <f>IF(T_iv_strat1!AI8=".","-",(CONCATENATE("[",ROUND(T_iv_strat1!AI8,1),"; ",ROUND(T_iv_strat1!AJ8,1),"]")))</f>
        <v>[0; 358.6]</v>
      </c>
      <c r="T23" s="45" t="str">
        <f>IF(T_iv_strat1!AM8=".","-",(CONCATENATE("[",ROUND(T_iv_strat1!AM8,1),"; ",ROUND(T_iv_strat1!AN8,1),"]")))</f>
        <v>[191; 1979.4]</v>
      </c>
      <c r="U23" s="45" t="str">
        <f>IF(T_iv_strat1!AQ8=".","-",(CONCATENATE("[",ROUND(T_iv_strat1!AQ8,1),"; ",ROUND(T_iv_strat1!AR8,1),"]")))</f>
        <v>[216.1; 1429]</v>
      </c>
      <c r="V23" s="45" t="str">
        <f>IF(T_iv_strat1!AU8=".","-",(CONCATENATE("[",ROUND(T_iv_strat1!AU8,1),"; ",ROUND(T_iv_strat1!AV8,1),"]")))</f>
        <v>[0; 1291.8]</v>
      </c>
      <c r="W23" s="45" t="str">
        <f>IF(T_iv_strat1!AY8=".","-",(CONCATENATE("[",ROUND(T_iv_strat1!AY8,1),"; ",ROUND(T_iv_strat1!AZ8,1),"]")))</f>
        <v>[3010.7; 5917.2]</v>
      </c>
      <c r="X23" s="45" t="str">
        <f>IF(T_iv_strat1!BC8=".","-",(CONCATENATE("[",ROUND(T_iv_strat1!BC8,1),"; ",ROUND(T_iv_strat1!BD8,1),"]")))</f>
        <v>[0; 723.4]</v>
      </c>
      <c r="AA23" s="130"/>
      <c r="AB23" s="44" t="str">
        <f>IF(T_iv_strat2!C8=".","-",(CONCATENATE("[",ROUND(T_iv_strat2!C8,1),"; ",ROUND(T_iv_strat2!D8,1),"]")))</f>
        <v>[13973.8; 38563.8]</v>
      </c>
      <c r="AC23" s="45" t="str">
        <f>IF(T_iv_strat2!G8=".","-",(CONCATENATE("[",ROUND(T_iv_strat2!G8,1),"; ",ROUND(T_iv_strat2!H8,1),"]")))</f>
        <v>[0; 0]</v>
      </c>
      <c r="AD23" s="45" t="str">
        <f>IF(T_iv_strat2!K8=".","-",(CONCATENATE("[",ROUND(T_iv_strat2!K8,1),"; ",ROUND(T_iv_strat2!L8,1),"]")))</f>
        <v>[0; 4419.5]</v>
      </c>
      <c r="AE23" s="45" t="str">
        <f>IF(T_iv_strat2!O8=".","-",(CONCATENATE("[",ROUND(T_iv_strat2!O8,1),"; ",ROUND(T_iv_strat2!P8,1),"]")))</f>
        <v>[0; 1087.5]</v>
      </c>
      <c r="AF23" s="45" t="str">
        <f>IF(T_iv_strat2!S8=".","-",(CONCATENATE("[",ROUND(T_iv_strat2!S8,1),"; ",ROUND(T_iv_strat2!T8,1),"]")))</f>
        <v>[0; 3446.3]</v>
      </c>
      <c r="AG23" s="45" t="str">
        <f>IF(T_iv_strat2!W8=".","-",(CONCATENATE("[",ROUND(T_iv_strat2!W8,1),"; ",ROUND(T_iv_strat2!X8,1),"]")))</f>
        <v>[10737.2; 33304.7]</v>
      </c>
      <c r="AH23" s="51" t="str">
        <f>IF(T_iv_strat2!AA8=".","-",(CONCATENATE("[",ROUND(T_iv_strat2!AA8,1),"; ",ROUND(T_iv_strat2!AB8,1),"]")))</f>
        <v>[0; 4191.3]</v>
      </c>
      <c r="AI23" s="45" t="str">
        <f>IF(T_iv_strat2!AE8=".","-",(CONCATENATE("[",ROUND(T_iv_strat2!AE8,1),"; ",ROUND(T_iv_strat2!AF8,1),"]")))</f>
        <v>[5390.9; 9513.9]</v>
      </c>
      <c r="AJ23" s="45" t="str">
        <f>IF(T_iv_strat2!AI8=".","-",(CONCATENATE("[",ROUND(T_iv_strat2!AI8,1),"; ",ROUND(T_iv_strat2!AJ8,1),"]")))</f>
        <v>[0; 358.6]</v>
      </c>
      <c r="AK23" s="45" t="str">
        <f>IF(T_iv_strat2!AM8=".","-",(CONCATENATE("[",ROUND(T_iv_strat2!AM8,1),"; ",ROUND(T_iv_strat2!AN8,1),"]")))</f>
        <v>[191; 1979.4]</v>
      </c>
      <c r="AL23" s="45" t="str">
        <f>IF(T_iv_strat2!AQ8=".","-",(CONCATENATE("[",ROUND(T_iv_strat2!AQ8,1),"; ",ROUND(T_iv_strat2!AR8,1),"]")))</f>
        <v>[216.1; 1429]</v>
      </c>
      <c r="AM23" s="45" t="str">
        <f>IF(T_iv_strat2!AU8=".","-",(CONCATENATE("[",ROUND(T_iv_strat2!AU8,1),"; ",ROUND(T_iv_strat2!AV8,1),"]")))</f>
        <v>[0; 1291.8]</v>
      </c>
      <c r="AN23" s="45" t="str">
        <f>IF(T_iv_strat2!AY8=".","-",(CONCATENATE("[",ROUND(T_iv_strat2!AY8,1),"; ",ROUND(T_iv_strat2!AZ8,1),"]")))</f>
        <v>[3010.7; 5917.2]</v>
      </c>
      <c r="AO23" s="45" t="str">
        <f>IF(T_iv_strat2!BC8=".","-",(CONCATENATE("[",ROUND(T_iv_strat2!BC8,1),"; ",ROUND(T_iv_strat2!BD8,1),"]")))</f>
        <v>[0; 723.4]</v>
      </c>
      <c r="AR23" s="130"/>
      <c r="AS23" s="44" t="str">
        <f>IF(T_iv_strat3!C8=".","-",(CONCATENATE("[",ROUND(T_iv_strat3!C8,1),"; ",ROUND(T_iv_strat3!D8,1),"]")))</f>
        <v>[322.5; 1717.4]</v>
      </c>
      <c r="AT23" s="45" t="str">
        <f>IF(T_iv_strat3!G8=".","-",(CONCATENATE("[",ROUND(T_iv_strat3!G8,1),"; ",ROUND(T_iv_strat3!H8,1),"]")))</f>
        <v>-</v>
      </c>
      <c r="AU23" s="45" t="str">
        <f>IF(T_iv_strat3!K8=".","-",(CONCATENATE("[",ROUND(T_iv_strat3!K8,1),"; ",ROUND(T_iv_strat3!L8,1),"]")))</f>
        <v>[0; 0]</v>
      </c>
      <c r="AV23" s="45" t="str">
        <f>IF(T_iv_strat3!O8=".","-",(CONCATENATE("[",ROUND(T_iv_strat3!O8,1),"; ",ROUND(T_iv_strat3!P8,1),"]")))</f>
        <v>[151.1; 888.4]</v>
      </c>
      <c r="AW23" s="45" t="str">
        <f>IF(T_iv_strat3!S8=".","-",(CONCATENATE("[",ROUND(T_iv_strat3!S8,1),"; ",ROUND(T_iv_strat3!T8,1),"]")))</f>
        <v>-</v>
      </c>
      <c r="AX23" s="45" t="str">
        <f>IF(T_iv_strat3!W8=".","-",(CONCATENATE("[",ROUND(T_iv_strat3!W8,1),"; ",ROUND(T_iv_strat3!X8,1),"]")))</f>
        <v>[0; 971.5]</v>
      </c>
      <c r="AY23" s="51" t="str">
        <f>IF(T_iv_strat3!AA8=".","-",(CONCATENATE("[",ROUND(T_iv_strat3!AA8,1),"; ",ROUND(T_iv_strat3!AB8,1),"]")))</f>
        <v>-</v>
      </c>
      <c r="AZ23" s="45" t="str">
        <f>IF(T_iv_strat3!AE8=".","-",(CONCATENATE("[",ROUND(T_iv_strat3!AE8,1),"; ",ROUND(T_iv_strat3!AF8,1),"]")))</f>
        <v>[8381.6; 18436.9]</v>
      </c>
      <c r="BA23" s="45" t="str">
        <f>IF(T_iv_strat3!AI8=".","-",(CONCATENATE("[",ROUND(T_iv_strat3!AI8,1),"; ",ROUND(T_iv_strat3!AJ8,1),"]")))</f>
        <v>-</v>
      </c>
      <c r="BB23" s="45" t="str">
        <f>IF(T_iv_strat3!AM8=".","-",(CONCATENATE("[",ROUND(T_iv_strat3!AM8,1),"; ",ROUND(T_iv_strat3!AN8,1),"]")))</f>
        <v>[0; 717]</v>
      </c>
      <c r="BC23" s="45" t="str">
        <f>IF(T_iv_strat3!AQ8=".","-",(CONCATENATE("[",ROUND(T_iv_strat3!AQ8,1),"; ",ROUND(T_iv_strat3!AR8,1),"]")))</f>
        <v>[6898.4; 15214.9]</v>
      </c>
      <c r="BD23" s="45" t="str">
        <f>IF(T_iv_strat3!AU8=".","-",(CONCATENATE("[",ROUND(T_iv_strat3!AU8,1),"; ",ROUND(T_iv_strat3!AV8,1),"]")))</f>
        <v>-</v>
      </c>
      <c r="BE23" s="45" t="str">
        <f>IF(T_iv_strat3!AY8=".","-",(CONCATENATE("[",ROUND(T_iv_strat3!AY8,1),"; ",ROUND(T_iv_strat3!AZ8,1),"]")))</f>
        <v>[443.2; 3514.1]</v>
      </c>
      <c r="BF23" s="45" t="str">
        <f>IF(T_iv_strat3!BC8=".","-",(CONCATENATE("[",ROUND(T_iv_strat3!BC8,1),"; ",ROUND(T_iv_strat3!BD8,1),"]")))</f>
        <v>[0; 0]</v>
      </c>
    </row>
    <row r="24" spans="1:58" x14ac:dyDescent="0.25">
      <c r="A24" s="27"/>
      <c r="H24" s="27"/>
      <c r="J24" s="129" t="str">
        <f>T_i!$A$9</f>
        <v>RDT manufacturer: ADVY CHEMICAL</v>
      </c>
      <c r="K24" s="17">
        <f>ROUND(T_iv_strat1!B9,1)</f>
        <v>5845.5</v>
      </c>
      <c r="L24" s="13">
        <f>ROUND(T_iv_strat1!F9,1)</f>
        <v>0</v>
      </c>
      <c r="M24" s="13">
        <f>ROUND(T_iv_strat1!J9,1)</f>
        <v>159.6</v>
      </c>
      <c r="N24" s="13">
        <f>ROUND(T_iv_strat1!N9,1)</f>
        <v>0</v>
      </c>
      <c r="O24" s="13">
        <f>ROUND(T_iv_strat1!R9,1)</f>
        <v>0</v>
      </c>
      <c r="P24" s="13">
        <f>ROUND(T_iv_strat1!V9,1)</f>
        <v>5685.9</v>
      </c>
      <c r="Q24" s="50">
        <f>ROUND(T_iv_strat1!Z9,1)</f>
        <v>0</v>
      </c>
      <c r="R24" s="17">
        <f>ROUND(T_iv_strat1!AD9,1)</f>
        <v>1754.4</v>
      </c>
      <c r="S24" s="13">
        <f>ROUND(T_iv_strat1!AH9,1)</f>
        <v>0</v>
      </c>
      <c r="T24" s="13">
        <f>ROUND(T_iv_strat1!AL9,1)</f>
        <v>210.9</v>
      </c>
      <c r="U24" s="13">
        <f>ROUND(T_iv_strat1!AP9,1)</f>
        <v>101.6</v>
      </c>
      <c r="V24" s="13">
        <f>ROUND(T_iv_strat1!AT9,1)</f>
        <v>35.799999999999997</v>
      </c>
      <c r="W24" s="13">
        <f>ROUND(T_iv_strat1!AX9,1)</f>
        <v>1254.3</v>
      </c>
      <c r="X24" s="13">
        <f>ROUND(T_iv_strat1!BB9,1)</f>
        <v>151.80000000000001</v>
      </c>
      <c r="AA24" s="129" t="str">
        <f>T_i!$A$9</f>
        <v>RDT manufacturer: ADVY CHEMICAL</v>
      </c>
      <c r="AB24" s="17">
        <f>ROUND(T_iv_strat2!B9,1)</f>
        <v>5845.5</v>
      </c>
      <c r="AC24" s="13">
        <f>ROUND(T_iv_strat2!F9,1)</f>
        <v>0</v>
      </c>
      <c r="AD24" s="13">
        <f>ROUND(T_iv_strat2!J9,1)</f>
        <v>159.6</v>
      </c>
      <c r="AE24" s="13">
        <f>ROUND(T_iv_strat2!N9,1)</f>
        <v>0</v>
      </c>
      <c r="AF24" s="13">
        <f>ROUND(T_iv_strat2!R9,1)</f>
        <v>0</v>
      </c>
      <c r="AG24" s="13">
        <f>ROUND(T_iv_strat2!V9,1)</f>
        <v>5685.9</v>
      </c>
      <c r="AH24" s="50">
        <f>ROUND(T_iv_strat2!Z9,1)</f>
        <v>0</v>
      </c>
      <c r="AI24" s="13">
        <f>ROUND(T_iv_strat2!AD9,1)</f>
        <v>1754.4</v>
      </c>
      <c r="AJ24" s="13">
        <f>ROUND(T_iv_strat2!AH9,1)</f>
        <v>0</v>
      </c>
      <c r="AK24" s="13">
        <f>ROUND(T_iv_strat2!AL9,1)</f>
        <v>210.9</v>
      </c>
      <c r="AL24" s="13">
        <f>ROUND(T_iv_strat2!AP9,1)</f>
        <v>101.6</v>
      </c>
      <c r="AM24" s="13">
        <f>ROUND(T_iv_strat2!AT9,1)</f>
        <v>35.799999999999997</v>
      </c>
      <c r="AN24" s="13">
        <f>ROUND(T_iv_strat2!AX9,1)</f>
        <v>1254.3</v>
      </c>
      <c r="AO24" s="13">
        <f>ROUND(T_iv_strat2!BB9,1)</f>
        <v>151.80000000000001</v>
      </c>
      <c r="AR24" s="129" t="str">
        <f>T_i!$A$9</f>
        <v>RDT manufacturer: ADVY CHEMICAL</v>
      </c>
      <c r="AS24" s="17">
        <f>ROUND(T_iv_strat3!B9,1)</f>
        <v>93.6</v>
      </c>
      <c r="AT24" s="13">
        <f>ROUND(T_iv_strat3!F9,1)</f>
        <v>0</v>
      </c>
      <c r="AU24" s="13">
        <f>ROUND(T_iv_strat3!J9,1)</f>
        <v>0</v>
      </c>
      <c r="AV24" s="13">
        <f>ROUND(T_iv_strat3!N9,1)</f>
        <v>93.6</v>
      </c>
      <c r="AW24" s="13">
        <f>ROUND(T_iv_strat3!R9,1)</f>
        <v>0</v>
      </c>
      <c r="AX24" s="13">
        <f>ROUND(T_iv_strat3!V9,1)</f>
        <v>0</v>
      </c>
      <c r="AY24" s="50">
        <f>ROUND(T_iv_strat3!Z9,1)</f>
        <v>0</v>
      </c>
      <c r="AZ24" s="13">
        <f>ROUND(T_iv_strat3!AD9,1)</f>
        <v>751.9</v>
      </c>
      <c r="BA24" s="13">
        <f>ROUND(T_iv_strat3!AH9,1)</f>
        <v>0</v>
      </c>
      <c r="BB24" s="13">
        <f>ROUND(T_iv_strat3!AL9,1)</f>
        <v>0</v>
      </c>
      <c r="BC24" s="13">
        <f>ROUND(T_iv_strat3!AP9,1)</f>
        <v>751.9</v>
      </c>
      <c r="BD24" s="13">
        <f>ROUND(T_iv_strat3!AT9,1)</f>
        <v>0</v>
      </c>
      <c r="BE24" s="13">
        <f>ROUND(T_iv_strat3!AX9,1)</f>
        <v>0</v>
      </c>
      <c r="BF24" s="13">
        <f>ROUND(T_iv_strat3!BB9,1)</f>
        <v>0</v>
      </c>
    </row>
    <row r="25" spans="1:58" s="46" customFormat="1" ht="9" x14ac:dyDescent="0.15">
      <c r="A25" s="42"/>
      <c r="B25" s="42"/>
      <c r="C25" s="42"/>
      <c r="D25" s="42"/>
      <c r="E25" s="42"/>
      <c r="F25" s="42"/>
      <c r="G25" s="42"/>
      <c r="H25" s="42"/>
      <c r="I25" s="43"/>
      <c r="J25" s="130"/>
      <c r="K25" s="44" t="str">
        <f>IF(T_iv_strat1!C9=".","-",(CONCATENATE("[",ROUND(T_iv_strat1!C9,1),"; ",ROUND(T_iv_strat1!D9,1),"]")))</f>
        <v>[414.1; 11276.8]</v>
      </c>
      <c r="L25" s="45" t="str">
        <f>IF(T_iv_strat1!G9=".","-",(CONCATENATE("[",ROUND(T_iv_strat1!G9,1),"; ",ROUND(T_iv_strat1!H9,1),"]")))</f>
        <v>-</v>
      </c>
      <c r="M25" s="45" t="str">
        <f>IF(T_iv_strat1!K9=".","-",(CONCATENATE("[",ROUND(T_iv_strat1!K9,1),"; ",ROUND(T_iv_strat1!L9,1),"]")))</f>
        <v>[0; 0]</v>
      </c>
      <c r="N25" s="45" t="str">
        <f>IF(T_iv_strat1!O9=".","-",(CONCATENATE("[",ROUND(T_iv_strat1!O9,1),"; ",ROUND(T_iv_strat1!P9,1),"]")))</f>
        <v>-</v>
      </c>
      <c r="O25" s="45" t="str">
        <f>IF(T_iv_strat1!S9=".","-",(CONCATENATE("[",ROUND(T_iv_strat1!S9,1),"; ",ROUND(T_iv_strat1!T9,1),"]")))</f>
        <v>-</v>
      </c>
      <c r="P25" s="45" t="str">
        <f>IF(T_iv_strat1!W9=".","-",(CONCATENATE("[",ROUND(T_iv_strat1!W9,1),"; ",ROUND(T_iv_strat1!X9,1),"]")))</f>
        <v>[226.6; 11145.2]</v>
      </c>
      <c r="Q25" s="51" t="str">
        <f>IF(T_iv_strat1!AA9=".","-",(CONCATENATE("[",ROUND(T_iv_strat1!AA9,1),"; ",ROUND(T_iv_strat1!AB9,1),"]")))</f>
        <v>-</v>
      </c>
      <c r="R25" s="44" t="str">
        <f>IF(T_iv_strat1!AE9=".","-",(CONCATENATE("[",ROUND(T_iv_strat1!AE9,1),"; ",ROUND(T_iv_strat1!AF9,1),"]")))</f>
        <v>[713.3; 2795.6]</v>
      </c>
      <c r="S25" s="45" t="str">
        <f>IF(T_iv_strat1!AI9=".","-",(CONCATENATE("[",ROUND(T_iv_strat1!AI9,1),"; ",ROUND(T_iv_strat1!AJ9,1),"]")))</f>
        <v>-</v>
      </c>
      <c r="T25" s="45" t="str">
        <f>IF(T_iv_strat1!AM9=".","-",(CONCATENATE("[",ROUND(T_iv_strat1!AM9,1),"; ",ROUND(T_iv_strat1!AN9,1),"]")))</f>
        <v>[0; 433]</v>
      </c>
      <c r="U25" s="45" t="str">
        <f>IF(T_iv_strat1!AQ9=".","-",(CONCATENATE("[",ROUND(T_iv_strat1!AQ9,1),"; ",ROUND(T_iv_strat1!AR9,1),"]")))</f>
        <v>[46.1; 157.2]</v>
      </c>
      <c r="V25" s="45" t="str">
        <f>IF(T_iv_strat1!AU9=".","-",(CONCATENATE("[",ROUND(T_iv_strat1!AU9,1),"; ",ROUND(T_iv_strat1!AV9,1),"]")))</f>
        <v>[0; 76.8]</v>
      </c>
      <c r="W25" s="45" t="str">
        <f>IF(T_iv_strat1!AY9=".","-",(CONCATENATE("[",ROUND(T_iv_strat1!AY9,1),"; ",ROUND(T_iv_strat1!AZ9,1),"]")))</f>
        <v>[188.5; 2320.2]</v>
      </c>
      <c r="X25" s="45" t="str">
        <f>IF(T_iv_strat1!BC9=".","-",(CONCATENATE("[",ROUND(T_iv_strat1!BC9,1),"; ",ROUND(T_iv_strat1!BD9,1),"]")))</f>
        <v>[0; 0]</v>
      </c>
      <c r="AA25" s="130"/>
      <c r="AB25" s="44" t="str">
        <f>IF(T_iv_strat2!C9=".","-",(CONCATENATE("[",ROUND(T_iv_strat2!C9,1),"; ",ROUND(T_iv_strat2!D9,1),"]")))</f>
        <v>[414.1; 11276.8]</v>
      </c>
      <c r="AC25" s="45" t="str">
        <f>IF(T_iv_strat2!G9=".","-",(CONCATENATE("[",ROUND(T_iv_strat2!G9,1),"; ",ROUND(T_iv_strat2!H9,1),"]")))</f>
        <v>-</v>
      </c>
      <c r="AD25" s="45" t="str">
        <f>IF(T_iv_strat2!K9=".","-",(CONCATENATE("[",ROUND(T_iv_strat2!K9,1),"; ",ROUND(T_iv_strat2!L9,1),"]")))</f>
        <v>[0; 0]</v>
      </c>
      <c r="AE25" s="45" t="str">
        <f>IF(T_iv_strat2!O9=".","-",(CONCATENATE("[",ROUND(T_iv_strat2!O9,1),"; ",ROUND(T_iv_strat2!P9,1),"]")))</f>
        <v>-</v>
      </c>
      <c r="AF25" s="45" t="str">
        <f>IF(T_iv_strat2!S9=".","-",(CONCATENATE("[",ROUND(T_iv_strat2!S9,1),"; ",ROUND(T_iv_strat2!T9,1),"]")))</f>
        <v>-</v>
      </c>
      <c r="AG25" s="45" t="str">
        <f>IF(T_iv_strat2!W9=".","-",(CONCATENATE("[",ROUND(T_iv_strat2!W9,1),"; ",ROUND(T_iv_strat2!X9,1),"]")))</f>
        <v>[226.6; 11145.2]</v>
      </c>
      <c r="AH25" s="51" t="str">
        <f>IF(T_iv_strat2!AA9=".","-",(CONCATENATE("[",ROUND(T_iv_strat2!AA9,1),"; ",ROUND(T_iv_strat2!AB9,1),"]")))</f>
        <v>-</v>
      </c>
      <c r="AI25" s="45" t="str">
        <f>IF(T_iv_strat2!AE9=".","-",(CONCATENATE("[",ROUND(T_iv_strat2!AE9,1),"; ",ROUND(T_iv_strat2!AF9,1),"]")))</f>
        <v>[713.3; 2795.6]</v>
      </c>
      <c r="AJ25" s="45" t="str">
        <f>IF(T_iv_strat2!AI9=".","-",(CONCATENATE("[",ROUND(T_iv_strat2!AI9,1),"; ",ROUND(T_iv_strat2!AJ9,1),"]")))</f>
        <v>-</v>
      </c>
      <c r="AK25" s="45" t="str">
        <f>IF(T_iv_strat2!AM9=".","-",(CONCATENATE("[",ROUND(T_iv_strat2!AM9,1),"; ",ROUND(T_iv_strat2!AN9,1),"]")))</f>
        <v>[0; 433]</v>
      </c>
      <c r="AL25" s="45" t="str">
        <f>IF(T_iv_strat2!AQ9=".","-",(CONCATENATE("[",ROUND(T_iv_strat2!AQ9,1),"; ",ROUND(T_iv_strat2!AR9,1),"]")))</f>
        <v>[46.1; 157.2]</v>
      </c>
      <c r="AM25" s="45" t="str">
        <f>IF(T_iv_strat2!AU9=".","-",(CONCATENATE("[",ROUND(T_iv_strat2!AU9,1),"; ",ROUND(T_iv_strat2!AV9,1),"]")))</f>
        <v>[0; 76.8]</v>
      </c>
      <c r="AN25" s="45" t="str">
        <f>IF(T_iv_strat2!AY9=".","-",(CONCATENATE("[",ROUND(T_iv_strat2!AY9,1),"; ",ROUND(T_iv_strat2!AZ9,1),"]")))</f>
        <v>[188.5; 2320.2]</v>
      </c>
      <c r="AO25" s="45" t="str">
        <f>IF(T_iv_strat2!BC9=".","-",(CONCATENATE("[",ROUND(T_iv_strat2!BC9,1),"; ",ROUND(T_iv_strat2!BD9,1),"]")))</f>
        <v>[0; 0]</v>
      </c>
      <c r="AR25" s="130"/>
      <c r="AS25" s="44" t="str">
        <f>IF(T_iv_strat3!C9=".","-",(CONCATENATE("[",ROUND(T_iv_strat3!C9,1),"; ",ROUND(T_iv_strat3!D9,1),"]")))</f>
        <v>[0; 374]</v>
      </c>
      <c r="AT25" s="45" t="str">
        <f>IF(T_iv_strat3!G9=".","-",(CONCATENATE("[",ROUND(T_iv_strat3!G9,1),"; ",ROUND(T_iv_strat3!H9,1),"]")))</f>
        <v>-</v>
      </c>
      <c r="AU25" s="45" t="str">
        <f>IF(T_iv_strat3!K9=".","-",(CONCATENATE("[",ROUND(T_iv_strat3!K9,1),"; ",ROUND(T_iv_strat3!L9,1),"]")))</f>
        <v>-</v>
      </c>
      <c r="AV25" s="45" t="str">
        <f>IF(T_iv_strat3!O9=".","-",(CONCATENATE("[",ROUND(T_iv_strat3!O9,1),"; ",ROUND(T_iv_strat3!P9,1),"]")))</f>
        <v>[0; 374]</v>
      </c>
      <c r="AW25" s="45" t="str">
        <f>IF(T_iv_strat3!S9=".","-",(CONCATENATE("[",ROUND(T_iv_strat3!S9,1),"; ",ROUND(T_iv_strat3!T9,1),"]")))</f>
        <v>-</v>
      </c>
      <c r="AX25" s="45" t="str">
        <f>IF(T_iv_strat3!W9=".","-",(CONCATENATE("[",ROUND(T_iv_strat3!W9,1),"; ",ROUND(T_iv_strat3!X9,1),"]")))</f>
        <v>-</v>
      </c>
      <c r="AY25" s="51" t="str">
        <f>IF(T_iv_strat3!AA9=".","-",(CONCATENATE("[",ROUND(T_iv_strat3!AA9,1),"; ",ROUND(T_iv_strat3!AB9,1),"]")))</f>
        <v>-</v>
      </c>
      <c r="AZ25" s="45" t="str">
        <f>IF(T_iv_strat3!AE9=".","-",(CONCATENATE("[",ROUND(T_iv_strat3!AE9,1),"; ",ROUND(T_iv_strat3!AF9,1),"]")))</f>
        <v>[275.3; 1228.6]</v>
      </c>
      <c r="BA25" s="45" t="str">
        <f>IF(T_iv_strat3!AI9=".","-",(CONCATENATE("[",ROUND(T_iv_strat3!AI9,1),"; ",ROUND(T_iv_strat3!AJ9,1),"]")))</f>
        <v>-</v>
      </c>
      <c r="BB25" s="45" t="str">
        <f>IF(T_iv_strat3!AM9=".","-",(CONCATENATE("[",ROUND(T_iv_strat3!AM9,1),"; ",ROUND(T_iv_strat3!AN9,1),"]")))</f>
        <v>-</v>
      </c>
      <c r="BC25" s="45" t="str">
        <f>IF(T_iv_strat3!AQ9=".","-",(CONCATENATE("[",ROUND(T_iv_strat3!AQ9,1),"; ",ROUND(T_iv_strat3!AR9,1),"]")))</f>
        <v>[275.3; 1228.6]</v>
      </c>
      <c r="BD25" s="45" t="str">
        <f>IF(T_iv_strat3!AU9=".","-",(CONCATENATE("[",ROUND(T_iv_strat3!AU9,1),"; ",ROUND(T_iv_strat3!AV9,1),"]")))</f>
        <v>-</v>
      </c>
      <c r="BE25" s="45" t="str">
        <f>IF(T_iv_strat3!AY9=".","-",(CONCATENATE("[",ROUND(T_iv_strat3!AY9,1),"; ",ROUND(T_iv_strat3!AZ9,1),"]")))</f>
        <v>-</v>
      </c>
      <c r="BF25" s="45" t="str">
        <f>IF(T_iv_strat3!BC9=".","-",(CONCATENATE("[",ROUND(T_iv_strat3!BC9,1),"; ",ROUND(T_iv_strat3!BD9,1),"]")))</f>
        <v>-</v>
      </c>
    </row>
    <row r="26" spans="1:58" x14ac:dyDescent="0.25">
      <c r="J26" s="129" t="str">
        <f>T_i!$A$10</f>
        <v>RDT manufacturer: ARKRAY HEALTHCARE</v>
      </c>
      <c r="K26" s="17">
        <f>ROUND(T_iv_strat1!B10,1)</f>
        <v>4376.3</v>
      </c>
      <c r="L26" s="13">
        <f>ROUND(T_iv_strat1!F10,1)</f>
        <v>0</v>
      </c>
      <c r="M26" s="13">
        <f>ROUND(T_iv_strat1!J10,1)</f>
        <v>481.3</v>
      </c>
      <c r="N26" s="13">
        <f>ROUND(T_iv_strat1!N10,1)</f>
        <v>183.8</v>
      </c>
      <c r="O26" s="13">
        <f>ROUND(T_iv_strat1!R10,1)</f>
        <v>0</v>
      </c>
      <c r="P26" s="13">
        <f>ROUND(T_iv_strat1!V10,1)</f>
        <v>3711.2</v>
      </c>
      <c r="Q26" s="50">
        <f>ROUND(T_iv_strat1!Z10,1)</f>
        <v>0</v>
      </c>
      <c r="R26" s="17">
        <f>ROUND(T_iv_strat1!AD10,1)</f>
        <v>1198.9000000000001</v>
      </c>
      <c r="S26" s="13">
        <f>ROUND(T_iv_strat1!AH10,1)</f>
        <v>97.4</v>
      </c>
      <c r="T26" s="13">
        <f>ROUND(T_iv_strat1!AL10,1)</f>
        <v>275.5</v>
      </c>
      <c r="U26" s="13">
        <f>ROUND(T_iv_strat1!AP10,1)</f>
        <v>156</v>
      </c>
      <c r="V26" s="13">
        <f>ROUND(T_iv_strat1!AT10,1)</f>
        <v>45.2</v>
      </c>
      <c r="W26" s="13">
        <f>ROUND(T_iv_strat1!AX10,1)</f>
        <v>592.20000000000005</v>
      </c>
      <c r="X26" s="13">
        <f>ROUND(T_iv_strat1!BB10,1)</f>
        <v>32.6</v>
      </c>
      <c r="AA26" s="129" t="str">
        <f>T_i!$A$10</f>
        <v>RDT manufacturer: ARKRAY HEALTHCARE</v>
      </c>
      <c r="AB26" s="17">
        <f>ROUND(T_iv_strat2!B10,1)</f>
        <v>4376.3</v>
      </c>
      <c r="AC26" s="13">
        <f>ROUND(T_iv_strat2!F10,1)</f>
        <v>0</v>
      </c>
      <c r="AD26" s="13">
        <f>ROUND(T_iv_strat2!J10,1)</f>
        <v>481.3</v>
      </c>
      <c r="AE26" s="13">
        <f>ROUND(T_iv_strat2!N10,1)</f>
        <v>183.8</v>
      </c>
      <c r="AF26" s="13">
        <f>ROUND(T_iv_strat2!R10,1)</f>
        <v>0</v>
      </c>
      <c r="AG26" s="13">
        <f>ROUND(T_iv_strat2!V10,1)</f>
        <v>3711.2</v>
      </c>
      <c r="AH26" s="50">
        <f>ROUND(T_iv_strat2!Z10,1)</f>
        <v>0</v>
      </c>
      <c r="AI26" s="13">
        <f>ROUND(T_iv_strat2!AD10,1)</f>
        <v>1198.9000000000001</v>
      </c>
      <c r="AJ26" s="13">
        <f>ROUND(T_iv_strat2!AH10,1)</f>
        <v>97.4</v>
      </c>
      <c r="AK26" s="13">
        <f>ROUND(T_iv_strat2!AL10,1)</f>
        <v>275.5</v>
      </c>
      <c r="AL26" s="13">
        <f>ROUND(T_iv_strat2!AP10,1)</f>
        <v>156</v>
      </c>
      <c r="AM26" s="13">
        <f>ROUND(T_iv_strat2!AT10,1)</f>
        <v>45.2</v>
      </c>
      <c r="AN26" s="13">
        <f>ROUND(T_iv_strat2!AX10,1)</f>
        <v>592.20000000000005</v>
      </c>
      <c r="AO26" s="13">
        <f>ROUND(T_iv_strat2!BB10,1)</f>
        <v>32.6</v>
      </c>
      <c r="AR26" s="129" t="str">
        <f>T_i!$A$10</f>
        <v>RDT manufacturer: ARKRAY HEALTHCARE</v>
      </c>
      <c r="AS26" s="17">
        <f>ROUND(T_iv_strat3!B10,1)</f>
        <v>0</v>
      </c>
      <c r="AT26" s="13">
        <f>ROUND(T_iv_strat3!F10,1)</f>
        <v>0</v>
      </c>
      <c r="AU26" s="13">
        <f>ROUND(T_iv_strat3!J10,1)</f>
        <v>0</v>
      </c>
      <c r="AV26" s="13">
        <f>ROUND(T_iv_strat3!N10,1)</f>
        <v>0</v>
      </c>
      <c r="AW26" s="13">
        <f>ROUND(T_iv_strat3!R10,1)</f>
        <v>0</v>
      </c>
      <c r="AX26" s="13">
        <f>ROUND(T_iv_strat3!V10,1)</f>
        <v>0</v>
      </c>
      <c r="AY26" s="50">
        <f>ROUND(T_iv_strat3!Z10,1)</f>
        <v>0</v>
      </c>
      <c r="AZ26" s="13">
        <f>ROUND(T_iv_strat3!AD10,1)</f>
        <v>282.89999999999998</v>
      </c>
      <c r="BA26" s="13">
        <f>ROUND(T_iv_strat3!AH10,1)</f>
        <v>0</v>
      </c>
      <c r="BB26" s="13">
        <f>ROUND(T_iv_strat3!AL10,1)</f>
        <v>0</v>
      </c>
      <c r="BC26" s="13">
        <f>ROUND(T_iv_strat3!AP10,1)</f>
        <v>282.89999999999998</v>
      </c>
      <c r="BD26" s="13">
        <f>ROUND(T_iv_strat3!AT10,1)</f>
        <v>0</v>
      </c>
      <c r="BE26" s="13">
        <f>ROUND(T_iv_strat3!AX10,1)</f>
        <v>0</v>
      </c>
      <c r="BF26" s="13">
        <f>ROUND(T_iv_strat3!BB10,1)</f>
        <v>0</v>
      </c>
    </row>
    <row r="27" spans="1:58" s="46" customFormat="1" ht="9" x14ac:dyDescent="0.15">
      <c r="A27" s="42"/>
      <c r="B27" s="42"/>
      <c r="C27" s="42"/>
      <c r="D27" s="42"/>
      <c r="E27" s="42"/>
      <c r="F27" s="42"/>
      <c r="G27" s="42"/>
      <c r="H27" s="42"/>
      <c r="I27" s="43"/>
      <c r="J27" s="130"/>
      <c r="K27" s="44" t="str">
        <f>IF(T_iv_strat1!C10=".","-",(CONCATENATE("[",ROUND(T_iv_strat1!C10,1),"; ",ROUND(T_iv_strat1!D10,1),"]")))</f>
        <v>[2600.5; 6152.2]</v>
      </c>
      <c r="L27" s="45" t="str">
        <f>IF(T_iv_strat1!G10=".","-",(CONCATENATE("[",ROUND(T_iv_strat1!G10,1),"; ",ROUND(T_iv_strat1!H10,1),"]")))</f>
        <v>-</v>
      </c>
      <c r="M27" s="45" t="str">
        <f>IF(T_iv_strat1!K10=".","-",(CONCATENATE("[",ROUND(T_iv_strat1!K10,1),"; ",ROUND(T_iv_strat1!L10,1),"]")))</f>
        <v>[0; 0]</v>
      </c>
      <c r="N27" s="45" t="str">
        <f>IF(T_iv_strat1!O10=".","-",(CONCATENATE("[",ROUND(T_iv_strat1!O10,1),"; ",ROUND(T_iv_strat1!P10,1),"]")))</f>
        <v>[0; 0]</v>
      </c>
      <c r="O27" s="45" t="str">
        <f>IF(T_iv_strat1!S10=".","-",(CONCATENATE("[",ROUND(T_iv_strat1!S10,1),"; ",ROUND(T_iv_strat1!T10,1),"]")))</f>
        <v>[0; 0]</v>
      </c>
      <c r="P27" s="45" t="str">
        <f>IF(T_iv_strat1!W10=".","-",(CONCATENATE("[",ROUND(T_iv_strat1!W10,1),"; ",ROUND(T_iv_strat1!X10,1),"]")))</f>
        <v>[1834.9; 5587.6]</v>
      </c>
      <c r="Q27" s="51" t="str">
        <f>IF(T_iv_strat1!AA10=".","-",(CONCATENATE("[",ROUND(T_iv_strat1!AA10,1),"; ",ROUND(T_iv_strat1!AB10,1),"]")))</f>
        <v>-</v>
      </c>
      <c r="R27" s="44" t="str">
        <f>IF(T_iv_strat1!AE10=".","-",(CONCATENATE("[",ROUND(T_iv_strat1!AE10,1),"; ",ROUND(T_iv_strat1!AF10,1),"]")))</f>
        <v>[790.8; 1607]</v>
      </c>
      <c r="S27" s="45" t="str">
        <f>IF(T_iv_strat1!AI10=".","-",(CONCATENATE("[",ROUND(T_iv_strat1!AI10,1),"; ",ROUND(T_iv_strat1!AJ10,1),"]")))</f>
        <v>[0; 1056]</v>
      </c>
      <c r="T27" s="45" t="str">
        <f>IF(T_iv_strat1!AM10=".","-",(CONCATENATE("[",ROUND(T_iv_strat1!AM10,1),"; ",ROUND(T_iv_strat1!AN10,1),"]")))</f>
        <v>[94.4; 456.6]</v>
      </c>
      <c r="U27" s="45" t="str">
        <f>IF(T_iv_strat1!AQ10=".","-",(CONCATENATE("[",ROUND(T_iv_strat1!AQ10,1),"; ",ROUND(T_iv_strat1!AR10,1),"]")))</f>
        <v>[0; 386.9]</v>
      </c>
      <c r="V27" s="45" t="str">
        <f>IF(T_iv_strat1!AU10=".","-",(CONCATENATE("[",ROUND(T_iv_strat1!AU10,1),"; ",ROUND(T_iv_strat1!AV10,1),"]")))</f>
        <v>[0; 338.6]</v>
      </c>
      <c r="W27" s="45" t="str">
        <f>IF(T_iv_strat1!AY10=".","-",(CONCATENATE("[",ROUND(T_iv_strat1!AY10,1),"; ",ROUND(T_iv_strat1!AZ10,1),"]")))</f>
        <v>[377.6; 806.8]</v>
      </c>
      <c r="X27" s="45" t="str">
        <f>IF(T_iv_strat1!BC10=".","-",(CONCATENATE("[",ROUND(T_iv_strat1!BC10,1),"; ",ROUND(T_iv_strat1!BD10,1),"]")))</f>
        <v>[0; 86.3]</v>
      </c>
      <c r="AA27" s="130"/>
      <c r="AB27" s="44" t="str">
        <f>IF(T_iv_strat2!C10=".","-",(CONCATENATE("[",ROUND(T_iv_strat2!C10,1),"; ",ROUND(T_iv_strat2!D10,1),"]")))</f>
        <v>[2600.5; 6152.2]</v>
      </c>
      <c r="AC27" s="45" t="str">
        <f>IF(T_iv_strat2!G10=".","-",(CONCATENATE("[",ROUND(T_iv_strat2!G10,1),"; ",ROUND(T_iv_strat2!H10,1),"]")))</f>
        <v>-</v>
      </c>
      <c r="AD27" s="45" t="str">
        <f>IF(T_iv_strat2!K10=".","-",(CONCATENATE("[",ROUND(T_iv_strat2!K10,1),"; ",ROUND(T_iv_strat2!L10,1),"]")))</f>
        <v>[0; 0]</v>
      </c>
      <c r="AE27" s="45" t="str">
        <f>IF(T_iv_strat2!O10=".","-",(CONCATENATE("[",ROUND(T_iv_strat2!O10,1),"; ",ROUND(T_iv_strat2!P10,1),"]")))</f>
        <v>[0; 0]</v>
      </c>
      <c r="AF27" s="45" t="str">
        <f>IF(T_iv_strat2!S10=".","-",(CONCATENATE("[",ROUND(T_iv_strat2!S10,1),"; ",ROUND(T_iv_strat2!T10,1),"]")))</f>
        <v>[0; 0]</v>
      </c>
      <c r="AG27" s="45" t="str">
        <f>IF(T_iv_strat2!W10=".","-",(CONCATENATE("[",ROUND(T_iv_strat2!W10,1),"; ",ROUND(T_iv_strat2!X10,1),"]")))</f>
        <v>[1834.9; 5587.6]</v>
      </c>
      <c r="AH27" s="51" t="str">
        <f>IF(T_iv_strat2!AA10=".","-",(CONCATENATE("[",ROUND(T_iv_strat2!AA10,1),"; ",ROUND(T_iv_strat2!AB10,1),"]")))</f>
        <v>-</v>
      </c>
      <c r="AI27" s="45" t="str">
        <f>IF(T_iv_strat2!AE10=".","-",(CONCATENATE("[",ROUND(T_iv_strat2!AE10,1),"; ",ROUND(T_iv_strat2!AF10,1),"]")))</f>
        <v>[790.8; 1607]</v>
      </c>
      <c r="AJ27" s="45" t="str">
        <f>IF(T_iv_strat2!AI10=".","-",(CONCATENATE("[",ROUND(T_iv_strat2!AI10,1),"; ",ROUND(T_iv_strat2!AJ10,1),"]")))</f>
        <v>[0; 1056]</v>
      </c>
      <c r="AK27" s="45" t="str">
        <f>IF(T_iv_strat2!AM10=".","-",(CONCATENATE("[",ROUND(T_iv_strat2!AM10,1),"; ",ROUND(T_iv_strat2!AN10,1),"]")))</f>
        <v>[94.4; 456.6]</v>
      </c>
      <c r="AL27" s="45" t="str">
        <f>IF(T_iv_strat2!AQ10=".","-",(CONCATENATE("[",ROUND(T_iv_strat2!AQ10,1),"; ",ROUND(T_iv_strat2!AR10,1),"]")))</f>
        <v>[0; 386.9]</v>
      </c>
      <c r="AM27" s="45" t="str">
        <f>IF(T_iv_strat2!AU10=".","-",(CONCATENATE("[",ROUND(T_iv_strat2!AU10,1),"; ",ROUND(T_iv_strat2!AV10,1),"]")))</f>
        <v>[0; 338.6]</v>
      </c>
      <c r="AN27" s="45" t="str">
        <f>IF(T_iv_strat2!AY10=".","-",(CONCATENATE("[",ROUND(T_iv_strat2!AY10,1),"; ",ROUND(T_iv_strat2!AZ10,1),"]")))</f>
        <v>[377.6; 806.8]</v>
      </c>
      <c r="AO27" s="45" t="str">
        <f>IF(T_iv_strat2!BC10=".","-",(CONCATENATE("[",ROUND(T_iv_strat2!BC10,1),"; ",ROUND(T_iv_strat2!BD10,1),"]")))</f>
        <v>[0; 86.3]</v>
      </c>
      <c r="AR27" s="130"/>
      <c r="AS27" s="44" t="str">
        <f>IF(T_iv_strat3!C10=".","-",(CONCATENATE("[",ROUND(T_iv_strat3!C10,1),"; ",ROUND(T_iv_strat3!D10,1),"]")))</f>
        <v>-</v>
      </c>
      <c r="AT27" s="45" t="str">
        <f>IF(T_iv_strat3!G10=".","-",(CONCATENATE("[",ROUND(T_iv_strat3!G10,1),"; ",ROUND(T_iv_strat3!H10,1),"]")))</f>
        <v>-</v>
      </c>
      <c r="AU27" s="45" t="str">
        <f>IF(T_iv_strat3!K10=".","-",(CONCATENATE("[",ROUND(T_iv_strat3!K10,1),"; ",ROUND(T_iv_strat3!L10,1),"]")))</f>
        <v>-</v>
      </c>
      <c r="AV27" s="45" t="str">
        <f>IF(T_iv_strat3!O10=".","-",(CONCATENATE("[",ROUND(T_iv_strat3!O10,1),"; ",ROUND(T_iv_strat3!P10,1),"]")))</f>
        <v>-</v>
      </c>
      <c r="AW27" s="45" t="str">
        <f>IF(T_iv_strat3!S10=".","-",(CONCATENATE("[",ROUND(T_iv_strat3!S10,1),"; ",ROUND(T_iv_strat3!T10,1),"]")))</f>
        <v>-</v>
      </c>
      <c r="AX27" s="45" t="str">
        <f>IF(T_iv_strat3!W10=".","-",(CONCATENATE("[",ROUND(T_iv_strat3!W10,1),"; ",ROUND(T_iv_strat3!X10,1),"]")))</f>
        <v>-</v>
      </c>
      <c r="AY27" s="51" t="str">
        <f>IF(T_iv_strat3!AA10=".","-",(CONCATENATE("[",ROUND(T_iv_strat3!AA10,1),"; ",ROUND(T_iv_strat3!AB10,1),"]")))</f>
        <v>-</v>
      </c>
      <c r="AZ27" s="45" t="str">
        <f>IF(T_iv_strat3!AE10=".","-",(CONCATENATE("[",ROUND(T_iv_strat3!AE10,1),"; ",ROUND(T_iv_strat3!AF10,1),"]")))</f>
        <v>[0; 2613.8]</v>
      </c>
      <c r="BA27" s="45" t="str">
        <f>IF(T_iv_strat3!AI10=".","-",(CONCATENATE("[",ROUND(T_iv_strat3!AI10,1),"; ",ROUND(T_iv_strat3!AJ10,1),"]")))</f>
        <v>-</v>
      </c>
      <c r="BB27" s="45" t="str">
        <f>IF(T_iv_strat3!AM10=".","-",(CONCATENATE("[",ROUND(T_iv_strat3!AM10,1),"; ",ROUND(T_iv_strat3!AN10,1),"]")))</f>
        <v>-</v>
      </c>
      <c r="BC27" s="45" t="str">
        <f>IF(T_iv_strat3!AQ10=".","-",(CONCATENATE("[",ROUND(T_iv_strat3!AQ10,1),"; ",ROUND(T_iv_strat3!AR10,1),"]")))</f>
        <v>[0; 2613.8]</v>
      </c>
      <c r="BD27" s="45" t="str">
        <f>IF(T_iv_strat3!AU10=".","-",(CONCATENATE("[",ROUND(T_iv_strat3!AU10,1),"; ",ROUND(T_iv_strat3!AV10,1),"]")))</f>
        <v>-</v>
      </c>
      <c r="BE27" s="45" t="str">
        <f>IF(T_iv_strat3!AY10=".","-",(CONCATENATE("[",ROUND(T_iv_strat3!AY10,1),"; ",ROUND(T_iv_strat3!AZ10,1),"]")))</f>
        <v>-</v>
      </c>
      <c r="BF27" s="45" t="str">
        <f>IF(T_iv_strat3!BC10=".","-",(CONCATENATE("[",ROUND(T_iv_strat3!BC10,1),"; ",ROUND(T_iv_strat3!BD10,1),"]")))</f>
        <v>-</v>
      </c>
    </row>
    <row r="28" spans="1:58" x14ac:dyDescent="0.25">
      <c r="J28" s="129" t="str">
        <f>T_i!$A$11</f>
        <v>RDT manufacturer: other</v>
      </c>
      <c r="K28" s="17">
        <f>ROUND(T_iv_strat1!B11,1)</f>
        <v>3595.9</v>
      </c>
      <c r="L28" s="13">
        <f>ROUND(T_iv_strat1!F11,1)</f>
        <v>0</v>
      </c>
      <c r="M28" s="13">
        <f>ROUND(T_iv_strat1!J11,1)</f>
        <v>0</v>
      </c>
      <c r="N28" s="13">
        <f>ROUND(T_iv_strat1!N11,1)</f>
        <v>147.80000000000001</v>
      </c>
      <c r="O28" s="13">
        <f>ROUND(T_iv_strat1!R11,1)</f>
        <v>0</v>
      </c>
      <c r="P28" s="13">
        <f>ROUND(T_iv_strat1!V11,1)</f>
        <v>3448.1</v>
      </c>
      <c r="Q28" s="50">
        <f>ROUND(T_iv_strat1!Z11,1)</f>
        <v>0</v>
      </c>
      <c r="R28" s="17">
        <f>ROUND(T_iv_strat1!AD11,1)</f>
        <v>598.79999999999995</v>
      </c>
      <c r="S28" s="13">
        <f>ROUND(T_iv_strat1!AH11,1)</f>
        <v>12.7</v>
      </c>
      <c r="T28" s="13">
        <f>ROUND(T_iv_strat1!AL11,1)</f>
        <v>12.1</v>
      </c>
      <c r="U28" s="13">
        <f>ROUND(T_iv_strat1!AP11,1)</f>
        <v>69.8</v>
      </c>
      <c r="V28" s="13">
        <f>ROUND(T_iv_strat1!AT11,1)</f>
        <v>46.4</v>
      </c>
      <c r="W28" s="13">
        <f>ROUND(T_iv_strat1!AX11,1)</f>
        <v>457.8</v>
      </c>
      <c r="X28" s="13">
        <f>ROUND(T_iv_strat1!BB11,1)</f>
        <v>0</v>
      </c>
      <c r="AA28" s="129" t="str">
        <f>T_i!$A$11</f>
        <v>RDT manufacturer: other</v>
      </c>
      <c r="AB28" s="17">
        <f>ROUND(T_iv_strat2!B11,1)</f>
        <v>3595.9</v>
      </c>
      <c r="AC28" s="13">
        <f>ROUND(T_iv_strat2!F11,1)</f>
        <v>0</v>
      </c>
      <c r="AD28" s="13">
        <f>ROUND(T_iv_strat2!J11,1)</f>
        <v>0</v>
      </c>
      <c r="AE28" s="13">
        <f>ROUND(T_iv_strat2!N11,1)</f>
        <v>147.80000000000001</v>
      </c>
      <c r="AF28" s="13">
        <f>ROUND(T_iv_strat2!R11,1)</f>
        <v>0</v>
      </c>
      <c r="AG28" s="13">
        <f>ROUND(T_iv_strat2!V11,1)</f>
        <v>3448.1</v>
      </c>
      <c r="AH28" s="50">
        <f>ROUND(T_iv_strat2!Z11,1)</f>
        <v>0</v>
      </c>
      <c r="AI28" s="13">
        <f>ROUND(T_iv_strat2!AD11,1)</f>
        <v>598.79999999999995</v>
      </c>
      <c r="AJ28" s="13">
        <f>ROUND(T_iv_strat2!AH11,1)</f>
        <v>12.7</v>
      </c>
      <c r="AK28" s="13">
        <f>ROUND(T_iv_strat2!AL11,1)</f>
        <v>12.1</v>
      </c>
      <c r="AL28" s="13">
        <f>ROUND(T_iv_strat2!AP11,1)</f>
        <v>69.8</v>
      </c>
      <c r="AM28" s="13">
        <f>ROUND(T_iv_strat2!AT11,1)</f>
        <v>46.4</v>
      </c>
      <c r="AN28" s="13">
        <f>ROUND(T_iv_strat2!AX11,1)</f>
        <v>457.8</v>
      </c>
      <c r="AO28" s="13">
        <f>ROUND(T_iv_strat2!BB11,1)</f>
        <v>0</v>
      </c>
      <c r="AR28" s="129" t="str">
        <f>T_i!$A$11</f>
        <v>RDT manufacturer: other</v>
      </c>
      <c r="AS28" s="17">
        <f>ROUND(T_iv_strat3!B11,1)</f>
        <v>19.2</v>
      </c>
      <c r="AT28" s="13">
        <f>ROUND(T_iv_strat3!F11,1)</f>
        <v>0</v>
      </c>
      <c r="AU28" s="13">
        <f>ROUND(T_iv_strat3!J11,1)</f>
        <v>19.2</v>
      </c>
      <c r="AV28" s="13">
        <f>ROUND(T_iv_strat3!N11,1)</f>
        <v>0</v>
      </c>
      <c r="AW28" s="13">
        <f>ROUND(T_iv_strat3!R11,1)</f>
        <v>0</v>
      </c>
      <c r="AX28" s="13">
        <f>ROUND(T_iv_strat3!V11,1)</f>
        <v>0</v>
      </c>
      <c r="AY28" s="50">
        <f>ROUND(T_iv_strat3!Z11,1)</f>
        <v>0</v>
      </c>
      <c r="AZ28" s="13">
        <f>ROUND(T_iv_strat3!AD11,1)</f>
        <v>83.2</v>
      </c>
      <c r="BA28" s="13">
        <f>ROUND(T_iv_strat3!AH11,1)</f>
        <v>0</v>
      </c>
      <c r="BB28" s="13">
        <f>ROUND(T_iv_strat3!AL11,1)</f>
        <v>51.6</v>
      </c>
      <c r="BC28" s="13">
        <f>ROUND(T_iv_strat3!AP11,1)</f>
        <v>29.9</v>
      </c>
      <c r="BD28" s="13">
        <f>ROUND(T_iv_strat3!AT11,1)</f>
        <v>0</v>
      </c>
      <c r="BE28" s="13">
        <f>ROUND(T_iv_strat3!AX11,1)</f>
        <v>1.7</v>
      </c>
      <c r="BF28" s="13">
        <f>ROUND(T_iv_strat3!BB11,1)</f>
        <v>0</v>
      </c>
    </row>
    <row r="29" spans="1:58" s="46" customFormat="1" ht="9" x14ac:dyDescent="0.15">
      <c r="A29" s="42"/>
      <c r="B29" s="42"/>
      <c r="C29" s="42"/>
      <c r="D29" s="42"/>
      <c r="E29" s="42"/>
      <c r="F29" s="42"/>
      <c r="G29" s="42"/>
      <c r="H29" s="42"/>
      <c r="I29" s="43"/>
      <c r="J29" s="130"/>
      <c r="K29" s="44" t="str">
        <f>IF(T_iv_strat1!C11=".","-",(CONCATENATE("[",ROUND(T_iv_strat1!C11,1),"; ",ROUND(T_iv_strat1!D11,1),"]")))</f>
        <v>[0; 7570.6]</v>
      </c>
      <c r="L29" s="45" t="str">
        <f>IF(T_iv_strat1!G11=".","-",(CONCATENATE("[",ROUND(T_iv_strat1!G11,1),"; ",ROUND(T_iv_strat1!H11,1),"]")))</f>
        <v>-</v>
      </c>
      <c r="M29" s="45" t="str">
        <f>IF(T_iv_strat1!K11=".","-",(CONCATENATE("[",ROUND(T_iv_strat1!K11,1),"; ",ROUND(T_iv_strat1!L11,1),"]")))</f>
        <v>-</v>
      </c>
      <c r="N29" s="45" t="str">
        <f>IF(T_iv_strat1!O11=".","-",(CONCATENATE("[",ROUND(T_iv_strat1!O11,1),"; ",ROUND(T_iv_strat1!P11,1),"]")))</f>
        <v>[0; 0]</v>
      </c>
      <c r="O29" s="45" t="str">
        <f>IF(T_iv_strat1!S11=".","-",(CONCATENATE("[",ROUND(T_iv_strat1!S11,1),"; ",ROUND(T_iv_strat1!T11,1),"]")))</f>
        <v>[0; 0]</v>
      </c>
      <c r="P29" s="45" t="str">
        <f>IF(T_iv_strat1!W11=".","-",(CONCATENATE("[",ROUND(T_iv_strat1!W11,1),"; ",ROUND(T_iv_strat1!X11,1),"]")))</f>
        <v>[0; 7465.5]</v>
      </c>
      <c r="Q29" s="51" t="str">
        <f>IF(T_iv_strat1!AA11=".","-",(CONCATENATE("[",ROUND(T_iv_strat1!AA11,1),"; ",ROUND(T_iv_strat1!AB11,1),"]")))</f>
        <v>-</v>
      </c>
      <c r="R29" s="44" t="str">
        <f>IF(T_iv_strat1!AE11=".","-",(CONCATENATE("[",ROUND(T_iv_strat1!AE11,1),"; ",ROUND(T_iv_strat1!AF11,1),"]")))</f>
        <v>[375.9; 821.7]</v>
      </c>
      <c r="S29" s="45" t="str">
        <f>IF(T_iv_strat1!AI11=".","-",(CONCATENATE("[",ROUND(T_iv_strat1!AI11,1),"; ",ROUND(T_iv_strat1!AJ11,1),"]")))</f>
        <v>[0; 0]</v>
      </c>
      <c r="T29" s="45" t="str">
        <f>IF(T_iv_strat1!AM11=".","-",(CONCATENATE("[",ROUND(T_iv_strat1!AM11,1),"; ",ROUND(T_iv_strat1!AN11,1),"]")))</f>
        <v>[0; 0]</v>
      </c>
      <c r="U29" s="45" t="str">
        <f>IF(T_iv_strat1!AQ11=".","-",(CONCATENATE("[",ROUND(T_iv_strat1!AQ11,1),"; ",ROUND(T_iv_strat1!AR11,1),"]")))</f>
        <v>[6.3; 133.3]</v>
      </c>
      <c r="V29" s="45" t="str">
        <f>IF(T_iv_strat1!AU11=".","-",(CONCATENATE("[",ROUND(T_iv_strat1!AU11,1),"; ",ROUND(T_iv_strat1!AV11,1),"]")))</f>
        <v>[0; 0]</v>
      </c>
      <c r="W29" s="45" t="str">
        <f>IF(T_iv_strat1!AY11=".","-",(CONCATENATE("[",ROUND(T_iv_strat1!AY11,1),"; ",ROUND(T_iv_strat1!AZ11,1),"]")))</f>
        <v>[255.2; 660.4]</v>
      </c>
      <c r="X29" s="45" t="str">
        <f>IF(T_iv_strat1!BC11=".","-",(CONCATENATE("[",ROUND(T_iv_strat1!BC11,1),"; ",ROUND(T_iv_strat1!BD11,1),"]")))</f>
        <v>-</v>
      </c>
      <c r="AA29" s="130"/>
      <c r="AB29" s="44" t="str">
        <f>IF(T_iv_strat2!C11=".","-",(CONCATENATE("[",ROUND(T_iv_strat2!C11,1),"; ",ROUND(T_iv_strat2!D11,1),"]")))</f>
        <v>[0; 7570.6]</v>
      </c>
      <c r="AC29" s="45" t="str">
        <f>IF(T_iv_strat2!G11=".","-",(CONCATENATE("[",ROUND(T_iv_strat2!G11,1),"; ",ROUND(T_iv_strat2!H11,1),"]")))</f>
        <v>-</v>
      </c>
      <c r="AD29" s="45" t="str">
        <f>IF(T_iv_strat2!K11=".","-",(CONCATENATE("[",ROUND(T_iv_strat2!K11,1),"; ",ROUND(T_iv_strat2!L11,1),"]")))</f>
        <v>-</v>
      </c>
      <c r="AE29" s="45" t="str">
        <f>IF(T_iv_strat2!O11=".","-",(CONCATENATE("[",ROUND(T_iv_strat2!O11,1),"; ",ROUND(T_iv_strat2!P11,1),"]")))</f>
        <v>[0; 0]</v>
      </c>
      <c r="AF29" s="45" t="str">
        <f>IF(T_iv_strat2!S11=".","-",(CONCATENATE("[",ROUND(T_iv_strat2!S11,1),"; ",ROUND(T_iv_strat2!T11,1),"]")))</f>
        <v>[0; 0]</v>
      </c>
      <c r="AG29" s="45" t="str">
        <f>IF(T_iv_strat2!W11=".","-",(CONCATENATE("[",ROUND(T_iv_strat2!W11,1),"; ",ROUND(T_iv_strat2!X11,1),"]")))</f>
        <v>[0; 7465.5]</v>
      </c>
      <c r="AH29" s="51" t="str">
        <f>IF(T_iv_strat2!AA11=".","-",(CONCATENATE("[",ROUND(T_iv_strat2!AA11,1),"; ",ROUND(T_iv_strat2!AB11,1),"]")))</f>
        <v>-</v>
      </c>
      <c r="AI29" s="45" t="str">
        <f>IF(T_iv_strat2!AE11=".","-",(CONCATENATE("[",ROUND(T_iv_strat2!AE11,1),"; ",ROUND(T_iv_strat2!AF11,1),"]")))</f>
        <v>[375.9; 821.7]</v>
      </c>
      <c r="AJ29" s="45" t="str">
        <f>IF(T_iv_strat2!AI11=".","-",(CONCATENATE("[",ROUND(T_iv_strat2!AI11,1),"; ",ROUND(T_iv_strat2!AJ11,1),"]")))</f>
        <v>[0; 0]</v>
      </c>
      <c r="AK29" s="45" t="str">
        <f>IF(T_iv_strat2!AM11=".","-",(CONCATENATE("[",ROUND(T_iv_strat2!AM11,1),"; ",ROUND(T_iv_strat2!AN11,1),"]")))</f>
        <v>[0; 0]</v>
      </c>
      <c r="AL29" s="45" t="str">
        <f>IF(T_iv_strat2!AQ11=".","-",(CONCATENATE("[",ROUND(T_iv_strat2!AQ11,1),"; ",ROUND(T_iv_strat2!AR11,1),"]")))</f>
        <v>[6.3; 133.3]</v>
      </c>
      <c r="AM29" s="45" t="str">
        <f>IF(T_iv_strat2!AU11=".","-",(CONCATENATE("[",ROUND(T_iv_strat2!AU11,1),"; ",ROUND(T_iv_strat2!AV11,1),"]")))</f>
        <v>[0; 0]</v>
      </c>
      <c r="AN29" s="45" t="str">
        <f>IF(T_iv_strat2!AY11=".","-",(CONCATENATE("[",ROUND(T_iv_strat2!AY11,1),"; ",ROUND(T_iv_strat2!AZ11,1),"]")))</f>
        <v>[255.2; 660.4]</v>
      </c>
      <c r="AO29" s="45" t="str">
        <f>IF(T_iv_strat2!BC11=".","-",(CONCATENATE("[",ROUND(T_iv_strat2!BC11,1),"; ",ROUND(T_iv_strat2!BD11,1),"]")))</f>
        <v>-</v>
      </c>
      <c r="AR29" s="130"/>
      <c r="AS29" s="44" t="str">
        <f>IF(T_iv_strat3!C11=".","-",(CONCATENATE("[",ROUND(T_iv_strat3!C11,1),"; ",ROUND(T_iv_strat3!D11,1),"]")))</f>
        <v>[0; 196.6]</v>
      </c>
      <c r="AT29" s="45" t="str">
        <f>IF(T_iv_strat3!G11=".","-",(CONCATENATE("[",ROUND(T_iv_strat3!G11,1),"; ",ROUND(T_iv_strat3!H11,1),"]")))</f>
        <v>-</v>
      </c>
      <c r="AU29" s="45" t="str">
        <f>IF(T_iv_strat3!K11=".","-",(CONCATENATE("[",ROUND(T_iv_strat3!K11,1),"; ",ROUND(T_iv_strat3!L11,1),"]")))</f>
        <v>[0; 196.6]</v>
      </c>
      <c r="AV29" s="45" t="str">
        <f>IF(T_iv_strat3!O11=".","-",(CONCATENATE("[",ROUND(T_iv_strat3!O11,1),"; ",ROUND(T_iv_strat3!P11,1),"]")))</f>
        <v>-</v>
      </c>
      <c r="AW29" s="45" t="str">
        <f>IF(T_iv_strat3!S11=".","-",(CONCATENATE("[",ROUND(T_iv_strat3!S11,1),"; ",ROUND(T_iv_strat3!T11,1),"]")))</f>
        <v>-</v>
      </c>
      <c r="AX29" s="45" t="str">
        <f>IF(T_iv_strat3!W11=".","-",(CONCATENATE("[",ROUND(T_iv_strat3!W11,1),"; ",ROUND(T_iv_strat3!X11,1),"]")))</f>
        <v>-</v>
      </c>
      <c r="AY29" s="51" t="str">
        <f>IF(T_iv_strat3!AA11=".","-",(CONCATENATE("[",ROUND(T_iv_strat3!AA11,1),"; ",ROUND(T_iv_strat3!AB11,1),"]")))</f>
        <v>-</v>
      </c>
      <c r="AZ29" s="45" t="str">
        <f>IF(T_iv_strat3!AE11=".","-",(CONCATENATE("[",ROUND(T_iv_strat3!AE11,1),"; ",ROUND(T_iv_strat3!AF11,1),"]")))</f>
        <v>[0; 180.1]</v>
      </c>
      <c r="BA29" s="45" t="str">
        <f>IF(T_iv_strat3!AI11=".","-",(CONCATENATE("[",ROUND(T_iv_strat3!AI11,1),"; ",ROUND(T_iv_strat3!AJ11,1),"]")))</f>
        <v>-</v>
      </c>
      <c r="BB29" s="45" t="str">
        <f>IF(T_iv_strat3!AM11=".","-",(CONCATENATE("[",ROUND(T_iv_strat3!AM11,1),"; ",ROUND(T_iv_strat3!AN11,1),"]")))</f>
        <v>[0; 163.1]</v>
      </c>
      <c r="BC29" s="45" t="str">
        <f>IF(T_iv_strat3!AQ11=".","-",(CONCATENATE("[",ROUND(T_iv_strat3!AQ11,1),"; ",ROUND(T_iv_strat3!AR11,1),"]")))</f>
        <v>[0; 78.4]</v>
      </c>
      <c r="BD29" s="45" t="str">
        <f>IF(T_iv_strat3!AU11=".","-",(CONCATENATE("[",ROUND(T_iv_strat3!AU11,1),"; ",ROUND(T_iv_strat3!AV11,1),"]")))</f>
        <v>-</v>
      </c>
      <c r="BE29" s="45" t="str">
        <f>IF(T_iv_strat3!AY11=".","-",(CONCATENATE("[",ROUND(T_iv_strat3!AY11,1),"; ",ROUND(T_iv_strat3!AZ11,1),"]")))</f>
        <v>[0; 0]</v>
      </c>
      <c r="BF29" s="45" t="str">
        <f>IF(T_iv_strat3!BC11=".","-",(CONCATENATE("[",ROUND(T_iv_strat3!BC11,1),"; ",ROUND(T_iv_strat3!BD11,1),"]")))</f>
        <v>-</v>
      </c>
    </row>
    <row r="30" spans="1:58" x14ac:dyDescent="0.25">
      <c r="J30" s="129" t="str">
        <f>T_i!$A$12</f>
        <v>RDT manufacturer: don't know</v>
      </c>
      <c r="K30" s="17">
        <f>ROUND(T_iv_strat1!B12,1)</f>
        <v>0</v>
      </c>
      <c r="L30" s="13">
        <f>ROUND(T_iv_strat1!F12,1)</f>
        <v>0</v>
      </c>
      <c r="M30" s="13">
        <f>ROUND(T_iv_strat1!J12,1)</f>
        <v>0</v>
      </c>
      <c r="N30" s="13">
        <f>ROUND(T_iv_strat1!N12,1)</f>
        <v>0</v>
      </c>
      <c r="O30" s="13">
        <f>ROUND(T_iv_strat1!R12,1)</f>
        <v>0</v>
      </c>
      <c r="P30" s="13">
        <f>ROUND(T_iv_strat1!V12,1)</f>
        <v>0</v>
      </c>
      <c r="Q30" s="50">
        <f>ROUND(T_iv_strat1!Z12,1)</f>
        <v>0</v>
      </c>
      <c r="R30" s="17">
        <f>ROUND(T_iv_strat1!AD12,1)</f>
        <v>0</v>
      </c>
      <c r="S30" s="13">
        <f>ROUND(T_iv_strat1!AH12,1)</f>
        <v>0</v>
      </c>
      <c r="T30" s="13">
        <f>ROUND(T_iv_strat1!AL12,1)</f>
        <v>0</v>
      </c>
      <c r="U30" s="13">
        <f>ROUND(T_iv_strat1!AP12,1)</f>
        <v>0</v>
      </c>
      <c r="V30" s="13">
        <f>ROUND(T_iv_strat1!AT12,1)</f>
        <v>0</v>
      </c>
      <c r="W30" s="13">
        <f>ROUND(T_iv_strat1!AX12,1)</f>
        <v>0</v>
      </c>
      <c r="X30" s="13">
        <f>ROUND(T_iv_strat1!BB12,1)</f>
        <v>0</v>
      </c>
      <c r="AA30" s="129" t="str">
        <f>T_i!$A$12</f>
        <v>RDT manufacturer: don't know</v>
      </c>
      <c r="AB30" s="17">
        <f>ROUND(T_iv_strat2!B12,1)</f>
        <v>0</v>
      </c>
      <c r="AC30" s="13">
        <f>ROUND(T_iv_strat2!F12,1)</f>
        <v>0</v>
      </c>
      <c r="AD30" s="13">
        <f>ROUND(T_iv_strat2!J12,1)</f>
        <v>0</v>
      </c>
      <c r="AE30" s="13">
        <f>ROUND(T_iv_strat2!N12,1)</f>
        <v>0</v>
      </c>
      <c r="AF30" s="13">
        <f>ROUND(T_iv_strat2!R12,1)</f>
        <v>0</v>
      </c>
      <c r="AG30" s="13">
        <f>ROUND(T_iv_strat2!V12,1)</f>
        <v>0</v>
      </c>
      <c r="AH30" s="50">
        <f>ROUND(T_iv_strat2!Z12,1)</f>
        <v>0</v>
      </c>
      <c r="AI30" s="13">
        <f>ROUND(T_iv_strat2!AD12,1)</f>
        <v>0</v>
      </c>
      <c r="AJ30" s="13">
        <f>ROUND(T_iv_strat2!AH12,1)</f>
        <v>0</v>
      </c>
      <c r="AK30" s="13">
        <f>ROUND(T_iv_strat2!AL12,1)</f>
        <v>0</v>
      </c>
      <c r="AL30" s="13">
        <f>ROUND(T_iv_strat2!AP12,1)</f>
        <v>0</v>
      </c>
      <c r="AM30" s="13">
        <f>ROUND(T_iv_strat2!AT12,1)</f>
        <v>0</v>
      </c>
      <c r="AN30" s="13">
        <f>ROUND(T_iv_strat2!AX12,1)</f>
        <v>0</v>
      </c>
      <c r="AO30" s="13">
        <f>ROUND(T_iv_strat2!BB12,1)</f>
        <v>0</v>
      </c>
      <c r="AR30" s="129" t="str">
        <f>T_i!$A$12</f>
        <v>RDT manufacturer: don't know</v>
      </c>
      <c r="AS30" s="17">
        <f>ROUND(T_iv_strat3!B12,1)</f>
        <v>981.3</v>
      </c>
      <c r="AT30" s="13">
        <f>ROUND(T_iv_strat3!F12,1)</f>
        <v>0</v>
      </c>
      <c r="AU30" s="13">
        <f>ROUND(T_iv_strat3!J12,1)</f>
        <v>49.1</v>
      </c>
      <c r="AV30" s="13">
        <f>ROUND(T_iv_strat3!N12,1)</f>
        <v>449.7</v>
      </c>
      <c r="AW30" s="13">
        <f>ROUND(T_iv_strat3!R12,1)</f>
        <v>0</v>
      </c>
      <c r="AX30" s="13">
        <f>ROUND(T_iv_strat3!V12,1)</f>
        <v>356.6</v>
      </c>
      <c r="AY30" s="50">
        <f>ROUND(T_iv_strat3!Z12,1)</f>
        <v>125.9</v>
      </c>
      <c r="AZ30" s="13">
        <f>ROUND(T_iv_strat3!AD12,1)</f>
        <v>4051.1</v>
      </c>
      <c r="BA30" s="13">
        <f>ROUND(T_iv_strat3!AH12,1)</f>
        <v>0</v>
      </c>
      <c r="BB30" s="13">
        <f>ROUND(T_iv_strat3!AL12,1)</f>
        <v>72.3</v>
      </c>
      <c r="BC30" s="13">
        <f>ROUND(T_iv_strat3!AP12,1)</f>
        <v>2077.6999999999998</v>
      </c>
      <c r="BD30" s="13">
        <f>ROUND(T_iv_strat3!AT12,1)</f>
        <v>0</v>
      </c>
      <c r="BE30" s="13">
        <f>ROUND(T_iv_strat3!AX12,1)</f>
        <v>1854</v>
      </c>
      <c r="BF30" s="13">
        <f>ROUND(T_iv_strat3!BB12,1)</f>
        <v>47.2</v>
      </c>
    </row>
    <row r="31" spans="1:58" s="46" customFormat="1" ht="9" x14ac:dyDescent="0.15">
      <c r="A31" s="42"/>
      <c r="B31" s="42"/>
      <c r="C31" s="42"/>
      <c r="D31" s="42"/>
      <c r="E31" s="42"/>
      <c r="F31" s="42"/>
      <c r="G31" s="42"/>
      <c r="H31" s="42"/>
      <c r="I31" s="43"/>
      <c r="J31" s="130"/>
      <c r="K31" s="44" t="str">
        <f>IF(T_iv_strat1!C12=".","-",(CONCATENATE("[",ROUND(T_iv_strat1!C12,1),"; ",ROUND(T_iv_strat1!D12,1),"]")))</f>
        <v>-</v>
      </c>
      <c r="L31" s="45" t="str">
        <f>IF(T_iv_strat1!G12=".","-",(CONCATENATE("[",ROUND(T_iv_strat1!G12,1),"; ",ROUND(T_iv_strat1!H12,1),"]")))</f>
        <v>-</v>
      </c>
      <c r="M31" s="45" t="str">
        <f>IF(T_iv_strat1!K12=".","-",(CONCATENATE("[",ROUND(T_iv_strat1!K12,1),"; ",ROUND(T_iv_strat1!L12,1),"]")))</f>
        <v>-</v>
      </c>
      <c r="N31" s="45" t="str">
        <f>IF(T_iv_strat1!O12=".","-",(CONCATENATE("[",ROUND(T_iv_strat1!O12,1),"; ",ROUND(T_iv_strat1!P12,1),"]")))</f>
        <v>-</v>
      </c>
      <c r="O31" s="45" t="str">
        <f>IF(T_iv_strat1!S12=".","-",(CONCATENATE("[",ROUND(T_iv_strat1!S12,1),"; ",ROUND(T_iv_strat1!T12,1),"]")))</f>
        <v>-</v>
      </c>
      <c r="P31" s="45" t="str">
        <f>IF(T_iv_strat1!W12=".","-",(CONCATENATE("[",ROUND(T_iv_strat1!W12,1),"; ",ROUND(T_iv_strat1!X12,1),"]")))</f>
        <v>-</v>
      </c>
      <c r="Q31" s="51" t="str">
        <f>IF(T_iv_strat1!AA12=".","-",(CONCATENATE("[",ROUND(T_iv_strat1!AA12,1),"; ",ROUND(T_iv_strat1!AB12,1),"]")))</f>
        <v>-</v>
      </c>
      <c r="R31" s="44" t="str">
        <f>IF(T_iv_strat1!AE12=".","-",(CONCATENATE("[",ROUND(T_iv_strat1!AE12,1),"; ",ROUND(T_iv_strat1!AF12,1),"]")))</f>
        <v>-</v>
      </c>
      <c r="S31" s="45" t="str">
        <f>IF(T_iv_strat1!AI12=".","-",(CONCATENATE("[",ROUND(T_iv_strat1!AI12,1),"; ",ROUND(T_iv_strat1!AJ12,1),"]")))</f>
        <v>-</v>
      </c>
      <c r="T31" s="45" t="str">
        <f>IF(T_iv_strat1!AM12=".","-",(CONCATENATE("[",ROUND(T_iv_strat1!AM12,1),"; ",ROUND(T_iv_strat1!AN12,1),"]")))</f>
        <v>-</v>
      </c>
      <c r="U31" s="45" t="str">
        <f>IF(T_iv_strat1!AQ12=".","-",(CONCATENATE("[",ROUND(T_iv_strat1!AQ12,1),"; ",ROUND(T_iv_strat1!AR12,1),"]")))</f>
        <v>-</v>
      </c>
      <c r="V31" s="45" t="str">
        <f>IF(T_iv_strat1!AU12=".","-",(CONCATENATE("[",ROUND(T_iv_strat1!AU12,1),"; ",ROUND(T_iv_strat1!AV12,1),"]")))</f>
        <v>-</v>
      </c>
      <c r="W31" s="45" t="str">
        <f>IF(T_iv_strat1!AY12=".","-",(CONCATENATE("[",ROUND(T_iv_strat1!AY12,1),"; ",ROUND(T_iv_strat1!AZ12,1),"]")))</f>
        <v>-</v>
      </c>
      <c r="X31" s="45" t="str">
        <f>IF(T_iv_strat1!BC12=".","-",(CONCATENATE("[",ROUND(T_iv_strat1!BC12,1),"; ",ROUND(T_iv_strat1!BD12,1),"]")))</f>
        <v>-</v>
      </c>
      <c r="AA31" s="130"/>
      <c r="AB31" s="44" t="str">
        <f>IF(T_iv_strat2!C12=".","-",(CONCATENATE("[",ROUND(T_iv_strat2!C12,1),"; ",ROUND(T_iv_strat2!D12,1),"]")))</f>
        <v>-</v>
      </c>
      <c r="AC31" s="45" t="str">
        <f>IF(T_iv_strat2!G12=".","-",(CONCATENATE("[",ROUND(T_iv_strat2!G12,1),"; ",ROUND(T_iv_strat2!H12,1),"]")))</f>
        <v>-</v>
      </c>
      <c r="AD31" s="45" t="str">
        <f>IF(T_iv_strat2!K12=".","-",(CONCATENATE("[",ROUND(T_iv_strat2!K12,1),"; ",ROUND(T_iv_strat2!L12,1),"]")))</f>
        <v>-</v>
      </c>
      <c r="AE31" s="45" t="str">
        <f>IF(T_iv_strat2!O12=".","-",(CONCATENATE("[",ROUND(T_iv_strat2!O12,1),"; ",ROUND(T_iv_strat2!P12,1),"]")))</f>
        <v>-</v>
      </c>
      <c r="AF31" s="45" t="str">
        <f>IF(T_iv_strat2!S12=".","-",(CONCATENATE("[",ROUND(T_iv_strat2!S12,1),"; ",ROUND(T_iv_strat2!T12,1),"]")))</f>
        <v>-</v>
      </c>
      <c r="AG31" s="45" t="str">
        <f>IF(T_iv_strat2!W12=".","-",(CONCATENATE("[",ROUND(T_iv_strat2!W12,1),"; ",ROUND(T_iv_strat2!X12,1),"]")))</f>
        <v>-</v>
      </c>
      <c r="AH31" s="51" t="str">
        <f>IF(T_iv_strat2!AA12=".","-",(CONCATENATE("[",ROUND(T_iv_strat2!AA12,1),"; ",ROUND(T_iv_strat2!AB12,1),"]")))</f>
        <v>-</v>
      </c>
      <c r="AI31" s="45" t="str">
        <f>IF(T_iv_strat2!AE12=".","-",(CONCATENATE("[",ROUND(T_iv_strat2!AE12,1),"; ",ROUND(T_iv_strat2!AF12,1),"]")))</f>
        <v>-</v>
      </c>
      <c r="AJ31" s="45" t="str">
        <f>IF(T_iv_strat2!AI12=".","-",(CONCATENATE("[",ROUND(T_iv_strat2!AI12,1),"; ",ROUND(T_iv_strat2!AJ12,1),"]")))</f>
        <v>-</v>
      </c>
      <c r="AK31" s="45" t="str">
        <f>IF(T_iv_strat2!AM12=".","-",(CONCATENATE("[",ROUND(T_iv_strat2!AM12,1),"; ",ROUND(T_iv_strat2!AN12,1),"]")))</f>
        <v>-</v>
      </c>
      <c r="AL31" s="45" t="str">
        <f>IF(T_iv_strat2!AQ12=".","-",(CONCATENATE("[",ROUND(T_iv_strat2!AQ12,1),"; ",ROUND(T_iv_strat2!AR12,1),"]")))</f>
        <v>-</v>
      </c>
      <c r="AM31" s="45" t="str">
        <f>IF(T_iv_strat2!AU12=".","-",(CONCATENATE("[",ROUND(T_iv_strat2!AU12,1),"; ",ROUND(T_iv_strat2!AV12,1),"]")))</f>
        <v>-</v>
      </c>
      <c r="AN31" s="45" t="str">
        <f>IF(T_iv_strat2!AY12=".","-",(CONCATENATE("[",ROUND(T_iv_strat2!AY12,1),"; ",ROUND(T_iv_strat2!AZ12,1),"]")))</f>
        <v>-</v>
      </c>
      <c r="AO31" s="45" t="str">
        <f>IF(T_iv_strat2!BC12=".","-",(CONCATENATE("[",ROUND(T_iv_strat2!BC12,1),"; ",ROUND(T_iv_strat2!BD12,1),"]")))</f>
        <v>-</v>
      </c>
      <c r="AR31" s="130"/>
      <c r="AS31" s="44" t="str">
        <f>IF(T_iv_strat3!C12=".","-",(CONCATENATE("[",ROUND(T_iv_strat3!C12,1),"; ",ROUND(T_iv_strat3!D12,1),"]")))</f>
        <v>[0; 2102.8]</v>
      </c>
      <c r="AT31" s="45" t="str">
        <f>IF(T_iv_strat3!G12=".","-",(CONCATENATE("[",ROUND(T_iv_strat3!G12,1),"; ",ROUND(T_iv_strat3!H12,1),"]")))</f>
        <v>-</v>
      </c>
      <c r="AU31" s="45" t="str">
        <f>IF(T_iv_strat3!K12=".","-",(CONCATENATE("[",ROUND(T_iv_strat3!K12,1),"; ",ROUND(T_iv_strat3!L12,1),"]")))</f>
        <v>[0; 215.4]</v>
      </c>
      <c r="AV31" s="45" t="str">
        <f>IF(T_iv_strat3!O12=".","-",(CONCATENATE("[",ROUND(T_iv_strat3!O12,1),"; ",ROUND(T_iv_strat3!P12,1),"]")))</f>
        <v>[0; 1198.1]</v>
      </c>
      <c r="AW31" s="45" t="str">
        <f>IF(T_iv_strat3!S12=".","-",(CONCATENATE("[",ROUND(T_iv_strat3!S12,1),"; ",ROUND(T_iv_strat3!T12,1),"]")))</f>
        <v>-</v>
      </c>
      <c r="AX31" s="45" t="str">
        <f>IF(T_iv_strat3!W12=".","-",(CONCATENATE("[",ROUND(T_iv_strat3!W12,1),"; ",ROUND(T_iv_strat3!X12,1),"]")))</f>
        <v>[0; 873.8]</v>
      </c>
      <c r="AY31" s="51" t="str">
        <f>IF(T_iv_strat3!AA12=".","-",(CONCATENATE("[",ROUND(T_iv_strat3!AA12,1),"; ",ROUND(T_iv_strat3!AB12,1),"]")))</f>
        <v>[0; 0]</v>
      </c>
      <c r="AZ31" s="45" t="str">
        <f>IF(T_iv_strat3!AE12=".","-",(CONCATENATE("[",ROUND(T_iv_strat3!AE12,1),"; ",ROUND(T_iv_strat3!AF12,1),"]")))</f>
        <v>[1779.2; 6323.1]</v>
      </c>
      <c r="BA31" s="45" t="str">
        <f>IF(T_iv_strat3!AI12=".","-",(CONCATENATE("[",ROUND(T_iv_strat3!AI12,1),"; ",ROUND(T_iv_strat3!AJ12,1),"]")))</f>
        <v>-</v>
      </c>
      <c r="BB31" s="45" t="str">
        <f>IF(T_iv_strat3!AM12=".","-",(CONCATENATE("[",ROUND(T_iv_strat3!AM12,1),"; ",ROUND(T_iv_strat3!AN12,1),"]")))</f>
        <v>[0; 197]</v>
      </c>
      <c r="BC31" s="45" t="str">
        <f>IF(T_iv_strat3!AQ12=".","-",(CONCATENATE("[",ROUND(T_iv_strat3!AQ12,1),"; ",ROUND(T_iv_strat3!AR12,1),"]")))</f>
        <v>[253.3; 3902]</v>
      </c>
      <c r="BD31" s="45" t="str">
        <f>IF(T_iv_strat3!AU12=".","-",(CONCATENATE("[",ROUND(T_iv_strat3!AU12,1),"; ",ROUND(T_iv_strat3!AV12,1),"]")))</f>
        <v>-</v>
      </c>
      <c r="BE31" s="45" t="str">
        <f>IF(T_iv_strat3!AY12=".","-",(CONCATENATE("[",ROUND(T_iv_strat3!AY12,1),"; ",ROUND(T_iv_strat3!AZ12,1),"]")))</f>
        <v>[715.3; 2992.6]</v>
      </c>
      <c r="BF31" s="45" t="str">
        <f>IF(T_iv_strat3!BC12=".","-",(CONCATENATE("[",ROUND(T_iv_strat3!BC12,1),"; ",ROUND(T_iv_strat3!BD12,1),"]")))</f>
        <v>[0; 161.5]</v>
      </c>
    </row>
    <row r="32" spans="1:58" x14ac:dyDescent="0.25">
      <c r="J32" s="129">
        <f>T_i!$A$13</f>
        <v>0</v>
      </c>
      <c r="K32" s="17">
        <f>ROUND(T_iv_strat1!B13,1)</f>
        <v>0</v>
      </c>
      <c r="L32" s="13">
        <f>ROUND(T_iv_strat1!F13,1)</f>
        <v>0</v>
      </c>
      <c r="M32" s="13">
        <f>ROUND(T_iv_strat1!J13,1)</f>
        <v>0</v>
      </c>
      <c r="N32" s="13">
        <f>ROUND(T_iv_strat1!N13,1)</f>
        <v>0</v>
      </c>
      <c r="O32" s="13">
        <f>ROUND(T_iv_strat1!R13,1)</f>
        <v>0</v>
      </c>
      <c r="P32" s="13">
        <f>ROUND(T_iv_strat1!V13,1)</f>
        <v>0</v>
      </c>
      <c r="Q32" s="50">
        <f>ROUND(T_iv_strat1!Z13,1)</f>
        <v>0</v>
      </c>
      <c r="R32" s="17">
        <f>ROUND(T_iv_strat1!AD13,1)</f>
        <v>0</v>
      </c>
      <c r="S32" s="13">
        <f>ROUND(T_iv_strat1!AH13,1)</f>
        <v>0</v>
      </c>
      <c r="T32" s="13">
        <f>ROUND(T_iv_strat1!AL13,1)</f>
        <v>0</v>
      </c>
      <c r="U32" s="13">
        <f>ROUND(T_iv_strat1!AP13,1)</f>
        <v>0</v>
      </c>
      <c r="V32" s="13">
        <f>ROUND(T_iv_strat1!AT13,1)</f>
        <v>0</v>
      </c>
      <c r="W32" s="13">
        <f>ROUND(T_iv_strat1!AX13,1)</f>
        <v>0</v>
      </c>
      <c r="X32" s="13">
        <f>ROUND(T_iv_strat1!BB13,1)</f>
        <v>0</v>
      </c>
      <c r="AA32" s="129">
        <f>T_i!$A$13</f>
        <v>0</v>
      </c>
      <c r="AB32" s="17">
        <f>ROUND(T_iv_strat2!B13,1)</f>
        <v>0</v>
      </c>
      <c r="AC32" s="13">
        <f>ROUND(T_iv_strat2!F13,1)</f>
        <v>0</v>
      </c>
      <c r="AD32" s="13">
        <f>ROUND(T_iv_strat2!J13,1)</f>
        <v>0</v>
      </c>
      <c r="AE32" s="13">
        <f>ROUND(T_iv_strat2!N13,1)</f>
        <v>0</v>
      </c>
      <c r="AF32" s="13">
        <f>ROUND(T_iv_strat2!R13,1)</f>
        <v>0</v>
      </c>
      <c r="AG32" s="13">
        <f>ROUND(T_iv_strat2!V13,1)</f>
        <v>0</v>
      </c>
      <c r="AH32" s="50">
        <f>ROUND(T_iv_strat2!Z13,1)</f>
        <v>0</v>
      </c>
      <c r="AI32" s="13">
        <f>ROUND(T_iv_strat2!AD13,1)</f>
        <v>0</v>
      </c>
      <c r="AJ32" s="13">
        <f>ROUND(T_iv_strat2!AH13,1)</f>
        <v>0</v>
      </c>
      <c r="AK32" s="13">
        <f>ROUND(T_iv_strat2!AL13,1)</f>
        <v>0</v>
      </c>
      <c r="AL32" s="13">
        <f>ROUND(T_iv_strat2!AP13,1)</f>
        <v>0</v>
      </c>
      <c r="AM32" s="13">
        <f>ROUND(T_iv_strat2!AT13,1)</f>
        <v>0</v>
      </c>
      <c r="AN32" s="13">
        <f>ROUND(T_iv_strat2!AX13,1)</f>
        <v>0</v>
      </c>
      <c r="AO32" s="13">
        <f>ROUND(T_iv_strat2!BB13,1)</f>
        <v>0</v>
      </c>
      <c r="AR32" s="129">
        <f>T_i!$A$13</f>
        <v>0</v>
      </c>
      <c r="AS32" s="17">
        <f>ROUND(T_iv_strat3!B13,1)</f>
        <v>2110.4</v>
      </c>
      <c r="AT32" s="13">
        <f>ROUND(T_iv_strat3!F13,1)</f>
        <v>0</v>
      </c>
      <c r="AU32" s="13">
        <f>ROUND(T_iv_strat3!J13,1)</f>
        <v>0.1</v>
      </c>
      <c r="AV32" s="13">
        <f>ROUND(T_iv_strat3!N13,1)</f>
        <v>340.5</v>
      </c>
      <c r="AW32" s="13">
        <f>ROUND(T_iv_strat3!R13,1)</f>
        <v>0</v>
      </c>
      <c r="AX32" s="13">
        <f>ROUND(T_iv_strat3!V13,1)</f>
        <v>1639.1</v>
      </c>
      <c r="AY32" s="50">
        <f>ROUND(T_iv_strat3!Z13,1)</f>
        <v>130.69999999999999</v>
      </c>
      <c r="AZ32" s="13">
        <f>ROUND(T_iv_strat3!AD13,1)</f>
        <v>11762.6</v>
      </c>
      <c r="BA32" s="13">
        <f>ROUND(T_iv_strat3!AH13,1)</f>
        <v>0</v>
      </c>
      <c r="BB32" s="13">
        <f>ROUND(T_iv_strat3!AL13,1)</f>
        <v>621.5</v>
      </c>
      <c r="BC32" s="13">
        <f>ROUND(T_iv_strat3!AP13,1)</f>
        <v>3870.6</v>
      </c>
      <c r="BD32" s="13">
        <f>ROUND(T_iv_strat3!AT13,1)</f>
        <v>0</v>
      </c>
      <c r="BE32" s="13">
        <f>ROUND(T_iv_strat3!AX13,1)</f>
        <v>6485.1</v>
      </c>
      <c r="BF32" s="13">
        <f>ROUND(T_iv_strat3!BB13,1)</f>
        <v>785.5</v>
      </c>
    </row>
    <row r="33" spans="1:58" s="46" customFormat="1" ht="9" x14ac:dyDescent="0.15">
      <c r="A33" s="42"/>
      <c r="B33" s="42"/>
      <c r="C33" s="42"/>
      <c r="D33" s="42"/>
      <c r="E33" s="42"/>
      <c r="F33" s="42"/>
      <c r="G33" s="42"/>
      <c r="H33" s="42"/>
      <c r="I33" s="43"/>
      <c r="J33" s="130"/>
      <c r="K33" s="44" t="str">
        <f>IF(T_iv_strat1!C13=".","-",(CONCATENATE("[",ROUND(T_iv_strat1!C13,1),"; ",ROUND(T_iv_strat1!D13,1),"]")))</f>
        <v>[0; 0]</v>
      </c>
      <c r="L33" s="45" t="str">
        <f>IF(T_iv_strat1!G13=".","-",(CONCATENATE("[",ROUND(T_iv_strat1!G13,1),"; ",ROUND(T_iv_strat1!H13,1),"]")))</f>
        <v>[0; 0]</v>
      </c>
      <c r="M33" s="45" t="str">
        <f>IF(T_iv_strat1!K13=".","-",(CONCATENATE("[",ROUND(T_iv_strat1!K13,1),"; ",ROUND(T_iv_strat1!L13,1),"]")))</f>
        <v>[0; 0]</v>
      </c>
      <c r="N33" s="45" t="str">
        <f>IF(T_iv_strat1!O13=".","-",(CONCATENATE("[",ROUND(T_iv_strat1!O13,1),"; ",ROUND(T_iv_strat1!P13,1),"]")))</f>
        <v>[0; 0]</v>
      </c>
      <c r="O33" s="45" t="str">
        <f>IF(T_iv_strat1!S13=".","-",(CONCATENATE("[",ROUND(T_iv_strat1!S13,1),"; ",ROUND(T_iv_strat1!T13,1),"]")))</f>
        <v>[0; 0]</v>
      </c>
      <c r="P33" s="45" t="str">
        <f>IF(T_iv_strat1!W13=".","-",(CONCATENATE("[",ROUND(T_iv_strat1!W13,1),"; ",ROUND(T_iv_strat1!X13,1),"]")))</f>
        <v>[0; 0]</v>
      </c>
      <c r="Q33" s="51" t="str">
        <f>IF(T_iv_strat1!AA13=".","-",(CONCATENATE("[",ROUND(T_iv_strat1!AA13,1),"; ",ROUND(T_iv_strat1!AB13,1),"]")))</f>
        <v>[0; 0]</v>
      </c>
      <c r="R33" s="44" t="str">
        <f>IF(T_iv_strat1!AE13=".","-",(CONCATENATE("[",ROUND(T_iv_strat1!AE13,1),"; ",ROUND(T_iv_strat1!AF13,1),"]")))</f>
        <v>[0; 0]</v>
      </c>
      <c r="S33" s="45" t="str">
        <f>IF(T_iv_strat1!AI13=".","-",(CONCATENATE("[",ROUND(T_iv_strat1!AI13,1),"; ",ROUND(T_iv_strat1!AJ13,1),"]")))</f>
        <v>[0; 0]</v>
      </c>
      <c r="T33" s="45" t="str">
        <f>IF(T_iv_strat1!AM13=".","-",(CONCATENATE("[",ROUND(T_iv_strat1!AM13,1),"; ",ROUND(T_iv_strat1!AN13,1),"]")))</f>
        <v>[0; 0]</v>
      </c>
      <c r="U33" s="45" t="str">
        <f>IF(T_iv_strat1!AQ13=".","-",(CONCATENATE("[",ROUND(T_iv_strat1!AQ13,1),"; ",ROUND(T_iv_strat1!AR13,1),"]")))</f>
        <v>[0; 0]</v>
      </c>
      <c r="V33" s="45" t="str">
        <f>IF(T_iv_strat1!AU13=".","-",(CONCATENATE("[",ROUND(T_iv_strat1!AU13,1),"; ",ROUND(T_iv_strat1!AV13,1),"]")))</f>
        <v>[0; 0]</v>
      </c>
      <c r="W33" s="45" t="str">
        <f>IF(T_iv_strat1!AY13=".","-",(CONCATENATE("[",ROUND(T_iv_strat1!AY13,1),"; ",ROUND(T_iv_strat1!AZ13,1),"]")))</f>
        <v>[0; 0]</v>
      </c>
      <c r="X33" s="45" t="str">
        <f>IF(T_iv_strat1!BC13=".","-",(CONCATENATE("[",ROUND(T_iv_strat1!BC13,1),"; ",ROUND(T_iv_strat1!BD13,1),"]")))</f>
        <v>[0; 0]</v>
      </c>
      <c r="AA33" s="130"/>
      <c r="AB33" s="44" t="str">
        <f>IF(T_iv_strat2!C13=".","-",(CONCATENATE("[",ROUND(T_iv_strat2!C13,1),"; ",ROUND(T_iv_strat2!D13,1),"]")))</f>
        <v>[0; 0]</v>
      </c>
      <c r="AC33" s="45" t="str">
        <f>IF(T_iv_strat2!G13=".","-",(CONCATENATE("[",ROUND(T_iv_strat2!G13,1),"; ",ROUND(T_iv_strat2!H13,1),"]")))</f>
        <v>[0; 0]</v>
      </c>
      <c r="AD33" s="45" t="str">
        <f>IF(T_iv_strat2!K13=".","-",(CONCATENATE("[",ROUND(T_iv_strat2!K13,1),"; ",ROUND(T_iv_strat2!L13,1),"]")))</f>
        <v>[0; 0]</v>
      </c>
      <c r="AE33" s="45" t="str">
        <f>IF(T_iv_strat2!O13=".","-",(CONCATENATE("[",ROUND(T_iv_strat2!O13,1),"; ",ROUND(T_iv_strat2!P13,1),"]")))</f>
        <v>[0; 0]</v>
      </c>
      <c r="AF33" s="45" t="str">
        <f>IF(T_iv_strat2!S13=".","-",(CONCATENATE("[",ROUND(T_iv_strat2!S13,1),"; ",ROUND(T_iv_strat2!T13,1),"]")))</f>
        <v>[0; 0]</v>
      </c>
      <c r="AG33" s="45" t="str">
        <f>IF(T_iv_strat2!W13=".","-",(CONCATENATE("[",ROUND(T_iv_strat2!W13,1),"; ",ROUND(T_iv_strat2!X13,1),"]")))</f>
        <v>[0; 0]</v>
      </c>
      <c r="AH33" s="51" t="str">
        <f>IF(T_iv_strat2!AA13=".","-",(CONCATENATE("[",ROUND(T_iv_strat2!AA13,1),"; ",ROUND(T_iv_strat2!AB13,1),"]")))</f>
        <v>[0; 0]</v>
      </c>
      <c r="AI33" s="45" t="str">
        <f>IF(T_iv_strat2!AE13=".","-",(CONCATENATE("[",ROUND(T_iv_strat2!AE13,1),"; ",ROUND(T_iv_strat2!AF13,1),"]")))</f>
        <v>[0; 0]</v>
      </c>
      <c r="AJ33" s="45" t="str">
        <f>IF(T_iv_strat2!AI13=".","-",(CONCATENATE("[",ROUND(T_iv_strat2!AI13,1),"; ",ROUND(T_iv_strat2!AJ13,1),"]")))</f>
        <v>[0; 0]</v>
      </c>
      <c r="AK33" s="45" t="str">
        <f>IF(T_iv_strat2!AM13=".","-",(CONCATENATE("[",ROUND(T_iv_strat2!AM13,1),"; ",ROUND(T_iv_strat2!AN13,1),"]")))</f>
        <v>[0; 0]</v>
      </c>
      <c r="AL33" s="45" t="str">
        <f>IF(T_iv_strat2!AQ13=".","-",(CONCATENATE("[",ROUND(T_iv_strat2!AQ13,1),"; ",ROUND(T_iv_strat2!AR13,1),"]")))</f>
        <v>[0; 0]</v>
      </c>
      <c r="AM33" s="45" t="str">
        <f>IF(T_iv_strat2!AU13=".","-",(CONCATENATE("[",ROUND(T_iv_strat2!AU13,1),"; ",ROUND(T_iv_strat2!AV13,1),"]")))</f>
        <v>[0; 0]</v>
      </c>
      <c r="AN33" s="45" t="str">
        <f>IF(T_iv_strat2!AY13=".","-",(CONCATENATE("[",ROUND(T_iv_strat2!AY13,1),"; ",ROUND(T_iv_strat2!AZ13,1),"]")))</f>
        <v>[0; 0]</v>
      </c>
      <c r="AO33" s="45" t="str">
        <f>IF(T_iv_strat2!BC13=".","-",(CONCATENATE("[",ROUND(T_iv_strat2!BC13,1),"; ",ROUND(T_iv_strat2!BD13,1),"]")))</f>
        <v>[0; 0]</v>
      </c>
      <c r="AR33" s="130"/>
      <c r="AS33" s="44" t="str">
        <f>IF(T_iv_strat3!C13=".","-",(CONCATENATE("[",ROUND(T_iv_strat3!C13,1),"; ",ROUND(T_iv_strat3!D13,1),"]")))</f>
        <v>[0; 4482.5]</v>
      </c>
      <c r="AT33" s="45" t="str">
        <f>IF(T_iv_strat3!G13=".","-",(CONCATENATE("[",ROUND(T_iv_strat3!G13,1),"; ",ROUND(T_iv_strat3!H13,1),"]")))</f>
        <v>-</v>
      </c>
      <c r="AU33" s="45" t="str">
        <f>IF(T_iv_strat3!K13=".","-",(CONCATENATE("[",ROUND(T_iv_strat3!K13,1),"; ",ROUND(T_iv_strat3!L13,1),"]")))</f>
        <v>[0; 0]</v>
      </c>
      <c r="AV33" s="45" t="str">
        <f>IF(T_iv_strat3!O13=".","-",(CONCATENATE("[",ROUND(T_iv_strat3!O13,1),"; ",ROUND(T_iv_strat3!P13,1),"]")))</f>
        <v>[0; 700.7]</v>
      </c>
      <c r="AW33" s="45" t="str">
        <f>IF(T_iv_strat3!S13=".","-",(CONCATENATE("[",ROUND(T_iv_strat3!S13,1),"; ",ROUND(T_iv_strat3!T13,1),"]")))</f>
        <v>-</v>
      </c>
      <c r="AX33" s="45" t="str">
        <f>IF(T_iv_strat3!W13=".","-",(CONCATENATE("[",ROUND(T_iv_strat3!W13,1),"; ",ROUND(T_iv_strat3!X13,1),"]")))</f>
        <v>[0; 4059.1]</v>
      </c>
      <c r="AY33" s="51" t="str">
        <f>IF(T_iv_strat3!AA13=".","-",(CONCATENATE("[",ROUND(T_iv_strat3!AA13,1),"; ",ROUND(T_iv_strat3!AB13,1),"]")))</f>
        <v>[0; 1657.5]</v>
      </c>
      <c r="AZ33" s="45" t="str">
        <f>IF(T_iv_strat3!AE13=".","-",(CONCATENATE("[",ROUND(T_iv_strat3!AE13,1),"; ",ROUND(T_iv_strat3!AF13,1),"]")))</f>
        <v>[3423.2; 20101.9]</v>
      </c>
      <c r="BA33" s="45" t="str">
        <f>IF(T_iv_strat3!AI13=".","-",(CONCATENATE("[",ROUND(T_iv_strat3!AI13,1),"; ",ROUND(T_iv_strat3!AJ13,1),"]")))</f>
        <v>-</v>
      </c>
      <c r="BB33" s="45" t="str">
        <f>IF(T_iv_strat3!AM13=".","-",(CONCATENATE("[",ROUND(T_iv_strat3!AM13,1),"; ",ROUND(T_iv_strat3!AN13,1),"]")))</f>
        <v>[0; 1458.6]</v>
      </c>
      <c r="BC33" s="45" t="str">
        <f>IF(T_iv_strat3!AQ13=".","-",(CONCATENATE("[",ROUND(T_iv_strat3!AQ13,1),"; ",ROUND(T_iv_strat3!AR13,1),"]")))</f>
        <v>[0; 8130.7]</v>
      </c>
      <c r="BD33" s="45" t="str">
        <f>IF(T_iv_strat3!AU13=".","-",(CONCATENATE("[",ROUND(T_iv_strat3!AU13,1),"; ",ROUND(T_iv_strat3!AV13,1),"]")))</f>
        <v>-</v>
      </c>
      <c r="BE33" s="45" t="str">
        <f>IF(T_iv_strat3!AY13=".","-",(CONCATENATE("[",ROUND(T_iv_strat3!AY13,1),"; ",ROUND(T_iv_strat3!AZ13,1),"]")))</f>
        <v>[34.9; 12935.2]</v>
      </c>
      <c r="BF33" s="45" t="str">
        <f>IF(T_iv_strat3!BC13=".","-",(CONCATENATE("[",ROUND(T_iv_strat3!BC13,1),"; ",ROUND(T_iv_strat3!BD13,1),"]")))</f>
        <v>[0; 1911.2]</v>
      </c>
    </row>
    <row r="34" spans="1:58" x14ac:dyDescent="0.25">
      <c r="J34" s="131">
        <f>T_i!$A$14</f>
        <v>0</v>
      </c>
      <c r="K34" s="17">
        <f>ROUND(T_iv_strat1!B14,1)</f>
        <v>0</v>
      </c>
      <c r="L34" s="13">
        <f>ROUND(T_iv_strat1!F14,1)</f>
        <v>0</v>
      </c>
      <c r="M34" s="13">
        <f>ROUND(T_iv_strat1!J14,1)</f>
        <v>0</v>
      </c>
      <c r="N34" s="13">
        <f>ROUND(T_iv_strat1!N14,1)</f>
        <v>0</v>
      </c>
      <c r="O34" s="13">
        <f>ROUND(T_iv_strat1!R14,1)</f>
        <v>0</v>
      </c>
      <c r="P34" s="13">
        <f>ROUND(T_iv_strat1!V14,1)</f>
        <v>0</v>
      </c>
      <c r="Q34" s="50">
        <f>ROUND(T_iv_strat1!Z14,1)</f>
        <v>0</v>
      </c>
      <c r="R34" s="17">
        <f>ROUND(T_iv_strat1!AD14,1)</f>
        <v>0</v>
      </c>
      <c r="S34" s="13">
        <f>ROUND(T_iv_strat1!AH14,1)</f>
        <v>0</v>
      </c>
      <c r="T34" s="13">
        <f>ROUND(T_iv_strat1!AL14,1)</f>
        <v>0</v>
      </c>
      <c r="U34" s="13">
        <f>ROUND(T_iv_strat1!AP14,1)</f>
        <v>0</v>
      </c>
      <c r="V34" s="13">
        <f>ROUND(T_iv_strat1!AT14,1)</f>
        <v>0</v>
      </c>
      <c r="W34" s="13">
        <f>ROUND(T_iv_strat1!AX14,1)</f>
        <v>0</v>
      </c>
      <c r="X34" s="13">
        <f>ROUND(T_iv_strat1!BB14,1)</f>
        <v>0</v>
      </c>
      <c r="AA34" s="131">
        <f>T_i!$A$14</f>
        <v>0</v>
      </c>
      <c r="AB34" s="17">
        <f>ROUND(T_iv_strat2!B14,1)</f>
        <v>0</v>
      </c>
      <c r="AC34" s="13">
        <f>ROUND(T_iv_strat2!F14,1)</f>
        <v>0</v>
      </c>
      <c r="AD34" s="13">
        <f>ROUND(T_iv_strat2!J14,1)</f>
        <v>0</v>
      </c>
      <c r="AE34" s="13">
        <f>ROUND(T_iv_strat2!N14,1)</f>
        <v>0</v>
      </c>
      <c r="AF34" s="13">
        <f>ROUND(T_iv_strat2!R14,1)</f>
        <v>0</v>
      </c>
      <c r="AG34" s="13">
        <f>ROUND(T_iv_strat2!V14,1)</f>
        <v>0</v>
      </c>
      <c r="AH34" s="50">
        <f>ROUND(T_iv_strat2!Z14,1)</f>
        <v>0</v>
      </c>
      <c r="AI34" s="13">
        <f>ROUND(T_iv_strat2!AD14,1)</f>
        <v>0</v>
      </c>
      <c r="AJ34" s="13">
        <f>ROUND(T_iv_strat2!AH14,1)</f>
        <v>0</v>
      </c>
      <c r="AK34" s="13">
        <f>ROUND(T_iv_strat2!AL14,1)</f>
        <v>0</v>
      </c>
      <c r="AL34" s="13">
        <f>ROUND(T_iv_strat2!AP14,1)</f>
        <v>0</v>
      </c>
      <c r="AM34" s="13">
        <f>ROUND(T_iv_strat2!AT14,1)</f>
        <v>0</v>
      </c>
      <c r="AN34" s="13">
        <f>ROUND(T_iv_strat2!AX14,1)</f>
        <v>0</v>
      </c>
      <c r="AO34" s="13">
        <f>ROUND(T_iv_strat2!BB14,1)</f>
        <v>0</v>
      </c>
      <c r="AR34" s="131">
        <f>T_i!$A$14</f>
        <v>0</v>
      </c>
      <c r="AS34" s="17">
        <f>ROUND(T_iv_strat3!B14,1)</f>
        <v>73.400000000000006</v>
      </c>
      <c r="AT34" s="13">
        <f>ROUND(T_iv_strat3!F14,1)</f>
        <v>0</v>
      </c>
      <c r="AU34" s="13">
        <f>ROUND(T_iv_strat3!J14,1)</f>
        <v>0</v>
      </c>
      <c r="AV34" s="13">
        <f>ROUND(T_iv_strat3!N14,1)</f>
        <v>0</v>
      </c>
      <c r="AW34" s="13">
        <f>ROUND(T_iv_strat3!R14,1)</f>
        <v>0</v>
      </c>
      <c r="AX34" s="13">
        <f>ROUND(T_iv_strat3!V14,1)</f>
        <v>73.400000000000006</v>
      </c>
      <c r="AY34" s="50">
        <f>ROUND(T_iv_strat3!Z14,1)</f>
        <v>0</v>
      </c>
      <c r="AZ34" s="13">
        <f>ROUND(T_iv_strat3!AD14,1)</f>
        <v>311.89999999999998</v>
      </c>
      <c r="BA34" s="13">
        <f>ROUND(T_iv_strat3!AH14,1)</f>
        <v>0</v>
      </c>
      <c r="BB34" s="13">
        <f>ROUND(T_iv_strat3!AL14,1)</f>
        <v>0</v>
      </c>
      <c r="BC34" s="13">
        <f>ROUND(T_iv_strat3!AP14,1)</f>
        <v>1</v>
      </c>
      <c r="BD34" s="13">
        <f>ROUND(T_iv_strat3!AT14,1)</f>
        <v>0</v>
      </c>
      <c r="BE34" s="13">
        <f>ROUND(T_iv_strat3!AX14,1)</f>
        <v>166.6</v>
      </c>
      <c r="BF34" s="13">
        <f>ROUND(T_iv_strat3!BB14,1)</f>
        <v>144.30000000000001</v>
      </c>
    </row>
    <row r="35" spans="1:58" s="46" customFormat="1" ht="9" customHeight="1" x14ac:dyDescent="0.15">
      <c r="A35" s="42"/>
      <c r="B35" s="42"/>
      <c r="C35" s="42"/>
      <c r="D35" s="42"/>
      <c r="E35" s="42"/>
      <c r="F35" s="42"/>
      <c r="G35" s="42"/>
      <c r="H35" s="42"/>
      <c r="I35" s="43"/>
      <c r="J35" s="132"/>
      <c r="K35" s="44" t="str">
        <f>IF(T_iv_strat1!C14=".","-",(CONCATENATE("[",ROUND(T_iv_strat1!C14,1),"; ",ROUND(T_iv_strat1!D14,1),"]")))</f>
        <v>[0; 0]</v>
      </c>
      <c r="L35" s="45" t="str">
        <f>IF(T_iv_strat1!G14=".","-",(CONCATENATE("[",ROUND(T_iv_strat1!G14,1),"; ",ROUND(T_iv_strat1!H14,1),"]")))</f>
        <v>[0; 0]</v>
      </c>
      <c r="M35" s="45" t="str">
        <f>IF(T_iv_strat1!K14=".","-",(CONCATENATE("[",ROUND(T_iv_strat1!K14,1),"; ",ROUND(T_iv_strat1!L14,1),"]")))</f>
        <v>[0; 0]</v>
      </c>
      <c r="N35" s="45" t="str">
        <f>IF(T_iv_strat1!O14=".","-",(CONCATENATE("[",ROUND(T_iv_strat1!O14,1),"; ",ROUND(T_iv_strat1!P14,1),"]")))</f>
        <v>[0; 0]</v>
      </c>
      <c r="O35" s="45" t="str">
        <f>IF(T_iv_strat1!S14=".","-",(CONCATENATE("[",ROUND(T_iv_strat1!S14,1),"; ",ROUND(T_iv_strat1!T14,1),"]")))</f>
        <v>[0; 0]</v>
      </c>
      <c r="P35" s="45" t="str">
        <f>IF(T_iv_strat1!W14=".","-",(CONCATENATE("[",ROUND(T_iv_strat1!W14,1),"; ",ROUND(T_iv_strat1!X14,1),"]")))</f>
        <v>[0; 0]</v>
      </c>
      <c r="Q35" s="51" t="str">
        <f>IF(T_iv_strat1!AA14=".","-",(CONCATENATE("[",ROUND(T_iv_strat1!AA14,1),"; ",ROUND(T_iv_strat1!AB14,1),"]")))</f>
        <v>[0; 0]</v>
      </c>
      <c r="R35" s="44" t="str">
        <f>IF(T_iv_strat1!AE14=".","-",(CONCATENATE("[",ROUND(T_iv_strat1!AE14,1),"; ",ROUND(T_iv_strat1!AF14,1),"]")))</f>
        <v>[0; 0]</v>
      </c>
      <c r="S35" s="45" t="str">
        <f>IF(T_iv_strat1!AI14=".","-",(CONCATENATE("[",ROUND(T_iv_strat1!AI14,1),"; ",ROUND(T_iv_strat1!AJ14,1),"]")))</f>
        <v>[0; 0]</v>
      </c>
      <c r="T35" s="45" t="str">
        <f>IF(T_iv_strat1!AM14=".","-",(CONCATENATE("[",ROUND(T_iv_strat1!AM14,1),"; ",ROUND(T_iv_strat1!AN14,1),"]")))</f>
        <v>[0; 0]</v>
      </c>
      <c r="U35" s="45" t="str">
        <f>IF(T_iv_strat1!AQ14=".","-",(CONCATENATE("[",ROUND(T_iv_strat1!AQ14,1),"; ",ROUND(T_iv_strat1!AR14,1),"]")))</f>
        <v>[0; 0]</v>
      </c>
      <c r="V35" s="45" t="str">
        <f>IF(T_iv_strat1!AU14=".","-",(CONCATENATE("[",ROUND(T_iv_strat1!AU14,1),"; ",ROUND(T_iv_strat1!AV14,1),"]")))</f>
        <v>[0; 0]</v>
      </c>
      <c r="W35" s="45" t="str">
        <f>IF(T_iv_strat1!AY14=".","-",(CONCATENATE("[",ROUND(T_iv_strat1!AY14,1),"; ",ROUND(T_iv_strat1!AZ14,1),"]")))</f>
        <v>[0; 0]</v>
      </c>
      <c r="X35" s="45" t="str">
        <f>IF(T_iv_strat1!BC14=".","-",(CONCATENATE("[",ROUND(T_iv_strat1!BC14,1),"; ",ROUND(T_iv_strat1!BD14,1),"]")))</f>
        <v>[0; 0]</v>
      </c>
      <c r="AA35" s="132"/>
      <c r="AB35" s="44" t="str">
        <f>IF(T_iv_strat2!C14=".","-",(CONCATENATE("[",ROUND(T_iv_strat2!C14,1),"; ",ROUND(T_iv_strat2!D14,1),"]")))</f>
        <v>[0; 0]</v>
      </c>
      <c r="AC35" s="45" t="str">
        <f>IF(T_iv_strat2!G14=".","-",(CONCATENATE("[",ROUND(T_iv_strat2!G14,1),"; ",ROUND(T_iv_strat2!H14,1),"]")))</f>
        <v>[0; 0]</v>
      </c>
      <c r="AD35" s="45" t="str">
        <f>IF(T_iv_strat2!K14=".","-",(CONCATENATE("[",ROUND(T_iv_strat2!K14,1),"; ",ROUND(T_iv_strat2!L14,1),"]")))</f>
        <v>[0; 0]</v>
      </c>
      <c r="AE35" s="45" t="str">
        <f>IF(T_iv_strat2!O14=".","-",(CONCATENATE("[",ROUND(T_iv_strat2!O14,1),"; ",ROUND(T_iv_strat2!P14,1),"]")))</f>
        <v>[0; 0]</v>
      </c>
      <c r="AF35" s="45" t="str">
        <f>IF(T_iv_strat2!S14=".","-",(CONCATENATE("[",ROUND(T_iv_strat2!S14,1),"; ",ROUND(T_iv_strat2!T14,1),"]")))</f>
        <v>[0; 0]</v>
      </c>
      <c r="AG35" s="45" t="str">
        <f>IF(T_iv_strat2!W14=".","-",(CONCATENATE("[",ROUND(T_iv_strat2!W14,1),"; ",ROUND(T_iv_strat2!X14,1),"]")))</f>
        <v>[0; 0]</v>
      </c>
      <c r="AH35" s="51" t="str">
        <f>IF(T_iv_strat2!AA14=".","-",(CONCATENATE("[",ROUND(T_iv_strat2!AA14,1),"; ",ROUND(T_iv_strat2!AB14,1),"]")))</f>
        <v>[0; 0]</v>
      </c>
      <c r="AI35" s="45" t="str">
        <f>IF(T_iv_strat2!AE14=".","-",(CONCATENATE("[",ROUND(T_iv_strat2!AE14,1),"; ",ROUND(T_iv_strat2!AF14,1),"]")))</f>
        <v>[0; 0]</v>
      </c>
      <c r="AJ35" s="45" t="str">
        <f>IF(T_iv_strat2!AI14=".","-",(CONCATENATE("[",ROUND(T_iv_strat2!AI14,1),"; ",ROUND(T_iv_strat2!AJ14,1),"]")))</f>
        <v>[0; 0]</v>
      </c>
      <c r="AK35" s="45" t="str">
        <f>IF(T_iv_strat2!AM14=".","-",(CONCATENATE("[",ROUND(T_iv_strat2!AM14,1),"; ",ROUND(T_iv_strat2!AN14,1),"]")))</f>
        <v>[0; 0]</v>
      </c>
      <c r="AL35" s="45" t="str">
        <f>IF(T_iv_strat2!AQ14=".","-",(CONCATENATE("[",ROUND(T_iv_strat2!AQ14,1),"; ",ROUND(T_iv_strat2!AR14,1),"]")))</f>
        <v>[0; 0]</v>
      </c>
      <c r="AM35" s="45" t="str">
        <f>IF(T_iv_strat2!AU14=".","-",(CONCATENATE("[",ROUND(T_iv_strat2!AU14,1),"; ",ROUND(T_iv_strat2!AV14,1),"]")))</f>
        <v>[0; 0]</v>
      </c>
      <c r="AN35" s="45" t="str">
        <f>IF(T_iv_strat2!AY14=".","-",(CONCATENATE("[",ROUND(T_iv_strat2!AY14,1),"; ",ROUND(T_iv_strat2!AZ14,1),"]")))</f>
        <v>[0; 0]</v>
      </c>
      <c r="AO35" s="45" t="str">
        <f>IF(T_iv_strat2!BC14=".","-",(CONCATENATE("[",ROUND(T_iv_strat2!BC14,1),"; ",ROUND(T_iv_strat2!BD14,1),"]")))</f>
        <v>[0; 0]</v>
      </c>
      <c r="AR35" s="132"/>
      <c r="AS35" s="44" t="str">
        <f>IF(T_iv_strat3!C14=".","-",(CONCATENATE("[",ROUND(T_iv_strat3!C14,1),"; ",ROUND(T_iv_strat3!D14,1),"]")))</f>
        <v>[0; 239]</v>
      </c>
      <c r="AT35" s="45" t="str">
        <f>IF(T_iv_strat3!G14=".","-",(CONCATENATE("[",ROUND(T_iv_strat3!G14,1),"; ",ROUND(T_iv_strat3!H14,1),"]")))</f>
        <v>-</v>
      </c>
      <c r="AU35" s="45" t="str">
        <f>IF(T_iv_strat3!K14=".","-",(CONCATENATE("[",ROUND(T_iv_strat3!K14,1),"; ",ROUND(T_iv_strat3!L14,1),"]")))</f>
        <v>-</v>
      </c>
      <c r="AV35" s="45" t="str">
        <f>IF(T_iv_strat3!O14=".","-",(CONCATENATE("[",ROUND(T_iv_strat3!O14,1),"; ",ROUND(T_iv_strat3!P14,1),"]")))</f>
        <v>-</v>
      </c>
      <c r="AW35" s="45" t="str">
        <f>IF(T_iv_strat3!S14=".","-",(CONCATENATE("[",ROUND(T_iv_strat3!S14,1),"; ",ROUND(T_iv_strat3!T14,1),"]")))</f>
        <v>-</v>
      </c>
      <c r="AX35" s="45" t="str">
        <f>IF(T_iv_strat3!W14=".","-",(CONCATENATE("[",ROUND(T_iv_strat3!W14,1),"; ",ROUND(T_iv_strat3!X14,1),"]")))</f>
        <v>[0; 239]</v>
      </c>
      <c r="AY35" s="51" t="str">
        <f>IF(T_iv_strat3!AA14=".","-",(CONCATENATE("[",ROUND(T_iv_strat3!AA14,1),"; ",ROUND(T_iv_strat3!AB14,1),"]")))</f>
        <v>-</v>
      </c>
      <c r="AZ35" s="45" t="str">
        <f>IF(T_iv_strat3!AE14=".","-",(CONCATENATE("[",ROUND(T_iv_strat3!AE14,1),"; ",ROUND(T_iv_strat3!AF14,1),"]")))</f>
        <v>[36.2; 587.6]</v>
      </c>
      <c r="BA35" s="45" t="str">
        <f>IF(T_iv_strat3!AI14=".","-",(CONCATENATE("[",ROUND(T_iv_strat3!AI14,1),"; ",ROUND(T_iv_strat3!AJ14,1),"]")))</f>
        <v>-</v>
      </c>
      <c r="BB35" s="45" t="str">
        <f>IF(T_iv_strat3!AM14=".","-",(CONCATENATE("[",ROUND(T_iv_strat3!AM14,1),"; ",ROUND(T_iv_strat3!AN14,1),"]")))</f>
        <v>-</v>
      </c>
      <c r="BC35" s="45" t="str">
        <f>IF(T_iv_strat3!AQ14=".","-",(CONCATENATE("[",ROUND(T_iv_strat3!AQ14,1),"; ",ROUND(T_iv_strat3!AR14,1),"]")))</f>
        <v>[0; 0]</v>
      </c>
      <c r="BD35" s="45" t="str">
        <f>IF(T_iv_strat3!AU14=".","-",(CONCATENATE("[",ROUND(T_iv_strat3!AU14,1),"; ",ROUND(T_iv_strat3!AV14,1),"]")))</f>
        <v>-</v>
      </c>
      <c r="BE35" s="45" t="str">
        <f>IF(T_iv_strat3!AY14=".","-",(CONCATENATE("[",ROUND(T_iv_strat3!AY14,1),"; ",ROUND(T_iv_strat3!AZ14,1),"]")))</f>
        <v>[75.1; 258.1]</v>
      </c>
      <c r="BF35" s="45" t="str">
        <f>IF(T_iv_strat3!BC14=".","-",(CONCATENATE("[",ROUND(T_iv_strat3!BC14,1),"; ",ROUND(T_iv_strat3!BD14,1),"]")))</f>
        <v>[0; 706]</v>
      </c>
    </row>
    <row r="36" spans="1:58" x14ac:dyDescent="0.25">
      <c r="J36" s="131">
        <f>T_i!$A$15</f>
        <v>0</v>
      </c>
      <c r="K36" s="17">
        <f>ROUND(T_iv_strat1!B15,1)</f>
        <v>0</v>
      </c>
      <c r="L36" s="13">
        <f>ROUND(T_iv_strat1!F15,1)</f>
        <v>0</v>
      </c>
      <c r="M36" s="13">
        <f>ROUND(T_iv_strat1!J15,1)</f>
        <v>0</v>
      </c>
      <c r="N36" s="13">
        <f>ROUND(T_iv_strat1!N15,1)</f>
        <v>0</v>
      </c>
      <c r="O36" s="13">
        <f>ROUND(T_iv_strat1!R15,1)</f>
        <v>0</v>
      </c>
      <c r="P36" s="13">
        <f>ROUND(T_iv_strat1!V15,1)</f>
        <v>0</v>
      </c>
      <c r="Q36" s="50">
        <f>ROUND(T_iv_strat1!Z15,1)</f>
        <v>0</v>
      </c>
      <c r="R36" s="17">
        <f>ROUND(T_iv_strat1!AD15,1)</f>
        <v>0</v>
      </c>
      <c r="S36" s="13">
        <f>ROUND(T_iv_strat1!AH15,1)</f>
        <v>0</v>
      </c>
      <c r="T36" s="13">
        <f>ROUND(T_iv_strat1!AL15,1)</f>
        <v>0</v>
      </c>
      <c r="U36" s="13">
        <f>ROUND(T_iv_strat1!AP15,1)</f>
        <v>0</v>
      </c>
      <c r="V36" s="13">
        <f>ROUND(T_iv_strat1!AT15,1)</f>
        <v>0</v>
      </c>
      <c r="W36" s="13">
        <f>ROUND(T_iv_strat1!AX15,1)</f>
        <v>0</v>
      </c>
      <c r="X36" s="13">
        <f>ROUND(T_iv_strat1!BB15,1)</f>
        <v>0</v>
      </c>
      <c r="AA36" s="131">
        <f>T_i!$A$15</f>
        <v>0</v>
      </c>
      <c r="AB36" s="17">
        <f>ROUND(T_iv_strat2!B15,1)</f>
        <v>0</v>
      </c>
      <c r="AC36" s="13">
        <f>ROUND(T_iv_strat2!F15,1)</f>
        <v>0</v>
      </c>
      <c r="AD36" s="13">
        <f>ROUND(T_iv_strat2!J15,1)</f>
        <v>0</v>
      </c>
      <c r="AE36" s="13">
        <f>ROUND(T_iv_strat2!N15,1)</f>
        <v>0</v>
      </c>
      <c r="AF36" s="13">
        <f>ROUND(T_iv_strat2!R15,1)</f>
        <v>0</v>
      </c>
      <c r="AG36" s="13">
        <f>ROUND(T_iv_strat2!V15,1)</f>
        <v>0</v>
      </c>
      <c r="AH36" s="50">
        <f>ROUND(T_iv_strat2!Z15,1)</f>
        <v>0</v>
      </c>
      <c r="AI36" s="13">
        <f>ROUND(T_iv_strat2!AD15,1)</f>
        <v>0</v>
      </c>
      <c r="AJ36" s="13">
        <f>ROUND(T_iv_strat2!AH15,1)</f>
        <v>0</v>
      </c>
      <c r="AK36" s="13">
        <f>ROUND(T_iv_strat2!AL15,1)</f>
        <v>0</v>
      </c>
      <c r="AL36" s="13">
        <f>ROUND(T_iv_strat2!AP15,1)</f>
        <v>0</v>
      </c>
      <c r="AM36" s="13">
        <f>ROUND(T_iv_strat2!AT15,1)</f>
        <v>0</v>
      </c>
      <c r="AN36" s="13">
        <f>ROUND(T_iv_strat2!AX15,1)</f>
        <v>0</v>
      </c>
      <c r="AO36" s="13">
        <f>ROUND(T_iv_strat2!BB15,1)</f>
        <v>0</v>
      </c>
      <c r="AR36" s="131">
        <f>T_i!$A$15</f>
        <v>0</v>
      </c>
      <c r="AS36" s="17">
        <f>ROUND(T_iv_strat3!B15,1)</f>
        <v>0</v>
      </c>
      <c r="AT36" s="13">
        <f>ROUND(T_iv_strat3!F15,1)</f>
        <v>0</v>
      </c>
      <c r="AU36" s="13">
        <f>ROUND(T_iv_strat3!J15,1)</f>
        <v>0</v>
      </c>
      <c r="AV36" s="13">
        <f>ROUND(T_iv_strat3!N15,1)</f>
        <v>0</v>
      </c>
      <c r="AW36" s="13">
        <f>ROUND(T_iv_strat3!R15,1)</f>
        <v>0</v>
      </c>
      <c r="AX36" s="13">
        <f>ROUND(T_iv_strat3!V15,1)</f>
        <v>0</v>
      </c>
      <c r="AY36" s="50">
        <f>ROUND(T_iv_strat3!Z15,1)</f>
        <v>0</v>
      </c>
      <c r="AZ36" s="13">
        <f>ROUND(T_iv_strat3!AD15,1)</f>
        <v>0</v>
      </c>
      <c r="BA36" s="13">
        <f>ROUND(T_iv_strat3!AH15,1)</f>
        <v>0</v>
      </c>
      <c r="BB36" s="13">
        <f>ROUND(T_iv_strat3!AL15,1)</f>
        <v>0</v>
      </c>
      <c r="BC36" s="13">
        <f>ROUND(T_iv_strat3!AP15,1)</f>
        <v>0</v>
      </c>
      <c r="BD36" s="13">
        <f>ROUND(T_iv_strat3!AT15,1)</f>
        <v>0</v>
      </c>
      <c r="BE36" s="13">
        <f>ROUND(T_iv_strat3!AX15,1)</f>
        <v>0</v>
      </c>
      <c r="BF36" s="13">
        <f>ROUND(T_iv_strat3!BB15,1)</f>
        <v>0</v>
      </c>
    </row>
    <row r="37" spans="1:58" s="46" customFormat="1" ht="9" customHeight="1" x14ac:dyDescent="0.15">
      <c r="A37" s="42"/>
      <c r="B37" s="42"/>
      <c r="C37" s="42"/>
      <c r="D37" s="42"/>
      <c r="E37" s="42"/>
      <c r="F37" s="42"/>
      <c r="G37" s="42"/>
      <c r="H37" s="42"/>
      <c r="I37" s="43"/>
      <c r="J37" s="132"/>
      <c r="K37" s="44" t="str">
        <f>IF(T_iv_strat1!C15=".","-",(CONCATENATE("[",ROUND(T_iv_strat1!C15,1),"; ",ROUND(T_iv_strat1!D15,1),"]")))</f>
        <v>[0; 0]</v>
      </c>
      <c r="L37" s="45" t="str">
        <f>IF(T_iv_strat1!G15=".","-",(CONCATENATE("[",ROUND(T_iv_strat1!G15,1),"; ",ROUND(T_iv_strat1!H15,1),"]")))</f>
        <v>[0; 0]</v>
      </c>
      <c r="M37" s="45" t="str">
        <f>IF(T_iv_strat1!K15=".","-",(CONCATENATE("[",ROUND(T_iv_strat1!K15,1),"; ",ROUND(T_iv_strat1!L15,1),"]")))</f>
        <v>[0; 0]</v>
      </c>
      <c r="N37" s="45" t="str">
        <f>IF(T_iv_strat1!O15=".","-",(CONCATENATE("[",ROUND(T_iv_strat1!O15,1),"; ",ROUND(T_iv_strat1!P15,1),"]")))</f>
        <v>[0; 0]</v>
      </c>
      <c r="O37" s="45" t="str">
        <f>IF(T_iv_strat1!S15=".","-",(CONCATENATE("[",ROUND(T_iv_strat1!S15,1),"; ",ROUND(T_iv_strat1!T15,1),"]")))</f>
        <v>[0; 0]</v>
      </c>
      <c r="P37" s="45" t="str">
        <f>IF(T_iv_strat1!W15=".","-",(CONCATENATE("[",ROUND(T_iv_strat1!W15,1),"; ",ROUND(T_iv_strat1!X15,1),"]")))</f>
        <v>[0; 0]</v>
      </c>
      <c r="Q37" s="51" t="str">
        <f>IF(T_iv_strat1!AA15=".","-",(CONCATENATE("[",ROUND(T_iv_strat1!AA15,1),"; ",ROUND(T_iv_strat1!AB15,1),"]")))</f>
        <v>[0; 0]</v>
      </c>
      <c r="R37" s="44" t="str">
        <f>IF(T_iv_strat1!AE15=".","-",(CONCATENATE("[",ROUND(T_iv_strat1!AE15,1),"; ",ROUND(T_iv_strat1!AF15,1),"]")))</f>
        <v>[0; 0]</v>
      </c>
      <c r="S37" s="45" t="str">
        <f>IF(T_iv_strat1!AI15=".","-",(CONCATENATE("[",ROUND(T_iv_strat1!AI15,1),"; ",ROUND(T_iv_strat1!AJ15,1),"]")))</f>
        <v>[0; 0]</v>
      </c>
      <c r="T37" s="45" t="str">
        <f>IF(T_iv_strat1!AM15=".","-",(CONCATENATE("[",ROUND(T_iv_strat1!AM15,1),"; ",ROUND(T_iv_strat1!AN15,1),"]")))</f>
        <v>[0; 0]</v>
      </c>
      <c r="U37" s="45" t="str">
        <f>IF(T_iv_strat1!AQ15=".","-",(CONCATENATE("[",ROUND(T_iv_strat1!AQ15,1),"; ",ROUND(T_iv_strat1!AR15,1),"]")))</f>
        <v>[0; 0]</v>
      </c>
      <c r="V37" s="45" t="str">
        <f>IF(T_iv_strat1!AU15=".","-",(CONCATENATE("[",ROUND(T_iv_strat1!AU15,1),"; ",ROUND(T_iv_strat1!AV15,1),"]")))</f>
        <v>[0; 0]</v>
      </c>
      <c r="W37" s="45" t="str">
        <f>IF(T_iv_strat1!AY15=".","-",(CONCATENATE("[",ROUND(T_iv_strat1!AY15,1),"; ",ROUND(T_iv_strat1!AZ15,1),"]")))</f>
        <v>[0; 0]</v>
      </c>
      <c r="X37" s="45" t="str">
        <f>IF(T_iv_strat1!BC15=".","-",(CONCATENATE("[",ROUND(T_iv_strat1!BC15,1),"; ",ROUND(T_iv_strat1!BD15,1),"]")))</f>
        <v>[0; 0]</v>
      </c>
      <c r="AA37" s="132"/>
      <c r="AB37" s="44" t="str">
        <f>IF(T_iv_strat2!C15=".","-",(CONCATENATE("[",ROUND(T_iv_strat2!C15,1),"; ",ROUND(T_iv_strat2!D15,1),"]")))</f>
        <v>[0; 0]</v>
      </c>
      <c r="AC37" s="45" t="str">
        <f>IF(T_iv_strat2!G15=".","-",(CONCATENATE("[",ROUND(T_iv_strat2!G15,1),"; ",ROUND(T_iv_strat2!H15,1),"]")))</f>
        <v>[0; 0]</v>
      </c>
      <c r="AD37" s="45" t="str">
        <f>IF(T_iv_strat2!K15=".","-",(CONCATENATE("[",ROUND(T_iv_strat2!K15,1),"; ",ROUND(T_iv_strat2!L15,1),"]")))</f>
        <v>[0; 0]</v>
      </c>
      <c r="AE37" s="45" t="str">
        <f>IF(T_iv_strat2!O15=".","-",(CONCATENATE("[",ROUND(T_iv_strat2!O15,1),"; ",ROUND(T_iv_strat2!P15,1),"]")))</f>
        <v>[0; 0]</v>
      </c>
      <c r="AF37" s="45" t="str">
        <f>IF(T_iv_strat2!S15=".","-",(CONCATENATE("[",ROUND(T_iv_strat2!S15,1),"; ",ROUND(T_iv_strat2!T15,1),"]")))</f>
        <v>[0; 0]</v>
      </c>
      <c r="AG37" s="45" t="str">
        <f>IF(T_iv_strat2!W15=".","-",(CONCATENATE("[",ROUND(T_iv_strat2!W15,1),"; ",ROUND(T_iv_strat2!X15,1),"]")))</f>
        <v>[0; 0]</v>
      </c>
      <c r="AH37" s="51" t="str">
        <f>IF(T_iv_strat2!AA15=".","-",(CONCATENATE("[",ROUND(T_iv_strat2!AA15,1),"; ",ROUND(T_iv_strat2!AB15,1),"]")))</f>
        <v>[0; 0]</v>
      </c>
      <c r="AI37" s="45" t="str">
        <f>IF(T_iv_strat2!AE15=".","-",(CONCATENATE("[",ROUND(T_iv_strat2!AE15,1),"; ",ROUND(T_iv_strat2!AF15,1),"]")))</f>
        <v>[0; 0]</v>
      </c>
      <c r="AJ37" s="45" t="str">
        <f>IF(T_iv_strat2!AI15=".","-",(CONCATENATE("[",ROUND(T_iv_strat2!AI15,1),"; ",ROUND(T_iv_strat2!AJ15,1),"]")))</f>
        <v>[0; 0]</v>
      </c>
      <c r="AK37" s="45" t="str">
        <f>IF(T_iv_strat2!AM15=".","-",(CONCATENATE("[",ROUND(T_iv_strat2!AM15,1),"; ",ROUND(T_iv_strat2!AN15,1),"]")))</f>
        <v>[0; 0]</v>
      </c>
      <c r="AL37" s="45" t="str">
        <f>IF(T_iv_strat2!AQ15=".","-",(CONCATENATE("[",ROUND(T_iv_strat2!AQ15,1),"; ",ROUND(T_iv_strat2!AR15,1),"]")))</f>
        <v>[0; 0]</v>
      </c>
      <c r="AM37" s="45" t="str">
        <f>IF(T_iv_strat2!AU15=".","-",(CONCATENATE("[",ROUND(T_iv_strat2!AU15,1),"; ",ROUND(T_iv_strat2!AV15,1),"]")))</f>
        <v>[0; 0]</v>
      </c>
      <c r="AN37" s="45" t="str">
        <f>IF(T_iv_strat2!AY15=".","-",(CONCATENATE("[",ROUND(T_iv_strat2!AY15,1),"; ",ROUND(T_iv_strat2!AZ15,1),"]")))</f>
        <v>[0; 0]</v>
      </c>
      <c r="AO37" s="45" t="str">
        <f>IF(T_iv_strat2!BC15=".","-",(CONCATENATE("[",ROUND(T_iv_strat2!BC15,1),"; ",ROUND(T_iv_strat2!BD15,1),"]")))</f>
        <v>[0; 0]</v>
      </c>
      <c r="AR37" s="132"/>
      <c r="AS37" s="44" t="str">
        <f>IF(T_iv_strat3!C15=".","-",(CONCATENATE("[",ROUND(T_iv_strat3!C15,1),"; ",ROUND(T_iv_strat3!D15,1),"]")))</f>
        <v>-</v>
      </c>
      <c r="AT37" s="45" t="str">
        <f>IF(T_iv_strat3!G15=".","-",(CONCATENATE("[",ROUND(T_iv_strat3!G15,1),"; ",ROUND(T_iv_strat3!H15,1),"]")))</f>
        <v>-</v>
      </c>
      <c r="AU37" s="45" t="str">
        <f>IF(T_iv_strat3!K15=".","-",(CONCATENATE("[",ROUND(T_iv_strat3!K15,1),"; ",ROUND(T_iv_strat3!L15,1),"]")))</f>
        <v>-</v>
      </c>
      <c r="AV37" s="45" t="str">
        <f>IF(T_iv_strat3!O15=".","-",(CONCATENATE("[",ROUND(T_iv_strat3!O15,1),"; ",ROUND(T_iv_strat3!P15,1),"]")))</f>
        <v>-</v>
      </c>
      <c r="AW37" s="45" t="str">
        <f>IF(T_iv_strat3!S15=".","-",(CONCATENATE("[",ROUND(T_iv_strat3!S15,1),"; ",ROUND(T_iv_strat3!T15,1),"]")))</f>
        <v>-</v>
      </c>
      <c r="AX37" s="45" t="str">
        <f>IF(T_iv_strat3!W15=".","-",(CONCATENATE("[",ROUND(T_iv_strat3!W15,1),"; ",ROUND(T_iv_strat3!X15,1),"]")))</f>
        <v>-</v>
      </c>
      <c r="AY37" s="51" t="str">
        <f>IF(T_iv_strat3!AA15=".","-",(CONCATENATE("[",ROUND(T_iv_strat3!AA15,1),"; ",ROUND(T_iv_strat3!AB15,1),"]")))</f>
        <v>-</v>
      </c>
      <c r="AZ37" s="45" t="str">
        <f>IF(T_iv_strat3!AE15=".","-",(CONCATENATE("[",ROUND(T_iv_strat3!AE15,1),"; ",ROUND(T_iv_strat3!AF15,1),"]")))</f>
        <v>-</v>
      </c>
      <c r="BA37" s="45" t="str">
        <f>IF(T_iv_strat3!AI15=".","-",(CONCATENATE("[",ROUND(T_iv_strat3!AI15,1),"; ",ROUND(T_iv_strat3!AJ15,1),"]")))</f>
        <v>-</v>
      </c>
      <c r="BB37" s="45" t="str">
        <f>IF(T_iv_strat3!AM15=".","-",(CONCATENATE("[",ROUND(T_iv_strat3!AM15,1),"; ",ROUND(T_iv_strat3!AN15,1),"]")))</f>
        <v>-</v>
      </c>
      <c r="BC37" s="45" t="str">
        <f>IF(T_iv_strat3!AQ15=".","-",(CONCATENATE("[",ROUND(T_iv_strat3!AQ15,1),"; ",ROUND(T_iv_strat3!AR15,1),"]")))</f>
        <v>-</v>
      </c>
      <c r="BD37" s="45" t="str">
        <f>IF(T_iv_strat3!AU15=".","-",(CONCATENATE("[",ROUND(T_iv_strat3!AU15,1),"; ",ROUND(T_iv_strat3!AV15,1),"]")))</f>
        <v>-</v>
      </c>
      <c r="BE37" s="45" t="str">
        <f>IF(T_iv_strat3!AY15=".","-",(CONCATENATE("[",ROUND(T_iv_strat3!AY15,1),"; ",ROUND(T_iv_strat3!AZ15,1),"]")))</f>
        <v>-</v>
      </c>
      <c r="BF37" s="45" t="str">
        <f>IF(T_iv_strat3!BC15=".","-",(CONCATENATE("[",ROUND(T_iv_strat3!BC15,1),"; ",ROUND(T_iv_strat3!BD15,1),"]")))</f>
        <v>-</v>
      </c>
    </row>
    <row r="38" spans="1:58" x14ac:dyDescent="0.25">
      <c r="J38" s="131">
        <f>T_i!$A$16</f>
        <v>0</v>
      </c>
      <c r="K38" s="17">
        <f>ROUND(T_iv_strat1!B16,1)</f>
        <v>0</v>
      </c>
      <c r="L38" s="13">
        <f>ROUND(T_iv_strat1!F16,1)</f>
        <v>0</v>
      </c>
      <c r="M38" s="13">
        <f>ROUND(T_iv_strat1!J16,1)</f>
        <v>0</v>
      </c>
      <c r="N38" s="13">
        <f>ROUND(T_iv_strat1!N16,1)</f>
        <v>0</v>
      </c>
      <c r="O38" s="13">
        <f>ROUND(T_iv_strat1!R16,1)</f>
        <v>0</v>
      </c>
      <c r="P38" s="13">
        <f>ROUND(T_iv_strat1!V16,1)</f>
        <v>0</v>
      </c>
      <c r="Q38" s="50">
        <f>ROUND(T_iv_strat1!Z16,1)</f>
        <v>0</v>
      </c>
      <c r="R38" s="17">
        <f>ROUND(T_iv_strat1!AD16,1)</f>
        <v>0</v>
      </c>
      <c r="S38" s="13">
        <f>ROUND(T_iv_strat1!AH16,1)</f>
        <v>0</v>
      </c>
      <c r="T38" s="13">
        <f>ROUND(T_iv_strat1!AL16,1)</f>
        <v>0</v>
      </c>
      <c r="U38" s="13">
        <f>ROUND(T_iv_strat1!AP16,1)</f>
        <v>0</v>
      </c>
      <c r="V38" s="13">
        <f>ROUND(T_iv_strat1!AT16,1)</f>
        <v>0</v>
      </c>
      <c r="W38" s="13">
        <f>ROUND(T_iv_strat1!AX16,1)</f>
        <v>0</v>
      </c>
      <c r="X38" s="13">
        <f>ROUND(T_iv_strat1!BB16,1)</f>
        <v>0</v>
      </c>
      <c r="AA38" s="131">
        <f>T_i!$A$16</f>
        <v>0</v>
      </c>
      <c r="AB38" s="17">
        <f>ROUND(T_iv_strat2!B16,1)</f>
        <v>0</v>
      </c>
      <c r="AC38" s="13">
        <f>ROUND(T_iv_strat2!F16,1)</f>
        <v>0</v>
      </c>
      <c r="AD38" s="13">
        <f>ROUND(T_iv_strat2!J16,1)</f>
        <v>0</v>
      </c>
      <c r="AE38" s="13">
        <f>ROUND(T_iv_strat2!N16,1)</f>
        <v>0</v>
      </c>
      <c r="AF38" s="13">
        <f>ROUND(T_iv_strat2!R16,1)</f>
        <v>0</v>
      </c>
      <c r="AG38" s="13">
        <f>ROUND(T_iv_strat2!V16,1)</f>
        <v>0</v>
      </c>
      <c r="AH38" s="50">
        <f>ROUND(T_iv_strat2!Z16,1)</f>
        <v>0</v>
      </c>
      <c r="AI38" s="13">
        <f>ROUND(T_iv_strat2!AD16,1)</f>
        <v>0</v>
      </c>
      <c r="AJ38" s="13">
        <f>ROUND(T_iv_strat2!AH16,1)</f>
        <v>0</v>
      </c>
      <c r="AK38" s="13">
        <f>ROUND(T_iv_strat2!AL16,1)</f>
        <v>0</v>
      </c>
      <c r="AL38" s="13">
        <f>ROUND(T_iv_strat2!AP16,1)</f>
        <v>0</v>
      </c>
      <c r="AM38" s="13">
        <f>ROUND(T_iv_strat2!AT16,1)</f>
        <v>0</v>
      </c>
      <c r="AN38" s="13">
        <f>ROUND(T_iv_strat2!AX16,1)</f>
        <v>0</v>
      </c>
      <c r="AO38" s="13">
        <f>ROUND(T_iv_strat2!BB16,1)</f>
        <v>0</v>
      </c>
      <c r="AR38" s="131">
        <f>T_i!$A$16</f>
        <v>0</v>
      </c>
      <c r="AS38" s="17">
        <f>ROUND(T_iv_strat3!B16,1)</f>
        <v>0</v>
      </c>
      <c r="AT38" s="13">
        <f>ROUND(T_iv_strat3!F16,1)</f>
        <v>0</v>
      </c>
      <c r="AU38" s="13">
        <f>ROUND(T_iv_strat3!J16,1)</f>
        <v>0</v>
      </c>
      <c r="AV38" s="13">
        <f>ROUND(T_iv_strat3!N16,1)</f>
        <v>0</v>
      </c>
      <c r="AW38" s="13">
        <f>ROUND(T_iv_strat3!R16,1)</f>
        <v>0</v>
      </c>
      <c r="AX38" s="13">
        <f>ROUND(T_iv_strat3!V16,1)</f>
        <v>0</v>
      </c>
      <c r="AY38" s="50">
        <f>ROUND(T_iv_strat3!Z16,1)</f>
        <v>0</v>
      </c>
      <c r="AZ38" s="13">
        <f>ROUND(T_iv_strat3!AD16,1)</f>
        <v>0</v>
      </c>
      <c r="BA38" s="13">
        <f>ROUND(T_iv_strat3!AH16,1)</f>
        <v>0</v>
      </c>
      <c r="BB38" s="13">
        <f>ROUND(T_iv_strat3!AL16,1)</f>
        <v>0</v>
      </c>
      <c r="BC38" s="13">
        <f>ROUND(T_iv_strat3!AP16,1)</f>
        <v>0</v>
      </c>
      <c r="BD38" s="13">
        <f>ROUND(T_iv_strat3!AT16,1)</f>
        <v>0</v>
      </c>
      <c r="BE38" s="13">
        <f>ROUND(T_iv_strat3!AX16,1)</f>
        <v>0</v>
      </c>
      <c r="BF38" s="13">
        <f>ROUND(T_iv_strat3!BB16,1)</f>
        <v>0</v>
      </c>
    </row>
    <row r="39" spans="1:58" s="46" customFormat="1" ht="9" customHeight="1" x14ac:dyDescent="0.15">
      <c r="A39" s="42"/>
      <c r="B39" s="42"/>
      <c r="C39" s="42"/>
      <c r="D39" s="42"/>
      <c r="E39" s="42"/>
      <c r="F39" s="42"/>
      <c r="G39" s="42"/>
      <c r="H39" s="42"/>
      <c r="I39" s="43"/>
      <c r="J39" s="132"/>
      <c r="K39" s="44" t="str">
        <f>IF(T_iv_strat1!C16=".","-",(CONCATENATE("[",ROUND(T_iv_strat1!C16,1),"; ",ROUND(T_iv_strat1!D16,1),"]")))</f>
        <v>[0; 0]</v>
      </c>
      <c r="L39" s="45" t="str">
        <f>IF(T_iv_strat1!G16=".","-",(CONCATENATE("[",ROUND(T_iv_strat1!G16,1),"; ",ROUND(T_iv_strat1!H16,1),"]")))</f>
        <v>[0; 0]</v>
      </c>
      <c r="M39" s="45" t="str">
        <f>IF(T_iv_strat1!K16=".","-",(CONCATENATE("[",ROUND(T_iv_strat1!K16,1),"; ",ROUND(T_iv_strat1!L16,1),"]")))</f>
        <v>[0; 0]</v>
      </c>
      <c r="N39" s="45" t="str">
        <f>IF(T_iv_strat1!O16=".","-",(CONCATENATE("[",ROUND(T_iv_strat1!O16,1),"; ",ROUND(T_iv_strat1!P16,1),"]")))</f>
        <v>[0; 0]</v>
      </c>
      <c r="O39" s="45" t="str">
        <f>IF(T_iv_strat1!S16=".","-",(CONCATENATE("[",ROUND(T_iv_strat1!S16,1),"; ",ROUND(T_iv_strat1!T16,1),"]")))</f>
        <v>[0; 0]</v>
      </c>
      <c r="P39" s="45" t="str">
        <f>IF(T_iv_strat1!W16=".","-",(CONCATENATE("[",ROUND(T_iv_strat1!W16,1),"; ",ROUND(T_iv_strat1!X16,1),"]")))</f>
        <v>[0; 0]</v>
      </c>
      <c r="Q39" s="51" t="str">
        <f>IF(T_iv_strat1!AA16=".","-",(CONCATENATE("[",ROUND(T_iv_strat1!AA16,1),"; ",ROUND(T_iv_strat1!AB16,1),"]")))</f>
        <v>[0; 0]</v>
      </c>
      <c r="R39" s="44" t="str">
        <f>IF(T_iv_strat1!AE16=".","-",(CONCATENATE("[",ROUND(T_iv_strat1!AE16,1),"; ",ROUND(T_iv_strat1!AF16,1),"]")))</f>
        <v>[0; 0]</v>
      </c>
      <c r="S39" s="45" t="str">
        <f>IF(T_iv_strat1!AI16=".","-",(CONCATENATE("[",ROUND(T_iv_strat1!AI16,1),"; ",ROUND(T_iv_strat1!AJ16,1),"]")))</f>
        <v>[0; 0]</v>
      </c>
      <c r="T39" s="45" t="str">
        <f>IF(T_iv_strat1!AM16=".","-",(CONCATENATE("[",ROUND(T_iv_strat1!AM16,1),"; ",ROUND(T_iv_strat1!AN16,1),"]")))</f>
        <v>[0; 0]</v>
      </c>
      <c r="U39" s="45" t="str">
        <f>IF(T_iv_strat1!AQ16=".","-",(CONCATENATE("[",ROUND(T_iv_strat1!AQ16,1),"; ",ROUND(T_iv_strat1!AR16,1),"]")))</f>
        <v>[0; 0]</v>
      </c>
      <c r="V39" s="45" t="str">
        <f>IF(T_iv_strat1!AU16=".","-",(CONCATENATE("[",ROUND(T_iv_strat1!AU16,1),"; ",ROUND(T_iv_strat1!AV16,1),"]")))</f>
        <v>[0; 0]</v>
      </c>
      <c r="W39" s="45" t="str">
        <f>IF(T_iv_strat1!AY16=".","-",(CONCATENATE("[",ROUND(T_iv_strat1!AY16,1),"; ",ROUND(T_iv_strat1!AZ16,1),"]")))</f>
        <v>[0; 0]</v>
      </c>
      <c r="X39" s="45" t="str">
        <f>IF(T_iv_strat1!BC16=".","-",(CONCATENATE("[",ROUND(T_iv_strat1!BC16,1),"; ",ROUND(T_iv_strat1!BD16,1),"]")))</f>
        <v>[0; 0]</v>
      </c>
      <c r="AA39" s="132"/>
      <c r="AB39" s="44" t="str">
        <f>IF(T_iv_strat2!C16=".","-",(CONCATENATE("[",ROUND(T_iv_strat2!C16,1),"; ",ROUND(T_iv_strat2!D16,1),"]")))</f>
        <v>[0; 0]</v>
      </c>
      <c r="AC39" s="45" t="str">
        <f>IF(T_iv_strat2!G16=".","-",(CONCATENATE("[",ROUND(T_iv_strat2!G16,1),"; ",ROUND(T_iv_strat2!H16,1),"]")))</f>
        <v>[0; 0]</v>
      </c>
      <c r="AD39" s="45" t="str">
        <f>IF(T_iv_strat2!K16=".","-",(CONCATENATE("[",ROUND(T_iv_strat2!K16,1),"; ",ROUND(T_iv_strat2!L16,1),"]")))</f>
        <v>[0; 0]</v>
      </c>
      <c r="AE39" s="45" t="str">
        <f>IF(T_iv_strat2!O16=".","-",(CONCATENATE("[",ROUND(T_iv_strat2!O16,1),"; ",ROUND(T_iv_strat2!P16,1),"]")))</f>
        <v>[0; 0]</v>
      </c>
      <c r="AF39" s="45" t="str">
        <f>IF(T_iv_strat2!S16=".","-",(CONCATENATE("[",ROUND(T_iv_strat2!S16,1),"; ",ROUND(T_iv_strat2!T16,1),"]")))</f>
        <v>[0; 0]</v>
      </c>
      <c r="AG39" s="45" t="str">
        <f>IF(T_iv_strat2!W16=".","-",(CONCATENATE("[",ROUND(T_iv_strat2!W16,1),"; ",ROUND(T_iv_strat2!X16,1),"]")))</f>
        <v>[0; 0]</v>
      </c>
      <c r="AH39" s="51" t="str">
        <f>IF(T_iv_strat2!AA16=".","-",(CONCATENATE("[",ROUND(T_iv_strat2!AA16,1),"; ",ROUND(T_iv_strat2!AB16,1),"]")))</f>
        <v>[0; 0]</v>
      </c>
      <c r="AI39" s="45" t="str">
        <f>IF(T_iv_strat2!AE16=".","-",(CONCATENATE("[",ROUND(T_iv_strat2!AE16,1),"; ",ROUND(T_iv_strat2!AF16,1),"]")))</f>
        <v>[0; 0]</v>
      </c>
      <c r="AJ39" s="45" t="str">
        <f>IF(T_iv_strat2!AI16=".","-",(CONCATENATE("[",ROUND(T_iv_strat2!AI16,1),"; ",ROUND(T_iv_strat2!AJ16,1),"]")))</f>
        <v>[0; 0]</v>
      </c>
      <c r="AK39" s="45" t="str">
        <f>IF(T_iv_strat2!AM16=".","-",(CONCATENATE("[",ROUND(T_iv_strat2!AM16,1),"; ",ROUND(T_iv_strat2!AN16,1),"]")))</f>
        <v>[0; 0]</v>
      </c>
      <c r="AL39" s="45" t="str">
        <f>IF(T_iv_strat2!AQ16=".","-",(CONCATENATE("[",ROUND(T_iv_strat2!AQ16,1),"; ",ROUND(T_iv_strat2!AR16,1),"]")))</f>
        <v>[0; 0]</v>
      </c>
      <c r="AM39" s="45" t="str">
        <f>IF(T_iv_strat2!AU16=".","-",(CONCATENATE("[",ROUND(T_iv_strat2!AU16,1),"; ",ROUND(T_iv_strat2!AV16,1),"]")))</f>
        <v>[0; 0]</v>
      </c>
      <c r="AN39" s="45" t="str">
        <f>IF(T_iv_strat2!AY16=".","-",(CONCATENATE("[",ROUND(T_iv_strat2!AY16,1),"; ",ROUND(T_iv_strat2!AZ16,1),"]")))</f>
        <v>[0; 0]</v>
      </c>
      <c r="AO39" s="45" t="str">
        <f>IF(T_iv_strat2!BC16=".","-",(CONCATENATE("[",ROUND(T_iv_strat2!BC16,1),"; ",ROUND(T_iv_strat2!BD16,1),"]")))</f>
        <v>[0; 0]</v>
      </c>
      <c r="AR39" s="132"/>
      <c r="AS39" s="44" t="str">
        <f>IF(T_iv_strat3!C16=".","-",(CONCATENATE("[",ROUND(T_iv_strat3!C16,1),"; ",ROUND(T_iv_strat3!D16,1),"]")))</f>
        <v>-</v>
      </c>
      <c r="AT39" s="45" t="str">
        <f>IF(T_iv_strat3!G16=".","-",(CONCATENATE("[",ROUND(T_iv_strat3!G16,1),"; ",ROUND(T_iv_strat3!H16,1),"]")))</f>
        <v>-</v>
      </c>
      <c r="AU39" s="45" t="str">
        <f>IF(T_iv_strat3!K16=".","-",(CONCATENATE("[",ROUND(T_iv_strat3!K16,1),"; ",ROUND(T_iv_strat3!L16,1),"]")))</f>
        <v>-</v>
      </c>
      <c r="AV39" s="45" t="str">
        <f>IF(T_iv_strat3!O16=".","-",(CONCATENATE("[",ROUND(T_iv_strat3!O16,1),"; ",ROUND(T_iv_strat3!P16,1),"]")))</f>
        <v>-</v>
      </c>
      <c r="AW39" s="45" t="str">
        <f>IF(T_iv_strat3!S16=".","-",(CONCATENATE("[",ROUND(T_iv_strat3!S16,1),"; ",ROUND(T_iv_strat3!T16,1),"]")))</f>
        <v>-</v>
      </c>
      <c r="AX39" s="45" t="str">
        <f>IF(T_iv_strat3!W16=".","-",(CONCATENATE("[",ROUND(T_iv_strat3!W16,1),"; ",ROUND(T_iv_strat3!X16,1),"]")))</f>
        <v>-</v>
      </c>
      <c r="AY39" s="51" t="str">
        <f>IF(T_iv_strat3!AA16=".","-",(CONCATENATE("[",ROUND(T_iv_strat3!AA16,1),"; ",ROUND(T_iv_strat3!AB16,1),"]")))</f>
        <v>-</v>
      </c>
      <c r="AZ39" s="45" t="str">
        <f>IF(T_iv_strat3!AE16=".","-",(CONCATENATE("[",ROUND(T_iv_strat3!AE16,1),"; ",ROUND(T_iv_strat3!AF16,1),"]")))</f>
        <v>-</v>
      </c>
      <c r="BA39" s="45" t="str">
        <f>IF(T_iv_strat3!AI16=".","-",(CONCATENATE("[",ROUND(T_iv_strat3!AI16,1),"; ",ROUND(T_iv_strat3!AJ16,1),"]")))</f>
        <v>-</v>
      </c>
      <c r="BB39" s="45" t="str">
        <f>IF(T_iv_strat3!AM16=".","-",(CONCATENATE("[",ROUND(T_iv_strat3!AM16,1),"; ",ROUND(T_iv_strat3!AN16,1),"]")))</f>
        <v>-</v>
      </c>
      <c r="BC39" s="45" t="str">
        <f>IF(T_iv_strat3!AQ16=".","-",(CONCATENATE("[",ROUND(T_iv_strat3!AQ16,1),"; ",ROUND(T_iv_strat3!AR16,1),"]")))</f>
        <v>-</v>
      </c>
      <c r="BD39" s="45" t="str">
        <f>IF(T_iv_strat3!AU16=".","-",(CONCATENATE("[",ROUND(T_iv_strat3!AU16,1),"; ",ROUND(T_iv_strat3!AV16,1),"]")))</f>
        <v>-</v>
      </c>
      <c r="BE39" s="45" t="str">
        <f>IF(T_iv_strat3!AY16=".","-",(CONCATENATE("[",ROUND(T_iv_strat3!AY16,1),"; ",ROUND(T_iv_strat3!AZ16,1),"]")))</f>
        <v>-</v>
      </c>
      <c r="BF39" s="45" t="str">
        <f>IF(T_iv_strat3!BC16=".","-",(CONCATENATE("[",ROUND(T_iv_strat3!BC16,1),"; ",ROUND(T_iv_strat3!BD16,1),"]")))</f>
        <v>-</v>
      </c>
    </row>
    <row r="40" spans="1:58" x14ac:dyDescent="0.25">
      <c r="J40" s="131">
        <f>T_i!$A$17</f>
        <v>0</v>
      </c>
      <c r="K40" s="17">
        <f>ROUND(T_iv_strat1!B17,1)</f>
        <v>0</v>
      </c>
      <c r="L40" s="13">
        <f>ROUND(T_iv_strat1!F17,1)</f>
        <v>0</v>
      </c>
      <c r="M40" s="13">
        <f>ROUND(T_iv_strat1!J17,1)</f>
        <v>0</v>
      </c>
      <c r="N40" s="13">
        <f>ROUND(T_iv_strat1!N17,1)</f>
        <v>0</v>
      </c>
      <c r="O40" s="13">
        <f>ROUND(T_iv_strat1!R17,1)</f>
        <v>0</v>
      </c>
      <c r="P40" s="13">
        <f>ROUND(T_iv_strat1!V17,1)</f>
        <v>0</v>
      </c>
      <c r="Q40" s="50">
        <f>ROUND(T_iv_strat1!Z17,1)</f>
        <v>0</v>
      </c>
      <c r="R40" s="17">
        <f>ROUND(T_iv_strat1!AD17,1)</f>
        <v>0</v>
      </c>
      <c r="S40" s="13">
        <f>ROUND(T_iv_strat1!AH17,1)</f>
        <v>0</v>
      </c>
      <c r="T40" s="13">
        <f>ROUND(T_iv_strat1!AL17,1)</f>
        <v>0</v>
      </c>
      <c r="U40" s="13">
        <f>ROUND(T_iv_strat1!AP17,1)</f>
        <v>0</v>
      </c>
      <c r="V40" s="13">
        <f>ROUND(T_iv_strat1!AT17,1)</f>
        <v>0</v>
      </c>
      <c r="W40" s="13">
        <f>ROUND(T_iv_strat1!AX17,1)</f>
        <v>0</v>
      </c>
      <c r="X40" s="13">
        <f>ROUND(T_iv_strat1!BB17,1)</f>
        <v>0</v>
      </c>
      <c r="AA40" s="131">
        <f>T_i!$A$17</f>
        <v>0</v>
      </c>
      <c r="AB40" s="17">
        <f>ROUND(T_iv_strat2!B17,1)</f>
        <v>0</v>
      </c>
      <c r="AC40" s="13">
        <f>ROUND(T_iv_strat2!F17,1)</f>
        <v>0</v>
      </c>
      <c r="AD40" s="13">
        <f>ROUND(T_iv_strat2!J17,1)</f>
        <v>0</v>
      </c>
      <c r="AE40" s="13">
        <f>ROUND(T_iv_strat2!N17,1)</f>
        <v>0</v>
      </c>
      <c r="AF40" s="13">
        <f>ROUND(T_iv_strat2!R17,1)</f>
        <v>0</v>
      </c>
      <c r="AG40" s="13">
        <f>ROUND(T_iv_strat2!V17,1)</f>
        <v>0</v>
      </c>
      <c r="AH40" s="50">
        <f>ROUND(T_iv_strat2!Z17,1)</f>
        <v>0</v>
      </c>
      <c r="AI40" s="13">
        <f>ROUND(T_iv_strat2!AD17,1)</f>
        <v>0</v>
      </c>
      <c r="AJ40" s="13">
        <f>ROUND(T_iv_strat2!AH17,1)</f>
        <v>0</v>
      </c>
      <c r="AK40" s="13">
        <f>ROUND(T_iv_strat2!AL17,1)</f>
        <v>0</v>
      </c>
      <c r="AL40" s="13">
        <f>ROUND(T_iv_strat2!AP17,1)</f>
        <v>0</v>
      </c>
      <c r="AM40" s="13">
        <f>ROUND(T_iv_strat2!AT17,1)</f>
        <v>0</v>
      </c>
      <c r="AN40" s="13">
        <f>ROUND(T_iv_strat2!AX17,1)</f>
        <v>0</v>
      </c>
      <c r="AO40" s="13">
        <f>ROUND(T_iv_strat2!BB17,1)</f>
        <v>0</v>
      </c>
      <c r="AR40" s="131">
        <f>T_i!$A$17</f>
        <v>0</v>
      </c>
      <c r="AS40" s="17">
        <f>ROUND(T_iv_strat3!B17,1)</f>
        <v>0</v>
      </c>
      <c r="AT40" s="13">
        <f>ROUND(T_iv_strat3!F17,1)</f>
        <v>0</v>
      </c>
      <c r="AU40" s="13">
        <f>ROUND(T_iv_strat3!J17,1)</f>
        <v>0</v>
      </c>
      <c r="AV40" s="13">
        <f>ROUND(T_iv_strat3!N17,1)</f>
        <v>0</v>
      </c>
      <c r="AW40" s="13">
        <f>ROUND(T_iv_strat3!R17,1)</f>
        <v>0</v>
      </c>
      <c r="AX40" s="13">
        <f>ROUND(T_iv_strat3!V17,1)</f>
        <v>0</v>
      </c>
      <c r="AY40" s="50">
        <f>ROUND(T_iv_strat3!Z17,1)</f>
        <v>0</v>
      </c>
      <c r="AZ40" s="13">
        <f>ROUND(T_iv_strat3!AD17,1)</f>
        <v>0</v>
      </c>
      <c r="BA40" s="13">
        <f>ROUND(T_iv_strat3!AH17,1)</f>
        <v>0</v>
      </c>
      <c r="BB40" s="13">
        <f>ROUND(T_iv_strat3!AL17,1)</f>
        <v>0</v>
      </c>
      <c r="BC40" s="13">
        <f>ROUND(T_iv_strat3!AP17,1)</f>
        <v>0</v>
      </c>
      <c r="BD40" s="13">
        <f>ROUND(T_iv_strat3!AT17,1)</f>
        <v>0</v>
      </c>
      <c r="BE40" s="13">
        <f>ROUND(T_iv_strat3!AX17,1)</f>
        <v>0</v>
      </c>
      <c r="BF40" s="13">
        <f>ROUND(T_iv_strat3!BB17,1)</f>
        <v>0</v>
      </c>
    </row>
    <row r="41" spans="1:58" s="46" customFormat="1" ht="9" customHeight="1" x14ac:dyDescent="0.15">
      <c r="A41" s="49"/>
      <c r="B41" s="42"/>
      <c r="C41" s="42"/>
      <c r="D41" s="42"/>
      <c r="E41" s="42"/>
      <c r="F41" s="42"/>
      <c r="G41" s="42"/>
      <c r="H41" s="42"/>
      <c r="I41" s="43"/>
      <c r="J41" s="133"/>
      <c r="K41" s="44" t="str">
        <f>IF(T_iv_strat1!C17=".","-",(CONCATENATE("[",ROUND(T_iv_strat1!C17,1),"; ",ROUND(T_iv_strat1!D17,1),"]")))</f>
        <v>[0; 0]</v>
      </c>
      <c r="L41" s="45" t="str">
        <f>IF(T_iv_strat1!G17=".","-",(CONCATENATE("[",ROUND(T_iv_strat1!G17,1),"; ",ROUND(T_iv_strat1!H17,1),"]")))</f>
        <v>[0; 0]</v>
      </c>
      <c r="M41" s="45" t="str">
        <f>IF(T_iv_strat1!K17=".","-",(CONCATENATE("[",ROUND(T_iv_strat1!K17,1),"; ",ROUND(T_iv_strat1!L17,1),"]")))</f>
        <v>[0; 0]</v>
      </c>
      <c r="N41" s="45" t="str">
        <f>IF(T_iv_strat1!O17=".","-",(CONCATENATE("[",ROUND(T_iv_strat1!O17,1),"; ",ROUND(T_iv_strat1!P17,1),"]")))</f>
        <v>[0; 0]</v>
      </c>
      <c r="O41" s="45" t="str">
        <f>IF(T_iv_strat1!S17=".","-",(CONCATENATE("[",ROUND(T_iv_strat1!S17,1),"; ",ROUND(T_iv_strat1!T17,1),"]")))</f>
        <v>[0; 0]</v>
      </c>
      <c r="P41" s="45" t="str">
        <f>IF(T_iv_strat1!W17=".","-",(CONCATENATE("[",ROUND(T_iv_strat1!W17,1),"; ",ROUND(T_iv_strat1!X17,1),"]")))</f>
        <v>[0; 0]</v>
      </c>
      <c r="Q41" s="51" t="str">
        <f>IF(T_iv_strat1!AA17=".","-",(CONCATENATE("[",ROUND(T_iv_strat1!AA17,1),"; ",ROUND(T_iv_strat1!AB17,1),"]")))</f>
        <v>[0; 0]</v>
      </c>
      <c r="R41" s="44" t="str">
        <f>IF(T_iv_strat1!AE17=".","-",(CONCATENATE("[",ROUND(T_iv_strat1!AE17,1),"; ",ROUND(T_iv_strat1!AF17,1),"]")))</f>
        <v>[0; 0]</v>
      </c>
      <c r="S41" s="45" t="str">
        <f>IF(T_iv_strat1!AI17=".","-",(CONCATENATE("[",ROUND(T_iv_strat1!AI17,1),"; ",ROUND(T_iv_strat1!AJ17,1),"]")))</f>
        <v>[0; 0]</v>
      </c>
      <c r="T41" s="45" t="str">
        <f>IF(T_iv_strat1!AM17=".","-",(CONCATENATE("[",ROUND(T_iv_strat1!AM17,1),"; ",ROUND(T_iv_strat1!AN17,1),"]")))</f>
        <v>[0; 0]</v>
      </c>
      <c r="U41" s="45" t="str">
        <f>IF(T_iv_strat1!AQ17=".","-",(CONCATENATE("[",ROUND(T_iv_strat1!AQ17,1),"; ",ROUND(T_iv_strat1!AR17,1),"]")))</f>
        <v>[0; 0]</v>
      </c>
      <c r="V41" s="45" t="str">
        <f>IF(T_iv_strat1!AU17=".","-",(CONCATENATE("[",ROUND(T_iv_strat1!AU17,1),"; ",ROUND(T_iv_strat1!AV17,1),"]")))</f>
        <v>[0; 0]</v>
      </c>
      <c r="W41" s="45" t="str">
        <f>IF(T_iv_strat1!AY17=".","-",(CONCATENATE("[",ROUND(T_iv_strat1!AY17,1),"; ",ROUND(T_iv_strat1!AZ17,1),"]")))</f>
        <v>[0; 0]</v>
      </c>
      <c r="X41" s="45" t="str">
        <f>IF(T_iv_strat1!BC17=".","-",(CONCATENATE("[",ROUND(T_iv_strat1!BC17,1),"; ",ROUND(T_iv_strat1!BD17,1),"]")))</f>
        <v>[0; 0]</v>
      </c>
      <c r="AA41" s="133"/>
      <c r="AB41" s="44" t="str">
        <f>IF(T_iv_strat2!C17=".","-",(CONCATENATE("[",ROUND(T_iv_strat2!C17,1),"; ",ROUND(T_iv_strat2!D17,1),"]")))</f>
        <v>[0; 0]</v>
      </c>
      <c r="AC41" s="45" t="str">
        <f>IF(T_iv_strat2!G17=".","-",(CONCATENATE("[",ROUND(T_iv_strat2!G17,1),"; ",ROUND(T_iv_strat2!H17,1),"]")))</f>
        <v>[0; 0]</v>
      </c>
      <c r="AD41" s="45" t="str">
        <f>IF(T_iv_strat2!K17=".","-",(CONCATENATE("[",ROUND(T_iv_strat2!K17,1),"; ",ROUND(T_iv_strat2!L17,1),"]")))</f>
        <v>[0; 0]</v>
      </c>
      <c r="AE41" s="45" t="str">
        <f>IF(T_iv_strat2!O17=".","-",(CONCATENATE("[",ROUND(T_iv_strat2!O17,1),"; ",ROUND(T_iv_strat2!P17,1),"]")))</f>
        <v>[0; 0]</v>
      </c>
      <c r="AF41" s="45" t="str">
        <f>IF(T_iv_strat2!S17=".","-",(CONCATENATE("[",ROUND(T_iv_strat2!S17,1),"; ",ROUND(T_iv_strat2!T17,1),"]")))</f>
        <v>[0; 0]</v>
      </c>
      <c r="AG41" s="45" t="str">
        <f>IF(T_iv_strat2!W17=".","-",(CONCATENATE("[",ROUND(T_iv_strat2!W17,1),"; ",ROUND(T_iv_strat2!X17,1),"]")))</f>
        <v>[0; 0]</v>
      </c>
      <c r="AH41" s="51" t="str">
        <f>IF(T_iv_strat2!AA17=".","-",(CONCATENATE("[",ROUND(T_iv_strat2!AA17,1),"; ",ROUND(T_iv_strat2!AB17,1),"]")))</f>
        <v>[0; 0]</v>
      </c>
      <c r="AI41" s="45" t="str">
        <f>IF(T_iv_strat2!AE17=".","-",(CONCATENATE("[",ROUND(T_iv_strat2!AE17,1),"; ",ROUND(T_iv_strat2!AF17,1),"]")))</f>
        <v>[0; 0]</v>
      </c>
      <c r="AJ41" s="45" t="str">
        <f>IF(T_iv_strat2!AI17=".","-",(CONCATENATE("[",ROUND(T_iv_strat2!AI17,1),"; ",ROUND(T_iv_strat2!AJ17,1),"]")))</f>
        <v>[0; 0]</v>
      </c>
      <c r="AK41" s="45" t="str">
        <f>IF(T_iv_strat2!AM17=".","-",(CONCATENATE("[",ROUND(T_iv_strat2!AM17,1),"; ",ROUND(T_iv_strat2!AN17,1),"]")))</f>
        <v>[0; 0]</v>
      </c>
      <c r="AL41" s="45" t="str">
        <f>IF(T_iv_strat2!AQ17=".","-",(CONCATENATE("[",ROUND(T_iv_strat2!AQ17,1),"; ",ROUND(T_iv_strat2!AR17,1),"]")))</f>
        <v>[0; 0]</v>
      </c>
      <c r="AM41" s="45" t="str">
        <f>IF(T_iv_strat2!AU17=".","-",(CONCATENATE("[",ROUND(T_iv_strat2!AU17,1),"; ",ROUND(T_iv_strat2!AV17,1),"]")))</f>
        <v>[0; 0]</v>
      </c>
      <c r="AN41" s="45" t="str">
        <f>IF(T_iv_strat2!AY17=".","-",(CONCATENATE("[",ROUND(T_iv_strat2!AY17,1),"; ",ROUND(T_iv_strat2!AZ17,1),"]")))</f>
        <v>[0; 0]</v>
      </c>
      <c r="AO41" s="45" t="str">
        <f>IF(T_iv_strat2!BC17=".","-",(CONCATENATE("[",ROUND(T_iv_strat2!BC17,1),"; ",ROUND(T_iv_strat2!BD17,1),"]")))</f>
        <v>[0; 0]</v>
      </c>
      <c r="AR41" s="133"/>
      <c r="AS41" s="44" t="str">
        <f>IF(T_iv_strat3!C17=".","-",(CONCATENATE("[",ROUND(T_iv_strat3!C17,1),"; ",ROUND(T_iv_strat3!D17,1),"]")))</f>
        <v>-</v>
      </c>
      <c r="AT41" s="45" t="str">
        <f>IF(T_iv_strat3!G17=".","-",(CONCATENATE("[",ROUND(T_iv_strat3!G17,1),"; ",ROUND(T_iv_strat3!H17,1),"]")))</f>
        <v>-</v>
      </c>
      <c r="AU41" s="45" t="str">
        <f>IF(T_iv_strat3!K17=".","-",(CONCATENATE("[",ROUND(T_iv_strat3!K17,1),"; ",ROUND(T_iv_strat3!L17,1),"]")))</f>
        <v>-</v>
      </c>
      <c r="AV41" s="45" t="str">
        <f>IF(T_iv_strat3!O17=".","-",(CONCATENATE("[",ROUND(T_iv_strat3!O17,1),"; ",ROUND(T_iv_strat3!P17,1),"]")))</f>
        <v>-</v>
      </c>
      <c r="AW41" s="45" t="str">
        <f>IF(T_iv_strat3!S17=".","-",(CONCATENATE("[",ROUND(T_iv_strat3!S17,1),"; ",ROUND(T_iv_strat3!T17,1),"]")))</f>
        <v>-</v>
      </c>
      <c r="AX41" s="45" t="str">
        <f>IF(T_iv_strat3!W17=".","-",(CONCATENATE("[",ROUND(T_iv_strat3!W17,1),"; ",ROUND(T_iv_strat3!X17,1),"]")))</f>
        <v>-</v>
      </c>
      <c r="AY41" s="51" t="str">
        <f>IF(T_iv_strat3!AA17=".","-",(CONCATENATE("[",ROUND(T_iv_strat3!AA17,1),"; ",ROUND(T_iv_strat3!AB17,1),"]")))</f>
        <v>-</v>
      </c>
      <c r="AZ41" s="45" t="str">
        <f>IF(T_iv_strat3!AE17=".","-",(CONCATENATE("[",ROUND(T_iv_strat3!AE17,1),"; ",ROUND(T_iv_strat3!AF17,1),"]")))</f>
        <v>-</v>
      </c>
      <c r="BA41" s="45" t="str">
        <f>IF(T_iv_strat3!AI17=".","-",(CONCATENATE("[",ROUND(T_iv_strat3!AI17,1),"; ",ROUND(T_iv_strat3!AJ17,1),"]")))</f>
        <v>-</v>
      </c>
      <c r="BB41" s="45" t="str">
        <f>IF(T_iv_strat3!AM17=".","-",(CONCATENATE("[",ROUND(T_iv_strat3!AM17,1),"; ",ROUND(T_iv_strat3!AN17,1),"]")))</f>
        <v>-</v>
      </c>
      <c r="BC41" s="45" t="str">
        <f>IF(T_iv_strat3!AQ17=".","-",(CONCATENATE("[",ROUND(T_iv_strat3!AQ17,1),"; ",ROUND(T_iv_strat3!AR17,1),"]")))</f>
        <v>-</v>
      </c>
      <c r="BD41" s="45" t="str">
        <f>IF(T_iv_strat3!AU17=".","-",(CONCATENATE("[",ROUND(T_iv_strat3!AU17,1),"; ",ROUND(T_iv_strat3!AV17,1),"]")))</f>
        <v>-</v>
      </c>
      <c r="BE41" s="45" t="str">
        <f>IF(T_iv_strat3!AY17=".","-",(CONCATENATE("[",ROUND(T_iv_strat3!AY17,1),"; ",ROUND(T_iv_strat3!AZ17,1),"]")))</f>
        <v>-</v>
      </c>
      <c r="BF41" s="45" t="str">
        <f>IF(T_iv_strat3!BC17=".","-",(CONCATENATE("[",ROUND(T_iv_strat3!BC17,1),"; ",ROUND(T_iv_strat3!BD17,1),"]")))</f>
        <v>-</v>
      </c>
    </row>
    <row r="42" spans="1:58" x14ac:dyDescent="0.25">
      <c r="J42" s="129">
        <f>T_i!$A$18</f>
        <v>0</v>
      </c>
      <c r="K42" s="17">
        <f>ROUND(T_iv_strat1!B18,1)</f>
        <v>0</v>
      </c>
      <c r="L42" s="13">
        <f>ROUND(T_iv_strat1!F18,1)</f>
        <v>0</v>
      </c>
      <c r="M42" s="13">
        <f>ROUND(T_iv_strat1!J18,1)</f>
        <v>0</v>
      </c>
      <c r="N42" s="13">
        <f>ROUND(T_iv_strat1!N18,1)</f>
        <v>0</v>
      </c>
      <c r="O42" s="13">
        <f>ROUND(T_iv_strat1!R18,1)</f>
        <v>0</v>
      </c>
      <c r="P42" s="13">
        <f>ROUND(T_iv_strat1!V18,1)</f>
        <v>0</v>
      </c>
      <c r="Q42" s="50">
        <f>ROUND(T_iv_strat1!Z18,1)</f>
        <v>0</v>
      </c>
      <c r="R42" s="17">
        <f>ROUND(T_iv_strat1!AD18,1)</f>
        <v>0</v>
      </c>
      <c r="S42" s="13">
        <f>ROUND(T_iv_strat1!AH18,1)</f>
        <v>0</v>
      </c>
      <c r="T42" s="13">
        <f>ROUND(T_iv_strat1!AL18,1)</f>
        <v>0</v>
      </c>
      <c r="U42" s="13">
        <f>ROUND(T_iv_strat1!AP18,1)</f>
        <v>0</v>
      </c>
      <c r="V42" s="13">
        <f>ROUND(T_iv_strat1!AT18,1)</f>
        <v>0</v>
      </c>
      <c r="W42" s="13">
        <f>ROUND(T_iv_strat1!AX18,1)</f>
        <v>0</v>
      </c>
      <c r="X42" s="13">
        <f>ROUND(T_iv_strat1!BB18,1)</f>
        <v>0</v>
      </c>
      <c r="AA42" s="129">
        <f>T_i!$A$18</f>
        <v>0</v>
      </c>
      <c r="AB42" s="17">
        <f>ROUND(T_iv_strat2!B18,1)</f>
        <v>0</v>
      </c>
      <c r="AC42" s="13">
        <f>ROUND(T_iv_strat2!F18,1)</f>
        <v>0</v>
      </c>
      <c r="AD42" s="13">
        <f>ROUND(T_iv_strat2!J18,1)</f>
        <v>0</v>
      </c>
      <c r="AE42" s="13">
        <f>ROUND(T_iv_strat2!N18,1)</f>
        <v>0</v>
      </c>
      <c r="AF42" s="13">
        <f>ROUND(T_iv_strat2!R18,1)</f>
        <v>0</v>
      </c>
      <c r="AG42" s="13">
        <f>ROUND(T_iv_strat2!V18,1)</f>
        <v>0</v>
      </c>
      <c r="AH42" s="50">
        <f>ROUND(T_iv_strat2!Z18,1)</f>
        <v>0</v>
      </c>
      <c r="AI42" s="13">
        <f>ROUND(T_iv_strat2!AD18,1)</f>
        <v>0</v>
      </c>
      <c r="AJ42" s="13">
        <f>ROUND(T_iv_strat2!AH18,1)</f>
        <v>0</v>
      </c>
      <c r="AK42" s="13">
        <f>ROUND(T_iv_strat2!AL18,1)</f>
        <v>0</v>
      </c>
      <c r="AL42" s="13">
        <f>ROUND(T_iv_strat2!AP18,1)</f>
        <v>0</v>
      </c>
      <c r="AM42" s="13">
        <f>ROUND(T_iv_strat2!AT18,1)</f>
        <v>0</v>
      </c>
      <c r="AN42" s="13">
        <f>ROUND(T_iv_strat2!AX18,1)</f>
        <v>0</v>
      </c>
      <c r="AO42" s="13">
        <f>ROUND(T_iv_strat2!BB18,1)</f>
        <v>0</v>
      </c>
      <c r="AR42" s="129">
        <f>T_i!$A$18</f>
        <v>0</v>
      </c>
      <c r="AS42" s="17">
        <f>ROUND(T_iv_strat3!B18,1)</f>
        <v>19.2</v>
      </c>
      <c r="AT42" s="13">
        <f>ROUND(T_iv_strat3!F18,1)</f>
        <v>0</v>
      </c>
      <c r="AU42" s="13">
        <f>ROUND(T_iv_strat3!J18,1)</f>
        <v>3.7</v>
      </c>
      <c r="AV42" s="13">
        <f>ROUND(T_iv_strat3!N18,1)</f>
        <v>15.5</v>
      </c>
      <c r="AW42" s="13">
        <f>ROUND(T_iv_strat3!R18,1)</f>
        <v>0</v>
      </c>
      <c r="AX42" s="13">
        <f>ROUND(T_iv_strat3!V18,1)</f>
        <v>0</v>
      </c>
      <c r="AY42" s="50">
        <f>ROUND(T_iv_strat3!Z18,1)</f>
        <v>0</v>
      </c>
      <c r="AZ42" s="13">
        <f>ROUND(T_iv_strat3!AD18,1)</f>
        <v>422.8</v>
      </c>
      <c r="BA42" s="13">
        <f>ROUND(T_iv_strat3!AH18,1)</f>
        <v>0</v>
      </c>
      <c r="BB42" s="13">
        <f>ROUND(T_iv_strat3!AL18,1)</f>
        <v>371.2</v>
      </c>
      <c r="BC42" s="13">
        <f>ROUND(T_iv_strat3!AP18,1)</f>
        <v>51.7</v>
      </c>
      <c r="BD42" s="13">
        <f>ROUND(T_iv_strat3!AT18,1)</f>
        <v>0</v>
      </c>
      <c r="BE42" s="13">
        <f>ROUND(T_iv_strat3!AX18,1)</f>
        <v>0</v>
      </c>
      <c r="BF42" s="13">
        <f>ROUND(T_iv_strat3!BB18,1)</f>
        <v>0</v>
      </c>
    </row>
    <row r="43" spans="1:58" s="46" customFormat="1" ht="9" x14ac:dyDescent="0.15">
      <c r="A43" s="42"/>
      <c r="B43" s="42"/>
      <c r="C43" s="42"/>
      <c r="D43" s="42"/>
      <c r="E43" s="42"/>
      <c r="F43" s="42"/>
      <c r="G43" s="42"/>
      <c r="H43" s="42"/>
      <c r="I43" s="43"/>
      <c r="J43" s="134"/>
      <c r="K43" s="44" t="str">
        <f>IF(T_iv_strat1!C18=".","-",(CONCATENATE("[",ROUND(T_iv_strat1!C18,1),"; ",ROUND(T_iv_strat1!D18,1),"]")))</f>
        <v>[0; 0]</v>
      </c>
      <c r="L43" s="45" t="str">
        <f>IF(T_iv_strat1!G18=".","-",(CONCATENATE("[",ROUND(T_iv_strat1!G18,1),"; ",ROUND(T_iv_strat1!H18,1),"]")))</f>
        <v>[0; 0]</v>
      </c>
      <c r="M43" s="45" t="str">
        <f>IF(T_iv_strat1!K18=".","-",(CONCATENATE("[",ROUND(T_iv_strat1!K18,1),"; ",ROUND(T_iv_strat1!L18,1),"]")))</f>
        <v>[0; 0]</v>
      </c>
      <c r="N43" s="45" t="str">
        <f>IF(T_iv_strat1!O18=".","-",(CONCATENATE("[",ROUND(T_iv_strat1!O18,1),"; ",ROUND(T_iv_strat1!P18,1),"]")))</f>
        <v>[0; 0]</v>
      </c>
      <c r="O43" s="45" t="str">
        <f>IF(T_iv_strat1!S18=".","-",(CONCATENATE("[",ROUND(T_iv_strat1!S18,1),"; ",ROUND(T_iv_strat1!T18,1),"]")))</f>
        <v>[0; 0]</v>
      </c>
      <c r="P43" s="45" t="str">
        <f>IF(T_iv_strat1!W18=".","-",(CONCATENATE("[",ROUND(T_iv_strat1!W18,1),"; ",ROUND(T_iv_strat1!X18,1),"]")))</f>
        <v>[0; 0]</v>
      </c>
      <c r="Q43" s="51" t="str">
        <f>IF(T_iv_strat1!AA18=".","-",(CONCATENATE("[",ROUND(T_iv_strat1!AA18,1),"; ",ROUND(T_iv_strat1!AB18,1),"]")))</f>
        <v>[0; 0]</v>
      </c>
      <c r="R43" s="44" t="str">
        <f>IF(T_iv_strat1!AE18=".","-",(CONCATENATE("[",ROUND(T_iv_strat1!AE18,1),"; ",ROUND(T_iv_strat1!AF18,1),"]")))</f>
        <v>[0; 0]</v>
      </c>
      <c r="S43" s="45" t="str">
        <f>IF(T_iv_strat1!AI18=".","-",(CONCATENATE("[",ROUND(T_iv_strat1!AI18,1),"; ",ROUND(T_iv_strat1!AJ18,1),"]")))</f>
        <v>[0; 0]</v>
      </c>
      <c r="T43" s="45" t="str">
        <f>IF(T_iv_strat1!AM18=".","-",(CONCATENATE("[",ROUND(T_iv_strat1!AM18,1),"; ",ROUND(T_iv_strat1!AN18,1),"]")))</f>
        <v>[0; 0]</v>
      </c>
      <c r="U43" s="45" t="str">
        <f>IF(T_iv_strat1!AQ18=".","-",(CONCATENATE("[",ROUND(T_iv_strat1!AQ18,1),"; ",ROUND(T_iv_strat1!AR18,1),"]")))</f>
        <v>[0; 0]</v>
      </c>
      <c r="V43" s="45" t="str">
        <f>IF(T_iv_strat1!AU18=".","-",(CONCATENATE("[",ROUND(T_iv_strat1!AU18,1),"; ",ROUND(T_iv_strat1!AV18,1),"]")))</f>
        <v>[0; 0]</v>
      </c>
      <c r="W43" s="45" t="str">
        <f>IF(T_iv_strat1!AY18=".","-",(CONCATENATE("[",ROUND(T_iv_strat1!AY18,1),"; ",ROUND(T_iv_strat1!AZ18,1),"]")))</f>
        <v>[0; 0]</v>
      </c>
      <c r="X43" s="45" t="str">
        <f>IF(T_iv_strat1!BC18=".","-",(CONCATENATE("[",ROUND(T_iv_strat1!BC18,1),"; ",ROUND(T_iv_strat1!BD18,1),"]")))</f>
        <v>[0; 0]</v>
      </c>
      <c r="AA43" s="134"/>
      <c r="AB43" s="44" t="str">
        <f>IF(T_iv_strat2!C18=".","-",(CONCATENATE("[",ROUND(T_iv_strat2!C18,1),"; ",ROUND(T_iv_strat2!D18,1),"]")))</f>
        <v>[0; 0]</v>
      </c>
      <c r="AC43" s="45" t="str">
        <f>IF(T_iv_strat2!G18=".","-",(CONCATENATE("[",ROUND(T_iv_strat2!G18,1),"; ",ROUND(T_iv_strat2!H18,1),"]")))</f>
        <v>[0; 0]</v>
      </c>
      <c r="AD43" s="45" t="str">
        <f>IF(T_iv_strat2!K18=".","-",(CONCATENATE("[",ROUND(T_iv_strat2!K18,1),"; ",ROUND(T_iv_strat2!L18,1),"]")))</f>
        <v>[0; 0]</v>
      </c>
      <c r="AE43" s="45" t="str">
        <f>IF(T_iv_strat2!O18=".","-",(CONCATENATE("[",ROUND(T_iv_strat2!O18,1),"; ",ROUND(T_iv_strat2!P18,1),"]")))</f>
        <v>[0; 0]</v>
      </c>
      <c r="AF43" s="45" t="str">
        <f>IF(T_iv_strat2!S18=".","-",(CONCATENATE("[",ROUND(T_iv_strat2!S18,1),"; ",ROUND(T_iv_strat2!T18,1),"]")))</f>
        <v>[0; 0]</v>
      </c>
      <c r="AG43" s="45" t="str">
        <f>IF(T_iv_strat2!W18=".","-",(CONCATENATE("[",ROUND(T_iv_strat2!W18,1),"; ",ROUND(T_iv_strat2!X18,1),"]")))</f>
        <v>[0; 0]</v>
      </c>
      <c r="AH43" s="51" t="str">
        <f>IF(T_iv_strat2!AA18=".","-",(CONCATENATE("[",ROUND(T_iv_strat2!AA18,1),"; ",ROUND(T_iv_strat2!AB18,1),"]")))</f>
        <v>[0; 0]</v>
      </c>
      <c r="AI43" s="45" t="str">
        <f>IF(T_iv_strat2!AE18=".","-",(CONCATENATE("[",ROUND(T_iv_strat2!AE18,1),"; ",ROUND(T_iv_strat2!AF18,1),"]")))</f>
        <v>[0; 0]</v>
      </c>
      <c r="AJ43" s="45" t="str">
        <f>IF(T_iv_strat2!AI18=".","-",(CONCATENATE("[",ROUND(T_iv_strat2!AI18,1),"; ",ROUND(T_iv_strat2!AJ18,1),"]")))</f>
        <v>[0; 0]</v>
      </c>
      <c r="AK43" s="45" t="str">
        <f>IF(T_iv_strat2!AM18=".","-",(CONCATENATE("[",ROUND(T_iv_strat2!AM18,1),"; ",ROUND(T_iv_strat2!AN18,1),"]")))</f>
        <v>[0; 0]</v>
      </c>
      <c r="AL43" s="45" t="str">
        <f>IF(T_iv_strat2!AQ18=".","-",(CONCATENATE("[",ROUND(T_iv_strat2!AQ18,1),"; ",ROUND(T_iv_strat2!AR18,1),"]")))</f>
        <v>[0; 0]</v>
      </c>
      <c r="AM43" s="45" t="str">
        <f>IF(T_iv_strat2!AU18=".","-",(CONCATENATE("[",ROUND(T_iv_strat2!AU18,1),"; ",ROUND(T_iv_strat2!AV18,1),"]")))</f>
        <v>[0; 0]</v>
      </c>
      <c r="AN43" s="45" t="str">
        <f>IF(T_iv_strat2!AY18=".","-",(CONCATENATE("[",ROUND(T_iv_strat2!AY18,1),"; ",ROUND(T_iv_strat2!AZ18,1),"]")))</f>
        <v>[0; 0]</v>
      </c>
      <c r="AO43" s="45" t="str">
        <f>IF(T_iv_strat2!BC18=".","-",(CONCATENATE("[",ROUND(T_iv_strat2!BC18,1),"; ",ROUND(T_iv_strat2!BD18,1),"]")))</f>
        <v>[0; 0]</v>
      </c>
      <c r="AR43" s="134"/>
      <c r="AS43" s="44" t="str">
        <f>IF(T_iv_strat3!C18=".","-",(CONCATENATE("[",ROUND(T_iv_strat3!C18,1),"; ",ROUND(T_iv_strat3!D18,1),"]")))</f>
        <v>[0; 75.8]</v>
      </c>
      <c r="AT43" s="45" t="str">
        <f>IF(T_iv_strat3!G18=".","-",(CONCATENATE("[",ROUND(T_iv_strat3!G18,1),"; ",ROUND(T_iv_strat3!H18,1),"]")))</f>
        <v>-</v>
      </c>
      <c r="AU43" s="45" t="str">
        <f>IF(T_iv_strat3!K18=".","-",(CONCATENATE("[",ROUND(T_iv_strat3!K18,1),"; ",ROUND(T_iv_strat3!L18,1),"]")))</f>
        <v>[0; 8.6]</v>
      </c>
      <c r="AV43" s="45" t="str">
        <f>IF(T_iv_strat3!O18=".","-",(CONCATENATE("[",ROUND(T_iv_strat3!O18,1),"; ",ROUND(T_iv_strat3!P18,1),"]")))</f>
        <v>[0; 0]</v>
      </c>
      <c r="AW43" s="45" t="str">
        <f>IF(T_iv_strat3!S18=".","-",(CONCATENATE("[",ROUND(T_iv_strat3!S18,1),"; ",ROUND(T_iv_strat3!T18,1),"]")))</f>
        <v>-</v>
      </c>
      <c r="AX43" s="45" t="str">
        <f>IF(T_iv_strat3!W18=".","-",(CONCATENATE("[",ROUND(T_iv_strat3!W18,1),"; ",ROUND(T_iv_strat3!X18,1),"]")))</f>
        <v>-</v>
      </c>
      <c r="AY43" s="51" t="str">
        <f>IF(T_iv_strat3!AA18=".","-",(CONCATENATE("[",ROUND(T_iv_strat3!AA18,1),"; ",ROUND(T_iv_strat3!AB18,1),"]")))</f>
        <v>-</v>
      </c>
      <c r="AZ43" s="45" t="str">
        <f>IF(T_iv_strat3!AE18=".","-",(CONCATENATE("[",ROUND(T_iv_strat3!AE18,1),"; ",ROUND(T_iv_strat3!AF18,1),"]")))</f>
        <v>[81.4; 764.3]</v>
      </c>
      <c r="BA43" s="45" t="str">
        <f>IF(T_iv_strat3!AI18=".","-",(CONCATENATE("[",ROUND(T_iv_strat3!AI18,1),"; ",ROUND(T_iv_strat3!AJ18,1),"]")))</f>
        <v>-</v>
      </c>
      <c r="BB43" s="45" t="str">
        <f>IF(T_iv_strat3!AM18=".","-",(CONCATENATE("[",ROUND(T_iv_strat3!AM18,1),"; ",ROUND(T_iv_strat3!AN18,1),"]")))</f>
        <v>[31.3; 711]</v>
      </c>
      <c r="BC43" s="45" t="str">
        <f>IF(T_iv_strat3!AQ18=".","-",(CONCATENATE("[",ROUND(T_iv_strat3!AQ18,1),"; ",ROUND(T_iv_strat3!AR18,1),"]")))</f>
        <v>[5; 98.3]</v>
      </c>
      <c r="BD43" s="45" t="str">
        <f>IF(T_iv_strat3!AU18=".","-",(CONCATENATE("[",ROUND(T_iv_strat3!AU18,1),"; ",ROUND(T_iv_strat3!AV18,1),"]")))</f>
        <v>-</v>
      </c>
      <c r="BE43" s="45" t="str">
        <f>IF(T_iv_strat3!AY18=".","-",(CONCATENATE("[",ROUND(T_iv_strat3!AY18,1),"; ",ROUND(T_iv_strat3!AZ18,1),"]")))</f>
        <v>-</v>
      </c>
      <c r="BF43" s="45" t="str">
        <f>IF(T_iv_strat3!BC18=".","-",(CONCATENATE("[",ROUND(T_iv_strat3!BC18,1),"; ",ROUND(T_iv_strat3!BD18,1),"]")))</f>
        <v>-</v>
      </c>
    </row>
    <row r="44" spans="1:58" x14ac:dyDescent="0.25">
      <c r="J44" s="135">
        <f>T_i!$A$19</f>
        <v>0</v>
      </c>
      <c r="K44" s="17">
        <f>ROUND(T_iv_strat1!B19,1)</f>
        <v>0</v>
      </c>
      <c r="L44" s="13">
        <f>ROUND(T_iv_strat1!F19,1)</f>
        <v>0</v>
      </c>
      <c r="M44" s="13">
        <f>ROUND(T_iv_strat1!J19,1)</f>
        <v>0</v>
      </c>
      <c r="N44" s="13">
        <f>ROUND(T_iv_strat1!N19,1)</f>
        <v>0</v>
      </c>
      <c r="O44" s="13">
        <f>ROUND(T_iv_strat1!R19,1)</f>
        <v>0</v>
      </c>
      <c r="P44" s="13">
        <f>ROUND(T_iv_strat1!V19,1)</f>
        <v>0</v>
      </c>
      <c r="Q44" s="50">
        <f>ROUND(T_iv_strat1!Z19,1)</f>
        <v>0</v>
      </c>
      <c r="R44" s="17">
        <f>ROUND(T_iv_strat1!AD19,1)</f>
        <v>0</v>
      </c>
      <c r="S44" s="13">
        <f>ROUND(T_iv_strat1!AH19,1)</f>
        <v>0</v>
      </c>
      <c r="T44" s="13">
        <f>ROUND(T_iv_strat1!AL19,1)</f>
        <v>0</v>
      </c>
      <c r="U44" s="13">
        <f>ROUND(T_iv_strat1!AP19,1)</f>
        <v>0</v>
      </c>
      <c r="V44" s="13">
        <f>ROUND(T_iv_strat1!AT19,1)</f>
        <v>0</v>
      </c>
      <c r="W44" s="13">
        <f>ROUND(T_iv_strat1!AX19,1)</f>
        <v>0</v>
      </c>
      <c r="X44" s="13">
        <f>ROUND(T_iv_strat1!BB19,1)</f>
        <v>0</v>
      </c>
      <c r="AA44" s="135">
        <f>T_i!$A$19</f>
        <v>0</v>
      </c>
      <c r="AB44" s="17">
        <f>ROUND(T_iv_strat2!B19,1)</f>
        <v>0</v>
      </c>
      <c r="AC44" s="13">
        <f>ROUND(T_iv_strat2!F19,1)</f>
        <v>0</v>
      </c>
      <c r="AD44" s="13">
        <f>ROUND(T_iv_strat2!J19,1)</f>
        <v>0</v>
      </c>
      <c r="AE44" s="13">
        <f>ROUND(T_iv_strat2!N19,1)</f>
        <v>0</v>
      </c>
      <c r="AF44" s="13">
        <f>ROUND(T_iv_strat2!R19,1)</f>
        <v>0</v>
      </c>
      <c r="AG44" s="13">
        <f>ROUND(T_iv_strat2!V19,1)</f>
        <v>0</v>
      </c>
      <c r="AH44" s="50">
        <f>ROUND(T_iv_strat2!Z19,1)</f>
        <v>0</v>
      </c>
      <c r="AI44" s="13">
        <f>ROUND(T_iv_strat2!AD19,1)</f>
        <v>0</v>
      </c>
      <c r="AJ44" s="13">
        <f>ROUND(T_iv_strat2!AH19,1)</f>
        <v>0</v>
      </c>
      <c r="AK44" s="13">
        <f>ROUND(T_iv_strat2!AL19,1)</f>
        <v>0</v>
      </c>
      <c r="AL44" s="13">
        <f>ROUND(T_iv_strat2!AP19,1)</f>
        <v>0</v>
      </c>
      <c r="AM44" s="13">
        <f>ROUND(T_iv_strat2!AT19,1)</f>
        <v>0</v>
      </c>
      <c r="AN44" s="13">
        <f>ROUND(T_iv_strat2!AX19,1)</f>
        <v>0</v>
      </c>
      <c r="AO44" s="13">
        <f>ROUND(T_iv_strat2!BB19,1)</f>
        <v>0</v>
      </c>
      <c r="AR44" s="135">
        <f>T_i!$A$19</f>
        <v>0</v>
      </c>
      <c r="AS44" s="17">
        <f>ROUND(T_iv_strat3!B19,1)</f>
        <v>601.20000000000005</v>
      </c>
      <c r="AT44" s="13">
        <f>ROUND(T_iv_strat3!F19,1)</f>
        <v>0</v>
      </c>
      <c r="AU44" s="13">
        <f>ROUND(T_iv_strat3!J19,1)</f>
        <v>226.1</v>
      </c>
      <c r="AV44" s="13">
        <f>ROUND(T_iv_strat3!N19,1)</f>
        <v>375.1</v>
      </c>
      <c r="AW44" s="13">
        <f>ROUND(T_iv_strat3!R19,1)</f>
        <v>0</v>
      </c>
      <c r="AX44" s="13">
        <f>ROUND(T_iv_strat3!V19,1)</f>
        <v>0</v>
      </c>
      <c r="AY44" s="50">
        <f>ROUND(T_iv_strat3!Z19,1)</f>
        <v>0</v>
      </c>
      <c r="AZ44" s="13">
        <f>ROUND(T_iv_strat3!AD19,1)</f>
        <v>2836.6</v>
      </c>
      <c r="BA44" s="13">
        <f>ROUND(T_iv_strat3!AH19,1)</f>
        <v>81.7</v>
      </c>
      <c r="BB44" s="13">
        <f>ROUND(T_iv_strat3!AL19,1)</f>
        <v>953</v>
      </c>
      <c r="BC44" s="13">
        <f>ROUND(T_iv_strat3!AP19,1)</f>
        <v>1802</v>
      </c>
      <c r="BD44" s="13">
        <f>ROUND(T_iv_strat3!AT19,1)</f>
        <v>0</v>
      </c>
      <c r="BE44" s="13">
        <f>ROUND(T_iv_strat3!AX19,1)</f>
        <v>0</v>
      </c>
      <c r="BF44" s="13">
        <f>ROUND(T_iv_strat3!BB19,1)</f>
        <v>0</v>
      </c>
    </row>
    <row r="45" spans="1:58" s="46" customFormat="1" ht="9" x14ac:dyDescent="0.15">
      <c r="A45" s="42"/>
      <c r="B45" s="42"/>
      <c r="C45" s="42"/>
      <c r="D45" s="42"/>
      <c r="E45" s="42"/>
      <c r="F45" s="42"/>
      <c r="G45" s="42"/>
      <c r="H45" s="42"/>
      <c r="I45" s="43"/>
      <c r="J45" s="136"/>
      <c r="K45" s="44" t="str">
        <f>IF(T_iv_strat1!C19=".","-",(CONCATENATE("[",ROUND(T_iv_strat1!C19,1),"; ",ROUND(T_iv_strat1!D19,1),"]")))</f>
        <v>[0; 0]</v>
      </c>
      <c r="L45" s="45" t="str">
        <f>IF(T_iv_strat1!G19=".","-",(CONCATENATE("[",ROUND(T_iv_strat1!G19,1),"; ",ROUND(T_iv_strat1!H19,1),"]")))</f>
        <v>[0; 0]</v>
      </c>
      <c r="M45" s="45" t="str">
        <f>IF(T_iv_strat1!K19=".","-",(CONCATENATE("[",ROUND(T_iv_strat1!K19,1),"; ",ROUND(T_iv_strat1!L19,1),"]")))</f>
        <v>[0; 0]</v>
      </c>
      <c r="N45" s="45" t="str">
        <f>IF(T_iv_strat1!O19=".","-",(CONCATENATE("[",ROUND(T_iv_strat1!O19,1),"; ",ROUND(T_iv_strat1!P19,1),"]")))</f>
        <v>[0; 0]</v>
      </c>
      <c r="O45" s="45" t="str">
        <f>IF(T_iv_strat1!S19=".","-",(CONCATENATE("[",ROUND(T_iv_strat1!S19,1),"; ",ROUND(T_iv_strat1!T19,1),"]")))</f>
        <v>[0; 0]</v>
      </c>
      <c r="P45" s="45" t="str">
        <f>IF(T_iv_strat1!W19=".","-",(CONCATENATE("[",ROUND(T_iv_strat1!W19,1),"; ",ROUND(T_iv_strat1!X19,1),"]")))</f>
        <v>[0; 0]</v>
      </c>
      <c r="Q45" s="51" t="str">
        <f>IF(T_iv_strat1!AA19=".","-",(CONCATENATE("[",ROUND(T_iv_strat1!AA19,1),"; ",ROUND(T_iv_strat1!AB19,1),"]")))</f>
        <v>[0; 0]</v>
      </c>
      <c r="R45" s="44" t="str">
        <f>IF(T_iv_strat1!AE19=".","-",(CONCATENATE("[",ROUND(T_iv_strat1!AE19,1),"; ",ROUND(T_iv_strat1!AF19,1),"]")))</f>
        <v>[0; 0]</v>
      </c>
      <c r="S45" s="45" t="str">
        <f>IF(T_iv_strat1!AI19=".","-",(CONCATENATE("[",ROUND(T_iv_strat1!AI19,1),"; ",ROUND(T_iv_strat1!AJ19,1),"]")))</f>
        <v>[0; 0]</v>
      </c>
      <c r="T45" s="45" t="str">
        <f>IF(T_iv_strat1!AM19=".","-",(CONCATENATE("[",ROUND(T_iv_strat1!AM19,1),"; ",ROUND(T_iv_strat1!AN19,1),"]")))</f>
        <v>[0; 0]</v>
      </c>
      <c r="U45" s="45" t="str">
        <f>IF(T_iv_strat1!AQ19=".","-",(CONCATENATE("[",ROUND(T_iv_strat1!AQ19,1),"; ",ROUND(T_iv_strat1!AR19,1),"]")))</f>
        <v>[0; 0]</v>
      </c>
      <c r="V45" s="45" t="str">
        <f>IF(T_iv_strat1!AU19=".","-",(CONCATENATE("[",ROUND(T_iv_strat1!AU19,1),"; ",ROUND(T_iv_strat1!AV19,1),"]")))</f>
        <v>[0; 0]</v>
      </c>
      <c r="W45" s="45" t="str">
        <f>IF(T_iv_strat1!AY19=".","-",(CONCATENATE("[",ROUND(T_iv_strat1!AY19,1),"; ",ROUND(T_iv_strat1!AZ19,1),"]")))</f>
        <v>[0; 0]</v>
      </c>
      <c r="X45" s="45" t="str">
        <f>IF(T_iv_strat1!BC19=".","-",(CONCATENATE("[",ROUND(T_iv_strat1!BC19,1),"; ",ROUND(T_iv_strat1!BD19,1),"]")))</f>
        <v>[0; 0]</v>
      </c>
      <c r="AA45" s="136"/>
      <c r="AB45" s="44" t="str">
        <f>IF(T_iv_strat2!C19=".","-",(CONCATENATE("[",ROUND(T_iv_strat2!C19,1),"; ",ROUND(T_iv_strat2!D19,1),"]")))</f>
        <v>[0; 0]</v>
      </c>
      <c r="AC45" s="45" t="str">
        <f>IF(T_iv_strat2!G19=".","-",(CONCATENATE("[",ROUND(T_iv_strat2!G19,1),"; ",ROUND(T_iv_strat2!H19,1),"]")))</f>
        <v>[0; 0]</v>
      </c>
      <c r="AD45" s="45" t="str">
        <f>IF(T_iv_strat2!K19=".","-",(CONCATENATE("[",ROUND(T_iv_strat2!K19,1),"; ",ROUND(T_iv_strat2!L19,1),"]")))</f>
        <v>[0; 0]</v>
      </c>
      <c r="AE45" s="45" t="str">
        <f>IF(T_iv_strat2!O19=".","-",(CONCATENATE("[",ROUND(T_iv_strat2!O19,1),"; ",ROUND(T_iv_strat2!P19,1),"]")))</f>
        <v>[0; 0]</v>
      </c>
      <c r="AF45" s="45" t="str">
        <f>IF(T_iv_strat2!S19=".","-",(CONCATENATE("[",ROUND(T_iv_strat2!S19,1),"; ",ROUND(T_iv_strat2!T19,1),"]")))</f>
        <v>[0; 0]</v>
      </c>
      <c r="AG45" s="45" t="str">
        <f>IF(T_iv_strat2!W19=".","-",(CONCATENATE("[",ROUND(T_iv_strat2!W19,1),"; ",ROUND(T_iv_strat2!X19,1),"]")))</f>
        <v>[0; 0]</v>
      </c>
      <c r="AH45" s="51" t="str">
        <f>IF(T_iv_strat2!AA19=".","-",(CONCATENATE("[",ROUND(T_iv_strat2!AA19,1),"; ",ROUND(T_iv_strat2!AB19,1),"]")))</f>
        <v>[0; 0]</v>
      </c>
      <c r="AI45" s="45" t="str">
        <f>IF(T_iv_strat2!AE19=".","-",(CONCATENATE("[",ROUND(T_iv_strat2!AE19,1),"; ",ROUND(T_iv_strat2!AF19,1),"]")))</f>
        <v>[0; 0]</v>
      </c>
      <c r="AJ45" s="45" t="str">
        <f>IF(T_iv_strat2!AI19=".","-",(CONCATENATE("[",ROUND(T_iv_strat2!AI19,1),"; ",ROUND(T_iv_strat2!AJ19,1),"]")))</f>
        <v>[0; 0]</v>
      </c>
      <c r="AK45" s="45" t="str">
        <f>IF(T_iv_strat2!AM19=".","-",(CONCATENATE("[",ROUND(T_iv_strat2!AM19,1),"; ",ROUND(T_iv_strat2!AN19,1),"]")))</f>
        <v>[0; 0]</v>
      </c>
      <c r="AL45" s="45" t="str">
        <f>IF(T_iv_strat2!AQ19=".","-",(CONCATENATE("[",ROUND(T_iv_strat2!AQ19,1),"; ",ROUND(T_iv_strat2!AR19,1),"]")))</f>
        <v>[0; 0]</v>
      </c>
      <c r="AM45" s="45" t="str">
        <f>IF(T_iv_strat2!AU19=".","-",(CONCATENATE("[",ROUND(T_iv_strat2!AU19,1),"; ",ROUND(T_iv_strat2!AV19,1),"]")))</f>
        <v>[0; 0]</v>
      </c>
      <c r="AN45" s="45" t="str">
        <f>IF(T_iv_strat2!AY19=".","-",(CONCATENATE("[",ROUND(T_iv_strat2!AY19,1),"; ",ROUND(T_iv_strat2!AZ19,1),"]")))</f>
        <v>[0; 0]</v>
      </c>
      <c r="AO45" s="45" t="str">
        <f>IF(T_iv_strat2!BC19=".","-",(CONCATENATE("[",ROUND(T_iv_strat2!BC19,1),"; ",ROUND(T_iv_strat2!BD19,1),"]")))</f>
        <v>[0; 0]</v>
      </c>
      <c r="AR45" s="136"/>
      <c r="AS45" s="44" t="str">
        <f>IF(T_iv_strat3!C19=".","-",(CONCATENATE("[",ROUND(T_iv_strat3!C19,1),"; ",ROUND(T_iv_strat3!D19,1),"]")))</f>
        <v>[0; 1517.8]</v>
      </c>
      <c r="AT45" s="45" t="str">
        <f>IF(T_iv_strat3!G19=".","-",(CONCATENATE("[",ROUND(T_iv_strat3!G19,1),"; ",ROUND(T_iv_strat3!H19,1),"]")))</f>
        <v>-</v>
      </c>
      <c r="AU45" s="45" t="str">
        <f>IF(T_iv_strat3!K19=".","-",(CONCATENATE("[",ROUND(T_iv_strat3!K19,1),"; ",ROUND(T_iv_strat3!L19,1),"]")))</f>
        <v>[0; 471.4]</v>
      </c>
      <c r="AV45" s="45" t="str">
        <f>IF(T_iv_strat3!O19=".","-",(CONCATENATE("[",ROUND(T_iv_strat3!O19,1),"; ",ROUND(T_iv_strat3!P19,1),"]")))</f>
        <v>[0; 1401.5]</v>
      </c>
      <c r="AW45" s="45" t="str">
        <f>IF(T_iv_strat3!S19=".","-",(CONCATENATE("[",ROUND(T_iv_strat3!S19,1),"; ",ROUND(T_iv_strat3!T19,1),"]")))</f>
        <v>-</v>
      </c>
      <c r="AX45" s="45" t="str">
        <f>IF(T_iv_strat3!W19=".","-",(CONCATENATE("[",ROUND(T_iv_strat3!W19,1),"; ",ROUND(T_iv_strat3!X19,1),"]")))</f>
        <v>-</v>
      </c>
      <c r="AY45" s="51" t="str">
        <f>IF(T_iv_strat3!AA19=".","-",(CONCATENATE("[",ROUND(T_iv_strat3!AA19,1),"; ",ROUND(T_iv_strat3!AB19,1),"]")))</f>
        <v>-</v>
      </c>
      <c r="AZ45" s="45" t="str">
        <f>IF(T_iv_strat3!AE19=".","-",(CONCATENATE("[",ROUND(T_iv_strat3!AE19,1),"; ",ROUND(T_iv_strat3!AF19,1),"]")))</f>
        <v>[794.5; 4878.8]</v>
      </c>
      <c r="BA45" s="45" t="str">
        <f>IF(T_iv_strat3!AI19=".","-",(CONCATENATE("[",ROUND(T_iv_strat3!AI19,1),"; ",ROUND(T_iv_strat3!AJ19,1),"]")))</f>
        <v>[50; 113.3]</v>
      </c>
      <c r="BB45" s="45" t="str">
        <f>IF(T_iv_strat3!AM19=".","-",(CONCATENATE("[",ROUND(T_iv_strat3!AM19,1),"; ",ROUND(T_iv_strat3!AN19,1),"]")))</f>
        <v>[366.1; 1539.9]</v>
      </c>
      <c r="BC45" s="45" t="str">
        <f>IF(T_iv_strat3!AQ19=".","-",(CONCATENATE("[",ROUND(T_iv_strat3!AQ19,1),"; ",ROUND(T_iv_strat3!AR19,1),"]")))</f>
        <v>[0; 3801.4]</v>
      </c>
      <c r="BD45" s="45" t="str">
        <f>IF(T_iv_strat3!AU19=".","-",(CONCATENATE("[",ROUND(T_iv_strat3!AU19,1),"; ",ROUND(T_iv_strat3!AV19,1),"]")))</f>
        <v>-</v>
      </c>
      <c r="BE45" s="45" t="str">
        <f>IF(T_iv_strat3!AY19=".","-",(CONCATENATE("[",ROUND(T_iv_strat3!AY19,1),"; ",ROUND(T_iv_strat3!AZ19,1),"]")))</f>
        <v>-</v>
      </c>
      <c r="BF45" s="45" t="str">
        <f>IF(T_iv_strat3!BC19=".","-",(CONCATENATE("[",ROUND(T_iv_strat3!BC19,1),"; ",ROUND(T_iv_strat3!BD19,1),"]")))</f>
        <v>-</v>
      </c>
    </row>
    <row r="46" spans="1:58" x14ac:dyDescent="0.25">
      <c r="J46" s="129">
        <f>T_i!$A$20</f>
        <v>0</v>
      </c>
      <c r="K46" s="17">
        <f>ROUND(T_iv_strat1!B20,1)</f>
        <v>0</v>
      </c>
      <c r="L46" s="13">
        <f>ROUND(T_iv_strat1!F20,1)</f>
        <v>0</v>
      </c>
      <c r="M46" s="13">
        <f>ROUND(T_iv_strat1!J20,1)</f>
        <v>0</v>
      </c>
      <c r="N46" s="13">
        <f>ROUND(T_iv_strat1!N20,1)</f>
        <v>0</v>
      </c>
      <c r="O46" s="13">
        <f>ROUND(T_iv_strat1!R20,1)</f>
        <v>0</v>
      </c>
      <c r="P46" s="13">
        <f>ROUND(T_iv_strat1!V20,1)</f>
        <v>0</v>
      </c>
      <c r="Q46" s="50">
        <f>ROUND(T_iv_strat1!Z20,1)</f>
        <v>0</v>
      </c>
      <c r="R46" s="17">
        <f>ROUND(T_iv_strat1!AD20,1)</f>
        <v>0</v>
      </c>
      <c r="S46" s="13">
        <f>ROUND(T_iv_strat1!AH20,1)</f>
        <v>0</v>
      </c>
      <c r="T46" s="13">
        <f>ROUND(T_iv_strat1!AL20,1)</f>
        <v>0</v>
      </c>
      <c r="U46" s="13">
        <f>ROUND(T_iv_strat1!AP20,1)</f>
        <v>0</v>
      </c>
      <c r="V46" s="13">
        <f>ROUND(T_iv_strat1!AT20,1)</f>
        <v>0</v>
      </c>
      <c r="W46" s="13">
        <f>ROUND(T_iv_strat1!AX20,1)</f>
        <v>0</v>
      </c>
      <c r="X46" s="13">
        <f>ROUND(T_iv_strat1!BB20,1)</f>
        <v>0</v>
      </c>
      <c r="AA46" s="129">
        <f>T_i!$A$20</f>
        <v>0</v>
      </c>
      <c r="AB46" s="17">
        <f>ROUND(T_iv_strat2!B20,1)</f>
        <v>0</v>
      </c>
      <c r="AC46" s="13">
        <f>ROUND(T_iv_strat2!F20,1)</f>
        <v>0</v>
      </c>
      <c r="AD46" s="13">
        <f>ROUND(T_iv_strat2!J20,1)</f>
        <v>0</v>
      </c>
      <c r="AE46" s="13">
        <f>ROUND(T_iv_strat2!N20,1)</f>
        <v>0</v>
      </c>
      <c r="AF46" s="13">
        <f>ROUND(T_iv_strat2!R20,1)</f>
        <v>0</v>
      </c>
      <c r="AG46" s="13">
        <f>ROUND(T_iv_strat2!V20,1)</f>
        <v>0</v>
      </c>
      <c r="AH46" s="50">
        <f>ROUND(T_iv_strat2!Z20,1)</f>
        <v>0</v>
      </c>
      <c r="AI46" s="13">
        <f>ROUND(T_iv_strat2!AD20,1)</f>
        <v>0</v>
      </c>
      <c r="AJ46" s="13">
        <f>ROUND(T_iv_strat2!AH20,1)</f>
        <v>0</v>
      </c>
      <c r="AK46" s="13">
        <f>ROUND(T_iv_strat2!AL20,1)</f>
        <v>0</v>
      </c>
      <c r="AL46" s="13">
        <f>ROUND(T_iv_strat2!AP20,1)</f>
        <v>0</v>
      </c>
      <c r="AM46" s="13">
        <f>ROUND(T_iv_strat2!AT20,1)</f>
        <v>0</v>
      </c>
      <c r="AN46" s="13">
        <f>ROUND(T_iv_strat2!AX20,1)</f>
        <v>0</v>
      </c>
      <c r="AO46" s="13">
        <f>ROUND(T_iv_strat2!BB20,1)</f>
        <v>0</v>
      </c>
      <c r="AR46" s="129">
        <f>T_i!$A$20</f>
        <v>0</v>
      </c>
      <c r="AS46" s="17">
        <f>ROUND(T_iv_strat3!B20,1)</f>
        <v>11</v>
      </c>
      <c r="AT46" s="13">
        <f>ROUND(T_iv_strat3!F20,1)</f>
        <v>0</v>
      </c>
      <c r="AU46" s="13">
        <f>ROUND(T_iv_strat3!J20,1)</f>
        <v>0.2</v>
      </c>
      <c r="AV46" s="13">
        <f>ROUND(T_iv_strat3!N20,1)</f>
        <v>10.8</v>
      </c>
      <c r="AW46" s="13">
        <f>ROUND(T_iv_strat3!R20,1)</f>
        <v>0</v>
      </c>
      <c r="AX46" s="13">
        <f>ROUND(T_iv_strat3!V20,1)</f>
        <v>0</v>
      </c>
      <c r="AY46" s="50">
        <f>ROUND(T_iv_strat3!Z20,1)</f>
        <v>0</v>
      </c>
      <c r="AZ46" s="13">
        <f>ROUND(T_iv_strat3!AD20,1)</f>
        <v>140.6</v>
      </c>
      <c r="BA46" s="13">
        <f>ROUND(T_iv_strat3!AH20,1)</f>
        <v>28.2</v>
      </c>
      <c r="BB46" s="13">
        <f>ROUND(T_iv_strat3!AL20,1)</f>
        <v>67</v>
      </c>
      <c r="BC46" s="13">
        <f>ROUND(T_iv_strat3!AP20,1)</f>
        <v>45.4</v>
      </c>
      <c r="BD46" s="13">
        <f>ROUND(T_iv_strat3!AT20,1)</f>
        <v>0</v>
      </c>
      <c r="BE46" s="13">
        <f>ROUND(T_iv_strat3!AX20,1)</f>
        <v>0</v>
      </c>
      <c r="BF46" s="13">
        <f>ROUND(T_iv_strat3!BB20,1)</f>
        <v>0</v>
      </c>
    </row>
    <row r="47" spans="1:58" s="46" customFormat="1" ht="9" x14ac:dyDescent="0.15">
      <c r="A47" s="42"/>
      <c r="B47" s="42"/>
      <c r="C47" s="42"/>
      <c r="D47" s="42"/>
      <c r="E47" s="42"/>
      <c r="F47" s="42"/>
      <c r="G47" s="42"/>
      <c r="H47" s="42"/>
      <c r="I47" s="43"/>
      <c r="J47" s="169"/>
      <c r="K47" s="94" t="str">
        <f>IF(T_iv_strat1!C20=".","-",(CONCATENATE("[",ROUND(T_iv_strat1!C20,1),"; ",ROUND(T_iv_strat1!D20,1),"]")))</f>
        <v>[0; 0]</v>
      </c>
      <c r="L47" s="95" t="str">
        <f>IF(T_iv_strat1!G20=".","-",(CONCATENATE("[",ROUND(T_iv_strat1!G20,1),"; ",ROUND(T_iv_strat1!H20,1),"]")))</f>
        <v>[0; 0]</v>
      </c>
      <c r="M47" s="95" t="str">
        <f>IF(T_iv_strat1!K20=".","-",(CONCATENATE("[",ROUND(T_iv_strat1!K20,1),"; ",ROUND(T_iv_strat1!L20,1),"]")))</f>
        <v>[0; 0]</v>
      </c>
      <c r="N47" s="95" t="str">
        <f>IF(T_iv_strat1!O20=".","-",(CONCATENATE("[",ROUND(T_iv_strat1!O20,1),"; ",ROUND(T_iv_strat1!P20,1),"]")))</f>
        <v>[0; 0]</v>
      </c>
      <c r="O47" s="95" t="str">
        <f>IF(T_iv_strat1!S20=".","-",(CONCATENATE("[",ROUND(T_iv_strat1!S20,1),"; ",ROUND(T_iv_strat1!T20,1),"]")))</f>
        <v>[0; 0]</v>
      </c>
      <c r="P47" s="95" t="str">
        <f>IF(T_iv_strat1!W20=".","-",(CONCATENATE("[",ROUND(T_iv_strat1!W20,1),"; ",ROUND(T_iv_strat1!X20,1),"]")))</f>
        <v>[0; 0]</v>
      </c>
      <c r="Q47" s="96" t="str">
        <f>IF(T_iv_strat1!AA20=".","-",(CONCATENATE("[",ROUND(T_iv_strat1!AA20,1),"; ",ROUND(T_iv_strat1!AB20,1),"]")))</f>
        <v>[0; 0]</v>
      </c>
      <c r="R47" s="94" t="str">
        <f>IF(T_iv_strat1!AE20=".","-",(CONCATENATE("[",ROUND(T_iv_strat1!AE20,1),"; ",ROUND(T_iv_strat1!AF20,1),"]")))</f>
        <v>[0; 0]</v>
      </c>
      <c r="S47" s="95" t="str">
        <f>IF(T_iv_strat1!AI20=".","-",(CONCATENATE("[",ROUND(T_iv_strat1!AI20,1),"; ",ROUND(T_iv_strat1!AJ20,1),"]")))</f>
        <v>[0; 0]</v>
      </c>
      <c r="T47" s="95" t="str">
        <f>IF(T_iv_strat1!AM20=".","-",(CONCATENATE("[",ROUND(T_iv_strat1!AM20,1),"; ",ROUND(T_iv_strat1!AN20,1),"]")))</f>
        <v>[0; 0]</v>
      </c>
      <c r="U47" s="95" t="str">
        <f>IF(T_iv_strat1!AQ20=".","-",(CONCATENATE("[",ROUND(T_iv_strat1!AQ20,1),"; ",ROUND(T_iv_strat1!AR20,1),"]")))</f>
        <v>[0; 0]</v>
      </c>
      <c r="V47" s="95" t="str">
        <f>IF(T_iv_strat1!AU20=".","-",(CONCATENATE("[",ROUND(T_iv_strat1!AU20,1),"; ",ROUND(T_iv_strat1!AV20,1),"]")))</f>
        <v>[0; 0]</v>
      </c>
      <c r="W47" s="95" t="str">
        <f>IF(T_iv_strat1!AY20=".","-",(CONCATENATE("[",ROUND(T_iv_strat1!AY20,1),"; ",ROUND(T_iv_strat1!AZ20,1),"]")))</f>
        <v>[0; 0]</v>
      </c>
      <c r="X47" s="95" t="str">
        <f>IF(T_iv_strat1!BC20=".","-",(CONCATENATE("[",ROUND(T_iv_strat1!BC20,1),"; ",ROUND(T_iv_strat1!BD20,1),"]")))</f>
        <v>[0; 0]</v>
      </c>
      <c r="AA47" s="169"/>
      <c r="AB47" s="94" t="str">
        <f>IF(T_iv_strat2!C20=".","-",(CONCATENATE("[",ROUND(T_iv_strat2!C20,1),"; ",ROUND(T_iv_strat2!D20,1),"]")))</f>
        <v>[0; 0]</v>
      </c>
      <c r="AC47" s="95" t="str">
        <f>IF(T_iv_strat2!G20=".","-",(CONCATENATE("[",ROUND(T_iv_strat2!G20,1),"; ",ROUND(T_iv_strat2!H20,1),"]")))</f>
        <v>[0; 0]</v>
      </c>
      <c r="AD47" s="95" t="str">
        <f>IF(T_iv_strat2!K20=".","-",(CONCATENATE("[",ROUND(T_iv_strat2!K20,1),"; ",ROUND(T_iv_strat2!L20,1),"]")))</f>
        <v>[0; 0]</v>
      </c>
      <c r="AE47" s="95" t="str">
        <f>IF(T_iv_strat2!O20=".","-",(CONCATENATE("[",ROUND(T_iv_strat2!O20,1),"; ",ROUND(T_iv_strat2!P20,1),"]")))</f>
        <v>[0; 0]</v>
      </c>
      <c r="AF47" s="95" t="str">
        <f>IF(T_iv_strat2!S20=".","-",(CONCATENATE("[",ROUND(T_iv_strat2!S20,1),"; ",ROUND(T_iv_strat2!T20,1),"]")))</f>
        <v>[0; 0]</v>
      </c>
      <c r="AG47" s="95" t="str">
        <f>IF(T_iv_strat2!W20=".","-",(CONCATENATE("[",ROUND(T_iv_strat2!W20,1),"; ",ROUND(T_iv_strat2!X20,1),"]")))</f>
        <v>[0; 0]</v>
      </c>
      <c r="AH47" s="96" t="str">
        <f>IF(T_iv_strat2!AA20=".","-",(CONCATENATE("[",ROUND(T_iv_strat2!AA20,1),"; ",ROUND(T_iv_strat2!AB20,1),"]")))</f>
        <v>[0; 0]</v>
      </c>
      <c r="AI47" s="95" t="str">
        <f>IF(T_iv_strat2!AE20=".","-",(CONCATENATE("[",ROUND(T_iv_strat2!AE20,1),"; ",ROUND(T_iv_strat2!AF20,1),"]")))</f>
        <v>[0; 0]</v>
      </c>
      <c r="AJ47" s="95" t="str">
        <f>IF(T_iv_strat2!AI20=".","-",(CONCATENATE("[",ROUND(T_iv_strat2!AI20,1),"; ",ROUND(T_iv_strat2!AJ20,1),"]")))</f>
        <v>[0; 0]</v>
      </c>
      <c r="AK47" s="95" t="str">
        <f>IF(T_iv_strat2!AM20=".","-",(CONCATENATE("[",ROUND(T_iv_strat2!AM20,1),"; ",ROUND(T_iv_strat2!AN20,1),"]")))</f>
        <v>[0; 0]</v>
      </c>
      <c r="AL47" s="95" t="str">
        <f>IF(T_iv_strat2!AQ20=".","-",(CONCATENATE("[",ROUND(T_iv_strat2!AQ20,1),"; ",ROUND(T_iv_strat2!AR20,1),"]")))</f>
        <v>[0; 0]</v>
      </c>
      <c r="AM47" s="95" t="str">
        <f>IF(T_iv_strat2!AU20=".","-",(CONCATENATE("[",ROUND(T_iv_strat2!AU20,1),"; ",ROUND(T_iv_strat2!AV20,1),"]")))</f>
        <v>[0; 0]</v>
      </c>
      <c r="AN47" s="95" t="str">
        <f>IF(T_iv_strat2!AY20=".","-",(CONCATENATE("[",ROUND(T_iv_strat2!AY20,1),"; ",ROUND(T_iv_strat2!AZ20,1),"]")))</f>
        <v>[0; 0]</v>
      </c>
      <c r="AO47" s="95" t="str">
        <f>IF(T_iv_strat2!BC20=".","-",(CONCATENATE("[",ROUND(T_iv_strat2!BC20,1),"; ",ROUND(T_iv_strat2!BD20,1),"]")))</f>
        <v>[0; 0]</v>
      </c>
      <c r="AR47" s="169"/>
      <c r="AS47" s="94" t="str">
        <f>IF(T_iv_strat3!C20=".","-",(CONCATENATE("[",ROUND(T_iv_strat3!C20,1),"; ",ROUND(T_iv_strat3!D20,1),"]")))</f>
        <v>[0; 102.6]</v>
      </c>
      <c r="AT47" s="95" t="str">
        <f>IF(T_iv_strat3!G20=".","-",(CONCATENATE("[",ROUND(T_iv_strat3!G20,1),"; ",ROUND(T_iv_strat3!H20,1),"]")))</f>
        <v>-</v>
      </c>
      <c r="AU47" s="95" t="str">
        <f>IF(T_iv_strat3!K20=".","-",(CONCATENATE("[",ROUND(T_iv_strat3!K20,1),"; ",ROUND(T_iv_strat3!L20,1),"]")))</f>
        <v>[0; 0]</v>
      </c>
      <c r="AV47" s="95" t="str">
        <f>IF(T_iv_strat3!O20=".","-",(CONCATENATE("[",ROUND(T_iv_strat3!O20,1),"; ",ROUND(T_iv_strat3!P20,1),"]")))</f>
        <v>[0; 104.7]</v>
      </c>
      <c r="AW47" s="95" t="str">
        <f>IF(T_iv_strat3!S20=".","-",(CONCATENATE("[",ROUND(T_iv_strat3!S20,1),"; ",ROUND(T_iv_strat3!T20,1),"]")))</f>
        <v>-</v>
      </c>
      <c r="AX47" s="95" t="str">
        <f>IF(T_iv_strat3!W20=".","-",(CONCATENATE("[",ROUND(T_iv_strat3!W20,1),"; ",ROUND(T_iv_strat3!X20,1),"]")))</f>
        <v>-</v>
      </c>
      <c r="AY47" s="96" t="str">
        <f>IF(T_iv_strat3!AA20=".","-",(CONCATENATE("[",ROUND(T_iv_strat3!AA20,1),"; ",ROUND(T_iv_strat3!AB20,1),"]")))</f>
        <v>-</v>
      </c>
      <c r="AZ47" s="95" t="str">
        <f>IF(T_iv_strat3!AE20=".","-",(CONCATENATE("[",ROUND(T_iv_strat3!AE20,1),"; ",ROUND(T_iv_strat3!AF20,1),"]")))</f>
        <v>[67.4; 213.8]</v>
      </c>
      <c r="BA47" s="95" t="str">
        <f>IF(T_iv_strat3!AI20=".","-",(CONCATENATE("[",ROUND(T_iv_strat3!AI20,1),"; ",ROUND(T_iv_strat3!AJ20,1),"]")))</f>
        <v>[0; 0]</v>
      </c>
      <c r="BB47" s="95" t="str">
        <f>IF(T_iv_strat3!AM20=".","-",(CONCATENATE("[",ROUND(T_iv_strat3!AM20,1),"; ",ROUND(T_iv_strat3!AN20,1),"]")))</f>
        <v>[21.1; 112.9]</v>
      </c>
      <c r="BC47" s="95" t="str">
        <f>IF(T_iv_strat3!AQ20=".","-",(CONCATENATE("[",ROUND(T_iv_strat3!AQ20,1),"; ",ROUND(T_iv_strat3!AR20,1),"]")))</f>
        <v>[1; 89.8]</v>
      </c>
      <c r="BD47" s="95" t="str">
        <f>IF(T_iv_strat3!AU20=".","-",(CONCATENATE("[",ROUND(T_iv_strat3!AU20,1),"; ",ROUND(T_iv_strat3!AV20,1),"]")))</f>
        <v>-</v>
      </c>
      <c r="BE47" s="95" t="str">
        <f>IF(T_iv_strat3!AY20=".","-",(CONCATENATE("[",ROUND(T_iv_strat3!AY20,1),"; ",ROUND(T_iv_strat3!AZ20,1),"]")))</f>
        <v>-</v>
      </c>
      <c r="BF47" s="95" t="str">
        <f>IF(T_iv_strat3!BC20=".","-",(CONCATENATE("[",ROUND(T_iv_strat3!BC20,1),"; ",ROUND(T_iv_strat3!BD20,1),"]")))</f>
        <v>-</v>
      </c>
    </row>
    <row r="48" spans="1:58" x14ac:dyDescent="0.25">
      <c r="I48" s="23"/>
      <c r="J48" s="204" t="str">
        <f>T_iv_strat1!B1</f>
        <v>Rural</v>
      </c>
      <c r="K48" s="204"/>
      <c r="L48" s="204"/>
      <c r="M48" s="204"/>
      <c r="N48" s="204"/>
      <c r="O48" s="204"/>
      <c r="P48" s="204"/>
      <c r="Q48" s="204"/>
      <c r="R48" s="204"/>
      <c r="S48" s="204"/>
      <c r="T48" s="204"/>
      <c r="U48" s="204"/>
      <c r="V48" s="204"/>
      <c r="W48" s="204"/>
      <c r="X48" s="204"/>
      <c r="AA48" s="204" t="str">
        <f>T_iv_strat2!B1</f>
        <v>Rural</v>
      </c>
      <c r="AB48" s="204"/>
      <c r="AC48" s="204"/>
      <c r="AD48" s="204"/>
      <c r="AE48" s="204"/>
      <c r="AF48" s="204"/>
      <c r="AG48" s="204"/>
      <c r="AH48" s="204"/>
      <c r="AI48" s="204"/>
      <c r="AJ48" s="204"/>
      <c r="AK48" s="204"/>
      <c r="AL48" s="204"/>
      <c r="AM48" s="204"/>
      <c r="AN48" s="204"/>
      <c r="AO48" s="204"/>
      <c r="AR48" s="204" t="str">
        <f>T_iv_strat3!B1</f>
        <v>Rural</v>
      </c>
      <c r="AS48" s="204"/>
      <c r="AT48" s="204"/>
      <c r="AU48" s="204"/>
      <c r="AV48" s="204"/>
      <c r="AW48" s="204"/>
      <c r="AX48" s="204"/>
      <c r="AY48" s="204"/>
      <c r="AZ48" s="204"/>
      <c r="BA48" s="204"/>
      <c r="BB48" s="204"/>
      <c r="BC48" s="204"/>
      <c r="BD48" s="204"/>
      <c r="BE48" s="204"/>
      <c r="BF48" s="204"/>
    </row>
    <row r="49" spans="1:58" ht="15.75" thickBot="1" x14ac:dyDescent="0.3">
      <c r="J49" s="188" t="str">
        <f>T_iv_strat1!C1</f>
        <v>Urban strat1 Footnote: Volume data were available for the following total number of blood test products=3621;  by outlet type: Private not for profit=25; private not for profit=40; pharmacy=640; PPMV=2902; informal=0; labs = 0; wholesalers= 14;   The number of blood test products with volume data, from outlets that met screening criteria for a full interview but did not complete the interview =4</v>
      </c>
      <c r="K49" s="188"/>
      <c r="L49" s="188"/>
      <c r="M49" s="188"/>
      <c r="N49" s="188"/>
      <c r="O49" s="188"/>
      <c r="P49" s="188"/>
      <c r="Q49" s="188"/>
      <c r="R49" s="188"/>
      <c r="S49" s="188"/>
      <c r="T49" s="188"/>
      <c r="U49" s="188"/>
      <c r="V49" s="188"/>
      <c r="W49" s="188"/>
      <c r="X49" s="188"/>
      <c r="AA49" s="188" t="str">
        <f>T_iv_strat2!C1</f>
        <v>Urban strat2 Footnote: Volume data were available for the following total number of blood test products=7671;  by outlet type: Private not for profit=64; private not for profit=351; pharmacy=1306; PPMV=5704; informal=123; labs = 3; wholesalers= 120;   The number of blood test products with volume data, from outlets that met screening criteria for a full interview but did not complete the interview =25</v>
      </c>
      <c r="AB49" s="188"/>
      <c r="AC49" s="188"/>
      <c r="AD49" s="188"/>
      <c r="AE49" s="188"/>
      <c r="AF49" s="188"/>
      <c r="AG49" s="188"/>
      <c r="AH49" s="188"/>
      <c r="AI49" s="188"/>
      <c r="AJ49" s="188"/>
      <c r="AK49" s="188"/>
      <c r="AL49" s="188"/>
      <c r="AM49" s="188"/>
      <c r="AN49" s="188"/>
      <c r="AO49" s="188"/>
      <c r="AR49" s="188" t="str">
        <f>T_iv_strat3!C1</f>
        <v>Urban strat3 Footnote: Volume data were available for the following total number of blood test products=4408;  by outlet type: Private not for profit=13; private not for profit=200; pharmacy=2129; PPMV=1892; informal=163; labs = 0; wholesalers= 11;   The number of blood test products with volume data, from outlets that met screening criteria for a full interview but did not complete the interview =31</v>
      </c>
      <c r="AS49" s="188"/>
      <c r="AT49" s="188"/>
      <c r="AU49" s="188"/>
      <c r="AV49" s="188"/>
      <c r="AW49" s="188"/>
      <c r="AX49" s="188"/>
      <c r="AY49" s="188"/>
      <c r="AZ49" s="188"/>
      <c r="BA49" s="188"/>
      <c r="BB49" s="188"/>
      <c r="BC49" s="188"/>
      <c r="BD49" s="188"/>
      <c r="BE49" s="188"/>
      <c r="BF49" s="188"/>
    </row>
    <row r="60" spans="1:58" s="11" customFormat="1" x14ac:dyDescent="0.25">
      <c r="A60" s="23"/>
      <c r="B60" s="23"/>
      <c r="C60" s="23"/>
      <c r="D60" s="23"/>
      <c r="E60" s="23"/>
      <c r="F60" s="23"/>
      <c r="G60" s="23"/>
      <c r="H60" s="23"/>
      <c r="I60" s="36"/>
      <c r="J60" s="9"/>
      <c r="K60" s="10"/>
      <c r="L60" s="10"/>
      <c r="O60" s="10"/>
      <c r="Q60" s="10"/>
      <c r="R60" s="10"/>
      <c r="S60" s="10"/>
      <c r="T60" s="10"/>
      <c r="U60" s="10"/>
      <c r="V60" s="10"/>
      <c r="W60" s="10"/>
      <c r="X60" s="10"/>
    </row>
    <row r="61" spans="1:58" s="11" customFormat="1" x14ac:dyDescent="0.25">
      <c r="A61" s="23"/>
      <c r="B61" s="23"/>
      <c r="C61" s="23"/>
      <c r="D61" s="23"/>
      <c r="E61" s="23"/>
      <c r="F61" s="23"/>
      <c r="G61" s="23"/>
      <c r="H61" s="23"/>
      <c r="I61" s="36"/>
      <c r="J61" s="9"/>
      <c r="K61" s="10"/>
      <c r="L61" s="10"/>
      <c r="O61" s="10"/>
      <c r="Q61" s="10"/>
      <c r="R61" s="10"/>
      <c r="S61" s="10"/>
      <c r="T61" s="10"/>
      <c r="U61" s="10"/>
      <c r="V61" s="10"/>
      <c r="W61" s="10"/>
      <c r="X61" s="10"/>
    </row>
    <row r="62" spans="1:58" ht="22.5" customHeight="1" x14ac:dyDescent="0.25">
      <c r="J62" s="6" t="s">
        <v>2</v>
      </c>
      <c r="K62" s="3">
        <f t="shared" ref="K62:AY62" si="11">IFERROR(IF((RIGHT(K67,LEN(K67)-2)*1)&gt;50,0,1), "")</f>
        <v>0</v>
      </c>
      <c r="L62" s="3">
        <f t="shared" si="11"/>
        <v>1</v>
      </c>
      <c r="M62" s="2">
        <f t="shared" si="11"/>
        <v>1</v>
      </c>
      <c r="N62" s="2">
        <f t="shared" si="11"/>
        <v>1</v>
      </c>
      <c r="O62" s="3">
        <f t="shared" si="11"/>
        <v>1</v>
      </c>
      <c r="P62" s="2">
        <f t="shared" si="11"/>
        <v>0</v>
      </c>
      <c r="Q62" s="3">
        <f t="shared" si="11"/>
        <v>1</v>
      </c>
      <c r="R62" s="3">
        <f t="shared" ref="R62:T62" si="12">IFERROR(IF((RIGHT(R67,LEN(R67)-2)*1)&gt;50,0,1), "")</f>
        <v>0</v>
      </c>
      <c r="S62" s="3">
        <f t="shared" si="12"/>
        <v>1</v>
      </c>
      <c r="T62" s="3">
        <f t="shared" si="12"/>
        <v>0</v>
      </c>
      <c r="U62" s="3">
        <f t="shared" ref="U62:X62" si="13">IFERROR(IF((RIGHT(U67,LEN(U67)-2)*1)&gt;50,0,1), "")</f>
        <v>1</v>
      </c>
      <c r="V62" s="3">
        <f t="shared" si="13"/>
        <v>0</v>
      </c>
      <c r="W62" s="3">
        <f t="shared" si="13"/>
        <v>0</v>
      </c>
      <c r="X62" s="3">
        <f t="shared" si="13"/>
        <v>1</v>
      </c>
      <c r="Z62" s="2" t="str">
        <f t="shared" si="11"/>
        <v/>
      </c>
      <c r="AA62" s="2" t="str">
        <f t="shared" si="11"/>
        <v/>
      </c>
      <c r="AB62" s="2">
        <f t="shared" si="11"/>
        <v>0</v>
      </c>
      <c r="AC62" s="2">
        <f t="shared" si="11"/>
        <v>1</v>
      </c>
      <c r="AD62" s="2">
        <f t="shared" si="11"/>
        <v>1</v>
      </c>
      <c r="AE62" s="2">
        <f t="shared" si="11"/>
        <v>1</v>
      </c>
      <c r="AF62" s="2">
        <f t="shared" si="11"/>
        <v>1</v>
      </c>
      <c r="AG62" s="2">
        <f t="shared" si="11"/>
        <v>0</v>
      </c>
      <c r="AH62" s="2">
        <f t="shared" si="11"/>
        <v>1</v>
      </c>
      <c r="AI62" s="2">
        <f t="shared" ref="AI62:AM62" si="14">IFERROR(IF((RIGHT(AI67,LEN(AI67)-2)*1)&gt;50,0,1), "")</f>
        <v>0</v>
      </c>
      <c r="AJ62" s="2">
        <f t="shared" si="14"/>
        <v>1</v>
      </c>
      <c r="AK62" s="2">
        <f t="shared" si="14"/>
        <v>0</v>
      </c>
      <c r="AL62" s="2">
        <f t="shared" si="14"/>
        <v>1</v>
      </c>
      <c r="AM62" s="2">
        <f t="shared" si="14"/>
        <v>0</v>
      </c>
      <c r="AN62" s="2">
        <f t="shared" ref="AN62" si="15">IFERROR(IF((RIGHT(AN67,LEN(AN67)-2)*1)&gt;50,0,1), "")</f>
        <v>0</v>
      </c>
      <c r="AO62" s="2">
        <f t="shared" ref="AO62" si="16">IFERROR(IF((RIGHT(AO67,LEN(AO67)-2)*1)&gt;50,0,1), "")</f>
        <v>1</v>
      </c>
      <c r="AR62" s="2" t="str">
        <f t="shared" si="11"/>
        <v/>
      </c>
      <c r="AS62" s="2">
        <f t="shared" si="11"/>
        <v>0</v>
      </c>
      <c r="AT62" s="2">
        <f t="shared" si="11"/>
        <v>1</v>
      </c>
      <c r="AU62" s="2">
        <f t="shared" si="11"/>
        <v>1</v>
      </c>
      <c r="AV62" s="2">
        <f t="shared" si="11"/>
        <v>0</v>
      </c>
      <c r="AW62" s="2">
        <f t="shared" si="11"/>
        <v>1</v>
      </c>
      <c r="AX62" s="2">
        <f t="shared" si="11"/>
        <v>0</v>
      </c>
      <c r="AY62" s="2">
        <f t="shared" si="11"/>
        <v>1</v>
      </c>
      <c r="AZ62" s="2">
        <f t="shared" ref="AZ62:BF62" si="17">IFERROR(IF((RIGHT(AZ67,LEN(AZ67)-2)*1)&gt;50,0,1), "")</f>
        <v>0</v>
      </c>
      <c r="BA62" s="2">
        <f t="shared" si="17"/>
        <v>1</v>
      </c>
      <c r="BB62" s="2">
        <f t="shared" si="17"/>
        <v>0</v>
      </c>
      <c r="BC62" s="2">
        <f t="shared" si="17"/>
        <v>0</v>
      </c>
      <c r="BD62" s="2">
        <f t="shared" si="17"/>
        <v>1</v>
      </c>
      <c r="BE62" s="2">
        <f t="shared" si="17"/>
        <v>0</v>
      </c>
      <c r="BF62" s="2">
        <f t="shared" si="17"/>
        <v>0</v>
      </c>
    </row>
    <row r="63" spans="1:58" ht="45.75" customHeight="1" thickBot="1" x14ac:dyDescent="0.3">
      <c r="J63" s="140" t="str">
        <f>CONCATENATE("Table number: ",T_iv_strat1!A1)</f>
        <v>Table number: T_iv_strat1</v>
      </c>
      <c r="K63" s="141"/>
      <c r="L63" s="141"/>
      <c r="M63" s="142"/>
      <c r="N63" s="142"/>
      <c r="O63" s="141"/>
      <c r="P63" s="142"/>
      <c r="Q63" s="141"/>
      <c r="R63" s="141"/>
      <c r="S63" s="141"/>
      <c r="T63" s="141"/>
      <c r="U63" s="141"/>
      <c r="V63" s="141"/>
      <c r="W63" s="141"/>
      <c r="X63" s="141"/>
      <c r="AA63" s="2" t="str">
        <f>CONCATENATE("Table number: ",T_iv_strat2!A1)</f>
        <v>Table number: T_iv_strat2</v>
      </c>
      <c r="AR63" s="2" t="str">
        <f>CONCATENATE("Table number: ",T_iv_strat3!A1)</f>
        <v>Table number: T_iv_strat3</v>
      </c>
    </row>
    <row r="64" spans="1:58" s="4" customFormat="1" ht="58.5" customHeight="1" x14ac:dyDescent="0.25">
      <c r="A64" s="23"/>
      <c r="B64" s="23"/>
      <c r="C64" s="23"/>
      <c r="D64" s="23"/>
      <c r="E64" s="23"/>
      <c r="F64" s="23"/>
      <c r="G64" s="23"/>
      <c r="H64" s="23"/>
      <c r="I64" s="24"/>
      <c r="J64" s="171" t="s">
        <v>52</v>
      </c>
      <c r="K64" s="171"/>
      <c r="L64" s="171"/>
      <c r="M64" s="171"/>
      <c r="N64" s="171"/>
      <c r="O64" s="171"/>
      <c r="P64" s="171"/>
      <c r="Q64" s="171"/>
      <c r="R64" s="171"/>
      <c r="S64" s="171"/>
      <c r="T64" s="171"/>
      <c r="U64" s="171"/>
      <c r="V64" s="171"/>
      <c r="W64" s="171"/>
      <c r="X64" s="171"/>
      <c r="AA64" s="8" t="s">
        <v>52</v>
      </c>
      <c r="AB64" s="5"/>
      <c r="AC64" s="5"/>
      <c r="AF64" s="5"/>
      <c r="AH64" s="5"/>
      <c r="AI64" s="5"/>
      <c r="AJ64" s="5"/>
      <c r="AK64" s="5"/>
      <c r="AL64" s="5"/>
      <c r="AM64" s="5"/>
      <c r="AN64" s="5"/>
      <c r="AO64" s="5"/>
      <c r="AR64" s="8" t="s">
        <v>52</v>
      </c>
      <c r="AS64" s="5"/>
      <c r="AT64" s="5"/>
      <c r="AW64" s="5"/>
      <c r="AY64" s="5"/>
      <c r="AZ64" s="5"/>
      <c r="BA64" s="5"/>
      <c r="BB64" s="5"/>
      <c r="BC64" s="5"/>
      <c r="BD64" s="5"/>
      <c r="BE64" s="5"/>
      <c r="BF64" s="5"/>
    </row>
    <row r="65" spans="1:58" s="161" customFormat="1" ht="15.75" x14ac:dyDescent="0.25">
      <c r="A65" s="159"/>
      <c r="B65" s="159"/>
      <c r="C65" s="159"/>
      <c r="D65" s="159"/>
      <c r="E65" s="159"/>
      <c r="F65" s="159"/>
      <c r="G65" s="159"/>
      <c r="H65" s="159"/>
      <c r="I65" s="160"/>
      <c r="K65" s="162" t="s">
        <v>33</v>
      </c>
      <c r="L65" s="163"/>
      <c r="M65" s="164"/>
      <c r="N65" s="164"/>
      <c r="O65" s="163"/>
      <c r="P65" s="164"/>
      <c r="Q65" s="165"/>
      <c r="R65" s="162" t="s">
        <v>34</v>
      </c>
      <c r="S65" s="163"/>
      <c r="T65" s="163"/>
      <c r="U65" s="163"/>
      <c r="V65" s="163"/>
      <c r="W65" s="163"/>
      <c r="X65" s="163"/>
      <c r="AB65" s="162" t="s">
        <v>33</v>
      </c>
      <c r="AC65" s="163"/>
      <c r="AD65" s="164"/>
      <c r="AE65" s="164"/>
      <c r="AF65" s="163"/>
      <c r="AG65" s="164"/>
      <c r="AH65" s="165"/>
      <c r="AI65" s="162" t="s">
        <v>34</v>
      </c>
      <c r="AJ65" s="163"/>
      <c r="AK65" s="163"/>
      <c r="AL65" s="163"/>
      <c r="AM65" s="163"/>
      <c r="AN65" s="163"/>
      <c r="AO65" s="163"/>
      <c r="AS65" s="162" t="s">
        <v>33</v>
      </c>
      <c r="AT65" s="163"/>
      <c r="AU65" s="164"/>
      <c r="AV65" s="164"/>
      <c r="AW65" s="163"/>
      <c r="AX65" s="164"/>
      <c r="AY65" s="165"/>
      <c r="AZ65" s="162" t="s">
        <v>34</v>
      </c>
      <c r="BA65" s="163"/>
      <c r="BB65" s="163"/>
      <c r="BC65" s="163"/>
      <c r="BD65" s="163"/>
      <c r="BE65" s="163"/>
      <c r="BF65" s="163"/>
    </row>
    <row r="66" spans="1:58" ht="23.25" x14ac:dyDescent="0.25">
      <c r="J66" s="208" t="s">
        <v>50</v>
      </c>
      <c r="K66" s="63" t="str">
        <f>IF(T_iv_strat1!B2="","",T_iv_strat1!B2)</f>
        <v>Retail total</v>
      </c>
      <c r="L66" s="63" t="str">
        <f>IF(T_iv_strat1!F2="","",T_iv_strat1!F2)</f>
        <v>Private Not For-Profit Facility</v>
      </c>
      <c r="M66" s="63" t="str">
        <f>IF(T_iv_strat1!J2="","",T_iv_strat1!J2)</f>
        <v>Private For-Profit Facility</v>
      </c>
      <c r="N66" s="63" t="str">
        <f>IF(T_iv_strat1!N2="","",T_iv_strat1!N2)</f>
        <v>Pharmacy</v>
      </c>
      <c r="O66" s="63" t="str">
        <f>IF(T_iv_strat1!R2="","",T_iv_strat1!R2)</f>
        <v>Laboratory</v>
      </c>
      <c r="P66" s="63" t="str">
        <f>IF(T_iv_strat1!V2="","",T_iv_strat1!V2)</f>
        <v>Drug store</v>
      </c>
      <c r="Q66" s="150" t="str">
        <f>IF(T_iv_strat1!Z2="","",T_iv_strat1!Z2)</f>
        <v>Informal</v>
      </c>
      <c r="R66" s="63" t="str">
        <f>IF(T_iv_strat1!AD2="","",T_iv_strat1!AD2)</f>
        <v>Retail total</v>
      </c>
      <c r="S66" s="63" t="str">
        <f>IF(T_iv_strat1!AH2="","",T_iv_strat1!AH2)</f>
        <v>Private Not For-Profit Facility</v>
      </c>
      <c r="T66" s="63" t="str">
        <f>IF(T_iv_strat1!AL2="","",T_iv_strat1!AL2)</f>
        <v>Private For-Profit Facility</v>
      </c>
      <c r="U66" s="63" t="str">
        <f>IF(T_iv_strat1!AP2="","",T_iv_strat1!AP2)</f>
        <v>Pharmacy</v>
      </c>
      <c r="V66" s="63" t="str">
        <f>IF(T_iv_strat1!AT2="","",T_iv_strat1!AT2)</f>
        <v>Laboratory</v>
      </c>
      <c r="W66" s="63" t="str">
        <f>IF(T_iv_strat1!AX2="","",T_iv_strat1!AX2)</f>
        <v>Drug store</v>
      </c>
      <c r="X66" s="63" t="str">
        <f>IF(T_iv_strat1!BB2="","",T_iv_strat1!BB2)</f>
        <v>Informal</v>
      </c>
      <c r="AA66" s="196" t="str">
        <f>J66</f>
        <v>Total volumes of blood tests sold in the previous week, by stratum</v>
      </c>
      <c r="AB66" s="66" t="str">
        <f>IF(T_iv_strat2!B2="","",T_iv_strat2!B2)</f>
        <v>Retail total</v>
      </c>
      <c r="AC66" s="66" t="str">
        <f>IF(T_iv_strat2!F2="","",T_iv_strat2!F2)</f>
        <v>Private Not For-Profit Facility</v>
      </c>
      <c r="AD66" s="66" t="str">
        <f>IF(T_iv_strat2!J2="","",T_iv_strat2!J2)</f>
        <v>Private For-Profit Facility</v>
      </c>
      <c r="AE66" s="66" t="str">
        <f>IF(T_iv_strat2!N2="","",T_iv_strat2!N2)</f>
        <v>Pharmacy</v>
      </c>
      <c r="AF66" s="66" t="str">
        <f>IF(T_iv_strat2!R2="","",T_iv_strat2!R2)</f>
        <v>Laboratory</v>
      </c>
      <c r="AG66" s="66" t="str">
        <f>IF(T_iv_strat2!V2="","",T_iv_strat2!V2)</f>
        <v>Drug store</v>
      </c>
      <c r="AH66" s="84" t="str">
        <f>IF(T_iv_strat2!Z2="","",T_iv_strat2!Z2)</f>
        <v>Informal</v>
      </c>
      <c r="AI66" s="66" t="str">
        <f>IF(T_iv_strat2!AD2="","",T_iv_strat2!AD2)</f>
        <v>Retail total</v>
      </c>
      <c r="AJ66" s="66" t="str">
        <f>IF(T_iv_strat2!AH2="","",T_iv_strat2!AH2)</f>
        <v>Private Not For-Profit Facility</v>
      </c>
      <c r="AK66" s="66" t="str">
        <f>IF(T_iv_strat2!AL2="","",T_iv_strat2!AL2)</f>
        <v>Private For-Profit Facility</v>
      </c>
      <c r="AL66" s="66" t="str">
        <f>IF(T_iv_strat2!AP2="","",T_iv_strat2!AP2)</f>
        <v>Pharmacy</v>
      </c>
      <c r="AM66" s="66" t="str">
        <f>IF(T_iv_strat2!AT2="","",T_iv_strat2!AT2)</f>
        <v>Laboratory</v>
      </c>
      <c r="AN66" s="66" t="str">
        <f>IF(T_iv_strat2!AX2="","",T_iv_strat2!AX2)</f>
        <v>Drug store</v>
      </c>
      <c r="AO66" s="66" t="str">
        <f>IF(T_iv_strat2!BB2="","",T_iv_strat2!BB2)</f>
        <v>Informal</v>
      </c>
      <c r="AR66" s="199" t="s">
        <v>1</v>
      </c>
      <c r="AS66" s="68" t="str">
        <f>IF(T_iv_strat3!B2="","",T_iv_strat3!B2)</f>
        <v>Retail total</v>
      </c>
      <c r="AT66" s="68" t="str">
        <f>IF(T_iv_strat3!F2="","",T_iv_strat3!F2)</f>
        <v>Private Not For-Profit Facility</v>
      </c>
      <c r="AU66" s="68" t="str">
        <f>IF(T_iv_strat3!J2="","",T_iv_strat3!J2)</f>
        <v>Private For-Profit Facility</v>
      </c>
      <c r="AV66" s="68" t="str">
        <f>IF(T_iv_strat3!N2="","",T_iv_strat3!N2)</f>
        <v>Pharmacy</v>
      </c>
      <c r="AW66" s="68" t="str">
        <f>IF(T_iv_strat3!R2="","",T_iv_strat3!R2)</f>
        <v>Laboratory</v>
      </c>
      <c r="AX66" s="68" t="str">
        <f>IF(T_iv_strat3!V2="","",T_iv_strat3!V2)</f>
        <v>Drug store</v>
      </c>
      <c r="AY66" s="88" t="str">
        <f>IF(T_iv_strat3!Z2="","",T_iv_strat3!Z2)</f>
        <v>Informal</v>
      </c>
      <c r="AZ66" s="68" t="str">
        <f>IF(T_iv_strat3!AD2="","",T_iv_strat3!AD2)</f>
        <v>Retail total</v>
      </c>
      <c r="BA66" s="68" t="str">
        <f>IF(T_iv_strat3!AH2="","",T_iv_strat3!AH2)</f>
        <v>Private Not For-Profit Facility</v>
      </c>
      <c r="BB66" s="68" t="str">
        <f>IF(T_iv_strat3!AL2="","",T_iv_strat3!AL2)</f>
        <v>Private For-Profit Facility</v>
      </c>
      <c r="BC66" s="68" t="str">
        <f>IF(T_iv_strat3!AP2="","",T_iv_strat3!AP2)</f>
        <v>Pharmacy</v>
      </c>
      <c r="BD66" s="68" t="str">
        <f>IF(T_iv_strat3!AT2="","",T_iv_strat3!AT2)</f>
        <v>Laboratory</v>
      </c>
      <c r="BE66" s="68" t="str">
        <f>IF(T_iv_strat3!AX2="","",T_iv_strat3!AX2)</f>
        <v>Drug store</v>
      </c>
      <c r="BF66" s="68" t="str">
        <f>IF(T_iv_strat3!BB2="","",T_iv_strat3!BB2)</f>
        <v>Informal</v>
      </c>
    </row>
    <row r="67" spans="1:58" x14ac:dyDescent="0.25">
      <c r="J67" s="209"/>
      <c r="K67" s="65" t="str">
        <f>CONCATENATE("N=",T_iv_strat1!E4)</f>
        <v>N=148</v>
      </c>
      <c r="L67" s="65" t="str">
        <f>CONCATENATE("N=",T_iv_strat1!I4)</f>
        <v>N=2</v>
      </c>
      <c r="M67" s="65" t="str">
        <f>CONCATENATE("N=",T_iv_strat1!M4)</f>
        <v>N=10</v>
      </c>
      <c r="N67" s="65" t="str">
        <f>CONCATENATE("N=",T_iv_strat1!Q4)</f>
        <v>N=5</v>
      </c>
      <c r="O67" s="65" t="str">
        <f>CONCATENATE("N=",T_iv_strat1!U4)</f>
        <v>N=13</v>
      </c>
      <c r="P67" s="65" t="str">
        <f>CONCATENATE("N=",T_iv_strat1!Y4)</f>
        <v>N=116</v>
      </c>
      <c r="Q67" s="151" t="str">
        <f>CONCATENATE("N=",T_iv_strat1!AC4)</f>
        <v>N=2</v>
      </c>
      <c r="R67" s="65" t="str">
        <f>CONCATENATE("N=",T_iv_strat1!AG4)</f>
        <v>N=533</v>
      </c>
      <c r="S67" s="65" t="str">
        <f>CONCATENATE("N=",T_iv_strat1!AK4)</f>
        <v>N=14</v>
      </c>
      <c r="T67" s="65" t="str">
        <f>CONCATENATE("N=",T_iv_strat1!AO4)</f>
        <v>N=94</v>
      </c>
      <c r="U67" s="65" t="str">
        <f>CONCATENATE("N=",T_iv_strat1!AS4)</f>
        <v>N=50</v>
      </c>
      <c r="V67" s="65" t="str">
        <f>CONCATENATE("N=",T_iv_strat1!AW4)</f>
        <v>N=72</v>
      </c>
      <c r="W67" s="65" t="str">
        <f>CONCATENATE("N=",T_iv_strat1!BA4)</f>
        <v>N=291</v>
      </c>
      <c r="X67" s="65" t="str">
        <f>CONCATENATE("N=",T_iv_strat1!BE4)</f>
        <v>N=12</v>
      </c>
      <c r="AA67" s="197"/>
      <c r="AB67" s="67" t="str">
        <f>CONCATENATE("N=",T_iv_strat2!E4)</f>
        <v>N=148</v>
      </c>
      <c r="AC67" s="67" t="str">
        <f>CONCATENATE("N=",T_iv_strat2!I4)</f>
        <v>N=2</v>
      </c>
      <c r="AD67" s="67" t="str">
        <f>CONCATENATE("N=",T_iv_strat2!M4)</f>
        <v>N=10</v>
      </c>
      <c r="AE67" s="67" t="str">
        <f>CONCATENATE("N=",T_iv_strat2!Q4)</f>
        <v>N=5</v>
      </c>
      <c r="AF67" s="67" t="str">
        <f>CONCATENATE("N=",T_iv_strat2!U4)</f>
        <v>N=13</v>
      </c>
      <c r="AG67" s="67" t="str">
        <f>CONCATENATE("N=",T_iv_strat2!Y4)</f>
        <v>N=116</v>
      </c>
      <c r="AH67" s="85" t="str">
        <f>CONCATENATE("N=",T_iv_strat2!AC4)</f>
        <v>N=2</v>
      </c>
      <c r="AI67" s="67" t="str">
        <f>CONCATENATE("N=",T_iv_strat2!AG4)</f>
        <v>N=533</v>
      </c>
      <c r="AJ67" s="67" t="str">
        <f>CONCATENATE("N=",T_iv_strat2!AK4)</f>
        <v>N=14</v>
      </c>
      <c r="AK67" s="67" t="str">
        <f>CONCATENATE("N=",T_iv_strat2!AO4)</f>
        <v>N=94</v>
      </c>
      <c r="AL67" s="67" t="str">
        <f>CONCATENATE("N=",T_iv_strat2!AS4)</f>
        <v>N=50</v>
      </c>
      <c r="AM67" s="67" t="str">
        <f>CONCATENATE("N=",T_iv_strat2!AW4)</f>
        <v>N=72</v>
      </c>
      <c r="AN67" s="67" t="str">
        <f>CONCATENATE("N=",T_iv_strat2!BA4)</f>
        <v>N=291</v>
      </c>
      <c r="AO67" s="67" t="str">
        <f>CONCATENATE("N=",T_iv_strat2!BE4)</f>
        <v>N=12</v>
      </c>
      <c r="AR67" s="200"/>
      <c r="AS67" s="69" t="str">
        <f>CONCATENATE("N=",T_iv_strat3!E4)</f>
        <v>N=865</v>
      </c>
      <c r="AT67" s="69" t="str">
        <f>CONCATENATE("N=",T_iv_strat3!I4)</f>
        <v>N=0</v>
      </c>
      <c r="AU67" s="69" t="str">
        <f>CONCATENATE("N=",T_iv_strat3!M4)</f>
        <v>N=28</v>
      </c>
      <c r="AV67" s="69" t="str">
        <f>CONCATENATE("N=",T_iv_strat3!Q4)</f>
        <v>N=432</v>
      </c>
      <c r="AW67" s="69" t="str">
        <f>CONCATENATE("N=",T_iv_strat3!U4)</f>
        <v>N=0</v>
      </c>
      <c r="AX67" s="69" t="str">
        <f>CONCATENATE("N=",T_iv_strat3!Y4)</f>
        <v>N=393</v>
      </c>
      <c r="AY67" s="89" t="str">
        <f>CONCATENATE("N=",T_iv_strat3!AC4)</f>
        <v>N=12</v>
      </c>
      <c r="AZ67" s="69" t="str">
        <f>CONCATENATE("N=",T_iv_strat3!AG4)</f>
        <v>N=4397</v>
      </c>
      <c r="BA67" s="69" t="str">
        <f>CONCATENATE("N=",T_iv_strat3!AK4)</f>
        <v>N=13</v>
      </c>
      <c r="BB67" s="69" t="str">
        <f>CONCATENATE("N=",T_iv_strat3!AO4)</f>
        <v>N=200</v>
      </c>
      <c r="BC67" s="69" t="str">
        <f>CONCATENATE("N=",T_iv_strat3!AS4)</f>
        <v>N=2129</v>
      </c>
      <c r="BD67" s="69" t="str">
        <f>CONCATENATE("N=",T_iv_strat3!AW4)</f>
        <v>N=0</v>
      </c>
      <c r="BE67" s="69" t="str">
        <f>CONCATENATE("N=",T_iv_strat3!BA4)</f>
        <v>N=1892</v>
      </c>
      <c r="BF67" s="69" t="str">
        <f>CONCATENATE("N=",T_iv_strat3!BE4)</f>
        <v>N=163</v>
      </c>
    </row>
    <row r="68" spans="1:58" x14ac:dyDescent="0.25">
      <c r="J68" s="210"/>
      <c r="K68" s="65" t="s">
        <v>35</v>
      </c>
      <c r="L68" s="65" t="s">
        <v>35</v>
      </c>
      <c r="M68" s="65" t="s">
        <v>35</v>
      </c>
      <c r="N68" s="65" t="s">
        <v>35</v>
      </c>
      <c r="O68" s="65" t="s">
        <v>35</v>
      </c>
      <c r="P68" s="65" t="s">
        <v>35</v>
      </c>
      <c r="Q68" s="151" t="s">
        <v>35</v>
      </c>
      <c r="R68" s="65" t="s">
        <v>35</v>
      </c>
      <c r="S68" s="65" t="s">
        <v>35</v>
      </c>
      <c r="T68" s="65" t="s">
        <v>35</v>
      </c>
      <c r="U68" s="65" t="s">
        <v>35</v>
      </c>
      <c r="V68" s="65" t="s">
        <v>35</v>
      </c>
      <c r="W68" s="65" t="s">
        <v>35</v>
      </c>
      <c r="X68" s="65" t="s">
        <v>35</v>
      </c>
      <c r="AA68" s="197"/>
      <c r="AB68" s="67" t="s">
        <v>35</v>
      </c>
      <c r="AC68" s="67" t="s">
        <v>35</v>
      </c>
      <c r="AD68" s="67" t="s">
        <v>35</v>
      </c>
      <c r="AE68" s="67" t="s">
        <v>35</v>
      </c>
      <c r="AF68" s="67" t="s">
        <v>35</v>
      </c>
      <c r="AG68" s="67" t="s">
        <v>35</v>
      </c>
      <c r="AH68" s="85" t="s">
        <v>35</v>
      </c>
      <c r="AI68" s="67" t="s">
        <v>35</v>
      </c>
      <c r="AJ68" s="67" t="s">
        <v>35</v>
      </c>
      <c r="AK68" s="67" t="s">
        <v>35</v>
      </c>
      <c r="AL68" s="67" t="s">
        <v>35</v>
      </c>
      <c r="AM68" s="67" t="s">
        <v>35</v>
      </c>
      <c r="AN68" s="67" t="s">
        <v>35</v>
      </c>
      <c r="AO68" s="67" t="s">
        <v>35</v>
      </c>
      <c r="AR68" s="200"/>
      <c r="AS68" s="69" t="s">
        <v>35</v>
      </c>
      <c r="AT68" s="69" t="s">
        <v>35</v>
      </c>
      <c r="AU68" s="69" t="s">
        <v>35</v>
      </c>
      <c r="AV68" s="69" t="s">
        <v>35</v>
      </c>
      <c r="AW68" s="69" t="s">
        <v>35</v>
      </c>
      <c r="AX68" s="69" t="s">
        <v>35</v>
      </c>
      <c r="AY68" s="89" t="s">
        <v>35</v>
      </c>
      <c r="AZ68" s="69" t="s">
        <v>35</v>
      </c>
      <c r="BA68" s="69" t="s">
        <v>35</v>
      </c>
      <c r="BB68" s="69" t="s">
        <v>35</v>
      </c>
      <c r="BC68" s="69" t="s">
        <v>35</v>
      </c>
      <c r="BD68" s="69" t="s">
        <v>35</v>
      </c>
      <c r="BE68" s="69" t="s">
        <v>35</v>
      </c>
      <c r="BF68" s="69" t="s">
        <v>35</v>
      </c>
    </row>
    <row r="69" spans="1:58" x14ac:dyDescent="0.25">
      <c r="J69" s="20" t="s">
        <v>53</v>
      </c>
      <c r="K69" s="19"/>
      <c r="L69" s="19"/>
      <c r="M69" s="19"/>
      <c r="N69" s="19"/>
      <c r="O69" s="19"/>
      <c r="P69" s="19"/>
      <c r="Q69" s="157"/>
      <c r="R69" s="19"/>
      <c r="S69" s="19"/>
      <c r="T69" s="19"/>
      <c r="U69" s="19"/>
      <c r="V69" s="19"/>
      <c r="W69" s="19"/>
      <c r="X69" s="19"/>
      <c r="AA69" s="20" t="str">
        <f t="shared" ref="AA69:AA86" si="18">J69</f>
        <v>blood test type</v>
      </c>
      <c r="AB69" s="19"/>
      <c r="AC69" s="19"/>
      <c r="AD69" s="19"/>
      <c r="AE69" s="19"/>
      <c r="AF69" s="19"/>
      <c r="AG69" s="19"/>
      <c r="AH69" s="157"/>
      <c r="AI69" s="19"/>
      <c r="AJ69" s="19"/>
      <c r="AK69" s="19"/>
      <c r="AL69" s="19"/>
      <c r="AM69" s="19"/>
      <c r="AN69" s="19"/>
      <c r="AO69" s="19"/>
      <c r="AR69" s="20" t="str">
        <f t="shared" ref="AR69:AR86" si="19">J69</f>
        <v>blood test type</v>
      </c>
      <c r="AS69" s="19"/>
      <c r="AT69" s="19"/>
      <c r="AU69" s="19"/>
      <c r="AV69" s="19"/>
      <c r="AW69" s="19"/>
      <c r="AX69" s="19"/>
      <c r="AY69" s="157"/>
      <c r="AZ69" s="19"/>
      <c r="BA69" s="19"/>
      <c r="BB69" s="19"/>
      <c r="BC69" s="19"/>
      <c r="BD69" s="19"/>
      <c r="BE69" s="19"/>
      <c r="BF69" s="19"/>
    </row>
    <row r="70" spans="1:58" x14ac:dyDescent="0.25">
      <c r="J70" s="138" t="str">
        <f>J$14</f>
        <v>any diagnostic (micro/rdt)</v>
      </c>
      <c r="K70" s="21">
        <f t="shared" ref="K70:Q70" si="20">IF(K14=0,0,(K14/($K$14)))</f>
        <v>1</v>
      </c>
      <c r="L70" s="22">
        <f t="shared" si="20"/>
        <v>5.4240761763505157E-3</v>
      </c>
      <c r="M70" s="22">
        <f t="shared" si="20"/>
        <v>1.8248605165795531E-2</v>
      </c>
      <c r="N70" s="22">
        <f t="shared" si="20"/>
        <v>7.3429150459434506E-3</v>
      </c>
      <c r="O70" s="22">
        <f t="shared" si="20"/>
        <v>0.64387592665487303</v>
      </c>
      <c r="P70" s="22">
        <f t="shared" si="20"/>
        <v>0.31843135607384193</v>
      </c>
      <c r="Q70" s="158">
        <f t="shared" si="20"/>
        <v>6.6762075853043059E-3</v>
      </c>
      <c r="R70" s="21">
        <f t="shared" ref="R70:X70" si="21">IF(R14=0,0,(R14/($R$14)))</f>
        <v>1</v>
      </c>
      <c r="S70" s="22">
        <f t="shared" si="21"/>
        <v>2.7127733667641735E-2</v>
      </c>
      <c r="T70" s="22">
        <f t="shared" si="21"/>
        <v>0.20746273854297256</v>
      </c>
      <c r="U70" s="22">
        <f t="shared" si="21"/>
        <v>7.5254213678785348E-2</v>
      </c>
      <c r="V70" s="22">
        <f t="shared" si="21"/>
        <v>0.27033129033755865</v>
      </c>
      <c r="W70" s="22">
        <f t="shared" si="21"/>
        <v>0.39282978130658869</v>
      </c>
      <c r="X70" s="22">
        <f t="shared" si="21"/>
        <v>2.6994242466453083E-2</v>
      </c>
      <c r="AA70" s="12" t="str">
        <f t="shared" si="18"/>
        <v>any diagnostic (micro/rdt)</v>
      </c>
      <c r="AB70" s="37">
        <f t="shared" ref="AB70:AH70" si="22">IF(AB14=0,0,(AB14/($AB$14)))</f>
        <v>1</v>
      </c>
      <c r="AC70" s="38">
        <f t="shared" si="22"/>
        <v>5.4240761763505157E-3</v>
      </c>
      <c r="AD70" s="38">
        <f t="shared" si="22"/>
        <v>1.8248605165795531E-2</v>
      </c>
      <c r="AE70" s="38">
        <f t="shared" si="22"/>
        <v>7.3429150459434506E-3</v>
      </c>
      <c r="AF70" s="38">
        <f t="shared" si="22"/>
        <v>0.64387592665487303</v>
      </c>
      <c r="AG70" s="38">
        <f t="shared" si="22"/>
        <v>0.31843135607384193</v>
      </c>
      <c r="AH70" s="149">
        <f t="shared" si="22"/>
        <v>6.6762075853043059E-3</v>
      </c>
      <c r="AI70" s="21">
        <f t="shared" ref="AI70:AO70" si="23">IF(AI14=0,0,(AI14/($AI$14)))</f>
        <v>1</v>
      </c>
      <c r="AJ70" s="22">
        <f t="shared" si="23"/>
        <v>2.7127733667641735E-2</v>
      </c>
      <c r="AK70" s="22">
        <f t="shared" si="23"/>
        <v>0.20746273854297256</v>
      </c>
      <c r="AL70" s="22">
        <f t="shared" si="23"/>
        <v>7.5254213678785348E-2</v>
      </c>
      <c r="AM70" s="22">
        <f t="shared" si="23"/>
        <v>0.27033129033755865</v>
      </c>
      <c r="AN70" s="22">
        <f t="shared" si="23"/>
        <v>0.39282978130658869</v>
      </c>
      <c r="AO70" s="22">
        <f t="shared" si="23"/>
        <v>2.6994242466453083E-2</v>
      </c>
      <c r="AR70" s="12" t="str">
        <f t="shared" si="19"/>
        <v>any diagnostic (micro/rdt)</v>
      </c>
      <c r="AS70" s="37">
        <f t="shared" ref="AS70:AY70" si="24">IF(AS14=0,0,(AS14/($AS$14)))</f>
        <v>1</v>
      </c>
      <c r="AT70" s="38">
        <f t="shared" si="24"/>
        <v>0</v>
      </c>
      <c r="AU70" s="38">
        <f t="shared" si="24"/>
        <v>3.1862609369808399E-2</v>
      </c>
      <c r="AV70" s="38">
        <f t="shared" si="24"/>
        <v>0.49525487318639938</v>
      </c>
      <c r="AW70" s="38">
        <f t="shared" si="24"/>
        <v>0</v>
      </c>
      <c r="AX70" s="38">
        <f t="shared" si="24"/>
        <v>0.4387667515782479</v>
      </c>
      <c r="AY70" s="149">
        <f t="shared" si="24"/>
        <v>3.4112304795658438E-2</v>
      </c>
      <c r="AZ70" s="21">
        <f t="shared" ref="AZ70:BF70" si="25">IF(AZ14=0,0,(AZ14/($AZ$14)))</f>
        <v>1</v>
      </c>
      <c r="BA70" s="22">
        <f t="shared" si="25"/>
        <v>3.0425032069228055E-3</v>
      </c>
      <c r="BB70" s="22">
        <f t="shared" si="25"/>
        <v>4.4139361798026709E-2</v>
      </c>
      <c r="BC70" s="22">
        <f t="shared" si="25"/>
        <v>0.69031981199031511</v>
      </c>
      <c r="BD70" s="22">
        <f t="shared" si="25"/>
        <v>0</v>
      </c>
      <c r="BE70" s="22">
        <f t="shared" si="25"/>
        <v>0.22241041247946872</v>
      </c>
      <c r="BF70" s="22">
        <f t="shared" si="25"/>
        <v>4.0087910525266661E-2</v>
      </c>
    </row>
    <row r="71" spans="1:58" x14ac:dyDescent="0.25">
      <c r="J71" s="138" t="str">
        <f>J$16</f>
        <v>any microscopy</v>
      </c>
      <c r="K71" s="21">
        <f t="shared" ref="K71:Q71" si="26">IF(K16=0,0,(K16/($K$14)))</f>
        <v>0.63389084080943769</v>
      </c>
      <c r="L71" s="22">
        <f t="shared" si="26"/>
        <v>1.1836340671073024E-3</v>
      </c>
      <c r="M71" s="22">
        <f t="shared" si="26"/>
        <v>9.9549470150228376E-4</v>
      </c>
      <c r="N71" s="22">
        <f t="shared" si="26"/>
        <v>0</v>
      </c>
      <c r="O71" s="22">
        <f t="shared" si="26"/>
        <v>0.63171171204082799</v>
      </c>
      <c r="P71" s="22">
        <f t="shared" si="26"/>
        <v>0</v>
      </c>
      <c r="Q71" s="158">
        <f t="shared" si="26"/>
        <v>0</v>
      </c>
      <c r="R71" s="21">
        <f t="shared" ref="R71:X71" si="27">IF(R16=0,0,(R16/($R$14)))</f>
        <v>0.36130264196499051</v>
      </c>
      <c r="S71" s="22">
        <f t="shared" si="27"/>
        <v>1.1660166225565307E-2</v>
      </c>
      <c r="T71" s="22">
        <f t="shared" si="27"/>
        <v>0.11554534057668199</v>
      </c>
      <c r="U71" s="22">
        <f t="shared" si="27"/>
        <v>8.514417049728374E-3</v>
      </c>
      <c r="V71" s="22">
        <f t="shared" si="27"/>
        <v>0.22558271811301481</v>
      </c>
      <c r="W71" s="22">
        <f t="shared" si="27"/>
        <v>0</v>
      </c>
      <c r="X71" s="22">
        <f t="shared" si="27"/>
        <v>0</v>
      </c>
      <c r="AA71" s="12" t="str">
        <f t="shared" si="18"/>
        <v>any microscopy</v>
      </c>
      <c r="AB71" s="37">
        <f t="shared" ref="AB71:AH71" si="28">IF(AB16=0,0,(AB16/($AB$14)))</f>
        <v>0.63389084080943769</v>
      </c>
      <c r="AC71" s="38">
        <f t="shared" si="28"/>
        <v>1.1836340671073024E-3</v>
      </c>
      <c r="AD71" s="38">
        <f t="shared" si="28"/>
        <v>9.9549470150228376E-4</v>
      </c>
      <c r="AE71" s="38">
        <f t="shared" si="28"/>
        <v>0</v>
      </c>
      <c r="AF71" s="38">
        <f t="shared" si="28"/>
        <v>0.63171171204082799</v>
      </c>
      <c r="AG71" s="38">
        <f t="shared" si="28"/>
        <v>0</v>
      </c>
      <c r="AH71" s="149">
        <f t="shared" si="28"/>
        <v>0</v>
      </c>
      <c r="AI71" s="21">
        <f t="shared" ref="AI71:AO71" si="29">IF(AI16=0,0,(AI16/($AI$14)))</f>
        <v>0.36130264196499051</v>
      </c>
      <c r="AJ71" s="22">
        <f t="shared" si="29"/>
        <v>1.1660166225565307E-2</v>
      </c>
      <c r="AK71" s="22">
        <f t="shared" si="29"/>
        <v>0.11554534057668199</v>
      </c>
      <c r="AL71" s="22">
        <f t="shared" si="29"/>
        <v>8.514417049728374E-3</v>
      </c>
      <c r="AM71" s="22">
        <f t="shared" si="29"/>
        <v>0.22558271811301481</v>
      </c>
      <c r="AN71" s="22">
        <f t="shared" si="29"/>
        <v>0</v>
      </c>
      <c r="AO71" s="22">
        <f t="shared" si="29"/>
        <v>0</v>
      </c>
      <c r="AR71" s="12" t="str">
        <f t="shared" si="19"/>
        <v>any microscopy</v>
      </c>
      <c r="AS71" s="37">
        <f t="shared" ref="AS71:AY71" si="30">IF(AS16=0,0,(AS16/($AS$14)))</f>
        <v>0.79482431609259063</v>
      </c>
      <c r="AT71" s="38">
        <f t="shared" si="30"/>
        <v>0</v>
      </c>
      <c r="AU71" s="38">
        <f t="shared" si="30"/>
        <v>2.0126121386643041E-2</v>
      </c>
      <c r="AV71" s="38">
        <f t="shared" si="30"/>
        <v>0.40045616901096465</v>
      </c>
      <c r="AW71" s="38">
        <f t="shared" si="30"/>
        <v>0</v>
      </c>
      <c r="AX71" s="38">
        <f t="shared" si="30"/>
        <v>0.34900736515671721</v>
      </c>
      <c r="AY71" s="149">
        <f t="shared" si="30"/>
        <v>2.5231199468379668E-2</v>
      </c>
      <c r="AZ71" s="21">
        <f t="shared" ref="AZ71:BF71" si="31">IF(AZ16=0,0,(AZ16/($AZ$14)))</f>
        <v>0.77999684280512949</v>
      </c>
      <c r="BA71" s="22">
        <f t="shared" si="31"/>
        <v>2.0081621528513999E-3</v>
      </c>
      <c r="BB71" s="22">
        <f t="shared" si="31"/>
        <v>3.1833919699753306E-2</v>
      </c>
      <c r="BC71" s="22">
        <f t="shared" si="31"/>
        <v>0.53730758992186156</v>
      </c>
      <c r="BD71" s="22">
        <f t="shared" si="31"/>
        <v>0</v>
      </c>
      <c r="BE71" s="22">
        <f t="shared" si="31"/>
        <v>0.17321149777578584</v>
      </c>
      <c r="BF71" s="22">
        <f t="shared" si="31"/>
        <v>3.5636096471348029E-2</v>
      </c>
    </row>
    <row r="72" spans="1:58" x14ac:dyDescent="0.25">
      <c r="J72" s="138" t="str">
        <f>J$18</f>
        <v>RDT audited is true RDT?</v>
      </c>
      <c r="K72" s="21">
        <f t="shared" ref="K72:Q72" si="32">IF(K18=0,0,(K18/($K$14)))</f>
        <v>0.36610915919056236</v>
      </c>
      <c r="L72" s="22">
        <f t="shared" si="32"/>
        <v>4.240442109243214E-3</v>
      </c>
      <c r="M72" s="22">
        <f t="shared" si="32"/>
        <v>1.7252197166401962E-2</v>
      </c>
      <c r="N72" s="22">
        <f t="shared" si="32"/>
        <v>7.3429150459434506E-3</v>
      </c>
      <c r="O72" s="22">
        <f t="shared" si="32"/>
        <v>1.2165127911936163E-2</v>
      </c>
      <c r="P72" s="22">
        <f t="shared" si="32"/>
        <v>0.31843135607384193</v>
      </c>
      <c r="Q72" s="158">
        <f t="shared" si="32"/>
        <v>6.6762075853043059E-3</v>
      </c>
      <c r="R72" s="21">
        <f t="shared" ref="R72:X72" si="33">IF(R18=0,0,(R18/($R$14)))</f>
        <v>0.6386973580350096</v>
      </c>
      <c r="S72" s="22">
        <f t="shared" si="33"/>
        <v>1.5467567442076427E-2</v>
      </c>
      <c r="T72" s="22">
        <f t="shared" si="33"/>
        <v>9.1917397966290573E-2</v>
      </c>
      <c r="U72" s="22">
        <f t="shared" si="33"/>
        <v>6.6739796629056977E-2</v>
      </c>
      <c r="V72" s="22">
        <f t="shared" si="33"/>
        <v>4.4748572224543814E-2</v>
      </c>
      <c r="W72" s="22">
        <f t="shared" si="33"/>
        <v>0.39282978130658869</v>
      </c>
      <c r="X72" s="22">
        <f t="shared" si="33"/>
        <v>2.6994242466453083E-2</v>
      </c>
      <c r="AA72" s="12" t="str">
        <f t="shared" si="18"/>
        <v>RDT audited is true RDT?</v>
      </c>
      <c r="AB72" s="37">
        <f t="shared" ref="AB72:AH72" si="34">IF(AB18=0,0,(AB18/($AB$14)))</f>
        <v>0.36610915919056236</v>
      </c>
      <c r="AC72" s="38">
        <f t="shared" si="34"/>
        <v>4.240442109243214E-3</v>
      </c>
      <c r="AD72" s="38">
        <f t="shared" si="34"/>
        <v>1.7252197166401962E-2</v>
      </c>
      <c r="AE72" s="38">
        <f t="shared" si="34"/>
        <v>7.3429150459434506E-3</v>
      </c>
      <c r="AF72" s="38">
        <f t="shared" si="34"/>
        <v>1.2165127911936163E-2</v>
      </c>
      <c r="AG72" s="38">
        <f t="shared" si="34"/>
        <v>0.31843135607384193</v>
      </c>
      <c r="AH72" s="149">
        <f t="shared" si="34"/>
        <v>6.6762075853043059E-3</v>
      </c>
      <c r="AI72" s="21">
        <f t="shared" ref="AI72:AO72" si="35">IF(AI18=0,0,(AI18/($AI$14)))</f>
        <v>0.6386973580350096</v>
      </c>
      <c r="AJ72" s="22">
        <f t="shared" si="35"/>
        <v>1.5467567442076427E-2</v>
      </c>
      <c r="AK72" s="22">
        <f t="shared" si="35"/>
        <v>9.1917397966290573E-2</v>
      </c>
      <c r="AL72" s="22">
        <f t="shared" si="35"/>
        <v>6.6739796629056977E-2</v>
      </c>
      <c r="AM72" s="22">
        <f t="shared" si="35"/>
        <v>4.4748572224543814E-2</v>
      </c>
      <c r="AN72" s="22">
        <f t="shared" si="35"/>
        <v>0.39282978130658869</v>
      </c>
      <c r="AO72" s="22">
        <f t="shared" si="35"/>
        <v>2.6994242466453083E-2</v>
      </c>
      <c r="AR72" s="12" t="str">
        <f t="shared" si="19"/>
        <v>RDT audited is true RDT?</v>
      </c>
      <c r="AS72" s="37">
        <f t="shared" ref="AS72:AY72" si="36">IF(AS18=0,0,(AS18/($AS$14)))</f>
        <v>3.006631409901429E-2</v>
      </c>
      <c r="AT72" s="38">
        <f t="shared" si="36"/>
        <v>0</v>
      </c>
      <c r="AU72" s="38">
        <f t="shared" si="36"/>
        <v>0</v>
      </c>
      <c r="AV72" s="38">
        <f t="shared" si="36"/>
        <v>2.7827001882822017E-2</v>
      </c>
      <c r="AW72" s="38">
        <f t="shared" si="36"/>
        <v>0</v>
      </c>
      <c r="AX72" s="38">
        <f t="shared" si="36"/>
        <v>2.2393122161922696E-3</v>
      </c>
      <c r="AY72" s="149">
        <f t="shared" si="36"/>
        <v>0</v>
      </c>
      <c r="AZ72" s="21">
        <f t="shared" ref="AZ72:BF72" si="37">IF(AZ18=0,0,(AZ18/($AZ$14)))</f>
        <v>7.0108770865101019E-2</v>
      </c>
      <c r="BA72" s="22">
        <f t="shared" si="37"/>
        <v>5.6922615291572873E-4</v>
      </c>
      <c r="BB72" s="22">
        <f t="shared" si="37"/>
        <v>1.8960097881505313E-3</v>
      </c>
      <c r="BC72" s="22">
        <f t="shared" si="37"/>
        <v>6.2845529797190436E-2</v>
      </c>
      <c r="BD72" s="22">
        <f t="shared" si="37"/>
        <v>0</v>
      </c>
      <c r="BE72" s="22">
        <f t="shared" si="37"/>
        <v>4.7438334186114522E-3</v>
      </c>
      <c r="BF72" s="22">
        <f t="shared" si="37"/>
        <v>5.4594924703441639E-5</v>
      </c>
    </row>
    <row r="73" spans="1:58" x14ac:dyDescent="0.25">
      <c r="J73" s="138" t="str">
        <f>J$20</f>
        <v>WHO PQ RDT</v>
      </c>
      <c r="K73" s="21">
        <f t="shared" ref="K73:Q73" si="38">IF(K20=0,0,(K20/($K$14)))</f>
        <v>0.34245931029569843</v>
      </c>
      <c r="L73" s="22">
        <f t="shared" si="38"/>
        <v>4.240442109243214E-3</v>
      </c>
      <c r="M73" s="22">
        <f t="shared" si="38"/>
        <v>1.7252197166401962E-2</v>
      </c>
      <c r="N73" s="22">
        <f t="shared" si="38"/>
        <v>7.3429150459434506E-3</v>
      </c>
      <c r="O73" s="22">
        <f t="shared" si="38"/>
        <v>1.2165127911936163E-2</v>
      </c>
      <c r="P73" s="22">
        <f t="shared" si="38"/>
        <v>0.29478150717897805</v>
      </c>
      <c r="Q73" s="158">
        <f t="shared" si="38"/>
        <v>6.6762075853043059E-3</v>
      </c>
      <c r="R73" s="21">
        <f t="shared" ref="R73:X73" si="39">IF(R20=0,0,(R20/($R$14)))</f>
        <v>0.6176057482472026</v>
      </c>
      <c r="S73" s="22">
        <f t="shared" si="39"/>
        <v>1.4730463852904305E-2</v>
      </c>
      <c r="T73" s="22">
        <f t="shared" si="39"/>
        <v>9.1215118168732887E-2</v>
      </c>
      <c r="U73" s="22">
        <f t="shared" si="39"/>
        <v>6.3924873473557145E-2</v>
      </c>
      <c r="V73" s="22">
        <f t="shared" si="39"/>
        <v>4.2055532339694487E-2</v>
      </c>
      <c r="W73" s="22">
        <f t="shared" si="39"/>
        <v>0.37868551794586064</v>
      </c>
      <c r="X73" s="22">
        <f t="shared" si="39"/>
        <v>2.6994242466453083E-2</v>
      </c>
      <c r="AA73" s="12" t="str">
        <f t="shared" si="18"/>
        <v>WHO PQ RDT</v>
      </c>
      <c r="AB73" s="37">
        <f t="shared" ref="AB73:AH73" si="40">IF(AB20=0,0,(AB20/($AB$14)))</f>
        <v>0.34245931029569843</v>
      </c>
      <c r="AC73" s="38">
        <f t="shared" si="40"/>
        <v>4.240442109243214E-3</v>
      </c>
      <c r="AD73" s="38">
        <f t="shared" si="40"/>
        <v>1.7252197166401962E-2</v>
      </c>
      <c r="AE73" s="38">
        <f t="shared" si="40"/>
        <v>7.3429150459434506E-3</v>
      </c>
      <c r="AF73" s="38">
        <f t="shared" si="40"/>
        <v>1.2165127911936163E-2</v>
      </c>
      <c r="AG73" s="38">
        <f t="shared" si="40"/>
        <v>0.29478150717897805</v>
      </c>
      <c r="AH73" s="149">
        <f t="shared" si="40"/>
        <v>6.6762075853043059E-3</v>
      </c>
      <c r="AI73" s="21">
        <f t="shared" ref="AI73:AO73" si="41">IF(AI20=0,0,(AI20/($AI$14)))</f>
        <v>0.6176057482472026</v>
      </c>
      <c r="AJ73" s="22">
        <f t="shared" si="41"/>
        <v>1.4730463852904305E-2</v>
      </c>
      <c r="AK73" s="22">
        <f t="shared" si="41"/>
        <v>9.1215118168732887E-2</v>
      </c>
      <c r="AL73" s="22">
        <f t="shared" si="41"/>
        <v>6.3924873473557145E-2</v>
      </c>
      <c r="AM73" s="22">
        <f t="shared" si="41"/>
        <v>4.2055532339694487E-2</v>
      </c>
      <c r="AN73" s="22">
        <f t="shared" si="41"/>
        <v>0.37868551794586064</v>
      </c>
      <c r="AO73" s="22">
        <f t="shared" si="41"/>
        <v>2.6994242466453083E-2</v>
      </c>
      <c r="AR73" s="12" t="str">
        <f t="shared" si="19"/>
        <v>WHO PQ RDT</v>
      </c>
      <c r="AS73" s="37">
        <f t="shared" ref="AS73:AY73" si="42">IF(AS20=0,0,(AS20/($AS$14)))</f>
        <v>4.4993908517000775E-3</v>
      </c>
      <c r="AT73" s="38">
        <f t="shared" si="42"/>
        <v>0</v>
      </c>
      <c r="AU73" s="38">
        <f t="shared" si="42"/>
        <v>0</v>
      </c>
      <c r="AV73" s="38">
        <f t="shared" si="42"/>
        <v>4.4993908517000775E-3</v>
      </c>
      <c r="AW73" s="38">
        <f t="shared" si="42"/>
        <v>0</v>
      </c>
      <c r="AX73" s="38">
        <f t="shared" si="42"/>
        <v>0</v>
      </c>
      <c r="AY73" s="149">
        <f t="shared" si="42"/>
        <v>0</v>
      </c>
      <c r="AZ73" s="21">
        <f t="shared" ref="AZ73:BF73" si="43">IF(AZ20=0,0,(AZ20/($AZ$14)))</f>
        <v>5.7764816068005811E-3</v>
      </c>
      <c r="BA73" s="22">
        <f t="shared" si="43"/>
        <v>0</v>
      </c>
      <c r="BB73" s="22">
        <f t="shared" si="43"/>
        <v>4.7400244703763275E-5</v>
      </c>
      <c r="BC73" s="22">
        <f t="shared" si="43"/>
        <v>5.6524791809237709E-3</v>
      </c>
      <c r="BD73" s="22">
        <f t="shared" si="43"/>
        <v>0</v>
      </c>
      <c r="BE73" s="22">
        <f t="shared" si="43"/>
        <v>7.6602181173046017E-5</v>
      </c>
      <c r="BF73" s="22">
        <f t="shared" si="43"/>
        <v>0</v>
      </c>
    </row>
    <row r="74" spans="1:58" x14ac:dyDescent="0.25">
      <c r="J74" s="138" t="str">
        <f>J$22</f>
        <v>RDT manufacturer: PREMIER MEDICAL CORPORATION</v>
      </c>
      <c r="K74" s="21">
        <f t="shared" ref="K74:Q74" si="44">IF(K22=0,0,(K22/($K$14)))</f>
        <v>0.23991239646626777</v>
      </c>
      <c r="L74" s="22">
        <f t="shared" si="44"/>
        <v>4.240442109243214E-3</v>
      </c>
      <c r="M74" s="22">
        <f t="shared" si="44"/>
        <v>1.1399784279038079E-2</v>
      </c>
      <c r="N74" s="22">
        <f t="shared" si="44"/>
        <v>4.3144192384374199E-3</v>
      </c>
      <c r="O74" s="22">
        <f t="shared" si="44"/>
        <v>1.2165127911936163E-2</v>
      </c>
      <c r="P74" s="22">
        <f t="shared" si="44"/>
        <v>0.20111641534230862</v>
      </c>
      <c r="Q74" s="158">
        <f t="shared" si="44"/>
        <v>6.6762075853043059E-3</v>
      </c>
      <c r="R74" s="21">
        <f t="shared" ref="R74:X74" si="45">IF(R22=0,0,(R22/($R$14)))</f>
        <v>0.43253470771230906</v>
      </c>
      <c r="S74" s="22">
        <f t="shared" si="45"/>
        <v>9.0832056460974139E-3</v>
      </c>
      <c r="T74" s="22">
        <f t="shared" si="45"/>
        <v>6.2984631099967506E-2</v>
      </c>
      <c r="U74" s="22">
        <f t="shared" si="45"/>
        <v>4.7737614338115804E-2</v>
      </c>
      <c r="V74" s="22">
        <f t="shared" si="45"/>
        <v>3.7354320471746298E-2</v>
      </c>
      <c r="W74" s="22">
        <f t="shared" si="45"/>
        <v>0.25908900961136649</v>
      </c>
      <c r="X74" s="22">
        <f t="shared" si="45"/>
        <v>1.6285926545015556E-2</v>
      </c>
      <c r="AA74" s="12" t="str">
        <f t="shared" si="18"/>
        <v>RDT manufacturer: PREMIER MEDICAL CORPORATION</v>
      </c>
      <c r="AB74" s="37">
        <f t="shared" ref="AB74:AH74" si="46">IF(AB22=0,0,(AB22/($AB$14)))</f>
        <v>0.23991239646626777</v>
      </c>
      <c r="AC74" s="38">
        <f t="shared" si="46"/>
        <v>4.240442109243214E-3</v>
      </c>
      <c r="AD74" s="38">
        <f t="shared" si="46"/>
        <v>1.1399784279038079E-2</v>
      </c>
      <c r="AE74" s="38">
        <f t="shared" si="46"/>
        <v>4.3144192384374199E-3</v>
      </c>
      <c r="AF74" s="38">
        <f t="shared" si="46"/>
        <v>1.2165127911936163E-2</v>
      </c>
      <c r="AG74" s="38">
        <f t="shared" si="46"/>
        <v>0.20111641534230862</v>
      </c>
      <c r="AH74" s="149">
        <f t="shared" si="46"/>
        <v>6.6762075853043059E-3</v>
      </c>
      <c r="AI74" s="21">
        <f t="shared" ref="AI74:AO74" si="47">IF(AI22=0,0,(AI22/($AI$14)))</f>
        <v>0.43253470771230906</v>
      </c>
      <c r="AJ74" s="22">
        <f t="shared" si="47"/>
        <v>9.0832056460974139E-3</v>
      </c>
      <c r="AK74" s="22">
        <f t="shared" si="47"/>
        <v>6.2984631099967506E-2</v>
      </c>
      <c r="AL74" s="22">
        <f t="shared" si="47"/>
        <v>4.7737614338115804E-2</v>
      </c>
      <c r="AM74" s="22">
        <f t="shared" si="47"/>
        <v>3.7354320471746298E-2</v>
      </c>
      <c r="AN74" s="22">
        <f t="shared" si="47"/>
        <v>0.25908900961136649</v>
      </c>
      <c r="AO74" s="22">
        <f t="shared" si="47"/>
        <v>1.6285926545015556E-2</v>
      </c>
      <c r="AR74" s="12" t="str">
        <f t="shared" si="19"/>
        <v>RDT manufacturer: PREMIER MEDICAL CORPORATION</v>
      </c>
      <c r="AS74" s="37">
        <f t="shared" ref="AS74:AY74" si="48">IF(AS22=0,0,(AS22/($AS$14)))</f>
        <v>3.5299451766530071E-2</v>
      </c>
      <c r="AT74" s="38">
        <f t="shared" si="48"/>
        <v>0</v>
      </c>
      <c r="AU74" s="38">
        <f t="shared" si="48"/>
        <v>1.4051943736847936E-3</v>
      </c>
      <c r="AV74" s="38">
        <f t="shared" si="48"/>
        <v>1.7990641267028464E-2</v>
      </c>
      <c r="AW74" s="38">
        <f t="shared" si="48"/>
        <v>0</v>
      </c>
      <c r="AX74" s="38">
        <f t="shared" si="48"/>
        <v>1.5903616125816814E-2</v>
      </c>
      <c r="AY74" s="149">
        <f t="shared" si="48"/>
        <v>0</v>
      </c>
      <c r="AZ74" s="21">
        <f t="shared" ref="AZ74:BF74" si="49">IF(AZ22=0,0,(AZ22/($AZ$14)))</f>
        <v>5.6749942971580591E-2</v>
      </c>
      <c r="BA74" s="22">
        <f t="shared" si="49"/>
        <v>0</v>
      </c>
      <c r="BB74" s="22">
        <f t="shared" si="49"/>
        <v>1.3195889552351243E-3</v>
      </c>
      <c r="BC74" s="22">
        <f t="shared" si="49"/>
        <v>4.6793352284966887E-2</v>
      </c>
      <c r="BD74" s="22">
        <f t="shared" si="49"/>
        <v>0</v>
      </c>
      <c r="BE74" s="22">
        <f t="shared" si="49"/>
        <v>8.3741843031550356E-3</v>
      </c>
      <c r="BF74" s="22">
        <f t="shared" si="49"/>
        <v>2.6281742822354461E-4</v>
      </c>
    </row>
    <row r="75" spans="1:58" x14ac:dyDescent="0.25">
      <c r="J75" s="138" t="str">
        <f>J$24</f>
        <v>RDT manufacturer: ADVY CHEMICAL</v>
      </c>
      <c r="K75" s="21">
        <f t="shared" ref="K75:Q75" si="50">IF(K24=0,0,(K24/($K$14)))</f>
        <v>5.3386828235152284E-2</v>
      </c>
      <c r="L75" s="22">
        <f t="shared" si="50"/>
        <v>0</v>
      </c>
      <c r="M75" s="22">
        <f t="shared" si="50"/>
        <v>1.457623434493252E-3</v>
      </c>
      <c r="N75" s="22">
        <f t="shared" si="50"/>
        <v>0</v>
      </c>
      <c r="O75" s="22">
        <f t="shared" si="50"/>
        <v>0</v>
      </c>
      <c r="P75" s="22">
        <f t="shared" si="50"/>
        <v>5.1929204800659032E-2</v>
      </c>
      <c r="Q75" s="158">
        <f t="shared" si="50"/>
        <v>0</v>
      </c>
      <c r="R75" s="21">
        <f t="shared" ref="R75:X75" si="51">IF(R24=0,0,(R24/($R$14)))</f>
        <v>0.1018247666805962</v>
      </c>
      <c r="S75" s="22">
        <f t="shared" si="51"/>
        <v>0</v>
      </c>
      <c r="T75" s="22">
        <f t="shared" si="51"/>
        <v>1.2240562752472491E-2</v>
      </c>
      <c r="U75" s="22">
        <f t="shared" si="51"/>
        <v>5.8968287133769797E-3</v>
      </c>
      <c r="V75" s="22">
        <f t="shared" si="51"/>
        <v>2.077819566327715E-3</v>
      </c>
      <c r="W75" s="22">
        <f t="shared" si="51"/>
        <v>7.2799136369967959E-2</v>
      </c>
      <c r="X75" s="22">
        <f t="shared" si="51"/>
        <v>8.8104192784510399E-3</v>
      </c>
      <c r="AA75" s="12" t="str">
        <f t="shared" si="18"/>
        <v>RDT manufacturer: ADVY CHEMICAL</v>
      </c>
      <c r="AB75" s="37">
        <f t="shared" ref="AB75:AH75" si="52">IF(AB24=0,0,(AB24/($AB$14)))</f>
        <v>5.3386828235152284E-2</v>
      </c>
      <c r="AC75" s="38">
        <f t="shared" si="52"/>
        <v>0</v>
      </c>
      <c r="AD75" s="38">
        <f t="shared" si="52"/>
        <v>1.457623434493252E-3</v>
      </c>
      <c r="AE75" s="38">
        <f t="shared" si="52"/>
        <v>0</v>
      </c>
      <c r="AF75" s="38">
        <f t="shared" si="52"/>
        <v>0</v>
      </c>
      <c r="AG75" s="38">
        <f t="shared" si="52"/>
        <v>5.1929204800659032E-2</v>
      </c>
      <c r="AH75" s="149">
        <f t="shared" si="52"/>
        <v>0</v>
      </c>
      <c r="AI75" s="21">
        <f t="shared" ref="AI75:AO75" si="53">IF(AI24=0,0,(AI24/($AI$14)))</f>
        <v>0.1018247666805962</v>
      </c>
      <c r="AJ75" s="22">
        <f t="shared" si="53"/>
        <v>0</v>
      </c>
      <c r="AK75" s="22">
        <f t="shared" si="53"/>
        <v>1.2240562752472491E-2</v>
      </c>
      <c r="AL75" s="22">
        <f t="shared" si="53"/>
        <v>5.8968287133769797E-3</v>
      </c>
      <c r="AM75" s="22">
        <f t="shared" si="53"/>
        <v>2.077819566327715E-3</v>
      </c>
      <c r="AN75" s="22">
        <f t="shared" si="53"/>
        <v>7.2799136369967959E-2</v>
      </c>
      <c r="AO75" s="22">
        <f t="shared" si="53"/>
        <v>8.8104192784510399E-3</v>
      </c>
      <c r="AR75" s="12" t="str">
        <f t="shared" si="19"/>
        <v>RDT manufacturer: ADVY CHEMICAL</v>
      </c>
      <c r="AS75" s="37">
        <f t="shared" ref="AS75:AY75" si="54">IF(AS24=0,0,(AS24/($AS$14)))</f>
        <v>3.2395614132240558E-3</v>
      </c>
      <c r="AT75" s="38">
        <f t="shared" si="54"/>
        <v>0</v>
      </c>
      <c r="AU75" s="38">
        <f t="shared" si="54"/>
        <v>0</v>
      </c>
      <c r="AV75" s="38">
        <f t="shared" si="54"/>
        <v>3.2395614132240558E-3</v>
      </c>
      <c r="AW75" s="38">
        <f t="shared" si="54"/>
        <v>0</v>
      </c>
      <c r="AX75" s="38">
        <f t="shared" si="54"/>
        <v>0</v>
      </c>
      <c r="AY75" s="149">
        <f t="shared" si="54"/>
        <v>0</v>
      </c>
      <c r="AZ75" s="21">
        <f t="shared" ref="AZ75:BF75" si="55">IF(AZ24=0,0,(AZ24/($AZ$14)))</f>
        <v>3.1821646422106795E-3</v>
      </c>
      <c r="BA75" s="22">
        <f t="shared" si="55"/>
        <v>0</v>
      </c>
      <c r="BB75" s="22">
        <f t="shared" si="55"/>
        <v>0</v>
      </c>
      <c r="BC75" s="22">
        <f t="shared" si="55"/>
        <v>3.1821646422106795E-3</v>
      </c>
      <c r="BD75" s="22">
        <f t="shared" si="55"/>
        <v>0</v>
      </c>
      <c r="BE75" s="22">
        <f t="shared" si="55"/>
        <v>0</v>
      </c>
      <c r="BF75" s="22">
        <f t="shared" si="55"/>
        <v>0</v>
      </c>
    </row>
    <row r="76" spans="1:58" x14ac:dyDescent="0.25">
      <c r="J76" s="138" t="str">
        <f>J$26</f>
        <v>RDT manufacturer: ARKRAY HEALTHCARE</v>
      </c>
      <c r="K76" s="21">
        <f t="shared" ref="K76:Q76" si="56">IF(K26=0,0,(K26/($K$14)))</f>
        <v>3.996865561637105E-2</v>
      </c>
      <c r="L76" s="22">
        <f t="shared" si="56"/>
        <v>0</v>
      </c>
      <c r="M76" s="22">
        <f t="shared" si="56"/>
        <v>4.3957027507619184E-3</v>
      </c>
      <c r="N76" s="22">
        <f t="shared" si="56"/>
        <v>1.6786415241845849E-3</v>
      </c>
      <c r="O76" s="22">
        <f t="shared" si="56"/>
        <v>0</v>
      </c>
      <c r="P76" s="22">
        <f t="shared" si="56"/>
        <v>3.3894311341424538E-2</v>
      </c>
      <c r="Q76" s="158">
        <f t="shared" si="56"/>
        <v>0</v>
      </c>
      <c r="R76" s="21">
        <f t="shared" ref="R76:X76" si="57">IF(R26=0,0,(R26/($R$14)))</f>
        <v>6.9583739610902182E-2</v>
      </c>
      <c r="S76" s="22">
        <f t="shared" si="57"/>
        <v>5.6530621720759632E-3</v>
      </c>
      <c r="T76" s="22">
        <f t="shared" si="57"/>
        <v>1.5989924316292894E-2</v>
      </c>
      <c r="U76" s="22">
        <f t="shared" si="57"/>
        <v>9.0541858197520555E-3</v>
      </c>
      <c r="V76" s="22">
        <f t="shared" si="57"/>
        <v>2.6233923016204673E-3</v>
      </c>
      <c r="W76" s="22">
        <f t="shared" si="57"/>
        <v>3.437108232344338E-2</v>
      </c>
      <c r="X76" s="22">
        <f t="shared" si="57"/>
        <v>1.8920926777174169E-3</v>
      </c>
      <c r="AA76" s="12" t="str">
        <f t="shared" si="18"/>
        <v>RDT manufacturer: ARKRAY HEALTHCARE</v>
      </c>
      <c r="AB76" s="37">
        <f t="shared" ref="AB76:AH76" si="58">IF(AB26=0,0,(AB26/($AB$14)))</f>
        <v>3.996865561637105E-2</v>
      </c>
      <c r="AC76" s="38">
        <f t="shared" si="58"/>
        <v>0</v>
      </c>
      <c r="AD76" s="38">
        <f t="shared" si="58"/>
        <v>4.3957027507619184E-3</v>
      </c>
      <c r="AE76" s="38">
        <f t="shared" si="58"/>
        <v>1.6786415241845849E-3</v>
      </c>
      <c r="AF76" s="38">
        <f t="shared" si="58"/>
        <v>0</v>
      </c>
      <c r="AG76" s="38">
        <f t="shared" si="58"/>
        <v>3.3894311341424538E-2</v>
      </c>
      <c r="AH76" s="149">
        <f t="shared" si="58"/>
        <v>0</v>
      </c>
      <c r="AI76" s="21">
        <f t="shared" ref="AI76:AO76" si="59">IF(AI26=0,0,(AI26/($AI$14)))</f>
        <v>6.9583739610902182E-2</v>
      </c>
      <c r="AJ76" s="22">
        <f t="shared" si="59"/>
        <v>5.6530621720759632E-3</v>
      </c>
      <c r="AK76" s="22">
        <f t="shared" si="59"/>
        <v>1.5989924316292894E-2</v>
      </c>
      <c r="AL76" s="22">
        <f t="shared" si="59"/>
        <v>9.0541858197520555E-3</v>
      </c>
      <c r="AM76" s="22">
        <f t="shared" si="59"/>
        <v>2.6233923016204673E-3</v>
      </c>
      <c r="AN76" s="22">
        <f t="shared" si="59"/>
        <v>3.437108232344338E-2</v>
      </c>
      <c r="AO76" s="22">
        <f t="shared" si="59"/>
        <v>1.8920926777174169E-3</v>
      </c>
      <c r="AR76" s="12" t="str">
        <f t="shared" si="19"/>
        <v>RDT manufacturer: ARKRAY HEALTHCARE</v>
      </c>
      <c r="AS76" s="37">
        <f t="shared" ref="AS76:AY76" si="60">IF(AS26=0,0,(AS26/($AS$14)))</f>
        <v>0</v>
      </c>
      <c r="AT76" s="38">
        <f t="shared" si="60"/>
        <v>0</v>
      </c>
      <c r="AU76" s="38">
        <f t="shared" si="60"/>
        <v>0</v>
      </c>
      <c r="AV76" s="38">
        <f t="shared" si="60"/>
        <v>0</v>
      </c>
      <c r="AW76" s="38">
        <f t="shared" si="60"/>
        <v>0</v>
      </c>
      <c r="AX76" s="38">
        <f t="shared" si="60"/>
        <v>0</v>
      </c>
      <c r="AY76" s="149">
        <f t="shared" si="60"/>
        <v>0</v>
      </c>
      <c r="AZ76" s="21">
        <f t="shared" ref="AZ76:BF76" si="61">IF(AZ26=0,0,(AZ26/($AZ$14)))</f>
        <v>1.1972793952405921E-3</v>
      </c>
      <c r="BA76" s="22">
        <f t="shared" si="61"/>
        <v>0</v>
      </c>
      <c r="BB76" s="22">
        <f t="shared" si="61"/>
        <v>0</v>
      </c>
      <c r="BC76" s="22">
        <f t="shared" si="61"/>
        <v>1.1972793952405921E-3</v>
      </c>
      <c r="BD76" s="22">
        <f t="shared" si="61"/>
        <v>0</v>
      </c>
      <c r="BE76" s="22">
        <f t="shared" si="61"/>
        <v>0</v>
      </c>
      <c r="BF76" s="22">
        <f t="shared" si="61"/>
        <v>0</v>
      </c>
    </row>
    <row r="77" spans="1:58" x14ac:dyDescent="0.25">
      <c r="J77" s="138" t="str">
        <f>J$28</f>
        <v>RDT manufacturer: other</v>
      </c>
      <c r="K77" s="21">
        <f t="shared" ref="K77:Q77" si="62">IF(K28=0,0,(K28/($K$14)))</f>
        <v>3.2841278872771211E-2</v>
      </c>
      <c r="L77" s="22">
        <f t="shared" si="62"/>
        <v>0</v>
      </c>
      <c r="M77" s="22">
        <f t="shared" si="62"/>
        <v>0</v>
      </c>
      <c r="N77" s="22">
        <f t="shared" si="62"/>
        <v>1.3498542833214452E-3</v>
      </c>
      <c r="O77" s="22">
        <f t="shared" si="62"/>
        <v>0</v>
      </c>
      <c r="P77" s="22">
        <f t="shared" si="62"/>
        <v>3.1491424589449764E-2</v>
      </c>
      <c r="Q77" s="158">
        <f t="shared" si="62"/>
        <v>0</v>
      </c>
      <c r="R77" s="21">
        <f t="shared" ref="R77:X77" si="63">IF(R28=0,0,(R28/($R$14)))</f>
        <v>3.4754144031202118E-2</v>
      </c>
      <c r="S77" s="22">
        <f t="shared" si="63"/>
        <v>7.3710358917212246E-4</v>
      </c>
      <c r="T77" s="22">
        <f t="shared" si="63"/>
        <v>7.0227979755769143E-4</v>
      </c>
      <c r="U77" s="22">
        <f t="shared" si="63"/>
        <v>4.0511677578121373E-3</v>
      </c>
      <c r="V77" s="22">
        <f t="shared" si="63"/>
        <v>2.6930398848493292E-3</v>
      </c>
      <c r="W77" s="22">
        <f t="shared" si="63"/>
        <v>2.657055300181084E-2</v>
      </c>
      <c r="X77" s="22">
        <f t="shared" si="63"/>
        <v>0</v>
      </c>
      <c r="AA77" s="12" t="str">
        <f t="shared" si="18"/>
        <v>RDT manufacturer: other</v>
      </c>
      <c r="AB77" s="37">
        <f t="shared" ref="AB77:AH77" si="64">IF(AB28=0,0,(AB28/($AB$14)))</f>
        <v>3.2841278872771211E-2</v>
      </c>
      <c r="AC77" s="38">
        <f t="shared" si="64"/>
        <v>0</v>
      </c>
      <c r="AD77" s="38">
        <f t="shared" si="64"/>
        <v>0</v>
      </c>
      <c r="AE77" s="38">
        <f t="shared" si="64"/>
        <v>1.3498542833214452E-3</v>
      </c>
      <c r="AF77" s="38">
        <f t="shared" si="64"/>
        <v>0</v>
      </c>
      <c r="AG77" s="38">
        <f t="shared" si="64"/>
        <v>3.1491424589449764E-2</v>
      </c>
      <c r="AH77" s="149">
        <f t="shared" si="64"/>
        <v>0</v>
      </c>
      <c r="AI77" s="21">
        <f t="shared" ref="AI77:AO77" si="65">IF(AI28=0,0,(AI28/($AI$14)))</f>
        <v>3.4754144031202118E-2</v>
      </c>
      <c r="AJ77" s="22">
        <f t="shared" si="65"/>
        <v>7.3710358917212246E-4</v>
      </c>
      <c r="AK77" s="22">
        <f t="shared" si="65"/>
        <v>7.0227979755769143E-4</v>
      </c>
      <c r="AL77" s="22">
        <f t="shared" si="65"/>
        <v>4.0511677578121373E-3</v>
      </c>
      <c r="AM77" s="22">
        <f t="shared" si="65"/>
        <v>2.6930398848493292E-3</v>
      </c>
      <c r="AN77" s="22">
        <f t="shared" si="65"/>
        <v>2.657055300181084E-2</v>
      </c>
      <c r="AO77" s="22">
        <f t="shared" si="65"/>
        <v>0</v>
      </c>
      <c r="AR77" s="12" t="str">
        <f t="shared" si="19"/>
        <v>RDT manufacturer: other</v>
      </c>
      <c r="AS77" s="37">
        <f t="shared" ref="AS77:AY77" si="66">IF(AS28=0,0,(AS28/($AS$14)))</f>
        <v>6.6452541809724217E-4</v>
      </c>
      <c r="AT77" s="38">
        <f t="shared" si="66"/>
        <v>0</v>
      </c>
      <c r="AU77" s="38">
        <f t="shared" si="66"/>
        <v>6.6452541809724217E-4</v>
      </c>
      <c r="AV77" s="38">
        <f t="shared" si="66"/>
        <v>0</v>
      </c>
      <c r="AW77" s="38">
        <f t="shared" si="66"/>
        <v>0</v>
      </c>
      <c r="AX77" s="38">
        <f t="shared" si="66"/>
        <v>0</v>
      </c>
      <c r="AY77" s="149">
        <f t="shared" si="66"/>
        <v>0</v>
      </c>
      <c r="AZ77" s="21">
        <f t="shared" ref="AZ77:BF77" si="67">IF(AZ28=0,0,(AZ28/($AZ$14)))</f>
        <v>3.521161035136701E-4</v>
      </c>
      <c r="BA77" s="22">
        <f t="shared" si="67"/>
        <v>0</v>
      </c>
      <c r="BB77" s="22">
        <f t="shared" si="67"/>
        <v>2.1837969881376656E-4</v>
      </c>
      <c r="BC77" s="22">
        <f t="shared" si="67"/>
        <v>1.2654172470022518E-4</v>
      </c>
      <c r="BD77" s="22">
        <f t="shared" si="67"/>
        <v>0</v>
      </c>
      <c r="BE77" s="22">
        <f t="shared" si="67"/>
        <v>7.1946799996783547E-6</v>
      </c>
      <c r="BF77" s="22">
        <f t="shared" si="67"/>
        <v>0</v>
      </c>
    </row>
    <row r="78" spans="1:58" x14ac:dyDescent="0.25">
      <c r="J78" s="138" t="str">
        <f>J$30</f>
        <v>RDT manufacturer: don't know</v>
      </c>
      <c r="K78" s="21">
        <f t="shared" ref="K78:Q78" si="68">IF(K30=0,0,(K30/($K$14)))</f>
        <v>0</v>
      </c>
      <c r="L78" s="22">
        <f t="shared" si="68"/>
        <v>0</v>
      </c>
      <c r="M78" s="22">
        <f t="shared" si="68"/>
        <v>0</v>
      </c>
      <c r="N78" s="22">
        <f t="shared" si="68"/>
        <v>0</v>
      </c>
      <c r="O78" s="22">
        <f t="shared" si="68"/>
        <v>0</v>
      </c>
      <c r="P78" s="22">
        <f t="shared" si="68"/>
        <v>0</v>
      </c>
      <c r="Q78" s="158">
        <f t="shared" si="68"/>
        <v>0</v>
      </c>
      <c r="R78" s="21">
        <f t="shared" ref="R78:X78" si="69">IF(R30=0,0,(R30/($R$14)))</f>
        <v>0</v>
      </c>
      <c r="S78" s="22">
        <f t="shared" si="69"/>
        <v>0</v>
      </c>
      <c r="T78" s="22">
        <f t="shared" si="69"/>
        <v>0</v>
      </c>
      <c r="U78" s="22">
        <f t="shared" si="69"/>
        <v>0</v>
      </c>
      <c r="V78" s="22">
        <f t="shared" si="69"/>
        <v>0</v>
      </c>
      <c r="W78" s="22">
        <f t="shared" si="69"/>
        <v>0</v>
      </c>
      <c r="X78" s="22">
        <f t="shared" si="69"/>
        <v>0</v>
      </c>
      <c r="AA78" s="12" t="str">
        <f t="shared" si="18"/>
        <v>RDT manufacturer: don't know</v>
      </c>
      <c r="AB78" s="37">
        <f t="shared" ref="AB78:AH78" si="70">IF(AB30=0,0,(AB30/($AB$14)))</f>
        <v>0</v>
      </c>
      <c r="AC78" s="38">
        <f t="shared" si="70"/>
        <v>0</v>
      </c>
      <c r="AD78" s="38">
        <f t="shared" si="70"/>
        <v>0</v>
      </c>
      <c r="AE78" s="38">
        <f t="shared" si="70"/>
        <v>0</v>
      </c>
      <c r="AF78" s="38">
        <f t="shared" si="70"/>
        <v>0</v>
      </c>
      <c r="AG78" s="38">
        <f t="shared" si="70"/>
        <v>0</v>
      </c>
      <c r="AH78" s="149">
        <f t="shared" si="70"/>
        <v>0</v>
      </c>
      <c r="AI78" s="21">
        <f t="shared" ref="AI78:AO78" si="71">IF(AI30=0,0,(AI30/($AI$14)))</f>
        <v>0</v>
      </c>
      <c r="AJ78" s="22">
        <f t="shared" si="71"/>
        <v>0</v>
      </c>
      <c r="AK78" s="22">
        <f t="shared" si="71"/>
        <v>0</v>
      </c>
      <c r="AL78" s="22">
        <f t="shared" si="71"/>
        <v>0</v>
      </c>
      <c r="AM78" s="22">
        <f t="shared" si="71"/>
        <v>0</v>
      </c>
      <c r="AN78" s="22">
        <f t="shared" si="71"/>
        <v>0</v>
      </c>
      <c r="AO78" s="22">
        <f t="shared" si="71"/>
        <v>0</v>
      </c>
      <c r="AR78" s="12" t="str">
        <f t="shared" si="19"/>
        <v>RDT manufacturer: don't know</v>
      </c>
      <c r="AS78" s="37">
        <f t="shared" ref="AS78:AY78" si="72">IF(AS30=0,0,(AS30/($AS$14)))</f>
        <v>3.3963478790563738E-2</v>
      </c>
      <c r="AT78" s="38">
        <f t="shared" si="72"/>
        <v>0</v>
      </c>
      <c r="AU78" s="38">
        <f t="shared" si="72"/>
        <v>1.6993853139882602E-3</v>
      </c>
      <c r="AV78" s="38">
        <f t="shared" si="72"/>
        <v>1.5564431276996344E-2</v>
      </c>
      <c r="AW78" s="38">
        <f t="shared" si="72"/>
        <v>0</v>
      </c>
      <c r="AX78" s="38">
        <f t="shared" si="72"/>
        <v>1.2342175213201906E-2</v>
      </c>
      <c r="AY78" s="149">
        <f t="shared" si="72"/>
        <v>4.3574869863772289E-3</v>
      </c>
      <c r="AZ78" s="21">
        <f t="shared" ref="AZ78:BF78" si="73">IF(AZ30=0,0,(AZ30/($AZ$14)))</f>
        <v>1.7144922439233521E-2</v>
      </c>
      <c r="BA78" s="22">
        <f t="shared" si="73"/>
        <v>0</v>
      </c>
      <c r="BB78" s="22">
        <f t="shared" si="73"/>
        <v>3.0598550822161474E-4</v>
      </c>
      <c r="BC78" s="22">
        <f t="shared" si="73"/>
        <v>8.7931686090186572E-3</v>
      </c>
      <c r="BD78" s="22">
        <f t="shared" si="73"/>
        <v>0</v>
      </c>
      <c r="BE78" s="22">
        <f t="shared" si="73"/>
        <v>7.8464333643550998E-3</v>
      </c>
      <c r="BF78" s="22">
        <f t="shared" si="73"/>
        <v>1.997581741087167E-4</v>
      </c>
    </row>
    <row r="79" spans="1:58" x14ac:dyDescent="0.25">
      <c r="J79" s="138">
        <f>J$32</f>
        <v>0</v>
      </c>
      <c r="K79" s="21">
        <f t="shared" ref="K79:Q79" si="74">IF(K32=0,0,(K32/($K$14)))</f>
        <v>0</v>
      </c>
      <c r="L79" s="22">
        <f t="shared" si="74"/>
        <v>0</v>
      </c>
      <c r="M79" s="22">
        <f t="shared" si="74"/>
        <v>0</v>
      </c>
      <c r="N79" s="22">
        <f t="shared" si="74"/>
        <v>0</v>
      </c>
      <c r="O79" s="22">
        <f t="shared" si="74"/>
        <v>0</v>
      </c>
      <c r="P79" s="22">
        <f t="shared" si="74"/>
        <v>0</v>
      </c>
      <c r="Q79" s="158">
        <f t="shared" si="74"/>
        <v>0</v>
      </c>
      <c r="R79" s="21">
        <f t="shared" ref="R79:X79" si="75">IF(R32=0,0,(R32/($R$14)))</f>
        <v>0</v>
      </c>
      <c r="S79" s="22">
        <f t="shared" si="75"/>
        <v>0</v>
      </c>
      <c r="T79" s="22">
        <f t="shared" si="75"/>
        <v>0</v>
      </c>
      <c r="U79" s="22">
        <f t="shared" si="75"/>
        <v>0</v>
      </c>
      <c r="V79" s="22">
        <f t="shared" si="75"/>
        <v>0</v>
      </c>
      <c r="W79" s="22">
        <f t="shared" si="75"/>
        <v>0</v>
      </c>
      <c r="X79" s="22">
        <f t="shared" si="75"/>
        <v>0</v>
      </c>
      <c r="AA79" s="12">
        <f t="shared" si="18"/>
        <v>0</v>
      </c>
      <c r="AB79" s="37">
        <f t="shared" ref="AB79:AH79" si="76">IF(AB32=0,0,(AB32/($AB$14)))</f>
        <v>0</v>
      </c>
      <c r="AC79" s="38">
        <f t="shared" si="76"/>
        <v>0</v>
      </c>
      <c r="AD79" s="38">
        <f t="shared" si="76"/>
        <v>0</v>
      </c>
      <c r="AE79" s="38">
        <f t="shared" si="76"/>
        <v>0</v>
      </c>
      <c r="AF79" s="38">
        <f t="shared" si="76"/>
        <v>0</v>
      </c>
      <c r="AG79" s="38">
        <f t="shared" si="76"/>
        <v>0</v>
      </c>
      <c r="AH79" s="149">
        <f t="shared" si="76"/>
        <v>0</v>
      </c>
      <c r="AI79" s="21">
        <f t="shared" ref="AI79:AO79" si="77">IF(AI32=0,0,(AI32/($AI$14)))</f>
        <v>0</v>
      </c>
      <c r="AJ79" s="22">
        <f t="shared" si="77"/>
        <v>0</v>
      </c>
      <c r="AK79" s="22">
        <f t="shared" si="77"/>
        <v>0</v>
      </c>
      <c r="AL79" s="22">
        <f t="shared" si="77"/>
        <v>0</v>
      </c>
      <c r="AM79" s="22">
        <f t="shared" si="77"/>
        <v>0</v>
      </c>
      <c r="AN79" s="22">
        <f t="shared" si="77"/>
        <v>0</v>
      </c>
      <c r="AO79" s="22">
        <f t="shared" si="77"/>
        <v>0</v>
      </c>
      <c r="AR79" s="12">
        <f t="shared" si="19"/>
        <v>0</v>
      </c>
      <c r="AS79" s="37">
        <f t="shared" ref="AS79:AY79" si="78">IF(AS32=0,0,(AS32/($AS$14)))</f>
        <v>7.3042418872521872E-2</v>
      </c>
      <c r="AT79" s="38">
        <f t="shared" si="78"/>
        <v>0</v>
      </c>
      <c r="AU79" s="38">
        <f t="shared" si="78"/>
        <v>3.4610698859231369E-6</v>
      </c>
      <c r="AV79" s="38">
        <f t="shared" si="78"/>
        <v>1.178494296156828E-2</v>
      </c>
      <c r="AW79" s="38">
        <f t="shared" si="78"/>
        <v>0</v>
      </c>
      <c r="AX79" s="38">
        <f t="shared" si="78"/>
        <v>5.6730396500166126E-2</v>
      </c>
      <c r="AY79" s="149">
        <f t="shared" si="78"/>
        <v>4.5236183409015389E-3</v>
      </c>
      <c r="AZ79" s="21">
        <f t="shared" ref="AZ79:BF79" si="79">IF(AZ32=0,0,(AZ32/($AZ$14)))</f>
        <v>4.978126056718625E-2</v>
      </c>
      <c r="BA79" s="22">
        <f t="shared" si="79"/>
        <v>0</v>
      </c>
      <c r="BB79" s="22">
        <f t="shared" si="79"/>
        <v>2.6302903645882927E-3</v>
      </c>
      <c r="BC79" s="22">
        <f t="shared" si="79"/>
        <v>1.6381016709855905E-2</v>
      </c>
      <c r="BD79" s="22">
        <f t="shared" si="79"/>
        <v>0</v>
      </c>
      <c r="BE79" s="22">
        <f t="shared" si="79"/>
        <v>2.7446011332890648E-2</v>
      </c>
      <c r="BF79" s="22">
        <f t="shared" si="79"/>
        <v>3.3243653763219694E-3</v>
      </c>
    </row>
    <row r="80" spans="1:58" x14ac:dyDescent="0.25">
      <c r="J80" s="131">
        <f>J$34</f>
        <v>0</v>
      </c>
      <c r="K80" s="21">
        <f t="shared" ref="K80:Q80" si="80">IF(K34=0,0,(K34/($K$14)))</f>
        <v>0</v>
      </c>
      <c r="L80" s="22">
        <f t="shared" si="80"/>
        <v>0</v>
      </c>
      <c r="M80" s="22">
        <f t="shared" si="80"/>
        <v>0</v>
      </c>
      <c r="N80" s="22">
        <f t="shared" si="80"/>
        <v>0</v>
      </c>
      <c r="O80" s="22">
        <f t="shared" si="80"/>
        <v>0</v>
      </c>
      <c r="P80" s="22">
        <f t="shared" si="80"/>
        <v>0</v>
      </c>
      <c r="Q80" s="158">
        <f t="shared" si="80"/>
        <v>0</v>
      </c>
      <c r="R80" s="21">
        <f t="shared" ref="R80:X80" si="81">IF(R34=0,0,(R34/($R$14)))</f>
        <v>0</v>
      </c>
      <c r="S80" s="22">
        <f t="shared" si="81"/>
        <v>0</v>
      </c>
      <c r="T80" s="22">
        <f t="shared" si="81"/>
        <v>0</v>
      </c>
      <c r="U80" s="22">
        <f t="shared" si="81"/>
        <v>0</v>
      </c>
      <c r="V80" s="22">
        <f t="shared" si="81"/>
        <v>0</v>
      </c>
      <c r="W80" s="22">
        <f t="shared" si="81"/>
        <v>0</v>
      </c>
      <c r="X80" s="22">
        <f t="shared" si="81"/>
        <v>0</v>
      </c>
      <c r="AA80" s="15">
        <f t="shared" si="18"/>
        <v>0</v>
      </c>
      <c r="AB80" s="37">
        <f t="shared" ref="AB80:AH80" si="82">IF(AB34=0,0,(AB34/($AB$14)))</f>
        <v>0</v>
      </c>
      <c r="AC80" s="38">
        <f t="shared" si="82"/>
        <v>0</v>
      </c>
      <c r="AD80" s="38">
        <f t="shared" si="82"/>
        <v>0</v>
      </c>
      <c r="AE80" s="38">
        <f t="shared" si="82"/>
        <v>0</v>
      </c>
      <c r="AF80" s="38">
        <f t="shared" si="82"/>
        <v>0</v>
      </c>
      <c r="AG80" s="38">
        <f t="shared" si="82"/>
        <v>0</v>
      </c>
      <c r="AH80" s="149">
        <f t="shared" si="82"/>
        <v>0</v>
      </c>
      <c r="AI80" s="21">
        <f t="shared" ref="AI80:AO80" si="83">IF(AI34=0,0,(AI34/($AI$14)))</f>
        <v>0</v>
      </c>
      <c r="AJ80" s="22">
        <f t="shared" si="83"/>
        <v>0</v>
      </c>
      <c r="AK80" s="22">
        <f t="shared" si="83"/>
        <v>0</v>
      </c>
      <c r="AL80" s="22">
        <f t="shared" si="83"/>
        <v>0</v>
      </c>
      <c r="AM80" s="22">
        <f t="shared" si="83"/>
        <v>0</v>
      </c>
      <c r="AN80" s="22">
        <f t="shared" si="83"/>
        <v>0</v>
      </c>
      <c r="AO80" s="22">
        <f t="shared" si="83"/>
        <v>0</v>
      </c>
      <c r="AR80" s="15">
        <f t="shared" si="19"/>
        <v>0</v>
      </c>
      <c r="AS80" s="37">
        <f t="shared" ref="AS80:AY80" si="84">IF(AS34=0,0,(AS34/($AS$14)))</f>
        <v>2.5404252962675823E-3</v>
      </c>
      <c r="AT80" s="38">
        <f t="shared" si="84"/>
        <v>0</v>
      </c>
      <c r="AU80" s="38">
        <f t="shared" si="84"/>
        <v>0</v>
      </c>
      <c r="AV80" s="38">
        <f t="shared" si="84"/>
        <v>0</v>
      </c>
      <c r="AW80" s="38">
        <f t="shared" si="84"/>
        <v>0</v>
      </c>
      <c r="AX80" s="38">
        <f t="shared" si="84"/>
        <v>2.5404252962675823E-3</v>
      </c>
      <c r="AY80" s="149">
        <f t="shared" si="84"/>
        <v>0</v>
      </c>
      <c r="AZ80" s="21">
        <f t="shared" ref="AZ80:BF80" si="85">IF(AZ34=0,0,(AZ34/($AZ$14)))</f>
        <v>1.3200121717056935E-3</v>
      </c>
      <c r="BA80" s="22">
        <f t="shared" si="85"/>
        <v>0</v>
      </c>
      <c r="BB80" s="22">
        <f t="shared" si="85"/>
        <v>0</v>
      </c>
      <c r="BC80" s="22">
        <f t="shared" si="85"/>
        <v>4.23216470569315E-6</v>
      </c>
      <c r="BD80" s="22">
        <f t="shared" si="85"/>
        <v>0</v>
      </c>
      <c r="BE80" s="22">
        <f t="shared" si="85"/>
        <v>7.0507863996847875E-4</v>
      </c>
      <c r="BF80" s="22">
        <f t="shared" si="85"/>
        <v>6.1070136703152156E-4</v>
      </c>
    </row>
    <row r="81" spans="10:58" x14ac:dyDescent="0.25">
      <c r="J81" s="131">
        <f>J$36</f>
        <v>0</v>
      </c>
      <c r="K81" s="21">
        <f t="shared" ref="K81:Q81" si="86">IF(K36=0,0,(K36/($K$14)))</f>
        <v>0</v>
      </c>
      <c r="L81" s="22">
        <f t="shared" si="86"/>
        <v>0</v>
      </c>
      <c r="M81" s="22">
        <f t="shared" si="86"/>
        <v>0</v>
      </c>
      <c r="N81" s="22">
        <f t="shared" si="86"/>
        <v>0</v>
      </c>
      <c r="O81" s="22">
        <f t="shared" si="86"/>
        <v>0</v>
      </c>
      <c r="P81" s="22">
        <f t="shared" si="86"/>
        <v>0</v>
      </c>
      <c r="Q81" s="158">
        <f t="shared" si="86"/>
        <v>0</v>
      </c>
      <c r="R81" s="21">
        <f t="shared" ref="R81:X81" si="87">IF(R36=0,0,(R36/($R$14)))</f>
        <v>0</v>
      </c>
      <c r="S81" s="22">
        <f t="shared" si="87"/>
        <v>0</v>
      </c>
      <c r="T81" s="22">
        <f t="shared" si="87"/>
        <v>0</v>
      </c>
      <c r="U81" s="22">
        <f t="shared" si="87"/>
        <v>0</v>
      </c>
      <c r="V81" s="22">
        <f t="shared" si="87"/>
        <v>0</v>
      </c>
      <c r="W81" s="22">
        <f t="shared" si="87"/>
        <v>0</v>
      </c>
      <c r="X81" s="22">
        <f t="shared" si="87"/>
        <v>0</v>
      </c>
      <c r="AA81" s="15">
        <f t="shared" si="18"/>
        <v>0</v>
      </c>
      <c r="AB81" s="37">
        <f t="shared" ref="AB81:AH81" si="88">IF(AB36=0,0,(AB36/($AB$14)))</f>
        <v>0</v>
      </c>
      <c r="AC81" s="38">
        <f t="shared" si="88"/>
        <v>0</v>
      </c>
      <c r="AD81" s="38">
        <f t="shared" si="88"/>
        <v>0</v>
      </c>
      <c r="AE81" s="38">
        <f t="shared" si="88"/>
        <v>0</v>
      </c>
      <c r="AF81" s="38">
        <f t="shared" si="88"/>
        <v>0</v>
      </c>
      <c r="AG81" s="38">
        <f t="shared" si="88"/>
        <v>0</v>
      </c>
      <c r="AH81" s="149">
        <f t="shared" si="88"/>
        <v>0</v>
      </c>
      <c r="AI81" s="21">
        <f t="shared" ref="AI81:AO81" si="89">IF(AI36=0,0,(AI36/($AI$14)))</f>
        <v>0</v>
      </c>
      <c r="AJ81" s="22">
        <f t="shared" si="89"/>
        <v>0</v>
      </c>
      <c r="AK81" s="22">
        <f t="shared" si="89"/>
        <v>0</v>
      </c>
      <c r="AL81" s="22">
        <f t="shared" si="89"/>
        <v>0</v>
      </c>
      <c r="AM81" s="22">
        <f t="shared" si="89"/>
        <v>0</v>
      </c>
      <c r="AN81" s="22">
        <f t="shared" si="89"/>
        <v>0</v>
      </c>
      <c r="AO81" s="22">
        <f t="shared" si="89"/>
        <v>0</v>
      </c>
      <c r="AR81" s="15">
        <f t="shared" si="19"/>
        <v>0</v>
      </c>
      <c r="AS81" s="37">
        <f t="shared" ref="AS81:AY81" si="90">IF(AS36=0,0,(AS36/($AS$14)))</f>
        <v>0</v>
      </c>
      <c r="AT81" s="38">
        <f t="shared" si="90"/>
        <v>0</v>
      </c>
      <c r="AU81" s="38">
        <f t="shared" si="90"/>
        <v>0</v>
      </c>
      <c r="AV81" s="38">
        <f t="shared" si="90"/>
        <v>0</v>
      </c>
      <c r="AW81" s="38">
        <f t="shared" si="90"/>
        <v>0</v>
      </c>
      <c r="AX81" s="38">
        <f t="shared" si="90"/>
        <v>0</v>
      </c>
      <c r="AY81" s="149">
        <f t="shared" si="90"/>
        <v>0</v>
      </c>
      <c r="AZ81" s="21">
        <f t="shared" ref="AZ81:BF81" si="91">IF(AZ36=0,0,(AZ36/($AZ$14)))</f>
        <v>0</v>
      </c>
      <c r="BA81" s="22">
        <f t="shared" si="91"/>
        <v>0</v>
      </c>
      <c r="BB81" s="22">
        <f t="shared" si="91"/>
        <v>0</v>
      </c>
      <c r="BC81" s="22">
        <f t="shared" si="91"/>
        <v>0</v>
      </c>
      <c r="BD81" s="22">
        <f t="shared" si="91"/>
        <v>0</v>
      </c>
      <c r="BE81" s="22">
        <f t="shared" si="91"/>
        <v>0</v>
      </c>
      <c r="BF81" s="22">
        <f t="shared" si="91"/>
        <v>0</v>
      </c>
    </row>
    <row r="82" spans="10:58" x14ac:dyDescent="0.25">
      <c r="J82" s="131">
        <f>J$38</f>
        <v>0</v>
      </c>
      <c r="K82" s="21">
        <f t="shared" ref="K82:Q82" si="92">IF(K38=0,0,(K38/($K$14)))</f>
        <v>0</v>
      </c>
      <c r="L82" s="22">
        <f t="shared" si="92"/>
        <v>0</v>
      </c>
      <c r="M82" s="22">
        <f t="shared" si="92"/>
        <v>0</v>
      </c>
      <c r="N82" s="22">
        <f t="shared" si="92"/>
        <v>0</v>
      </c>
      <c r="O82" s="22">
        <f t="shared" si="92"/>
        <v>0</v>
      </c>
      <c r="P82" s="22">
        <f t="shared" si="92"/>
        <v>0</v>
      </c>
      <c r="Q82" s="158">
        <f t="shared" si="92"/>
        <v>0</v>
      </c>
      <c r="R82" s="21">
        <f t="shared" ref="R82:X82" si="93">IF(R38=0,0,(R38/($R$14)))</f>
        <v>0</v>
      </c>
      <c r="S82" s="22">
        <f t="shared" si="93"/>
        <v>0</v>
      </c>
      <c r="T82" s="22">
        <f t="shared" si="93"/>
        <v>0</v>
      </c>
      <c r="U82" s="22">
        <f t="shared" si="93"/>
        <v>0</v>
      </c>
      <c r="V82" s="22">
        <f t="shared" si="93"/>
        <v>0</v>
      </c>
      <c r="W82" s="22">
        <f t="shared" si="93"/>
        <v>0</v>
      </c>
      <c r="X82" s="22">
        <f t="shared" si="93"/>
        <v>0</v>
      </c>
      <c r="AA82" s="15">
        <f t="shared" si="18"/>
        <v>0</v>
      </c>
      <c r="AB82" s="37">
        <f t="shared" ref="AB82:AH82" si="94">IF(AB38=0,0,(AB38/($AB$14)))</f>
        <v>0</v>
      </c>
      <c r="AC82" s="38">
        <f t="shared" si="94"/>
        <v>0</v>
      </c>
      <c r="AD82" s="38">
        <f t="shared" si="94"/>
        <v>0</v>
      </c>
      <c r="AE82" s="38">
        <f t="shared" si="94"/>
        <v>0</v>
      </c>
      <c r="AF82" s="38">
        <f t="shared" si="94"/>
        <v>0</v>
      </c>
      <c r="AG82" s="38">
        <f t="shared" si="94"/>
        <v>0</v>
      </c>
      <c r="AH82" s="149">
        <f t="shared" si="94"/>
        <v>0</v>
      </c>
      <c r="AI82" s="21">
        <f t="shared" ref="AI82:AO82" si="95">IF(AI38=0,0,(AI38/($AI$14)))</f>
        <v>0</v>
      </c>
      <c r="AJ82" s="22">
        <f t="shared" si="95"/>
        <v>0</v>
      </c>
      <c r="AK82" s="22">
        <f t="shared" si="95"/>
        <v>0</v>
      </c>
      <c r="AL82" s="22">
        <f t="shared" si="95"/>
        <v>0</v>
      </c>
      <c r="AM82" s="22">
        <f t="shared" si="95"/>
        <v>0</v>
      </c>
      <c r="AN82" s="22">
        <f t="shared" si="95"/>
        <v>0</v>
      </c>
      <c r="AO82" s="22">
        <f t="shared" si="95"/>
        <v>0</v>
      </c>
      <c r="AR82" s="15">
        <f t="shared" si="19"/>
        <v>0</v>
      </c>
      <c r="AS82" s="37">
        <f t="shared" ref="AS82:AY82" si="96">IF(AS38=0,0,(AS38/($AS$14)))</f>
        <v>0</v>
      </c>
      <c r="AT82" s="38">
        <f t="shared" si="96"/>
        <v>0</v>
      </c>
      <c r="AU82" s="38">
        <f t="shared" si="96"/>
        <v>0</v>
      </c>
      <c r="AV82" s="38">
        <f t="shared" si="96"/>
        <v>0</v>
      </c>
      <c r="AW82" s="38">
        <f t="shared" si="96"/>
        <v>0</v>
      </c>
      <c r="AX82" s="38">
        <f t="shared" si="96"/>
        <v>0</v>
      </c>
      <c r="AY82" s="149">
        <f t="shared" si="96"/>
        <v>0</v>
      </c>
      <c r="AZ82" s="21">
        <f t="shared" ref="AZ82:BF82" si="97">IF(AZ38=0,0,(AZ38/($AZ$14)))</f>
        <v>0</v>
      </c>
      <c r="BA82" s="22">
        <f t="shared" si="97"/>
        <v>0</v>
      </c>
      <c r="BB82" s="22">
        <f t="shared" si="97"/>
        <v>0</v>
      </c>
      <c r="BC82" s="22">
        <f t="shared" si="97"/>
        <v>0</v>
      </c>
      <c r="BD82" s="22">
        <f t="shared" si="97"/>
        <v>0</v>
      </c>
      <c r="BE82" s="22">
        <f t="shared" si="97"/>
        <v>0</v>
      </c>
      <c r="BF82" s="22">
        <f t="shared" si="97"/>
        <v>0</v>
      </c>
    </row>
    <row r="83" spans="10:58" x14ac:dyDescent="0.25">
      <c r="J83" s="131">
        <f>J$40</f>
        <v>0</v>
      </c>
      <c r="K83" s="21">
        <f t="shared" ref="K83:Q83" si="98">IF(K40=0,0,(K40/($K$14)))</f>
        <v>0</v>
      </c>
      <c r="L83" s="22">
        <f t="shared" si="98"/>
        <v>0</v>
      </c>
      <c r="M83" s="22">
        <f t="shared" si="98"/>
        <v>0</v>
      </c>
      <c r="N83" s="22">
        <f t="shared" si="98"/>
        <v>0</v>
      </c>
      <c r="O83" s="22">
        <f t="shared" si="98"/>
        <v>0</v>
      </c>
      <c r="P83" s="22">
        <f t="shared" si="98"/>
        <v>0</v>
      </c>
      <c r="Q83" s="158">
        <f t="shared" si="98"/>
        <v>0</v>
      </c>
      <c r="R83" s="21">
        <f t="shared" ref="R83:X83" si="99">IF(R40=0,0,(R40/($R$14)))</f>
        <v>0</v>
      </c>
      <c r="S83" s="22">
        <f t="shared" si="99"/>
        <v>0</v>
      </c>
      <c r="T83" s="22">
        <f t="shared" si="99"/>
        <v>0</v>
      </c>
      <c r="U83" s="22">
        <f t="shared" si="99"/>
        <v>0</v>
      </c>
      <c r="V83" s="22">
        <f t="shared" si="99"/>
        <v>0</v>
      </c>
      <c r="W83" s="22">
        <f t="shared" si="99"/>
        <v>0</v>
      </c>
      <c r="X83" s="22">
        <f t="shared" si="99"/>
        <v>0</v>
      </c>
      <c r="AA83" s="15">
        <f t="shared" si="18"/>
        <v>0</v>
      </c>
      <c r="AB83" s="37">
        <f t="shared" ref="AB83:AH83" si="100">IF(AB40=0,0,(AB40/($AB$14)))</f>
        <v>0</v>
      </c>
      <c r="AC83" s="38">
        <f t="shared" si="100"/>
        <v>0</v>
      </c>
      <c r="AD83" s="38">
        <f t="shared" si="100"/>
        <v>0</v>
      </c>
      <c r="AE83" s="38">
        <f t="shared" si="100"/>
        <v>0</v>
      </c>
      <c r="AF83" s="38">
        <f t="shared" si="100"/>
        <v>0</v>
      </c>
      <c r="AG83" s="38">
        <f t="shared" si="100"/>
        <v>0</v>
      </c>
      <c r="AH83" s="149">
        <f t="shared" si="100"/>
        <v>0</v>
      </c>
      <c r="AI83" s="21">
        <f t="shared" ref="AI83:AO83" si="101">IF(AI40=0,0,(AI40/($AI$14)))</f>
        <v>0</v>
      </c>
      <c r="AJ83" s="22">
        <f t="shared" si="101"/>
        <v>0</v>
      </c>
      <c r="AK83" s="22">
        <f t="shared" si="101"/>
        <v>0</v>
      </c>
      <c r="AL83" s="22">
        <f t="shared" si="101"/>
        <v>0</v>
      </c>
      <c r="AM83" s="22">
        <f t="shared" si="101"/>
        <v>0</v>
      </c>
      <c r="AN83" s="22">
        <f t="shared" si="101"/>
        <v>0</v>
      </c>
      <c r="AO83" s="22">
        <f t="shared" si="101"/>
        <v>0</v>
      </c>
      <c r="AR83" s="15">
        <f t="shared" si="19"/>
        <v>0</v>
      </c>
      <c r="AS83" s="37">
        <f t="shared" ref="AS83:AY83" si="102">IF(AS40=0,0,(AS40/($AS$14)))</f>
        <v>0</v>
      </c>
      <c r="AT83" s="38">
        <f t="shared" si="102"/>
        <v>0</v>
      </c>
      <c r="AU83" s="38">
        <f t="shared" si="102"/>
        <v>0</v>
      </c>
      <c r="AV83" s="38">
        <f t="shared" si="102"/>
        <v>0</v>
      </c>
      <c r="AW83" s="38">
        <f t="shared" si="102"/>
        <v>0</v>
      </c>
      <c r="AX83" s="38">
        <f t="shared" si="102"/>
        <v>0</v>
      </c>
      <c r="AY83" s="149">
        <f t="shared" si="102"/>
        <v>0</v>
      </c>
      <c r="AZ83" s="21">
        <f t="shared" ref="AZ83:BF83" si="103">IF(AZ40=0,0,(AZ40/($AZ$14)))</f>
        <v>0</v>
      </c>
      <c r="BA83" s="22">
        <f t="shared" si="103"/>
        <v>0</v>
      </c>
      <c r="BB83" s="22">
        <f t="shared" si="103"/>
        <v>0</v>
      </c>
      <c r="BC83" s="22">
        <f t="shared" si="103"/>
        <v>0</v>
      </c>
      <c r="BD83" s="22">
        <f t="shared" si="103"/>
        <v>0</v>
      </c>
      <c r="BE83" s="22">
        <f t="shared" si="103"/>
        <v>0</v>
      </c>
      <c r="BF83" s="22">
        <f t="shared" si="103"/>
        <v>0</v>
      </c>
    </row>
    <row r="84" spans="10:58" x14ac:dyDescent="0.25">
      <c r="J84" s="138">
        <f>J$42</f>
        <v>0</v>
      </c>
      <c r="K84" s="21">
        <f t="shared" ref="K84:Q84" si="104">IF(K42=0,0,(K42/($K$14)))</f>
        <v>0</v>
      </c>
      <c r="L84" s="22">
        <f t="shared" si="104"/>
        <v>0</v>
      </c>
      <c r="M84" s="22">
        <f t="shared" si="104"/>
        <v>0</v>
      </c>
      <c r="N84" s="22">
        <f t="shared" si="104"/>
        <v>0</v>
      </c>
      <c r="O84" s="22">
        <f t="shared" si="104"/>
        <v>0</v>
      </c>
      <c r="P84" s="22">
        <f t="shared" si="104"/>
        <v>0</v>
      </c>
      <c r="Q84" s="158">
        <f t="shared" si="104"/>
        <v>0</v>
      </c>
      <c r="R84" s="21">
        <f t="shared" ref="R84:X84" si="105">IF(R42=0,0,(R42/($R$14)))</f>
        <v>0</v>
      </c>
      <c r="S84" s="22">
        <f t="shared" si="105"/>
        <v>0</v>
      </c>
      <c r="T84" s="22">
        <f t="shared" si="105"/>
        <v>0</v>
      </c>
      <c r="U84" s="22">
        <f t="shared" si="105"/>
        <v>0</v>
      </c>
      <c r="V84" s="22">
        <f t="shared" si="105"/>
        <v>0</v>
      </c>
      <c r="W84" s="22">
        <f t="shared" si="105"/>
        <v>0</v>
      </c>
      <c r="X84" s="22">
        <f t="shared" si="105"/>
        <v>0</v>
      </c>
      <c r="AA84" s="12">
        <f t="shared" si="18"/>
        <v>0</v>
      </c>
      <c r="AB84" s="37">
        <f t="shared" ref="AB84:AH84" si="106">IF(AB42=0,0,(AB42/($AB$14)))</f>
        <v>0</v>
      </c>
      <c r="AC84" s="38">
        <f t="shared" si="106"/>
        <v>0</v>
      </c>
      <c r="AD84" s="38">
        <f t="shared" si="106"/>
        <v>0</v>
      </c>
      <c r="AE84" s="38">
        <f t="shared" si="106"/>
        <v>0</v>
      </c>
      <c r="AF84" s="38">
        <f t="shared" si="106"/>
        <v>0</v>
      </c>
      <c r="AG84" s="38">
        <f t="shared" si="106"/>
        <v>0</v>
      </c>
      <c r="AH84" s="149">
        <f t="shared" si="106"/>
        <v>0</v>
      </c>
      <c r="AI84" s="21">
        <f t="shared" ref="AI84:AO84" si="107">IF(AI42=0,0,(AI42/($AI$14)))</f>
        <v>0</v>
      </c>
      <c r="AJ84" s="22">
        <f t="shared" si="107"/>
        <v>0</v>
      </c>
      <c r="AK84" s="22">
        <f t="shared" si="107"/>
        <v>0</v>
      </c>
      <c r="AL84" s="22">
        <f t="shared" si="107"/>
        <v>0</v>
      </c>
      <c r="AM84" s="22">
        <f t="shared" si="107"/>
        <v>0</v>
      </c>
      <c r="AN84" s="22">
        <f t="shared" si="107"/>
        <v>0</v>
      </c>
      <c r="AO84" s="22">
        <f t="shared" si="107"/>
        <v>0</v>
      </c>
      <c r="AR84" s="12">
        <f t="shared" si="19"/>
        <v>0</v>
      </c>
      <c r="AS84" s="37">
        <f t="shared" ref="AS84:AY84" si="108">IF(AS42=0,0,(AS42/($AS$14)))</f>
        <v>6.6452541809724217E-4</v>
      </c>
      <c r="AT84" s="38">
        <f t="shared" si="108"/>
        <v>0</v>
      </c>
      <c r="AU84" s="38">
        <f t="shared" si="108"/>
        <v>1.2805958577915606E-4</v>
      </c>
      <c r="AV84" s="38">
        <f t="shared" si="108"/>
        <v>5.3646583231808616E-4</v>
      </c>
      <c r="AW84" s="38">
        <f t="shared" si="108"/>
        <v>0</v>
      </c>
      <c r="AX84" s="38">
        <f t="shared" si="108"/>
        <v>0</v>
      </c>
      <c r="AY84" s="149">
        <f t="shared" si="108"/>
        <v>0</v>
      </c>
      <c r="AZ84" s="21">
        <f t="shared" ref="AZ84:BF84" si="109">IF(AZ42=0,0,(AZ42/($AZ$14)))</f>
        <v>1.7893592375670638E-3</v>
      </c>
      <c r="BA84" s="22">
        <f t="shared" si="109"/>
        <v>0</v>
      </c>
      <c r="BB84" s="22">
        <f t="shared" si="109"/>
        <v>1.5709795387532973E-3</v>
      </c>
      <c r="BC84" s="22">
        <f t="shared" si="109"/>
        <v>2.1880291528433588E-4</v>
      </c>
      <c r="BD84" s="22">
        <f t="shared" si="109"/>
        <v>0</v>
      </c>
      <c r="BE84" s="22">
        <f t="shared" si="109"/>
        <v>0</v>
      </c>
      <c r="BF84" s="22">
        <f t="shared" si="109"/>
        <v>0</v>
      </c>
    </row>
    <row r="85" spans="10:58" x14ac:dyDescent="0.25">
      <c r="J85" s="131">
        <f>J$44</f>
        <v>0</v>
      </c>
      <c r="K85" s="21">
        <f t="shared" ref="K85:Q85" si="110">IF(K44=0,0,(K44/($K$14)))</f>
        <v>0</v>
      </c>
      <c r="L85" s="22">
        <f t="shared" si="110"/>
        <v>0</v>
      </c>
      <c r="M85" s="22">
        <f t="shared" si="110"/>
        <v>0</v>
      </c>
      <c r="N85" s="22">
        <f t="shared" si="110"/>
        <v>0</v>
      </c>
      <c r="O85" s="22">
        <f t="shared" si="110"/>
        <v>0</v>
      </c>
      <c r="P85" s="22">
        <f t="shared" si="110"/>
        <v>0</v>
      </c>
      <c r="Q85" s="158">
        <f t="shared" si="110"/>
        <v>0</v>
      </c>
      <c r="R85" s="21">
        <f t="shared" ref="R85:X85" si="111">IF(R44=0,0,(R44/($R$14)))</f>
        <v>0</v>
      </c>
      <c r="S85" s="22">
        <f t="shared" si="111"/>
        <v>0</v>
      </c>
      <c r="T85" s="22">
        <f t="shared" si="111"/>
        <v>0</v>
      </c>
      <c r="U85" s="22">
        <f t="shared" si="111"/>
        <v>0</v>
      </c>
      <c r="V85" s="22">
        <f t="shared" si="111"/>
        <v>0</v>
      </c>
      <c r="W85" s="22">
        <f t="shared" si="111"/>
        <v>0</v>
      </c>
      <c r="X85" s="22">
        <f t="shared" si="111"/>
        <v>0</v>
      </c>
      <c r="AA85" s="15">
        <f t="shared" si="18"/>
        <v>0</v>
      </c>
      <c r="AB85" s="37">
        <f t="shared" ref="AB85:AH85" si="112">IF(AB44=0,0,(AB44/($AB$14)))</f>
        <v>0</v>
      </c>
      <c r="AC85" s="38">
        <f t="shared" si="112"/>
        <v>0</v>
      </c>
      <c r="AD85" s="38">
        <f t="shared" si="112"/>
        <v>0</v>
      </c>
      <c r="AE85" s="38">
        <f t="shared" si="112"/>
        <v>0</v>
      </c>
      <c r="AF85" s="38">
        <f t="shared" si="112"/>
        <v>0</v>
      </c>
      <c r="AG85" s="38">
        <f t="shared" si="112"/>
        <v>0</v>
      </c>
      <c r="AH85" s="149">
        <f t="shared" si="112"/>
        <v>0</v>
      </c>
      <c r="AI85" s="21">
        <f t="shared" ref="AI85:AO85" si="113">IF(AI44=0,0,(AI44/($AI$14)))</f>
        <v>0</v>
      </c>
      <c r="AJ85" s="22">
        <f t="shared" si="113"/>
        <v>0</v>
      </c>
      <c r="AK85" s="22">
        <f t="shared" si="113"/>
        <v>0</v>
      </c>
      <c r="AL85" s="22">
        <f t="shared" si="113"/>
        <v>0</v>
      </c>
      <c r="AM85" s="22">
        <f t="shared" si="113"/>
        <v>0</v>
      </c>
      <c r="AN85" s="22">
        <f t="shared" si="113"/>
        <v>0</v>
      </c>
      <c r="AO85" s="22">
        <f t="shared" si="113"/>
        <v>0</v>
      </c>
      <c r="AR85" s="15">
        <f t="shared" si="19"/>
        <v>0</v>
      </c>
      <c r="AS85" s="37">
        <f t="shared" ref="AS85:AY85" si="114">IF(AS44=0,0,(AS44/($AS$14)))</f>
        <v>2.08079521541699E-2</v>
      </c>
      <c r="AT85" s="38">
        <f t="shared" si="114"/>
        <v>0</v>
      </c>
      <c r="AU85" s="38">
        <f t="shared" si="114"/>
        <v>7.8254790120722111E-3</v>
      </c>
      <c r="AV85" s="38">
        <f t="shared" si="114"/>
        <v>1.2982473142097686E-2</v>
      </c>
      <c r="AW85" s="38">
        <f t="shared" si="114"/>
        <v>0</v>
      </c>
      <c r="AX85" s="38">
        <f t="shared" si="114"/>
        <v>0</v>
      </c>
      <c r="AY85" s="149">
        <f t="shared" si="114"/>
        <v>0</v>
      </c>
      <c r="AZ85" s="21">
        <f t="shared" ref="AZ85:BF85" si="115">IF(AZ44=0,0,(AZ44/($AZ$14)))</f>
        <v>1.2004958404169189E-2</v>
      </c>
      <c r="BA85" s="22">
        <f t="shared" si="115"/>
        <v>3.4576785645513037E-4</v>
      </c>
      <c r="BB85" s="22">
        <f t="shared" si="115"/>
        <v>4.0332529645255724E-3</v>
      </c>
      <c r="BC85" s="22">
        <f t="shared" si="115"/>
        <v>7.6263607996590564E-3</v>
      </c>
      <c r="BD85" s="22">
        <f t="shared" si="115"/>
        <v>0</v>
      </c>
      <c r="BE85" s="22">
        <f t="shared" si="115"/>
        <v>0</v>
      </c>
      <c r="BF85" s="22">
        <f t="shared" si="115"/>
        <v>0</v>
      </c>
    </row>
    <row r="86" spans="10:58" x14ac:dyDescent="0.25">
      <c r="J86" s="138">
        <f>J$46</f>
        <v>0</v>
      </c>
      <c r="K86" s="21">
        <f t="shared" ref="K86:Q86" si="116">IF(K46=0,0,(K46/($K$14)))</f>
        <v>0</v>
      </c>
      <c r="L86" s="22">
        <f t="shared" si="116"/>
        <v>0</v>
      </c>
      <c r="M86" s="22">
        <f t="shared" si="116"/>
        <v>0</v>
      </c>
      <c r="N86" s="22">
        <f t="shared" si="116"/>
        <v>0</v>
      </c>
      <c r="O86" s="22">
        <f t="shared" si="116"/>
        <v>0</v>
      </c>
      <c r="P86" s="22">
        <f t="shared" si="116"/>
        <v>0</v>
      </c>
      <c r="Q86" s="158">
        <f t="shared" si="116"/>
        <v>0</v>
      </c>
      <c r="R86" s="21">
        <f t="shared" ref="R86:X86" si="117">IF(R46=0,0,(R46/($R$14)))</f>
        <v>0</v>
      </c>
      <c r="S86" s="22">
        <f t="shared" si="117"/>
        <v>0</v>
      </c>
      <c r="T86" s="22">
        <f t="shared" si="117"/>
        <v>0</v>
      </c>
      <c r="U86" s="22">
        <f t="shared" si="117"/>
        <v>0</v>
      </c>
      <c r="V86" s="22">
        <f t="shared" si="117"/>
        <v>0</v>
      </c>
      <c r="W86" s="22">
        <f t="shared" si="117"/>
        <v>0</v>
      </c>
      <c r="X86" s="22">
        <f t="shared" si="117"/>
        <v>0</v>
      </c>
      <c r="AA86" s="12">
        <f t="shared" si="18"/>
        <v>0</v>
      </c>
      <c r="AB86" s="37">
        <f t="shared" ref="AB86:AH86" si="118">IF(AB46=0,0,(AB46/($AB$14)))</f>
        <v>0</v>
      </c>
      <c r="AC86" s="38">
        <f t="shared" si="118"/>
        <v>0</v>
      </c>
      <c r="AD86" s="38">
        <f t="shared" si="118"/>
        <v>0</v>
      </c>
      <c r="AE86" s="38">
        <f t="shared" si="118"/>
        <v>0</v>
      </c>
      <c r="AF86" s="38">
        <f t="shared" si="118"/>
        <v>0</v>
      </c>
      <c r="AG86" s="38">
        <f t="shared" si="118"/>
        <v>0</v>
      </c>
      <c r="AH86" s="149">
        <f t="shared" si="118"/>
        <v>0</v>
      </c>
      <c r="AI86" s="21">
        <f t="shared" ref="AI86:AO86" si="119">IF(AI46=0,0,(AI46/($AI$14)))</f>
        <v>0</v>
      </c>
      <c r="AJ86" s="22">
        <f t="shared" si="119"/>
        <v>0</v>
      </c>
      <c r="AK86" s="22">
        <f t="shared" si="119"/>
        <v>0</v>
      </c>
      <c r="AL86" s="22">
        <f t="shared" si="119"/>
        <v>0</v>
      </c>
      <c r="AM86" s="22">
        <f t="shared" si="119"/>
        <v>0</v>
      </c>
      <c r="AN86" s="22">
        <f t="shared" si="119"/>
        <v>0</v>
      </c>
      <c r="AO86" s="22">
        <f t="shared" si="119"/>
        <v>0</v>
      </c>
      <c r="AR86" s="12">
        <f t="shared" si="19"/>
        <v>0</v>
      </c>
      <c r="AS86" s="37">
        <f t="shared" ref="AS86:AY86" si="120">IF(AS46=0,0,(AS46/($AS$14)))</f>
        <v>3.8071768745154505E-4</v>
      </c>
      <c r="AT86" s="38">
        <f t="shared" si="120"/>
        <v>0</v>
      </c>
      <c r="AU86" s="38">
        <f t="shared" si="120"/>
        <v>6.9221397718462737E-6</v>
      </c>
      <c r="AV86" s="38">
        <f t="shared" si="120"/>
        <v>3.737955476796988E-4</v>
      </c>
      <c r="AW86" s="38">
        <f t="shared" si="120"/>
        <v>0</v>
      </c>
      <c r="AX86" s="38">
        <f t="shared" si="120"/>
        <v>0</v>
      </c>
      <c r="AY86" s="149">
        <f t="shared" si="120"/>
        <v>0</v>
      </c>
      <c r="AZ86" s="21">
        <f t="shared" ref="AZ86:BF86" si="121">IF(AZ46=0,0,(AZ46/($AZ$14)))</f>
        <v>5.9504235762045685E-4</v>
      </c>
      <c r="BA86" s="22">
        <f t="shared" si="121"/>
        <v>1.1934704470054683E-4</v>
      </c>
      <c r="BB86" s="22">
        <f t="shared" si="121"/>
        <v>2.8355503528144108E-4</v>
      </c>
      <c r="BC86" s="22">
        <f t="shared" si="121"/>
        <v>1.9214027763846901E-4</v>
      </c>
      <c r="BD86" s="22">
        <f t="shared" si="121"/>
        <v>0</v>
      </c>
      <c r="BE86" s="22">
        <f t="shared" si="121"/>
        <v>0</v>
      </c>
      <c r="BF86" s="22">
        <f t="shared" si="121"/>
        <v>0</v>
      </c>
    </row>
    <row r="87" spans="10:58" x14ac:dyDescent="0.25">
      <c r="J87" s="204" t="str">
        <f>T_iv_strat1!B1</f>
        <v>Rural</v>
      </c>
      <c r="K87" s="204"/>
      <c r="L87" s="204"/>
      <c r="M87" s="204"/>
      <c r="N87" s="204"/>
      <c r="O87" s="204"/>
      <c r="P87" s="204"/>
      <c r="Q87" s="204"/>
      <c r="R87" s="204"/>
      <c r="S87" s="204"/>
      <c r="T87" s="204"/>
      <c r="U87" s="204"/>
      <c r="V87" s="204"/>
      <c r="W87" s="204"/>
      <c r="X87" s="204"/>
      <c r="AA87" s="204" t="str">
        <f>T_iv_strat2!B1</f>
        <v>Rural</v>
      </c>
      <c r="AB87" s="204"/>
      <c r="AC87" s="204"/>
      <c r="AD87" s="204"/>
      <c r="AE87" s="204"/>
      <c r="AF87" s="204"/>
      <c r="AG87" s="204"/>
      <c r="AH87" s="204"/>
      <c r="AI87" s="204"/>
      <c r="AJ87" s="204"/>
      <c r="AK87" s="204"/>
      <c r="AL87" s="204"/>
      <c r="AM87" s="204"/>
      <c r="AN87" s="204"/>
      <c r="AO87" s="204"/>
      <c r="AR87" s="204" t="str">
        <f>T_iv_strat3!B1</f>
        <v>Rural</v>
      </c>
      <c r="AS87" s="204"/>
      <c r="AT87" s="204"/>
      <c r="AU87" s="204"/>
      <c r="AV87" s="204"/>
      <c r="AW87" s="204"/>
      <c r="AX87" s="204"/>
      <c r="AY87" s="204"/>
      <c r="AZ87" s="204"/>
      <c r="BA87" s="204"/>
      <c r="BB87" s="204"/>
      <c r="BC87" s="204"/>
      <c r="BD87" s="204"/>
      <c r="BE87" s="204"/>
      <c r="BF87" s="204"/>
    </row>
    <row r="88" spans="10:58" ht="15.75" thickBot="1" x14ac:dyDescent="0.3">
      <c r="J88" s="188" t="str">
        <f>T_iv_strat1!C1</f>
        <v>Urban strat1 Footnote: Volume data were available for the following total number of blood test products=3621;  by outlet type: Private not for profit=25; private not for profit=40; pharmacy=640; PPMV=2902; informal=0; labs = 0; wholesalers= 14;   The number of blood test products with volume data, from outlets that met screening criteria for a full interview but did not complete the interview =4</v>
      </c>
      <c r="K88" s="188"/>
      <c r="L88" s="188"/>
      <c r="M88" s="188"/>
      <c r="N88" s="188"/>
      <c r="O88" s="188"/>
      <c r="P88" s="188"/>
      <c r="Q88" s="188"/>
      <c r="R88" s="188"/>
      <c r="S88" s="188"/>
      <c r="T88" s="188"/>
      <c r="U88" s="188"/>
      <c r="V88" s="188"/>
      <c r="W88" s="188"/>
      <c r="X88" s="188"/>
      <c r="AA88" s="188" t="str">
        <f>T_iv_strat2!C1</f>
        <v>Urban strat2 Footnote: Volume data were available for the following total number of blood test products=7671;  by outlet type: Private not for profit=64; private not for profit=351; pharmacy=1306; PPMV=5704; informal=123; labs = 3; wholesalers= 120;   The number of blood test products with volume data, from outlets that met screening criteria for a full interview but did not complete the interview =25</v>
      </c>
      <c r="AB88" s="188"/>
      <c r="AC88" s="188"/>
      <c r="AD88" s="188"/>
      <c r="AE88" s="188"/>
      <c r="AF88" s="188"/>
      <c r="AG88" s="188"/>
      <c r="AH88" s="188"/>
      <c r="AI88" s="188"/>
      <c r="AJ88" s="188"/>
      <c r="AK88" s="188"/>
      <c r="AL88" s="188"/>
      <c r="AM88" s="188"/>
      <c r="AN88" s="188"/>
      <c r="AO88" s="188"/>
      <c r="AR88" s="188" t="str">
        <f>T_iv_strat3!C1</f>
        <v>Urban strat3 Footnote: Volume data were available for the following total number of blood test products=4408;  by outlet type: Private not for profit=13; private not for profit=200; pharmacy=2129; PPMV=1892; informal=163; labs = 0; wholesalers= 11;   The number of blood test products with volume data, from outlets that met screening criteria for a full interview but did not complete the interview =31</v>
      </c>
      <c r="AS88" s="188"/>
      <c r="AT88" s="188"/>
      <c r="AU88" s="188"/>
      <c r="AV88" s="188"/>
      <c r="AW88" s="188"/>
      <c r="AX88" s="188"/>
      <c r="AY88" s="188"/>
      <c r="AZ88" s="188"/>
      <c r="BA88" s="188"/>
      <c r="BB88" s="188"/>
      <c r="BC88" s="188"/>
      <c r="BD88" s="188"/>
      <c r="BE88" s="188"/>
      <c r="BF88" s="188"/>
    </row>
    <row r="102" spans="1:58" s="11" customFormat="1" x14ac:dyDescent="0.25">
      <c r="A102" s="23"/>
      <c r="B102" s="23"/>
      <c r="C102" s="23"/>
      <c r="D102" s="23"/>
      <c r="E102" s="23"/>
      <c r="F102" s="23"/>
      <c r="G102" s="23"/>
      <c r="H102" s="23"/>
      <c r="I102" s="36"/>
      <c r="J102" s="9"/>
      <c r="K102" s="10"/>
      <c r="L102" s="10"/>
      <c r="O102" s="10"/>
      <c r="Q102" s="10"/>
      <c r="R102" s="10"/>
      <c r="S102" s="10"/>
      <c r="T102" s="10"/>
      <c r="U102" s="10"/>
      <c r="V102" s="10"/>
      <c r="W102" s="10"/>
      <c r="X102" s="10"/>
    </row>
    <row r="103" spans="1:58" s="11" customFormat="1" x14ac:dyDescent="0.25">
      <c r="A103" s="23"/>
      <c r="B103" s="23"/>
      <c r="C103" s="23"/>
      <c r="D103" s="23"/>
      <c r="E103" s="23"/>
      <c r="F103" s="23"/>
      <c r="G103" s="23"/>
      <c r="H103" s="23"/>
      <c r="I103" s="36"/>
      <c r="J103" s="9"/>
      <c r="K103" s="10"/>
      <c r="L103" s="10"/>
      <c r="O103" s="10"/>
      <c r="Q103" s="10"/>
      <c r="R103" s="10"/>
      <c r="S103" s="10"/>
      <c r="T103" s="10"/>
      <c r="U103" s="10"/>
      <c r="V103" s="10"/>
      <c r="W103" s="10"/>
      <c r="X103" s="10"/>
    </row>
    <row r="104" spans="1:58" ht="22.5" customHeight="1" x14ac:dyDescent="0.25">
      <c r="J104" s="6" t="s">
        <v>2</v>
      </c>
      <c r="K104" s="3">
        <f t="shared" ref="K104:AY104" si="122">IFERROR(IF((RIGHT(K109,LEN(K109)-2)*1)&gt;50,0,1), "")</f>
        <v>0</v>
      </c>
      <c r="L104" s="3">
        <f t="shared" si="122"/>
        <v>1</v>
      </c>
      <c r="M104" s="2">
        <f t="shared" si="122"/>
        <v>1</v>
      </c>
      <c r="N104" s="2">
        <f t="shared" si="122"/>
        <v>1</v>
      </c>
      <c r="O104" s="3">
        <f t="shared" si="122"/>
        <v>1</v>
      </c>
      <c r="P104" s="2">
        <f t="shared" si="122"/>
        <v>0</v>
      </c>
      <c r="Q104" s="3">
        <f t="shared" si="122"/>
        <v>1</v>
      </c>
      <c r="R104" s="3">
        <f t="shared" ref="R104:T104" si="123">IFERROR(IF((RIGHT(R109,LEN(R109)-2)*1)&gt;50,0,1), "")</f>
        <v>0</v>
      </c>
      <c r="S104" s="3">
        <f t="shared" si="123"/>
        <v>1</v>
      </c>
      <c r="T104" s="3">
        <f t="shared" si="123"/>
        <v>0</v>
      </c>
      <c r="U104" s="3">
        <f t="shared" ref="U104:X104" si="124">IFERROR(IF((RIGHT(U109,LEN(U109)-2)*1)&gt;50,0,1), "")</f>
        <v>1</v>
      </c>
      <c r="V104" s="3">
        <f t="shared" si="124"/>
        <v>0</v>
      </c>
      <c r="W104" s="3">
        <f t="shared" si="124"/>
        <v>0</v>
      </c>
      <c r="X104" s="3">
        <f t="shared" si="124"/>
        <v>1</v>
      </c>
      <c r="Z104" s="2" t="str">
        <f t="shared" si="122"/>
        <v/>
      </c>
      <c r="AA104" s="2" t="str">
        <f t="shared" si="122"/>
        <v/>
      </c>
      <c r="AB104" s="2">
        <f t="shared" si="122"/>
        <v>0</v>
      </c>
      <c r="AC104" s="2">
        <f t="shared" si="122"/>
        <v>1</v>
      </c>
      <c r="AD104" s="2">
        <f t="shared" si="122"/>
        <v>1</v>
      </c>
      <c r="AE104" s="2">
        <f t="shared" si="122"/>
        <v>1</v>
      </c>
      <c r="AF104" s="2">
        <f t="shared" si="122"/>
        <v>1</v>
      </c>
      <c r="AG104" s="2">
        <f t="shared" si="122"/>
        <v>0</v>
      </c>
      <c r="AH104" s="2">
        <f t="shared" si="122"/>
        <v>1</v>
      </c>
      <c r="AI104" s="2">
        <f t="shared" ref="AI104:AM104" si="125">IFERROR(IF((RIGHT(AI109,LEN(AI109)-2)*1)&gt;50,0,1), "")</f>
        <v>0</v>
      </c>
      <c r="AJ104" s="2">
        <f t="shared" si="125"/>
        <v>1</v>
      </c>
      <c r="AK104" s="2">
        <f t="shared" si="125"/>
        <v>0</v>
      </c>
      <c r="AL104" s="2">
        <f t="shared" si="125"/>
        <v>1</v>
      </c>
      <c r="AM104" s="2">
        <f t="shared" si="125"/>
        <v>0</v>
      </c>
      <c r="AN104" s="2">
        <f t="shared" ref="AN104" si="126">IFERROR(IF((RIGHT(AN109,LEN(AN109)-2)*1)&gt;50,0,1), "")</f>
        <v>0</v>
      </c>
      <c r="AO104" s="2">
        <f t="shared" ref="AO104" si="127">IFERROR(IF((RIGHT(AO109,LEN(AO109)-2)*1)&gt;50,0,1), "")</f>
        <v>1</v>
      </c>
      <c r="AR104" s="2" t="str">
        <f t="shared" si="122"/>
        <v/>
      </c>
      <c r="AS104" s="2">
        <f t="shared" si="122"/>
        <v>0</v>
      </c>
      <c r="AT104" s="2">
        <f t="shared" si="122"/>
        <v>1</v>
      </c>
      <c r="AU104" s="2">
        <f t="shared" si="122"/>
        <v>1</v>
      </c>
      <c r="AV104" s="2">
        <f t="shared" si="122"/>
        <v>0</v>
      </c>
      <c r="AW104" s="2">
        <f t="shared" si="122"/>
        <v>1</v>
      </c>
      <c r="AX104" s="2">
        <f t="shared" si="122"/>
        <v>0</v>
      </c>
      <c r="AY104" s="2">
        <f t="shared" si="122"/>
        <v>1</v>
      </c>
      <c r="AZ104" s="2">
        <f t="shared" ref="AZ104:BF104" si="128">IFERROR(IF((RIGHT(AZ109,LEN(AZ109)-2)*1)&gt;50,0,1), "")</f>
        <v>0</v>
      </c>
      <c r="BA104" s="2">
        <f t="shared" si="128"/>
        <v>1</v>
      </c>
      <c r="BB104" s="2">
        <f t="shared" si="128"/>
        <v>0</v>
      </c>
      <c r="BC104" s="2">
        <f t="shared" si="128"/>
        <v>0</v>
      </c>
      <c r="BD104" s="2">
        <f t="shared" si="128"/>
        <v>1</v>
      </c>
      <c r="BE104" s="2">
        <f t="shared" si="128"/>
        <v>0</v>
      </c>
      <c r="BF104" s="2">
        <f t="shared" si="128"/>
        <v>0</v>
      </c>
    </row>
    <row r="105" spans="1:58" ht="45.75" customHeight="1" thickBot="1" x14ac:dyDescent="0.3">
      <c r="J105" s="140" t="str">
        <f>CONCATENATE("Table number: ",T_iv_strat1!A1)</f>
        <v>Table number: T_iv_strat1</v>
      </c>
      <c r="K105" s="141"/>
      <c r="L105" s="141"/>
      <c r="M105" s="142"/>
      <c r="N105" s="142"/>
      <c r="O105" s="141"/>
      <c r="P105" s="142"/>
      <c r="Q105" s="141"/>
      <c r="R105" s="141"/>
      <c r="S105" s="141"/>
      <c r="T105" s="141"/>
      <c r="U105" s="141"/>
      <c r="V105" s="141"/>
      <c r="W105" s="141"/>
      <c r="X105" s="141"/>
      <c r="AA105" s="2" t="str">
        <f>CONCATENATE("Table number: ",T_iv_strat2!A1)</f>
        <v>Table number: T_iv_strat2</v>
      </c>
      <c r="AR105" s="142" t="str">
        <f>CONCATENATE("Table number: ",T_iv_strat3!A1)</f>
        <v>Table number: T_iv_strat3</v>
      </c>
      <c r="AS105" s="142"/>
      <c r="AT105" s="142"/>
      <c r="AU105" s="142"/>
      <c r="AV105" s="142"/>
      <c r="AW105" s="142"/>
      <c r="AX105" s="142"/>
      <c r="AY105" s="142"/>
      <c r="AZ105" s="142"/>
      <c r="BA105" s="142"/>
      <c r="BB105" s="142"/>
      <c r="BC105" s="142"/>
      <c r="BD105" s="142"/>
      <c r="BE105" s="142"/>
      <c r="BF105" s="142"/>
    </row>
    <row r="106" spans="1:58" s="4" customFormat="1" ht="15.75" x14ac:dyDescent="0.25">
      <c r="A106" s="23"/>
      <c r="B106" s="23"/>
      <c r="C106" s="23"/>
      <c r="D106" s="23"/>
      <c r="E106" s="23"/>
      <c r="F106" s="23"/>
      <c r="G106" s="23"/>
      <c r="H106" s="23"/>
      <c r="I106" s="24"/>
      <c r="J106" s="171" t="s">
        <v>54</v>
      </c>
      <c r="K106" s="171"/>
      <c r="L106" s="171"/>
      <c r="M106" s="171"/>
      <c r="N106" s="171"/>
      <c r="O106" s="171"/>
      <c r="P106" s="171"/>
      <c r="Q106" s="171"/>
      <c r="R106" s="171"/>
      <c r="S106" s="171"/>
      <c r="T106" s="171"/>
      <c r="U106" s="171"/>
      <c r="V106" s="171"/>
      <c r="W106" s="171"/>
      <c r="X106" s="171"/>
      <c r="AA106" s="8" t="s">
        <v>54</v>
      </c>
      <c r="AB106" s="5"/>
      <c r="AC106" s="5"/>
      <c r="AF106" s="5"/>
      <c r="AH106" s="5"/>
      <c r="AI106" s="5"/>
      <c r="AJ106" s="5"/>
      <c r="AK106" s="5"/>
      <c r="AL106" s="5"/>
      <c r="AM106" s="5"/>
      <c r="AN106" s="5"/>
      <c r="AO106" s="5"/>
      <c r="AR106" s="203" t="s">
        <v>54</v>
      </c>
      <c r="AS106" s="203"/>
      <c r="AT106" s="203"/>
      <c r="AU106" s="203"/>
      <c r="AV106" s="203"/>
      <c r="AW106" s="203"/>
      <c r="AX106" s="203"/>
      <c r="AY106" s="203"/>
      <c r="AZ106" s="203"/>
      <c r="BA106" s="203"/>
      <c r="BB106" s="203"/>
      <c r="BC106" s="203"/>
      <c r="BD106" s="203"/>
      <c r="BE106" s="203"/>
      <c r="BF106" s="203"/>
    </row>
    <row r="107" spans="1:58" s="161" customFormat="1" ht="15.75" x14ac:dyDescent="0.25">
      <c r="A107" s="159"/>
      <c r="B107" s="159"/>
      <c r="C107" s="159"/>
      <c r="D107" s="159"/>
      <c r="E107" s="159"/>
      <c r="F107" s="159"/>
      <c r="G107" s="159"/>
      <c r="H107" s="159"/>
      <c r="I107" s="160"/>
      <c r="K107" s="162" t="s">
        <v>33</v>
      </c>
      <c r="L107" s="163"/>
      <c r="M107" s="164"/>
      <c r="N107" s="164"/>
      <c r="O107" s="163"/>
      <c r="P107" s="164"/>
      <c r="Q107" s="165"/>
      <c r="R107" s="162" t="s">
        <v>34</v>
      </c>
      <c r="S107" s="163"/>
      <c r="T107" s="163"/>
      <c r="U107" s="163"/>
      <c r="V107" s="163"/>
      <c r="W107" s="163"/>
      <c r="X107" s="163"/>
      <c r="AB107" s="162" t="s">
        <v>33</v>
      </c>
      <c r="AC107" s="163"/>
      <c r="AD107" s="164"/>
      <c r="AE107" s="164"/>
      <c r="AF107" s="163"/>
      <c r="AG107" s="164"/>
      <c r="AH107" s="165"/>
      <c r="AI107" s="162" t="s">
        <v>34</v>
      </c>
      <c r="AJ107" s="163"/>
      <c r="AK107" s="163"/>
      <c r="AL107" s="163"/>
      <c r="AM107" s="163"/>
      <c r="AN107" s="163"/>
      <c r="AO107" s="163"/>
      <c r="AS107" s="162" t="s">
        <v>33</v>
      </c>
      <c r="AT107" s="163"/>
      <c r="AU107" s="164"/>
      <c r="AV107" s="164"/>
      <c r="AW107" s="163"/>
      <c r="AX107" s="166"/>
      <c r="AY107" s="163"/>
      <c r="AZ107" s="162" t="s">
        <v>34</v>
      </c>
      <c r="BA107" s="163"/>
      <c r="BB107" s="163"/>
      <c r="BC107" s="163"/>
      <c r="BD107" s="163"/>
      <c r="BE107" s="163"/>
      <c r="BF107" s="163"/>
    </row>
    <row r="108" spans="1:58" ht="69.75" customHeight="1" x14ac:dyDescent="0.25">
      <c r="J108" s="193" t="s">
        <v>50</v>
      </c>
      <c r="K108" s="63" t="str">
        <f>IF(T_iv_strat1!B2="","",T_iv_strat1!B2)</f>
        <v>Retail total</v>
      </c>
      <c r="L108" s="63" t="str">
        <f>IF(T_iv_strat1!F2="","",T_iv_strat1!F2)</f>
        <v>Private Not For-Profit Facility</v>
      </c>
      <c r="M108" s="63" t="str">
        <f>IF(T_iv_strat1!J2="","",T_iv_strat1!J2)</f>
        <v>Private For-Profit Facility</v>
      </c>
      <c r="N108" s="63" t="str">
        <f>IF(T_iv_strat1!N2="","",T_iv_strat1!N2)</f>
        <v>Pharmacy</v>
      </c>
      <c r="O108" s="63" t="str">
        <f>IF(T_iv_strat1!R2="","",T_iv_strat1!R2)</f>
        <v>Laboratory</v>
      </c>
      <c r="P108" s="63" t="str">
        <f>IF(T_iv_strat1!V2="","",T_iv_strat1!V2)</f>
        <v>Drug store</v>
      </c>
      <c r="Q108" s="150" t="str">
        <f>IF(T_iv_strat1!Z2="","",T_iv_strat1!Z2)</f>
        <v>Informal</v>
      </c>
      <c r="R108" s="63" t="str">
        <f>IF(T_iv_strat1!AD2="","",T_iv_strat1!AD2)</f>
        <v>Retail total</v>
      </c>
      <c r="S108" s="63" t="str">
        <f>IF(T_iv_strat1!AH2="","",T_iv_strat1!AH2)</f>
        <v>Private Not For-Profit Facility</v>
      </c>
      <c r="T108" s="63" t="str">
        <f>IF(T_iv_strat1!AL2="","",T_iv_strat1!AL2)</f>
        <v>Private For-Profit Facility</v>
      </c>
      <c r="U108" s="63" t="str">
        <f>IF(T_iv_strat1!AP2="","",T_iv_strat1!AP2)</f>
        <v>Pharmacy</v>
      </c>
      <c r="V108" s="63" t="str">
        <f>IF(T_iv_strat1!AT2="","",T_iv_strat1!AT2)</f>
        <v>Laboratory</v>
      </c>
      <c r="W108" s="63" t="str">
        <f>IF(T_iv_strat1!AX2="","",T_iv_strat1!AX2)</f>
        <v>Drug store</v>
      </c>
      <c r="X108" s="63" t="str">
        <f>IF(T_iv_strat1!BB2="","",T_iv_strat1!BB2)</f>
        <v>Informal</v>
      </c>
      <c r="AA108" s="196" t="s">
        <v>1</v>
      </c>
      <c r="AB108" s="66" t="str">
        <f>IF(T_iv_strat2!B2="","",T_iv_strat2!B2)</f>
        <v>Retail total</v>
      </c>
      <c r="AC108" s="66" t="str">
        <f>IF(T_iv_strat2!F2="","",T_iv_strat2!F2)</f>
        <v>Private Not For-Profit Facility</v>
      </c>
      <c r="AD108" s="66" t="str">
        <f>IF(T_iv_strat2!J2="","",T_iv_strat2!J2)</f>
        <v>Private For-Profit Facility</v>
      </c>
      <c r="AE108" s="66" t="str">
        <f>IF(T_iv_strat2!N2="","",T_iv_strat2!N2)</f>
        <v>Pharmacy</v>
      </c>
      <c r="AF108" s="66" t="str">
        <f>IF(T_iv_strat2!R2="","",T_iv_strat2!R2)</f>
        <v>Laboratory</v>
      </c>
      <c r="AG108" s="66" t="str">
        <f>IF(T_iv_strat2!V2="","",T_iv_strat2!V2)</f>
        <v>Drug store</v>
      </c>
      <c r="AH108" s="84" t="str">
        <f>IF(T_iv_strat2!Z2="","",T_iv_strat2!Z2)</f>
        <v>Informal</v>
      </c>
      <c r="AI108" s="66" t="str">
        <f>IF(T_iv_strat2!AD2="","",T_iv_strat2!AD2)</f>
        <v>Retail total</v>
      </c>
      <c r="AJ108" s="66" t="str">
        <f>IF(T_iv_strat2!AH2="","",T_iv_strat2!AH2)</f>
        <v>Private Not For-Profit Facility</v>
      </c>
      <c r="AK108" s="66" t="str">
        <f>IF(T_iv_strat2!AL2="","",T_iv_strat2!AL2)</f>
        <v>Private For-Profit Facility</v>
      </c>
      <c r="AL108" s="66" t="str">
        <f>IF(T_iv_strat2!AP2="","",T_iv_strat2!AP2)</f>
        <v>Pharmacy</v>
      </c>
      <c r="AM108" s="66" t="str">
        <f>IF(T_iv_strat2!AT2="","",T_iv_strat2!AT2)</f>
        <v>Laboratory</v>
      </c>
      <c r="AN108" s="66" t="str">
        <f>IF(T_iv_strat2!AX2="","",T_iv_strat2!AX2)</f>
        <v>Drug store</v>
      </c>
      <c r="AO108" s="66" t="str">
        <f>IF(T_iv_strat2!BB2="","",T_iv_strat2!BB2)</f>
        <v>Informal</v>
      </c>
      <c r="AR108" s="199" t="s">
        <v>1</v>
      </c>
      <c r="AS108" s="68" t="str">
        <f>IF(T_iv_strat3!B2="","",T_iv_strat3!B2)</f>
        <v>Retail total</v>
      </c>
      <c r="AT108" s="68" t="str">
        <f>IF(T_iv_strat3!F2="","",T_iv_strat3!F2)</f>
        <v>Private Not For-Profit Facility</v>
      </c>
      <c r="AU108" s="68" t="str">
        <f>IF(T_iv_strat3!J2="","",T_iv_strat3!J2)</f>
        <v>Private For-Profit Facility</v>
      </c>
      <c r="AV108" s="68" t="str">
        <f>IF(T_iv_strat3!N2="","",T_iv_strat3!N2)</f>
        <v>Pharmacy</v>
      </c>
      <c r="AW108" s="68" t="str">
        <f>IF(T_iv_strat3!R2="","",T_iv_strat3!R2)</f>
        <v>Laboratory</v>
      </c>
      <c r="AX108" s="88" t="str">
        <f>IF(T_iv_strat3!V2="","",T_iv_strat3!V2)</f>
        <v>Drug store</v>
      </c>
      <c r="AY108" s="68" t="str">
        <f>IF(T_iv_strat3!Z2="","",T_iv_strat3!Z2)</f>
        <v>Informal</v>
      </c>
      <c r="AZ108" s="68" t="str">
        <f>IF(T_iv_strat3!AD2="","",T_iv_strat3!AD2)</f>
        <v>Retail total</v>
      </c>
      <c r="BA108" s="68" t="str">
        <f>IF(T_iv_strat3!AH2="","",T_iv_strat3!AH2)</f>
        <v>Private Not For-Profit Facility</v>
      </c>
      <c r="BB108" s="68" t="str">
        <f>IF(T_iv_strat3!AL2="","",T_iv_strat3!AL2)</f>
        <v>Private For-Profit Facility</v>
      </c>
      <c r="BC108" s="68" t="str">
        <f>IF(T_iv_strat3!AP2="","",T_iv_strat3!AP2)</f>
        <v>Pharmacy</v>
      </c>
      <c r="BD108" s="68" t="str">
        <f>IF(T_iv_strat3!AT2="","",T_iv_strat3!AT2)</f>
        <v>Laboratory</v>
      </c>
      <c r="BE108" s="68" t="str">
        <f>IF(T_iv_strat3!AX2="","",T_iv_strat3!AX2)</f>
        <v>Drug store</v>
      </c>
      <c r="BF108" s="68" t="str">
        <f>IF(T_iv_strat3!BB2="","",T_iv_strat3!BB2)</f>
        <v>Informal</v>
      </c>
    </row>
    <row r="109" spans="1:58" x14ac:dyDescent="0.25">
      <c r="J109" s="194"/>
      <c r="K109" s="65" t="str">
        <f>CONCATENATE("N=",T_iv_strat1!E4)</f>
        <v>N=148</v>
      </c>
      <c r="L109" s="65" t="str">
        <f>CONCATENATE("N=",T_iv_strat1!I4)</f>
        <v>N=2</v>
      </c>
      <c r="M109" s="65" t="str">
        <f>CONCATENATE("N=",T_iv_strat1!M4)</f>
        <v>N=10</v>
      </c>
      <c r="N109" s="65" t="str">
        <f>CONCATENATE("N=",T_iv_strat1!Q4)</f>
        <v>N=5</v>
      </c>
      <c r="O109" s="65" t="str">
        <f>CONCATENATE("N=",T_iv_strat1!U4)</f>
        <v>N=13</v>
      </c>
      <c r="P109" s="65" t="str">
        <f>CONCATENATE("N=",T_iv_strat1!Y4)</f>
        <v>N=116</v>
      </c>
      <c r="Q109" s="151" t="str">
        <f>CONCATENATE("N=",T_iv_strat1!AC4)</f>
        <v>N=2</v>
      </c>
      <c r="R109" s="65" t="str">
        <f>CONCATENATE("N=",T_iv_strat1!AG4)</f>
        <v>N=533</v>
      </c>
      <c r="S109" s="65" t="str">
        <f>CONCATENATE("N=",T_iv_strat1!AK4)</f>
        <v>N=14</v>
      </c>
      <c r="T109" s="65" t="str">
        <f>CONCATENATE("N=",T_iv_strat1!AO4)</f>
        <v>N=94</v>
      </c>
      <c r="U109" s="65" t="str">
        <f>CONCATENATE("N=",T_iv_strat1!AS4)</f>
        <v>N=50</v>
      </c>
      <c r="V109" s="65" t="str">
        <f>CONCATENATE("N=",T_iv_strat1!AW4)</f>
        <v>N=72</v>
      </c>
      <c r="W109" s="65" t="str">
        <f>CONCATENATE("N=",T_iv_strat1!BA4)</f>
        <v>N=291</v>
      </c>
      <c r="X109" s="65" t="str">
        <f>CONCATENATE("N=",T_iv_strat1!BE4)</f>
        <v>N=12</v>
      </c>
      <c r="AA109" s="197"/>
      <c r="AB109" s="67" t="str">
        <f>CONCATENATE("N=",T_iv_strat2!E4)</f>
        <v>N=148</v>
      </c>
      <c r="AC109" s="67" t="str">
        <f>CONCATENATE("N=",T_iv_strat2!I4)</f>
        <v>N=2</v>
      </c>
      <c r="AD109" s="67" t="str">
        <f>CONCATENATE("N=",T_iv_strat2!M4)</f>
        <v>N=10</v>
      </c>
      <c r="AE109" s="67" t="str">
        <f>CONCATENATE("N=",T_iv_strat2!Q4)</f>
        <v>N=5</v>
      </c>
      <c r="AF109" s="67" t="str">
        <f>CONCATENATE("N=",T_iv_strat2!U4)</f>
        <v>N=13</v>
      </c>
      <c r="AG109" s="67" t="str">
        <f>CONCATENATE("N=",T_iv_strat2!Y4)</f>
        <v>N=116</v>
      </c>
      <c r="AH109" s="85" t="str">
        <f>CONCATENATE("N=",T_iv_strat2!AC4)</f>
        <v>N=2</v>
      </c>
      <c r="AI109" s="67" t="str">
        <f>CONCATENATE("N=",T_iv_strat2!AG4)</f>
        <v>N=533</v>
      </c>
      <c r="AJ109" s="67" t="str">
        <f>CONCATENATE("N=",T_iv_strat2!AK4)</f>
        <v>N=14</v>
      </c>
      <c r="AK109" s="67" t="str">
        <f>CONCATENATE("N=",T_iv_strat2!AO4)</f>
        <v>N=94</v>
      </c>
      <c r="AL109" s="67" t="str">
        <f>CONCATENATE("N=",T_iv_strat2!AS4)</f>
        <v>N=50</v>
      </c>
      <c r="AM109" s="67" t="str">
        <f>CONCATENATE("N=",T_iv_strat2!AW4)</f>
        <v>N=72</v>
      </c>
      <c r="AN109" s="67" t="str">
        <f>CONCATENATE("N=",T_iv_strat2!BA4)</f>
        <v>N=291</v>
      </c>
      <c r="AO109" s="67" t="str">
        <f>CONCATENATE("N=",T_iv_strat2!BE4)</f>
        <v>N=12</v>
      </c>
      <c r="AR109" s="200"/>
      <c r="AS109" s="69" t="str">
        <f>CONCATENATE("N=",T_iv_strat3!E4)</f>
        <v>N=865</v>
      </c>
      <c r="AT109" s="69" t="str">
        <f>CONCATENATE("N=",T_iv_strat3!I4)</f>
        <v>N=0</v>
      </c>
      <c r="AU109" s="69" t="str">
        <f>CONCATENATE("N=",T_iv_strat3!M4)</f>
        <v>N=28</v>
      </c>
      <c r="AV109" s="69" t="str">
        <f>CONCATENATE("N=",T_iv_strat3!Q4)</f>
        <v>N=432</v>
      </c>
      <c r="AW109" s="69" t="str">
        <f>CONCATENATE("N=",T_iv_strat3!U4)</f>
        <v>N=0</v>
      </c>
      <c r="AX109" s="89" t="str">
        <f>CONCATENATE("N=",T_iv_strat3!Y4)</f>
        <v>N=393</v>
      </c>
      <c r="AY109" s="69" t="str">
        <f>CONCATENATE("N=",T_iv_strat3!AC4)</f>
        <v>N=12</v>
      </c>
      <c r="AZ109" s="69" t="str">
        <f>CONCATENATE("N=",T_iv_strat3!AG4)</f>
        <v>N=4397</v>
      </c>
      <c r="BA109" s="69" t="str">
        <f>CONCATENATE("N=",T_iv_strat3!AK4)</f>
        <v>N=13</v>
      </c>
      <c r="BB109" s="69" t="str">
        <f>CONCATENATE("N=",T_iv_strat3!AO4)</f>
        <v>N=200</v>
      </c>
      <c r="BC109" s="69" t="str">
        <f>CONCATENATE("N=",T_iv_strat3!AS4)</f>
        <v>N=2129</v>
      </c>
      <c r="BD109" s="69" t="str">
        <f>CONCATENATE("N=",T_iv_strat3!AW4)</f>
        <v>N=0</v>
      </c>
      <c r="BE109" s="69" t="str">
        <f>CONCATENATE("N=",T_iv_strat3!BA4)</f>
        <v>N=1892</v>
      </c>
      <c r="BF109" s="69" t="str">
        <f>CONCATENATE("N=",T_iv_strat3!BE4)</f>
        <v>N=163</v>
      </c>
    </row>
    <row r="110" spans="1:58" x14ac:dyDescent="0.25">
      <c r="J110" s="194"/>
      <c r="K110" s="65" t="s">
        <v>35</v>
      </c>
      <c r="L110" s="65" t="s">
        <v>35</v>
      </c>
      <c r="M110" s="65" t="s">
        <v>35</v>
      </c>
      <c r="N110" s="65" t="s">
        <v>35</v>
      </c>
      <c r="O110" s="65" t="s">
        <v>35</v>
      </c>
      <c r="P110" s="65" t="s">
        <v>35</v>
      </c>
      <c r="Q110" s="151" t="s">
        <v>35</v>
      </c>
      <c r="R110" s="65" t="s">
        <v>35</v>
      </c>
      <c r="S110" s="65" t="s">
        <v>35</v>
      </c>
      <c r="T110" s="65" t="s">
        <v>35</v>
      </c>
      <c r="U110" s="65" t="s">
        <v>35</v>
      </c>
      <c r="V110" s="65" t="s">
        <v>35</v>
      </c>
      <c r="W110" s="65" t="s">
        <v>35</v>
      </c>
      <c r="X110" s="65" t="s">
        <v>35</v>
      </c>
      <c r="AA110" s="197"/>
      <c r="AB110" s="67" t="s">
        <v>35</v>
      </c>
      <c r="AC110" s="67" t="s">
        <v>35</v>
      </c>
      <c r="AD110" s="67" t="s">
        <v>35</v>
      </c>
      <c r="AE110" s="67" t="s">
        <v>35</v>
      </c>
      <c r="AF110" s="67" t="s">
        <v>35</v>
      </c>
      <c r="AG110" s="67" t="s">
        <v>35</v>
      </c>
      <c r="AH110" s="85" t="s">
        <v>35</v>
      </c>
      <c r="AI110" s="67" t="s">
        <v>35</v>
      </c>
      <c r="AJ110" s="67" t="s">
        <v>35</v>
      </c>
      <c r="AK110" s="67" t="s">
        <v>35</v>
      </c>
      <c r="AL110" s="67" t="s">
        <v>35</v>
      </c>
      <c r="AM110" s="67" t="s">
        <v>35</v>
      </c>
      <c r="AN110" s="67" t="s">
        <v>35</v>
      </c>
      <c r="AO110" s="67" t="s">
        <v>35</v>
      </c>
      <c r="AR110" s="200"/>
      <c r="AS110" s="69" t="str">
        <f t="shared" ref="AS110:BF110" si="129">"%"</f>
        <v>%</v>
      </c>
      <c r="AT110" s="69" t="str">
        <f t="shared" si="129"/>
        <v>%</v>
      </c>
      <c r="AU110" s="69" t="str">
        <f t="shared" si="129"/>
        <v>%</v>
      </c>
      <c r="AV110" s="69" t="str">
        <f t="shared" si="129"/>
        <v>%</v>
      </c>
      <c r="AW110" s="69" t="str">
        <f t="shared" si="129"/>
        <v>%</v>
      </c>
      <c r="AX110" s="89" t="str">
        <f t="shared" si="129"/>
        <v>%</v>
      </c>
      <c r="AY110" s="69" t="str">
        <f t="shared" si="129"/>
        <v>%</v>
      </c>
      <c r="AZ110" s="69" t="str">
        <f t="shared" si="129"/>
        <v>%</v>
      </c>
      <c r="BA110" s="69" t="str">
        <f t="shared" si="129"/>
        <v>%</v>
      </c>
      <c r="BB110" s="69" t="str">
        <f t="shared" si="129"/>
        <v>%</v>
      </c>
      <c r="BC110" s="69" t="str">
        <f t="shared" si="129"/>
        <v>%</v>
      </c>
      <c r="BD110" s="69" t="str">
        <f t="shared" si="129"/>
        <v>%</v>
      </c>
      <c r="BE110" s="69" t="str">
        <f t="shared" si="129"/>
        <v>%</v>
      </c>
      <c r="BF110" s="69" t="str">
        <f t="shared" si="129"/>
        <v>%</v>
      </c>
    </row>
    <row r="111" spans="1:58" x14ac:dyDescent="0.25">
      <c r="J111" s="138" t="str">
        <f>J$14</f>
        <v>any diagnostic (micro/rdt)</v>
      </c>
      <c r="K111" s="37">
        <f t="shared" ref="K111:X111" si="130">IF(K14=0,0,(K14/(K$14)))</f>
        <v>1</v>
      </c>
      <c r="L111" s="38">
        <f t="shared" si="130"/>
        <v>1</v>
      </c>
      <c r="M111" s="38">
        <f t="shared" si="130"/>
        <v>1</v>
      </c>
      <c r="N111" s="38">
        <f t="shared" si="130"/>
        <v>1</v>
      </c>
      <c r="O111" s="38">
        <f t="shared" si="130"/>
        <v>1</v>
      </c>
      <c r="P111" s="38">
        <f t="shared" si="130"/>
        <v>1</v>
      </c>
      <c r="Q111" s="149">
        <f t="shared" si="130"/>
        <v>1</v>
      </c>
      <c r="R111" s="37">
        <f t="shared" si="130"/>
        <v>1</v>
      </c>
      <c r="S111" s="38">
        <f t="shared" si="130"/>
        <v>1</v>
      </c>
      <c r="T111" s="38">
        <f t="shared" si="130"/>
        <v>1</v>
      </c>
      <c r="U111" s="38">
        <f t="shared" si="130"/>
        <v>1</v>
      </c>
      <c r="V111" s="38">
        <f t="shared" si="130"/>
        <v>1</v>
      </c>
      <c r="W111" s="38">
        <f t="shared" si="130"/>
        <v>1</v>
      </c>
      <c r="X111" s="38">
        <f t="shared" si="130"/>
        <v>1</v>
      </c>
      <c r="AA111" s="12" t="str">
        <f t="shared" ref="AA111:AA127" si="131">J111</f>
        <v>any diagnostic (micro/rdt)</v>
      </c>
      <c r="AB111" s="37">
        <f t="shared" ref="AB111:AO111" si="132">IF(AB14=0,0,(AB14/(AB$14)))</f>
        <v>1</v>
      </c>
      <c r="AC111" s="38">
        <f t="shared" si="132"/>
        <v>1</v>
      </c>
      <c r="AD111" s="38">
        <f t="shared" si="132"/>
        <v>1</v>
      </c>
      <c r="AE111" s="38">
        <f t="shared" si="132"/>
        <v>1</v>
      </c>
      <c r="AF111" s="38">
        <f t="shared" si="132"/>
        <v>1</v>
      </c>
      <c r="AG111" s="38">
        <f t="shared" si="132"/>
        <v>1</v>
      </c>
      <c r="AH111" s="149">
        <f t="shared" si="132"/>
        <v>1</v>
      </c>
      <c r="AI111" s="38">
        <f t="shared" si="132"/>
        <v>1</v>
      </c>
      <c r="AJ111" s="38">
        <f t="shared" si="132"/>
        <v>1</v>
      </c>
      <c r="AK111" s="38">
        <f t="shared" si="132"/>
        <v>1</v>
      </c>
      <c r="AL111" s="38">
        <f t="shared" si="132"/>
        <v>1</v>
      </c>
      <c r="AM111" s="38">
        <f t="shared" si="132"/>
        <v>1</v>
      </c>
      <c r="AN111" s="38">
        <f t="shared" si="132"/>
        <v>1</v>
      </c>
      <c r="AO111" s="38">
        <f t="shared" si="132"/>
        <v>1</v>
      </c>
      <c r="AR111" s="12" t="str">
        <f t="shared" ref="AR111:AR127" si="133">J111</f>
        <v>any diagnostic (micro/rdt)</v>
      </c>
      <c r="AS111" s="37">
        <f t="shared" ref="AS111:AY111" si="134">IF(AS14=0,0,(AS14/(AS$14)))</f>
        <v>1</v>
      </c>
      <c r="AT111" s="38">
        <f t="shared" si="134"/>
        <v>0</v>
      </c>
      <c r="AU111" s="38">
        <f t="shared" si="134"/>
        <v>1</v>
      </c>
      <c r="AV111" s="38">
        <f t="shared" si="134"/>
        <v>1</v>
      </c>
      <c r="AW111" s="38">
        <f t="shared" si="134"/>
        <v>0</v>
      </c>
      <c r="AX111" s="149">
        <f t="shared" si="134"/>
        <v>1</v>
      </c>
      <c r="AY111" s="38">
        <f t="shared" si="134"/>
        <v>1</v>
      </c>
      <c r="AZ111" s="38">
        <f t="shared" ref="AZ111:BF111" si="135">IF(AZ14=0,0,(AZ14/(AZ$14)))</f>
        <v>1</v>
      </c>
      <c r="BA111" s="38">
        <f t="shared" si="135"/>
        <v>1</v>
      </c>
      <c r="BB111" s="38">
        <f t="shared" si="135"/>
        <v>1</v>
      </c>
      <c r="BC111" s="38">
        <f t="shared" si="135"/>
        <v>1</v>
      </c>
      <c r="BD111" s="38">
        <f t="shared" si="135"/>
        <v>0</v>
      </c>
      <c r="BE111" s="38">
        <f t="shared" si="135"/>
        <v>1</v>
      </c>
      <c r="BF111" s="38">
        <f t="shared" si="135"/>
        <v>1</v>
      </c>
    </row>
    <row r="112" spans="1:58" x14ac:dyDescent="0.25">
      <c r="J112" s="138" t="str">
        <f>J$16</f>
        <v>any microscopy</v>
      </c>
      <c r="K112" s="37">
        <f>IF(K16=0,0,(K16/($K$14)))</f>
        <v>0.63389084080943769</v>
      </c>
      <c r="L112" s="38">
        <f t="shared" ref="L112:Q112" si="136">IF(L16=0,0,(L16/(L$14)))</f>
        <v>0.21821855531234213</v>
      </c>
      <c r="M112" s="38">
        <f t="shared" si="136"/>
        <v>5.4551824233021372E-2</v>
      </c>
      <c r="N112" s="38">
        <f t="shared" si="136"/>
        <v>0</v>
      </c>
      <c r="O112" s="38">
        <f t="shared" si="136"/>
        <v>0.98110782821584641</v>
      </c>
      <c r="P112" s="38">
        <f t="shared" si="136"/>
        <v>0</v>
      </c>
      <c r="Q112" s="149">
        <f t="shared" si="136"/>
        <v>0</v>
      </c>
      <c r="R112" s="37">
        <f t="shared" ref="R112:T112" si="137">IF(R16=0,0,(R16/(R$14)))</f>
        <v>0.36130264196499051</v>
      </c>
      <c r="S112" s="38">
        <f t="shared" si="137"/>
        <v>0.42982456140350883</v>
      </c>
      <c r="T112" s="38">
        <f t="shared" si="137"/>
        <v>0.55694502727654216</v>
      </c>
      <c r="U112" s="38">
        <f t="shared" ref="U112:X112" si="138">IF(U16=0,0,(U16/(U$14)))</f>
        <v>0.11314206385932439</v>
      </c>
      <c r="V112" s="38">
        <f t="shared" si="138"/>
        <v>0.83446765570989978</v>
      </c>
      <c r="W112" s="38">
        <f t="shared" si="138"/>
        <v>0</v>
      </c>
      <c r="X112" s="38">
        <f t="shared" si="138"/>
        <v>0</v>
      </c>
      <c r="AA112" s="12" t="str">
        <f t="shared" si="131"/>
        <v>any microscopy</v>
      </c>
      <c r="AB112" s="37">
        <f t="shared" ref="AB112:AH112" si="139">IF(AB16=0,0,(AB16/(AB$14)))</f>
        <v>0.63389084080943769</v>
      </c>
      <c r="AC112" s="38">
        <f t="shared" si="139"/>
        <v>0.21821855531234213</v>
      </c>
      <c r="AD112" s="38">
        <f t="shared" si="139"/>
        <v>5.4551824233021372E-2</v>
      </c>
      <c r="AE112" s="38">
        <f t="shared" si="139"/>
        <v>0</v>
      </c>
      <c r="AF112" s="38">
        <f t="shared" si="139"/>
        <v>0.98110782821584641</v>
      </c>
      <c r="AG112" s="38">
        <f t="shared" si="139"/>
        <v>0</v>
      </c>
      <c r="AH112" s="149">
        <f t="shared" si="139"/>
        <v>0</v>
      </c>
      <c r="AI112" s="38">
        <f t="shared" ref="AI112:AM112" si="140">IF(AI16=0,0,(AI16/(AI$14)))</f>
        <v>0.36130264196499051</v>
      </c>
      <c r="AJ112" s="38">
        <f t="shared" si="140"/>
        <v>0.42982456140350883</v>
      </c>
      <c r="AK112" s="38">
        <f t="shared" si="140"/>
        <v>0.55694502727654216</v>
      </c>
      <c r="AL112" s="38">
        <f t="shared" si="140"/>
        <v>0.11314206385932439</v>
      </c>
      <c r="AM112" s="38">
        <f t="shared" si="140"/>
        <v>0.83446765570989978</v>
      </c>
      <c r="AN112" s="38">
        <f t="shared" ref="AN112" si="141">IF(AN16=0,0,(AN16/(AN$14)))</f>
        <v>0</v>
      </c>
      <c r="AO112" s="38">
        <f t="shared" ref="AO112" si="142">IF(AO16=0,0,(AO16/(AO$14)))</f>
        <v>0</v>
      </c>
      <c r="AR112" s="12" t="str">
        <f t="shared" si="133"/>
        <v>any microscopy</v>
      </c>
      <c r="AS112" s="37">
        <f t="shared" ref="AS112:AY112" si="143">IF(AS16=0,0,(AS16/(AS$14)))</f>
        <v>0.79482431609259063</v>
      </c>
      <c r="AT112" s="38">
        <f t="shared" si="143"/>
        <v>0</v>
      </c>
      <c r="AU112" s="38">
        <f t="shared" si="143"/>
        <v>0.63165326960677814</v>
      </c>
      <c r="AV112" s="38">
        <f t="shared" si="143"/>
        <v>0.80858602447359407</v>
      </c>
      <c r="AW112" s="38">
        <f t="shared" si="143"/>
        <v>0</v>
      </c>
      <c r="AX112" s="149">
        <f t="shared" si="143"/>
        <v>0.7954280124948726</v>
      </c>
      <c r="AY112" s="38">
        <f t="shared" si="143"/>
        <v>0.73965097402597402</v>
      </c>
      <c r="AZ112" s="38">
        <f t="shared" ref="AZ112:BF112" si="144">IF(AZ16=0,0,(AZ16/(AZ$14)))</f>
        <v>0.77999684280512949</v>
      </c>
      <c r="BA112" s="38">
        <f t="shared" si="144"/>
        <v>0.66003616636528029</v>
      </c>
      <c r="BB112" s="38">
        <f t="shared" si="144"/>
        <v>0.72121386451891267</v>
      </c>
      <c r="BC112" s="38">
        <f t="shared" si="144"/>
        <v>0.77834589213470196</v>
      </c>
      <c r="BD112" s="38">
        <f t="shared" si="144"/>
        <v>0</v>
      </c>
      <c r="BE112" s="38">
        <f t="shared" si="144"/>
        <v>0.77879221500825846</v>
      </c>
      <c r="BF112" s="38">
        <f t="shared" si="144"/>
        <v>0.88894871307615952</v>
      </c>
    </row>
    <row r="113" spans="10:58" x14ac:dyDescent="0.25">
      <c r="J113" s="138" t="str">
        <f>J$18</f>
        <v>RDT audited is true RDT?</v>
      </c>
      <c r="K113" s="37">
        <f>IF(K18=0,0,(K18/($K$14)))</f>
        <v>0.36610915919056236</v>
      </c>
      <c r="L113" s="38">
        <f t="shared" ref="L113:Q113" si="145">IF(L18=0,0,(L18/(L$14)))</f>
        <v>0.78178144468765787</v>
      </c>
      <c r="M113" s="38">
        <f t="shared" si="145"/>
        <v>0.9453981282218108</v>
      </c>
      <c r="N113" s="38">
        <f t="shared" si="145"/>
        <v>1</v>
      </c>
      <c r="O113" s="38">
        <f t="shared" si="145"/>
        <v>1.8893590221857839E-2</v>
      </c>
      <c r="P113" s="38">
        <f t="shared" si="145"/>
        <v>1</v>
      </c>
      <c r="Q113" s="149">
        <f t="shared" si="145"/>
        <v>1</v>
      </c>
      <c r="R113" s="37">
        <f t="shared" ref="R113:T113" si="146">IF(R18=0,0,(R18/(R$14)))</f>
        <v>0.6386973580350096</v>
      </c>
      <c r="S113" s="38">
        <f t="shared" si="146"/>
        <v>0.57017543859649122</v>
      </c>
      <c r="T113" s="38">
        <f t="shared" si="146"/>
        <v>0.44305497272345784</v>
      </c>
      <c r="U113" s="38">
        <f t="shared" ref="U113:X113" si="147">IF(U18=0,0,(U18/(U$14)))</f>
        <v>0.88685793614067576</v>
      </c>
      <c r="V113" s="38">
        <f t="shared" si="147"/>
        <v>0.16553234429010028</v>
      </c>
      <c r="W113" s="38">
        <f t="shared" si="147"/>
        <v>1</v>
      </c>
      <c r="X113" s="38">
        <f t="shared" si="147"/>
        <v>1</v>
      </c>
      <c r="AA113" s="12" t="str">
        <f t="shared" si="131"/>
        <v>RDT audited is true RDT?</v>
      </c>
      <c r="AB113" s="37">
        <f t="shared" ref="AB113:AH113" si="148">IF(AB18=0,0,(AB18/(AB$14)))</f>
        <v>0.36610915919056236</v>
      </c>
      <c r="AC113" s="38">
        <f t="shared" si="148"/>
        <v>0.78178144468765787</v>
      </c>
      <c r="AD113" s="38">
        <f t="shared" si="148"/>
        <v>0.9453981282218108</v>
      </c>
      <c r="AE113" s="38">
        <f t="shared" si="148"/>
        <v>1</v>
      </c>
      <c r="AF113" s="38">
        <f t="shared" si="148"/>
        <v>1.8893590221857839E-2</v>
      </c>
      <c r="AG113" s="38">
        <f t="shared" si="148"/>
        <v>1</v>
      </c>
      <c r="AH113" s="149">
        <f t="shared" si="148"/>
        <v>1</v>
      </c>
      <c r="AI113" s="38">
        <f t="shared" ref="AI113:AM113" si="149">IF(AI18=0,0,(AI18/(AI$14)))</f>
        <v>0.6386973580350096</v>
      </c>
      <c r="AJ113" s="38">
        <f t="shared" si="149"/>
        <v>0.57017543859649122</v>
      </c>
      <c r="AK113" s="38">
        <f t="shared" si="149"/>
        <v>0.44305497272345784</v>
      </c>
      <c r="AL113" s="38">
        <f t="shared" si="149"/>
        <v>0.88685793614067576</v>
      </c>
      <c r="AM113" s="38">
        <f t="shared" si="149"/>
        <v>0.16553234429010028</v>
      </c>
      <c r="AN113" s="38">
        <f t="shared" ref="AN113" si="150">IF(AN18=0,0,(AN18/(AN$14)))</f>
        <v>1</v>
      </c>
      <c r="AO113" s="38">
        <f t="shared" ref="AO113" si="151">IF(AO18=0,0,(AO18/(AO$14)))</f>
        <v>1</v>
      </c>
      <c r="AR113" s="12" t="str">
        <f t="shared" si="133"/>
        <v>RDT audited is true RDT?</v>
      </c>
      <c r="AS113" s="37">
        <f t="shared" ref="AS113:AY113" si="152">IF(AS18=0,0,(AS18/(AS$14)))</f>
        <v>3.006631409901429E-2</v>
      </c>
      <c r="AT113" s="38">
        <f t="shared" si="152"/>
        <v>0</v>
      </c>
      <c r="AU113" s="38">
        <f t="shared" si="152"/>
        <v>0</v>
      </c>
      <c r="AV113" s="38">
        <f t="shared" si="152"/>
        <v>5.6187234875221016E-2</v>
      </c>
      <c r="AW113" s="38">
        <f t="shared" si="152"/>
        <v>0</v>
      </c>
      <c r="AX113" s="149">
        <f t="shared" si="152"/>
        <v>5.1036506484081661E-3</v>
      </c>
      <c r="AY113" s="38">
        <f t="shared" si="152"/>
        <v>0</v>
      </c>
      <c r="AZ113" s="38">
        <f t="shared" ref="AZ113:BF113" si="153">IF(AZ18=0,0,(AZ18/(AZ$14)))</f>
        <v>7.0108770865101019E-2</v>
      </c>
      <c r="BA113" s="38">
        <f t="shared" si="153"/>
        <v>0.1870913896230352</v>
      </c>
      <c r="BB113" s="38">
        <f t="shared" si="153"/>
        <v>4.2955079342250346E-2</v>
      </c>
      <c r="BC113" s="38">
        <f t="shared" si="153"/>
        <v>9.1038282120276343E-2</v>
      </c>
      <c r="BD113" s="38">
        <f t="shared" si="153"/>
        <v>0</v>
      </c>
      <c r="BE113" s="38">
        <f t="shared" si="153"/>
        <v>2.1329187629870378E-2</v>
      </c>
      <c r="BF113" s="38">
        <f t="shared" si="153"/>
        <v>1.3618800278710332E-3</v>
      </c>
    </row>
    <row r="114" spans="10:58" x14ac:dyDescent="0.25">
      <c r="J114" s="138" t="str">
        <f>J$20</f>
        <v>WHO PQ RDT</v>
      </c>
      <c r="K114" s="37">
        <f>IF(K20=0,0,(K20/($K$14)))</f>
        <v>0.34245931029569843</v>
      </c>
      <c r="L114" s="38">
        <f t="shared" ref="L114:Q114" si="154">IF(L20=0,0,(L20/(L$14)))</f>
        <v>0.78178144468765787</v>
      </c>
      <c r="M114" s="38">
        <f t="shared" si="154"/>
        <v>0.9453981282218108</v>
      </c>
      <c r="N114" s="38">
        <f t="shared" si="154"/>
        <v>1</v>
      </c>
      <c r="O114" s="38">
        <f t="shared" si="154"/>
        <v>1.8893590221857839E-2</v>
      </c>
      <c r="P114" s="38">
        <f t="shared" si="154"/>
        <v>0.9257301504900175</v>
      </c>
      <c r="Q114" s="149">
        <f t="shared" si="154"/>
        <v>1</v>
      </c>
      <c r="R114" s="37">
        <f t="shared" ref="R114:T114" si="155">IF(R20=0,0,(R20/(R$14)))</f>
        <v>0.6176057482472026</v>
      </c>
      <c r="S114" s="38">
        <f t="shared" si="155"/>
        <v>0.54300385109114258</v>
      </c>
      <c r="T114" s="38">
        <f t="shared" si="155"/>
        <v>0.43966988389984613</v>
      </c>
      <c r="U114" s="38">
        <f t="shared" ref="U114:X114" si="156">IF(U20=0,0,(U20/(U$14)))</f>
        <v>0.84945241400586158</v>
      </c>
      <c r="V114" s="38">
        <f t="shared" si="156"/>
        <v>0.15557034587886726</v>
      </c>
      <c r="W114" s="38">
        <f t="shared" si="156"/>
        <v>0.96399391279937363</v>
      </c>
      <c r="X114" s="38">
        <f t="shared" si="156"/>
        <v>1</v>
      </c>
      <c r="AA114" s="12" t="str">
        <f t="shared" si="131"/>
        <v>WHO PQ RDT</v>
      </c>
      <c r="AB114" s="37">
        <f t="shared" ref="AB114:AH114" si="157">IF(AB20=0,0,(AB20/(AB$14)))</f>
        <v>0.34245931029569843</v>
      </c>
      <c r="AC114" s="38">
        <f t="shared" si="157"/>
        <v>0.78178144468765787</v>
      </c>
      <c r="AD114" s="38">
        <f t="shared" si="157"/>
        <v>0.9453981282218108</v>
      </c>
      <c r="AE114" s="38">
        <f t="shared" si="157"/>
        <v>1</v>
      </c>
      <c r="AF114" s="38">
        <f t="shared" si="157"/>
        <v>1.8893590221857839E-2</v>
      </c>
      <c r="AG114" s="38">
        <f t="shared" si="157"/>
        <v>0.9257301504900175</v>
      </c>
      <c r="AH114" s="149">
        <f t="shared" si="157"/>
        <v>1</v>
      </c>
      <c r="AI114" s="38">
        <f t="shared" ref="AI114:AM114" si="158">IF(AI20=0,0,(AI20/(AI$14)))</f>
        <v>0.6176057482472026</v>
      </c>
      <c r="AJ114" s="38">
        <f t="shared" si="158"/>
        <v>0.54300385109114258</v>
      </c>
      <c r="AK114" s="38">
        <f t="shared" si="158"/>
        <v>0.43966988389984613</v>
      </c>
      <c r="AL114" s="38">
        <f t="shared" si="158"/>
        <v>0.84945241400586158</v>
      </c>
      <c r="AM114" s="38">
        <f t="shared" si="158"/>
        <v>0.15557034587886726</v>
      </c>
      <c r="AN114" s="38">
        <f t="shared" ref="AN114" si="159">IF(AN20=0,0,(AN20/(AN$14)))</f>
        <v>0.96399391279937363</v>
      </c>
      <c r="AO114" s="38">
        <f t="shared" ref="AO114" si="160">IF(AO20=0,0,(AO20/(AO$14)))</f>
        <v>1</v>
      </c>
      <c r="AR114" s="12" t="str">
        <f t="shared" si="133"/>
        <v>WHO PQ RDT</v>
      </c>
      <c r="AS114" s="37">
        <f t="shared" ref="AS114:AY114" si="161">IF(AS20=0,0,(AS20/(AS$14)))</f>
        <v>4.4993908517000775E-3</v>
      </c>
      <c r="AT114" s="38">
        <f t="shared" si="161"/>
        <v>0</v>
      </c>
      <c r="AU114" s="38">
        <f t="shared" si="161"/>
        <v>0</v>
      </c>
      <c r="AV114" s="38">
        <f t="shared" si="161"/>
        <v>9.0850006639038947E-3</v>
      </c>
      <c r="AW114" s="38">
        <f t="shared" si="161"/>
        <v>0</v>
      </c>
      <c r="AX114" s="149">
        <f t="shared" si="161"/>
        <v>0</v>
      </c>
      <c r="AY114" s="38">
        <f t="shared" si="161"/>
        <v>0</v>
      </c>
      <c r="AZ114" s="38">
        <f t="shared" ref="AZ114:BF114" si="162">IF(AZ20=0,0,(AZ20/(AZ$14)))</f>
        <v>5.7764816068005811E-3</v>
      </c>
      <c r="BA114" s="38">
        <f t="shared" si="162"/>
        <v>0</v>
      </c>
      <c r="BB114" s="38">
        <f t="shared" si="162"/>
        <v>1.0738769835562587E-3</v>
      </c>
      <c r="BC114" s="38">
        <f t="shared" si="162"/>
        <v>8.1882036162726733E-3</v>
      </c>
      <c r="BD114" s="38">
        <f t="shared" si="162"/>
        <v>0</v>
      </c>
      <c r="BE114" s="38">
        <f t="shared" si="162"/>
        <v>3.444181426538084E-4</v>
      </c>
      <c r="BF114" s="38">
        <f t="shared" si="162"/>
        <v>0</v>
      </c>
    </row>
    <row r="115" spans="10:58" x14ac:dyDescent="0.25">
      <c r="J115" s="138" t="str">
        <f>J$22</f>
        <v>RDT manufacturer: PREMIER MEDICAL CORPORATION</v>
      </c>
      <c r="K115" s="37">
        <f>IF(K22=0,0,(K22/($K$14)))</f>
        <v>0.23991239646626777</v>
      </c>
      <c r="L115" s="38">
        <f t="shared" ref="L115:Q115" si="163">IF(L22=0,0,(L22/(L$14)))</f>
        <v>0.78178144468765787</v>
      </c>
      <c r="M115" s="38">
        <f t="shared" si="163"/>
        <v>0.62469345878584659</v>
      </c>
      <c r="N115" s="38">
        <f t="shared" si="163"/>
        <v>0.58756218905472635</v>
      </c>
      <c r="O115" s="38">
        <f t="shared" si="163"/>
        <v>1.8893590221857839E-2</v>
      </c>
      <c r="P115" s="38">
        <f t="shared" si="163"/>
        <v>0.63158483455276049</v>
      </c>
      <c r="Q115" s="149">
        <f t="shared" si="163"/>
        <v>1</v>
      </c>
      <c r="R115" s="37">
        <f t="shared" ref="R115:T115" si="164">IF(R22=0,0,(R22/(R$14)))</f>
        <v>0.43253470771230906</v>
      </c>
      <c r="S115" s="38">
        <f t="shared" si="164"/>
        <v>0.33483097988874627</v>
      </c>
      <c r="T115" s="38">
        <f t="shared" si="164"/>
        <v>0.30359490837879427</v>
      </c>
      <c r="U115" s="38">
        <f t="shared" ref="U115:X115" si="165">IF(U22=0,0,(U22/(U$14)))</f>
        <v>0.63435138053370355</v>
      </c>
      <c r="V115" s="38">
        <f t="shared" si="165"/>
        <v>0.13817978830753377</v>
      </c>
      <c r="W115" s="38">
        <f t="shared" si="165"/>
        <v>0.65954523292407252</v>
      </c>
      <c r="X115" s="38">
        <f t="shared" si="165"/>
        <v>0.60331111588905617</v>
      </c>
      <c r="AA115" s="12" t="str">
        <f t="shared" si="131"/>
        <v>RDT manufacturer: PREMIER MEDICAL CORPORATION</v>
      </c>
      <c r="AB115" s="37">
        <f t="shared" ref="AB115:AH115" si="166">IF(AB22=0,0,(AB22/(AB$14)))</f>
        <v>0.23991239646626777</v>
      </c>
      <c r="AC115" s="38">
        <f t="shared" si="166"/>
        <v>0.78178144468765787</v>
      </c>
      <c r="AD115" s="38">
        <f t="shared" si="166"/>
        <v>0.62469345878584659</v>
      </c>
      <c r="AE115" s="38">
        <f t="shared" si="166"/>
        <v>0.58756218905472635</v>
      </c>
      <c r="AF115" s="38">
        <f t="shared" si="166"/>
        <v>1.8893590221857839E-2</v>
      </c>
      <c r="AG115" s="38">
        <f t="shared" si="166"/>
        <v>0.63158483455276049</v>
      </c>
      <c r="AH115" s="149">
        <f t="shared" si="166"/>
        <v>1</v>
      </c>
      <c r="AI115" s="38">
        <f t="shared" ref="AI115:AM115" si="167">IF(AI22=0,0,(AI22/(AI$14)))</f>
        <v>0.43253470771230906</v>
      </c>
      <c r="AJ115" s="38">
        <f t="shared" si="167"/>
        <v>0.33483097988874627</v>
      </c>
      <c r="AK115" s="38">
        <f t="shared" si="167"/>
        <v>0.30359490837879427</v>
      </c>
      <c r="AL115" s="38">
        <f t="shared" si="167"/>
        <v>0.63435138053370355</v>
      </c>
      <c r="AM115" s="38">
        <f t="shared" si="167"/>
        <v>0.13817978830753377</v>
      </c>
      <c r="AN115" s="38">
        <f t="shared" ref="AN115" si="168">IF(AN22=0,0,(AN22/(AN$14)))</f>
        <v>0.65954523292407252</v>
      </c>
      <c r="AO115" s="38">
        <f t="shared" ref="AO115" si="169">IF(AO22=0,0,(AO22/(AO$14)))</f>
        <v>0.60331111588905617</v>
      </c>
      <c r="AR115" s="12" t="str">
        <f t="shared" si="133"/>
        <v>RDT manufacturer: PREMIER MEDICAL CORPORATION</v>
      </c>
      <c r="AS115" s="37">
        <f t="shared" ref="AS115:AY115" si="170">IF(AS22=0,0,(AS22/(AS$14)))</f>
        <v>3.5299451766530071E-2</v>
      </c>
      <c r="AT115" s="38">
        <f t="shared" si="170"/>
        <v>0</v>
      </c>
      <c r="AU115" s="38">
        <f t="shared" si="170"/>
        <v>4.4101672822072564E-2</v>
      </c>
      <c r="AV115" s="38">
        <f t="shared" si="170"/>
        <v>3.6326025731517261E-2</v>
      </c>
      <c r="AW115" s="38">
        <f t="shared" si="170"/>
        <v>0</v>
      </c>
      <c r="AX115" s="149">
        <f t="shared" si="170"/>
        <v>3.6246174234057994E-2</v>
      </c>
      <c r="AY115" s="38">
        <f t="shared" si="170"/>
        <v>0</v>
      </c>
      <c r="AZ115" s="38">
        <f t="shared" ref="AZ115:BF115" si="171">IF(AZ22=0,0,(AZ22/(AZ$14)))</f>
        <v>5.6749942971580591E-2</v>
      </c>
      <c r="BA115" s="38">
        <f t="shared" si="171"/>
        <v>0</v>
      </c>
      <c r="BB115" s="38">
        <f t="shared" si="171"/>
        <v>2.9895968167217988E-2</v>
      </c>
      <c r="BC115" s="38">
        <f t="shared" si="171"/>
        <v>6.7785034519077914E-2</v>
      </c>
      <c r="BD115" s="38">
        <f t="shared" si="171"/>
        <v>0</v>
      </c>
      <c r="BE115" s="38">
        <f t="shared" si="171"/>
        <v>3.7651943583927663E-2</v>
      </c>
      <c r="BF115" s="38">
        <f t="shared" si="171"/>
        <v>6.5560271109140426E-3</v>
      </c>
    </row>
    <row r="116" spans="10:58" x14ac:dyDescent="0.25">
      <c r="J116" s="138" t="str">
        <f>J$24</f>
        <v>RDT manufacturer: ADVY CHEMICAL</v>
      </c>
      <c r="K116" s="37">
        <f>IF(K24=0,0,(K24/($K$14)))</f>
        <v>5.3386828235152284E-2</v>
      </c>
      <c r="L116" s="38">
        <f t="shared" ref="L116:Q116" si="172">IF(L24=0,0,(L24/(L$14)))</f>
        <v>0</v>
      </c>
      <c r="M116" s="38">
        <f t="shared" si="172"/>
        <v>7.9875882087983588E-2</v>
      </c>
      <c r="N116" s="38">
        <f t="shared" si="172"/>
        <v>0</v>
      </c>
      <c r="O116" s="38">
        <f t="shared" si="172"/>
        <v>0</v>
      </c>
      <c r="P116" s="38">
        <f t="shared" si="172"/>
        <v>0.16307817622274931</v>
      </c>
      <c r="Q116" s="149">
        <f t="shared" si="172"/>
        <v>0</v>
      </c>
      <c r="R116" s="37">
        <f t="shared" ref="R116:T116" si="173">IF(R24=0,0,(R24/(R$14)))</f>
        <v>0.1018247666805962</v>
      </c>
      <c r="S116" s="38">
        <f t="shared" si="173"/>
        <v>0</v>
      </c>
      <c r="T116" s="38">
        <f t="shared" si="173"/>
        <v>5.9001258917331094E-2</v>
      </c>
      <c r="U116" s="38">
        <f t="shared" ref="U116:X116" si="174">IF(U24=0,0,(U24/(U$14)))</f>
        <v>7.8358784513342591E-2</v>
      </c>
      <c r="V116" s="38">
        <f t="shared" si="174"/>
        <v>7.6861970500461596E-3</v>
      </c>
      <c r="W116" s="38">
        <f t="shared" si="174"/>
        <v>0.18531979965427064</v>
      </c>
      <c r="X116" s="38">
        <f t="shared" si="174"/>
        <v>0.32638142334981723</v>
      </c>
      <c r="AA116" s="12" t="str">
        <f t="shared" si="131"/>
        <v>RDT manufacturer: ADVY CHEMICAL</v>
      </c>
      <c r="AB116" s="37">
        <f t="shared" ref="AB116:AH116" si="175">IF(AB24=0,0,(AB24/(AB$14)))</f>
        <v>5.3386828235152284E-2</v>
      </c>
      <c r="AC116" s="38">
        <f t="shared" si="175"/>
        <v>0</v>
      </c>
      <c r="AD116" s="38">
        <f t="shared" si="175"/>
        <v>7.9875882087983588E-2</v>
      </c>
      <c r="AE116" s="38">
        <f t="shared" si="175"/>
        <v>0</v>
      </c>
      <c r="AF116" s="38">
        <f t="shared" si="175"/>
        <v>0</v>
      </c>
      <c r="AG116" s="38">
        <f t="shared" si="175"/>
        <v>0.16307817622274931</v>
      </c>
      <c r="AH116" s="149">
        <f t="shared" si="175"/>
        <v>0</v>
      </c>
      <c r="AI116" s="38">
        <f t="shared" ref="AI116:AM116" si="176">IF(AI24=0,0,(AI24/(AI$14)))</f>
        <v>0.1018247666805962</v>
      </c>
      <c r="AJ116" s="38">
        <f t="shared" si="176"/>
        <v>0</v>
      </c>
      <c r="AK116" s="38">
        <f t="shared" si="176"/>
        <v>5.9001258917331094E-2</v>
      </c>
      <c r="AL116" s="38">
        <f t="shared" si="176"/>
        <v>7.8358784513342591E-2</v>
      </c>
      <c r="AM116" s="38">
        <f t="shared" si="176"/>
        <v>7.6861970500461596E-3</v>
      </c>
      <c r="AN116" s="38">
        <f t="shared" ref="AN116" si="177">IF(AN24=0,0,(AN24/(AN$14)))</f>
        <v>0.18531979965427064</v>
      </c>
      <c r="AO116" s="38">
        <f t="shared" ref="AO116" si="178">IF(AO24=0,0,(AO24/(AO$14)))</f>
        <v>0.32638142334981723</v>
      </c>
      <c r="AR116" s="12" t="str">
        <f t="shared" si="133"/>
        <v>RDT manufacturer: ADVY CHEMICAL</v>
      </c>
      <c r="AS116" s="37">
        <f t="shared" ref="AS116:AY116" si="179">IF(AS24=0,0,(AS24/(AS$14)))</f>
        <v>3.2395614132240558E-3</v>
      </c>
      <c r="AT116" s="38">
        <f t="shared" si="179"/>
        <v>0</v>
      </c>
      <c r="AU116" s="38">
        <f t="shared" si="179"/>
        <v>0</v>
      </c>
      <c r="AV116" s="38">
        <f t="shared" si="179"/>
        <v>6.5412004780108042E-3</v>
      </c>
      <c r="AW116" s="38">
        <f t="shared" si="179"/>
        <v>0</v>
      </c>
      <c r="AX116" s="149">
        <f t="shared" si="179"/>
        <v>0</v>
      </c>
      <c r="AY116" s="38">
        <f t="shared" si="179"/>
        <v>0</v>
      </c>
      <c r="AZ116" s="38">
        <f t="shared" ref="AZ116:BF116" si="180">IF(AZ24=0,0,(AZ24/(AZ$14)))</f>
        <v>3.1821646422106795E-3</v>
      </c>
      <c r="BA116" s="38">
        <f t="shared" si="180"/>
        <v>0</v>
      </c>
      <c r="BB116" s="38">
        <f t="shared" si="180"/>
        <v>0</v>
      </c>
      <c r="BC116" s="38">
        <f t="shared" si="180"/>
        <v>4.6096962406973821E-3</v>
      </c>
      <c r="BD116" s="38">
        <f t="shared" si="180"/>
        <v>0</v>
      </c>
      <c r="BE116" s="38">
        <f t="shared" si="180"/>
        <v>0</v>
      </c>
      <c r="BF116" s="38">
        <f t="shared" si="180"/>
        <v>0</v>
      </c>
    </row>
    <row r="117" spans="10:58" x14ac:dyDescent="0.25">
      <c r="J117" s="138" t="str">
        <f>J$26</f>
        <v>RDT manufacturer: ARKRAY HEALTHCARE</v>
      </c>
      <c r="K117" s="37">
        <f>IF(K26=0,0,(K26/($K$14)))</f>
        <v>3.996865561637105E-2</v>
      </c>
      <c r="L117" s="38">
        <f t="shared" ref="L117:Q117" si="181">IF(L26=0,0,(L26/(L$14)))</f>
        <v>0</v>
      </c>
      <c r="M117" s="38">
        <f t="shared" si="181"/>
        <v>0.24087883489314851</v>
      </c>
      <c r="N117" s="38">
        <f t="shared" si="181"/>
        <v>0.22860696517412937</v>
      </c>
      <c r="O117" s="38">
        <f t="shared" si="181"/>
        <v>0</v>
      </c>
      <c r="P117" s="38">
        <f t="shared" si="181"/>
        <v>0.10644150048327745</v>
      </c>
      <c r="Q117" s="149">
        <f t="shared" si="181"/>
        <v>0</v>
      </c>
      <c r="R117" s="37">
        <f t="shared" ref="R117:T117" si="182">IF(R26=0,0,(R26/(R$14)))</f>
        <v>6.9583739610902182E-2</v>
      </c>
      <c r="S117" s="38">
        <f t="shared" si="182"/>
        <v>0.20838682071031239</v>
      </c>
      <c r="T117" s="38">
        <f t="shared" si="182"/>
        <v>7.7073716603720796E-2</v>
      </c>
      <c r="U117" s="38">
        <f t="shared" ref="U117:X117" si="183">IF(U26=0,0,(U26/(U$14)))</f>
        <v>0.12031466913465989</v>
      </c>
      <c r="V117" s="38">
        <f t="shared" si="183"/>
        <v>9.7043605212873314E-3</v>
      </c>
      <c r="W117" s="38">
        <f t="shared" si="183"/>
        <v>8.7496121625814466E-2</v>
      </c>
      <c r="X117" s="38">
        <f t="shared" si="183"/>
        <v>7.0092453235863258E-2</v>
      </c>
      <c r="AA117" s="12" t="str">
        <f t="shared" si="131"/>
        <v>RDT manufacturer: ARKRAY HEALTHCARE</v>
      </c>
      <c r="AB117" s="37">
        <f t="shared" ref="AB117:AH117" si="184">IF(AB26=0,0,(AB26/(AB$14)))</f>
        <v>3.996865561637105E-2</v>
      </c>
      <c r="AC117" s="38">
        <f t="shared" si="184"/>
        <v>0</v>
      </c>
      <c r="AD117" s="38">
        <f t="shared" si="184"/>
        <v>0.24087883489314851</v>
      </c>
      <c r="AE117" s="38">
        <f t="shared" si="184"/>
        <v>0.22860696517412937</v>
      </c>
      <c r="AF117" s="38">
        <f t="shared" si="184"/>
        <v>0</v>
      </c>
      <c r="AG117" s="38">
        <f t="shared" si="184"/>
        <v>0.10644150048327745</v>
      </c>
      <c r="AH117" s="149">
        <f t="shared" si="184"/>
        <v>0</v>
      </c>
      <c r="AI117" s="38">
        <f t="shared" ref="AI117:AM117" si="185">IF(AI26=0,0,(AI26/(AI$14)))</f>
        <v>6.9583739610902182E-2</v>
      </c>
      <c r="AJ117" s="38">
        <f t="shared" si="185"/>
        <v>0.20838682071031239</v>
      </c>
      <c r="AK117" s="38">
        <f t="shared" si="185"/>
        <v>7.7073716603720796E-2</v>
      </c>
      <c r="AL117" s="38">
        <f t="shared" si="185"/>
        <v>0.12031466913465989</v>
      </c>
      <c r="AM117" s="38">
        <f t="shared" si="185"/>
        <v>9.7043605212873314E-3</v>
      </c>
      <c r="AN117" s="38">
        <f t="shared" ref="AN117" si="186">IF(AN26=0,0,(AN26/(AN$14)))</f>
        <v>8.7496121625814466E-2</v>
      </c>
      <c r="AO117" s="38">
        <f t="shared" ref="AO117" si="187">IF(AO26=0,0,(AO26/(AO$14)))</f>
        <v>7.0092453235863258E-2</v>
      </c>
      <c r="AR117" s="12" t="str">
        <f t="shared" si="133"/>
        <v>RDT manufacturer: ARKRAY HEALTHCARE</v>
      </c>
      <c r="AS117" s="37">
        <f t="shared" ref="AS117:AY117" si="188">IF(AS26=0,0,(AS26/(AS$14)))</f>
        <v>0</v>
      </c>
      <c r="AT117" s="38">
        <f t="shared" si="188"/>
        <v>0</v>
      </c>
      <c r="AU117" s="38">
        <f t="shared" si="188"/>
        <v>0</v>
      </c>
      <c r="AV117" s="38">
        <f t="shared" si="188"/>
        <v>0</v>
      </c>
      <c r="AW117" s="38">
        <f t="shared" si="188"/>
        <v>0</v>
      </c>
      <c r="AX117" s="149">
        <f t="shared" si="188"/>
        <v>0</v>
      </c>
      <c r="AY117" s="38">
        <f t="shared" si="188"/>
        <v>0</v>
      </c>
      <c r="AZ117" s="38">
        <f t="shared" ref="AZ117:BF117" si="189">IF(AZ26=0,0,(AZ26/(AZ$14)))</f>
        <v>1.1972793952405921E-3</v>
      </c>
      <c r="BA117" s="38">
        <f t="shared" si="189"/>
        <v>0</v>
      </c>
      <c r="BB117" s="38">
        <f t="shared" si="189"/>
        <v>0</v>
      </c>
      <c r="BC117" s="38">
        <f t="shared" si="189"/>
        <v>1.7343836500775228E-3</v>
      </c>
      <c r="BD117" s="38">
        <f t="shared" si="189"/>
        <v>0</v>
      </c>
      <c r="BE117" s="38">
        <f t="shared" si="189"/>
        <v>0</v>
      </c>
      <c r="BF117" s="38">
        <f t="shared" si="189"/>
        <v>0</v>
      </c>
    </row>
    <row r="118" spans="10:58" x14ac:dyDescent="0.25">
      <c r="J118" s="138" t="str">
        <f>J$28</f>
        <v>RDT manufacturer: other</v>
      </c>
      <c r="K118" s="37">
        <f>IF(K28=0,0,(K28/($K$14)))</f>
        <v>3.2841278872771211E-2</v>
      </c>
      <c r="L118" s="38">
        <f t="shared" ref="L118:Q118" si="190">IF(L28=0,0,(L28/(L$14)))</f>
        <v>0</v>
      </c>
      <c r="M118" s="38">
        <f t="shared" si="190"/>
        <v>0</v>
      </c>
      <c r="N118" s="38">
        <f t="shared" si="190"/>
        <v>0.18383084577114428</v>
      </c>
      <c r="O118" s="38">
        <f t="shared" si="190"/>
        <v>0</v>
      </c>
      <c r="P118" s="38">
        <f t="shared" si="190"/>
        <v>9.8895488741212817E-2</v>
      </c>
      <c r="Q118" s="149">
        <f t="shared" si="190"/>
        <v>0</v>
      </c>
      <c r="R118" s="37">
        <f t="shared" ref="R118:T118" si="191">IF(R28=0,0,(R28/(R$14)))</f>
        <v>3.4754144031202118E-2</v>
      </c>
      <c r="S118" s="38">
        <f t="shared" si="191"/>
        <v>2.7171587505348739E-2</v>
      </c>
      <c r="T118" s="38">
        <f t="shared" si="191"/>
        <v>3.3850888236116937E-3</v>
      </c>
      <c r="U118" s="38">
        <f t="shared" ref="U118:X118" si="192">IF(U28=0,0,(U28/(U$14)))</f>
        <v>5.3833101958969613E-2</v>
      </c>
      <c r="V118" s="38">
        <f t="shared" si="192"/>
        <v>9.9619984112330126E-3</v>
      </c>
      <c r="W118" s="38">
        <f t="shared" si="192"/>
        <v>6.7638845795842381E-2</v>
      </c>
      <c r="X118" s="38">
        <f t="shared" si="192"/>
        <v>0</v>
      </c>
      <c r="AA118" s="12" t="str">
        <f t="shared" si="131"/>
        <v>RDT manufacturer: other</v>
      </c>
      <c r="AB118" s="37">
        <f t="shared" ref="AB118:AH118" si="193">IF(AB28=0,0,(AB28/(AB$14)))</f>
        <v>3.2841278872771211E-2</v>
      </c>
      <c r="AC118" s="38">
        <f t="shared" si="193"/>
        <v>0</v>
      </c>
      <c r="AD118" s="38">
        <f t="shared" si="193"/>
        <v>0</v>
      </c>
      <c r="AE118" s="38">
        <f t="shared" si="193"/>
        <v>0.18383084577114428</v>
      </c>
      <c r="AF118" s="38">
        <f t="shared" si="193"/>
        <v>0</v>
      </c>
      <c r="AG118" s="38">
        <f t="shared" si="193"/>
        <v>9.8895488741212817E-2</v>
      </c>
      <c r="AH118" s="149">
        <f t="shared" si="193"/>
        <v>0</v>
      </c>
      <c r="AI118" s="38">
        <f t="shared" ref="AI118:AM118" si="194">IF(AI28=0,0,(AI28/(AI$14)))</f>
        <v>3.4754144031202118E-2</v>
      </c>
      <c r="AJ118" s="38">
        <f t="shared" si="194"/>
        <v>2.7171587505348739E-2</v>
      </c>
      <c r="AK118" s="38">
        <f t="shared" si="194"/>
        <v>3.3850888236116937E-3</v>
      </c>
      <c r="AL118" s="38">
        <f t="shared" si="194"/>
        <v>5.3833101958969613E-2</v>
      </c>
      <c r="AM118" s="38">
        <f t="shared" si="194"/>
        <v>9.9619984112330126E-3</v>
      </c>
      <c r="AN118" s="38">
        <f t="shared" ref="AN118" si="195">IF(AN28=0,0,(AN28/(AN$14)))</f>
        <v>6.7638845795842381E-2</v>
      </c>
      <c r="AO118" s="38">
        <f t="shared" ref="AO118" si="196">IF(AO28=0,0,(AO28/(AO$14)))</f>
        <v>0</v>
      </c>
      <c r="AR118" s="12" t="str">
        <f t="shared" si="133"/>
        <v>RDT manufacturer: other</v>
      </c>
      <c r="AS118" s="37">
        <f t="shared" ref="AS118:AY118" si="197">IF(AS28=0,0,(AS28/(AS$14)))</f>
        <v>6.6452541809724217E-4</v>
      </c>
      <c r="AT118" s="38">
        <f t="shared" si="197"/>
        <v>0</v>
      </c>
      <c r="AU118" s="38">
        <f t="shared" si="197"/>
        <v>2.0855963502063871E-2</v>
      </c>
      <c r="AV118" s="38">
        <f t="shared" si="197"/>
        <v>0</v>
      </c>
      <c r="AW118" s="38">
        <f t="shared" si="197"/>
        <v>0</v>
      </c>
      <c r="AX118" s="149">
        <f t="shared" si="197"/>
        <v>0</v>
      </c>
      <c r="AY118" s="38">
        <f t="shared" si="197"/>
        <v>0</v>
      </c>
      <c r="AZ118" s="38">
        <f t="shared" ref="AZ118:BF118" si="198">IF(AZ28=0,0,(AZ28/(AZ$14)))</f>
        <v>3.521161035136701E-4</v>
      </c>
      <c r="BA118" s="38">
        <f t="shared" si="198"/>
        <v>0</v>
      </c>
      <c r="BB118" s="38">
        <f t="shared" si="198"/>
        <v>4.9475046742413348E-3</v>
      </c>
      <c r="BC118" s="38">
        <f t="shared" si="198"/>
        <v>1.8330884106510404E-4</v>
      </c>
      <c r="BD118" s="38">
        <f t="shared" si="198"/>
        <v>0</v>
      </c>
      <c r="BE118" s="38">
        <f t="shared" si="198"/>
        <v>3.2348665332125645E-5</v>
      </c>
      <c r="BF118" s="38">
        <f t="shared" si="198"/>
        <v>0</v>
      </c>
    </row>
    <row r="119" spans="10:58" x14ac:dyDescent="0.25">
      <c r="J119" s="138" t="str">
        <f>J$30</f>
        <v>RDT manufacturer: don't know</v>
      </c>
      <c r="K119" s="37">
        <f>IF(K30=0,0,(K30/($K$14)))</f>
        <v>0</v>
      </c>
      <c r="L119" s="38">
        <f t="shared" ref="L119:Q119" si="199">IF(L30=0,0,(L30/(L$14)))</f>
        <v>0</v>
      </c>
      <c r="M119" s="38">
        <f t="shared" si="199"/>
        <v>0</v>
      </c>
      <c r="N119" s="38">
        <f t="shared" si="199"/>
        <v>0</v>
      </c>
      <c r="O119" s="38">
        <f t="shared" si="199"/>
        <v>0</v>
      </c>
      <c r="P119" s="38">
        <f t="shared" si="199"/>
        <v>0</v>
      </c>
      <c r="Q119" s="149">
        <f t="shared" si="199"/>
        <v>0</v>
      </c>
      <c r="R119" s="37">
        <f t="shared" ref="R119:T119" si="200">IF(R30=0,0,(R30/(R$14)))</f>
        <v>0</v>
      </c>
      <c r="S119" s="38">
        <f t="shared" si="200"/>
        <v>0</v>
      </c>
      <c r="T119" s="38">
        <f t="shared" si="200"/>
        <v>0</v>
      </c>
      <c r="U119" s="38">
        <f t="shared" ref="U119:X119" si="201">IF(U30=0,0,(U30/(U$14)))</f>
        <v>0</v>
      </c>
      <c r="V119" s="38">
        <f t="shared" si="201"/>
        <v>0</v>
      </c>
      <c r="W119" s="38">
        <f t="shared" si="201"/>
        <v>0</v>
      </c>
      <c r="X119" s="38">
        <f t="shared" si="201"/>
        <v>0</v>
      </c>
      <c r="AA119" s="12" t="str">
        <f t="shared" si="131"/>
        <v>RDT manufacturer: don't know</v>
      </c>
      <c r="AB119" s="37">
        <f t="shared" ref="AB119:AH119" si="202">IF(AB30=0,0,(AB30/(AB$14)))</f>
        <v>0</v>
      </c>
      <c r="AC119" s="38">
        <f t="shared" si="202"/>
        <v>0</v>
      </c>
      <c r="AD119" s="38">
        <f t="shared" si="202"/>
        <v>0</v>
      </c>
      <c r="AE119" s="38">
        <f t="shared" si="202"/>
        <v>0</v>
      </c>
      <c r="AF119" s="38">
        <f t="shared" si="202"/>
        <v>0</v>
      </c>
      <c r="AG119" s="38">
        <f t="shared" si="202"/>
        <v>0</v>
      </c>
      <c r="AH119" s="149">
        <f t="shared" si="202"/>
        <v>0</v>
      </c>
      <c r="AI119" s="38">
        <f t="shared" ref="AI119:AM119" si="203">IF(AI30=0,0,(AI30/(AI$14)))</f>
        <v>0</v>
      </c>
      <c r="AJ119" s="38">
        <f t="shared" si="203"/>
        <v>0</v>
      </c>
      <c r="AK119" s="38">
        <f t="shared" si="203"/>
        <v>0</v>
      </c>
      <c r="AL119" s="38">
        <f t="shared" si="203"/>
        <v>0</v>
      </c>
      <c r="AM119" s="38">
        <f t="shared" si="203"/>
        <v>0</v>
      </c>
      <c r="AN119" s="38">
        <f t="shared" ref="AN119" si="204">IF(AN30=0,0,(AN30/(AN$14)))</f>
        <v>0</v>
      </c>
      <c r="AO119" s="38">
        <f t="shared" ref="AO119" si="205">IF(AO30=0,0,(AO30/(AO$14)))</f>
        <v>0</v>
      </c>
      <c r="AR119" s="12" t="str">
        <f t="shared" si="133"/>
        <v>RDT manufacturer: don't know</v>
      </c>
      <c r="AS119" s="37">
        <f t="shared" ref="AS119:AY119" si="206">IF(AS30=0,0,(AS30/(AS$14)))</f>
        <v>3.3963478790563738E-2</v>
      </c>
      <c r="AT119" s="38">
        <f t="shared" si="206"/>
        <v>0</v>
      </c>
      <c r="AU119" s="38">
        <f t="shared" si="206"/>
        <v>5.3334781664132087E-2</v>
      </c>
      <c r="AV119" s="38">
        <f t="shared" si="206"/>
        <v>3.1427113835058321E-2</v>
      </c>
      <c r="AW119" s="38">
        <f t="shared" si="206"/>
        <v>0</v>
      </c>
      <c r="AX119" s="149">
        <f t="shared" si="206"/>
        <v>2.8129239895245007E-2</v>
      </c>
      <c r="AY119" s="38">
        <f t="shared" si="206"/>
        <v>0.12773944805194806</v>
      </c>
      <c r="AZ119" s="38">
        <f t="shared" ref="AZ119:BF119" si="207">IF(AZ30=0,0,(AZ30/(AZ$14)))</f>
        <v>1.7144922439233521E-2</v>
      </c>
      <c r="BA119" s="38">
        <f t="shared" si="207"/>
        <v>0</v>
      </c>
      <c r="BB119" s="38">
        <f t="shared" si="207"/>
        <v>6.9322594563497771E-3</v>
      </c>
      <c r="BC119" s="38">
        <f t="shared" si="207"/>
        <v>1.2737818698360088E-2</v>
      </c>
      <c r="BD119" s="38">
        <f t="shared" si="207"/>
        <v>0</v>
      </c>
      <c r="BE119" s="38">
        <f t="shared" si="207"/>
        <v>3.5279073838682916E-2</v>
      </c>
      <c r="BF119" s="38">
        <f t="shared" si="207"/>
        <v>4.9830028926754078E-3</v>
      </c>
    </row>
    <row r="120" spans="10:58" x14ac:dyDescent="0.25">
      <c r="J120" s="138">
        <f>J$32</f>
        <v>0</v>
      </c>
      <c r="K120" s="37">
        <f>IF(K32=0,0,(K32/($K$14)))</f>
        <v>0</v>
      </c>
      <c r="L120" s="38">
        <f t="shared" ref="L120:Q120" si="208">IF(L32=0,0,(L32/(L$14)))</f>
        <v>0</v>
      </c>
      <c r="M120" s="38">
        <f t="shared" si="208"/>
        <v>0</v>
      </c>
      <c r="N120" s="38">
        <f t="shared" si="208"/>
        <v>0</v>
      </c>
      <c r="O120" s="38">
        <f t="shared" si="208"/>
        <v>0</v>
      </c>
      <c r="P120" s="38">
        <f t="shared" si="208"/>
        <v>0</v>
      </c>
      <c r="Q120" s="149">
        <f t="shared" si="208"/>
        <v>0</v>
      </c>
      <c r="R120" s="37">
        <f t="shared" ref="R120:T120" si="209">IF(R32=0,0,(R32/(R$14)))</f>
        <v>0</v>
      </c>
      <c r="S120" s="38">
        <f t="shared" si="209"/>
        <v>0</v>
      </c>
      <c r="T120" s="38">
        <f t="shared" si="209"/>
        <v>0</v>
      </c>
      <c r="U120" s="38">
        <f t="shared" ref="U120:X120" si="210">IF(U32=0,0,(U32/(U$14)))</f>
        <v>0</v>
      </c>
      <c r="V120" s="38">
        <f t="shared" si="210"/>
        <v>0</v>
      </c>
      <c r="W120" s="38">
        <f t="shared" si="210"/>
        <v>0</v>
      </c>
      <c r="X120" s="38">
        <f t="shared" si="210"/>
        <v>0</v>
      </c>
      <c r="AA120" s="12">
        <f t="shared" si="131"/>
        <v>0</v>
      </c>
      <c r="AB120" s="37">
        <f t="shared" ref="AB120:AH120" si="211">IF(AB32=0,0,(AB32/(AB$14)))</f>
        <v>0</v>
      </c>
      <c r="AC120" s="38">
        <f t="shared" si="211"/>
        <v>0</v>
      </c>
      <c r="AD120" s="38">
        <f t="shared" si="211"/>
        <v>0</v>
      </c>
      <c r="AE120" s="38">
        <f t="shared" si="211"/>
        <v>0</v>
      </c>
      <c r="AF120" s="38">
        <f t="shared" si="211"/>
        <v>0</v>
      </c>
      <c r="AG120" s="38">
        <f t="shared" si="211"/>
        <v>0</v>
      </c>
      <c r="AH120" s="149">
        <f t="shared" si="211"/>
        <v>0</v>
      </c>
      <c r="AI120" s="38">
        <f t="shared" ref="AI120:AM120" si="212">IF(AI32=0,0,(AI32/(AI$14)))</f>
        <v>0</v>
      </c>
      <c r="AJ120" s="38">
        <f t="shared" si="212"/>
        <v>0</v>
      </c>
      <c r="AK120" s="38">
        <f t="shared" si="212"/>
        <v>0</v>
      </c>
      <c r="AL120" s="38">
        <f t="shared" si="212"/>
        <v>0</v>
      </c>
      <c r="AM120" s="38">
        <f t="shared" si="212"/>
        <v>0</v>
      </c>
      <c r="AN120" s="38">
        <f t="shared" ref="AN120" si="213">IF(AN32=0,0,(AN32/(AN$14)))</f>
        <v>0</v>
      </c>
      <c r="AO120" s="38">
        <f t="shared" ref="AO120" si="214">IF(AO32=0,0,(AO32/(AO$14)))</f>
        <v>0</v>
      </c>
      <c r="AR120" s="12">
        <f t="shared" si="133"/>
        <v>0</v>
      </c>
      <c r="AS120" s="37">
        <f t="shared" ref="AS120:AY120" si="215">IF(AS32=0,0,(AS32/(AS$14)))</f>
        <v>7.3042418872521872E-2</v>
      </c>
      <c r="AT120" s="38">
        <f t="shared" si="215"/>
        <v>0</v>
      </c>
      <c r="AU120" s="38">
        <f t="shared" si="215"/>
        <v>1.0862480990658267E-4</v>
      </c>
      <c r="AV120" s="38">
        <f t="shared" si="215"/>
        <v>2.379571327737905E-2</v>
      </c>
      <c r="AW120" s="38">
        <f t="shared" si="215"/>
        <v>0</v>
      </c>
      <c r="AX120" s="149">
        <f t="shared" si="215"/>
        <v>0.12929511248540687</v>
      </c>
      <c r="AY120" s="38">
        <f t="shared" si="215"/>
        <v>0.13260957792207792</v>
      </c>
      <c r="AZ120" s="38">
        <f t="shared" ref="AZ120:BF120" si="216">IF(AZ32=0,0,(AZ32/(AZ$14)))</f>
        <v>4.978126056718625E-2</v>
      </c>
      <c r="BA120" s="38">
        <f t="shared" si="216"/>
        <v>0</v>
      </c>
      <c r="BB120" s="38">
        <f t="shared" si="216"/>
        <v>5.959058440001918E-2</v>
      </c>
      <c r="BC120" s="38">
        <f t="shared" si="216"/>
        <v>2.3729605358748886E-2</v>
      </c>
      <c r="BD120" s="38">
        <f t="shared" si="216"/>
        <v>0</v>
      </c>
      <c r="BE120" s="38">
        <f t="shared" si="216"/>
        <v>0.12340254679139298</v>
      </c>
      <c r="BF120" s="38">
        <f t="shared" si="216"/>
        <v>8.2926880766875696E-2</v>
      </c>
    </row>
    <row r="121" spans="10:58" x14ac:dyDescent="0.25">
      <c r="J121" s="131">
        <f>J$34</f>
        <v>0</v>
      </c>
      <c r="K121" s="37">
        <f>IF(K34=0,0,(K34/($K$14)))</f>
        <v>0</v>
      </c>
      <c r="L121" s="38">
        <f t="shared" ref="L121:Q121" si="217">IF(L34=0,0,(L34/(L$14)))</f>
        <v>0</v>
      </c>
      <c r="M121" s="38">
        <f t="shared" si="217"/>
        <v>0</v>
      </c>
      <c r="N121" s="38">
        <f t="shared" si="217"/>
        <v>0</v>
      </c>
      <c r="O121" s="38">
        <f t="shared" si="217"/>
        <v>0</v>
      </c>
      <c r="P121" s="38">
        <f t="shared" si="217"/>
        <v>0</v>
      </c>
      <c r="Q121" s="149">
        <f t="shared" si="217"/>
        <v>0</v>
      </c>
      <c r="R121" s="37">
        <f t="shared" ref="R121:T121" si="218">IF(R34=0,0,(R34/(R$14)))</f>
        <v>0</v>
      </c>
      <c r="S121" s="38">
        <f t="shared" si="218"/>
        <v>0</v>
      </c>
      <c r="T121" s="38">
        <f t="shared" si="218"/>
        <v>0</v>
      </c>
      <c r="U121" s="38">
        <f t="shared" ref="U121:X121" si="219">IF(U34=0,0,(U34/(U$14)))</f>
        <v>0</v>
      </c>
      <c r="V121" s="38">
        <f t="shared" si="219"/>
        <v>0</v>
      </c>
      <c r="W121" s="38">
        <f t="shared" si="219"/>
        <v>0</v>
      </c>
      <c r="X121" s="38">
        <f t="shared" si="219"/>
        <v>0</v>
      </c>
      <c r="AA121" s="15">
        <f t="shared" si="131"/>
        <v>0</v>
      </c>
      <c r="AB121" s="37">
        <f t="shared" ref="AB121:AH121" si="220">IF(AB34=0,0,(AB34/(AB$14)))</f>
        <v>0</v>
      </c>
      <c r="AC121" s="38">
        <f t="shared" si="220"/>
        <v>0</v>
      </c>
      <c r="AD121" s="38">
        <f t="shared" si="220"/>
        <v>0</v>
      </c>
      <c r="AE121" s="38">
        <f t="shared" si="220"/>
        <v>0</v>
      </c>
      <c r="AF121" s="38">
        <f t="shared" si="220"/>
        <v>0</v>
      </c>
      <c r="AG121" s="38">
        <f t="shared" si="220"/>
        <v>0</v>
      </c>
      <c r="AH121" s="149">
        <f t="shared" si="220"/>
        <v>0</v>
      </c>
      <c r="AI121" s="38">
        <f t="shared" ref="AI121:AM121" si="221">IF(AI34=0,0,(AI34/(AI$14)))</f>
        <v>0</v>
      </c>
      <c r="AJ121" s="38">
        <f t="shared" si="221"/>
        <v>0</v>
      </c>
      <c r="AK121" s="38">
        <f t="shared" si="221"/>
        <v>0</v>
      </c>
      <c r="AL121" s="38">
        <f t="shared" si="221"/>
        <v>0</v>
      </c>
      <c r="AM121" s="38">
        <f t="shared" si="221"/>
        <v>0</v>
      </c>
      <c r="AN121" s="38">
        <f t="shared" ref="AN121" si="222">IF(AN34=0,0,(AN34/(AN$14)))</f>
        <v>0</v>
      </c>
      <c r="AO121" s="38">
        <f t="shared" ref="AO121" si="223">IF(AO34=0,0,(AO34/(AO$14)))</f>
        <v>0</v>
      </c>
      <c r="AR121" s="15">
        <f t="shared" si="133"/>
        <v>0</v>
      </c>
      <c r="AS121" s="37">
        <f t="shared" ref="AS121:AY121" si="224">IF(AS34=0,0,(AS34/(AS$14)))</f>
        <v>2.5404252962675823E-3</v>
      </c>
      <c r="AT121" s="38">
        <f t="shared" si="224"/>
        <v>0</v>
      </c>
      <c r="AU121" s="38">
        <f t="shared" si="224"/>
        <v>0</v>
      </c>
      <c r="AV121" s="38">
        <f t="shared" si="224"/>
        <v>0</v>
      </c>
      <c r="AW121" s="38">
        <f t="shared" si="224"/>
        <v>0</v>
      </c>
      <c r="AX121" s="149">
        <f t="shared" si="224"/>
        <v>5.7899220648092642E-3</v>
      </c>
      <c r="AY121" s="38">
        <f t="shared" si="224"/>
        <v>0</v>
      </c>
      <c r="AZ121" s="38">
        <f t="shared" ref="AZ121:BF121" si="225">IF(AZ34=0,0,(AZ34/(AZ$14)))</f>
        <v>1.3200121717056935E-3</v>
      </c>
      <c r="BA121" s="38">
        <f t="shared" si="225"/>
        <v>0</v>
      </c>
      <c r="BB121" s="38">
        <f t="shared" si="225"/>
        <v>0</v>
      </c>
      <c r="BC121" s="38">
        <f t="shared" si="225"/>
        <v>6.1307304704048176E-6</v>
      </c>
      <c r="BD121" s="38">
        <f t="shared" si="225"/>
        <v>0</v>
      </c>
      <c r="BE121" s="38">
        <f t="shared" si="225"/>
        <v>3.1701692025483137E-3</v>
      </c>
      <c r="BF121" s="38">
        <f t="shared" si="225"/>
        <v>1.5234053335022486E-2</v>
      </c>
    </row>
    <row r="122" spans="10:58" x14ac:dyDescent="0.25">
      <c r="J122" s="131">
        <f>J$36</f>
        <v>0</v>
      </c>
      <c r="K122" s="37">
        <f>IF(K36=0,0,(K36/($K$14)))</f>
        <v>0</v>
      </c>
      <c r="L122" s="38">
        <f t="shared" ref="L122:Q122" si="226">IF(L36=0,0,(L36/(L$14)))</f>
        <v>0</v>
      </c>
      <c r="M122" s="38">
        <f t="shared" si="226"/>
        <v>0</v>
      </c>
      <c r="N122" s="38">
        <f t="shared" si="226"/>
        <v>0</v>
      </c>
      <c r="O122" s="38">
        <f t="shared" si="226"/>
        <v>0</v>
      </c>
      <c r="P122" s="38">
        <f t="shared" si="226"/>
        <v>0</v>
      </c>
      <c r="Q122" s="149">
        <f t="shared" si="226"/>
        <v>0</v>
      </c>
      <c r="R122" s="37">
        <f t="shared" ref="R122:T122" si="227">IF(R36=0,0,(R36/(R$14)))</f>
        <v>0</v>
      </c>
      <c r="S122" s="38">
        <f t="shared" si="227"/>
        <v>0</v>
      </c>
      <c r="T122" s="38">
        <f t="shared" si="227"/>
        <v>0</v>
      </c>
      <c r="U122" s="38">
        <f t="shared" ref="U122:X122" si="228">IF(U36=0,0,(U36/(U$14)))</f>
        <v>0</v>
      </c>
      <c r="V122" s="38">
        <f t="shared" si="228"/>
        <v>0</v>
      </c>
      <c r="W122" s="38">
        <f t="shared" si="228"/>
        <v>0</v>
      </c>
      <c r="X122" s="38">
        <f t="shared" si="228"/>
        <v>0</v>
      </c>
      <c r="AA122" s="15">
        <f t="shared" si="131"/>
        <v>0</v>
      </c>
      <c r="AB122" s="37">
        <f t="shared" ref="AB122:AH122" si="229">IF(AB36=0,0,(AB36/(AB$14)))</f>
        <v>0</v>
      </c>
      <c r="AC122" s="38">
        <f t="shared" si="229"/>
        <v>0</v>
      </c>
      <c r="AD122" s="38">
        <f t="shared" si="229"/>
        <v>0</v>
      </c>
      <c r="AE122" s="38">
        <f t="shared" si="229"/>
        <v>0</v>
      </c>
      <c r="AF122" s="38">
        <f t="shared" si="229"/>
        <v>0</v>
      </c>
      <c r="AG122" s="38">
        <f t="shared" si="229"/>
        <v>0</v>
      </c>
      <c r="AH122" s="149">
        <f t="shared" si="229"/>
        <v>0</v>
      </c>
      <c r="AI122" s="38">
        <f t="shared" ref="AI122:AM122" si="230">IF(AI36=0,0,(AI36/(AI$14)))</f>
        <v>0</v>
      </c>
      <c r="AJ122" s="38">
        <f t="shared" si="230"/>
        <v>0</v>
      </c>
      <c r="AK122" s="38">
        <f t="shared" si="230"/>
        <v>0</v>
      </c>
      <c r="AL122" s="38">
        <f t="shared" si="230"/>
        <v>0</v>
      </c>
      <c r="AM122" s="38">
        <f t="shared" si="230"/>
        <v>0</v>
      </c>
      <c r="AN122" s="38">
        <f t="shared" ref="AN122" si="231">IF(AN36=0,0,(AN36/(AN$14)))</f>
        <v>0</v>
      </c>
      <c r="AO122" s="38">
        <f t="shared" ref="AO122" si="232">IF(AO36=0,0,(AO36/(AO$14)))</f>
        <v>0</v>
      </c>
      <c r="AR122" s="15">
        <f t="shared" si="133"/>
        <v>0</v>
      </c>
      <c r="AS122" s="37">
        <f t="shared" ref="AS122:AY122" si="233">IF(AS36=0,0,(AS36/(AS$14)))</f>
        <v>0</v>
      </c>
      <c r="AT122" s="38">
        <f t="shared" si="233"/>
        <v>0</v>
      </c>
      <c r="AU122" s="38">
        <f t="shared" si="233"/>
        <v>0</v>
      </c>
      <c r="AV122" s="38">
        <f t="shared" si="233"/>
        <v>0</v>
      </c>
      <c r="AW122" s="38">
        <f t="shared" si="233"/>
        <v>0</v>
      </c>
      <c r="AX122" s="149">
        <f t="shared" si="233"/>
        <v>0</v>
      </c>
      <c r="AY122" s="38">
        <f t="shared" si="233"/>
        <v>0</v>
      </c>
      <c r="AZ122" s="38">
        <f t="shared" ref="AZ122:BF122" si="234">IF(AZ36=0,0,(AZ36/(AZ$14)))</f>
        <v>0</v>
      </c>
      <c r="BA122" s="38">
        <f t="shared" si="234"/>
        <v>0</v>
      </c>
      <c r="BB122" s="38">
        <f t="shared" si="234"/>
        <v>0</v>
      </c>
      <c r="BC122" s="38">
        <f t="shared" si="234"/>
        <v>0</v>
      </c>
      <c r="BD122" s="38">
        <f t="shared" si="234"/>
        <v>0</v>
      </c>
      <c r="BE122" s="38">
        <f t="shared" si="234"/>
        <v>0</v>
      </c>
      <c r="BF122" s="38">
        <f t="shared" si="234"/>
        <v>0</v>
      </c>
    </row>
    <row r="123" spans="10:58" x14ac:dyDescent="0.25">
      <c r="J123" s="131">
        <f>J$38</f>
        <v>0</v>
      </c>
      <c r="K123" s="37">
        <f>IF(K38=0,0,(K38/($K$14)))</f>
        <v>0</v>
      </c>
      <c r="L123" s="38">
        <f t="shared" ref="L123:Q123" si="235">IF(L38=0,0,(L38/(L$14)))</f>
        <v>0</v>
      </c>
      <c r="M123" s="38">
        <f t="shared" si="235"/>
        <v>0</v>
      </c>
      <c r="N123" s="38">
        <f t="shared" si="235"/>
        <v>0</v>
      </c>
      <c r="O123" s="38">
        <f t="shared" si="235"/>
        <v>0</v>
      </c>
      <c r="P123" s="38">
        <f t="shared" si="235"/>
        <v>0</v>
      </c>
      <c r="Q123" s="149">
        <f t="shared" si="235"/>
        <v>0</v>
      </c>
      <c r="R123" s="37">
        <f t="shared" ref="R123:T123" si="236">IF(R38=0,0,(R38/(R$14)))</f>
        <v>0</v>
      </c>
      <c r="S123" s="38">
        <f t="shared" si="236"/>
        <v>0</v>
      </c>
      <c r="T123" s="38">
        <f t="shared" si="236"/>
        <v>0</v>
      </c>
      <c r="U123" s="38">
        <f t="shared" ref="U123:X123" si="237">IF(U38=0,0,(U38/(U$14)))</f>
        <v>0</v>
      </c>
      <c r="V123" s="38">
        <f t="shared" si="237"/>
        <v>0</v>
      </c>
      <c r="W123" s="38">
        <f t="shared" si="237"/>
        <v>0</v>
      </c>
      <c r="X123" s="38">
        <f t="shared" si="237"/>
        <v>0</v>
      </c>
      <c r="AA123" s="15">
        <f t="shared" si="131"/>
        <v>0</v>
      </c>
      <c r="AB123" s="37">
        <f t="shared" ref="AB123:AH123" si="238">IF(AB38=0,0,(AB38/(AB$14)))</f>
        <v>0</v>
      </c>
      <c r="AC123" s="38">
        <f t="shared" si="238"/>
        <v>0</v>
      </c>
      <c r="AD123" s="38">
        <f t="shared" si="238"/>
        <v>0</v>
      </c>
      <c r="AE123" s="38">
        <f t="shared" si="238"/>
        <v>0</v>
      </c>
      <c r="AF123" s="38">
        <f t="shared" si="238"/>
        <v>0</v>
      </c>
      <c r="AG123" s="38">
        <f t="shared" si="238"/>
        <v>0</v>
      </c>
      <c r="AH123" s="149">
        <f t="shared" si="238"/>
        <v>0</v>
      </c>
      <c r="AI123" s="38">
        <f t="shared" ref="AI123:AM123" si="239">IF(AI38=0,0,(AI38/(AI$14)))</f>
        <v>0</v>
      </c>
      <c r="AJ123" s="38">
        <f t="shared" si="239"/>
        <v>0</v>
      </c>
      <c r="AK123" s="38">
        <f t="shared" si="239"/>
        <v>0</v>
      </c>
      <c r="AL123" s="38">
        <f t="shared" si="239"/>
        <v>0</v>
      </c>
      <c r="AM123" s="38">
        <f t="shared" si="239"/>
        <v>0</v>
      </c>
      <c r="AN123" s="38">
        <f t="shared" ref="AN123" si="240">IF(AN38=0,0,(AN38/(AN$14)))</f>
        <v>0</v>
      </c>
      <c r="AO123" s="38">
        <f t="shared" ref="AO123" si="241">IF(AO38=0,0,(AO38/(AO$14)))</f>
        <v>0</v>
      </c>
      <c r="AR123" s="15">
        <f t="shared" si="133"/>
        <v>0</v>
      </c>
      <c r="AS123" s="37">
        <f t="shared" ref="AS123:AY123" si="242">IF(AS38=0,0,(AS38/(AS$14)))</f>
        <v>0</v>
      </c>
      <c r="AT123" s="38">
        <f t="shared" si="242"/>
        <v>0</v>
      </c>
      <c r="AU123" s="38">
        <f t="shared" si="242"/>
        <v>0</v>
      </c>
      <c r="AV123" s="38">
        <f t="shared" si="242"/>
        <v>0</v>
      </c>
      <c r="AW123" s="38">
        <f t="shared" si="242"/>
        <v>0</v>
      </c>
      <c r="AX123" s="149">
        <f t="shared" si="242"/>
        <v>0</v>
      </c>
      <c r="AY123" s="38">
        <f t="shared" si="242"/>
        <v>0</v>
      </c>
      <c r="AZ123" s="38">
        <f t="shared" ref="AZ123:BF123" si="243">IF(AZ38=0,0,(AZ38/(AZ$14)))</f>
        <v>0</v>
      </c>
      <c r="BA123" s="38">
        <f t="shared" si="243"/>
        <v>0</v>
      </c>
      <c r="BB123" s="38">
        <f t="shared" si="243"/>
        <v>0</v>
      </c>
      <c r="BC123" s="38">
        <f t="shared" si="243"/>
        <v>0</v>
      </c>
      <c r="BD123" s="38">
        <f t="shared" si="243"/>
        <v>0</v>
      </c>
      <c r="BE123" s="38">
        <f t="shared" si="243"/>
        <v>0</v>
      </c>
      <c r="BF123" s="38">
        <f t="shared" si="243"/>
        <v>0</v>
      </c>
    </row>
    <row r="124" spans="10:58" x14ac:dyDescent="0.25">
      <c r="J124" s="131">
        <f>J$40</f>
        <v>0</v>
      </c>
      <c r="K124" s="37">
        <f>IF(K40=0,0,(K40/($K$14)))</f>
        <v>0</v>
      </c>
      <c r="L124" s="38">
        <f t="shared" ref="L124:Q124" si="244">IF(L40=0,0,(L40/(L$14)))</f>
        <v>0</v>
      </c>
      <c r="M124" s="38">
        <f t="shared" si="244"/>
        <v>0</v>
      </c>
      <c r="N124" s="38">
        <f t="shared" si="244"/>
        <v>0</v>
      </c>
      <c r="O124" s="38">
        <f t="shared" si="244"/>
        <v>0</v>
      </c>
      <c r="P124" s="38">
        <f t="shared" si="244"/>
        <v>0</v>
      </c>
      <c r="Q124" s="149">
        <f t="shared" si="244"/>
        <v>0</v>
      </c>
      <c r="R124" s="37">
        <f t="shared" ref="R124:T124" si="245">IF(R40=0,0,(R40/(R$14)))</f>
        <v>0</v>
      </c>
      <c r="S124" s="38">
        <f t="shared" si="245"/>
        <v>0</v>
      </c>
      <c r="T124" s="38">
        <f t="shared" si="245"/>
        <v>0</v>
      </c>
      <c r="U124" s="38">
        <f t="shared" ref="U124:X124" si="246">IF(U40=0,0,(U40/(U$14)))</f>
        <v>0</v>
      </c>
      <c r="V124" s="38">
        <f t="shared" si="246"/>
        <v>0</v>
      </c>
      <c r="W124" s="38">
        <f t="shared" si="246"/>
        <v>0</v>
      </c>
      <c r="X124" s="38">
        <f t="shared" si="246"/>
        <v>0</v>
      </c>
      <c r="AA124" s="15">
        <f t="shared" si="131"/>
        <v>0</v>
      </c>
      <c r="AB124" s="37">
        <f t="shared" ref="AB124:AH124" si="247">IF(AB40=0,0,(AB40/(AB$14)))</f>
        <v>0</v>
      </c>
      <c r="AC124" s="38">
        <f t="shared" si="247"/>
        <v>0</v>
      </c>
      <c r="AD124" s="38">
        <f t="shared" si="247"/>
        <v>0</v>
      </c>
      <c r="AE124" s="38">
        <f t="shared" si="247"/>
        <v>0</v>
      </c>
      <c r="AF124" s="38">
        <f t="shared" si="247"/>
        <v>0</v>
      </c>
      <c r="AG124" s="38">
        <f t="shared" si="247"/>
        <v>0</v>
      </c>
      <c r="AH124" s="149">
        <f t="shared" si="247"/>
        <v>0</v>
      </c>
      <c r="AI124" s="38">
        <f t="shared" ref="AI124:AM124" si="248">IF(AI40=0,0,(AI40/(AI$14)))</f>
        <v>0</v>
      </c>
      <c r="AJ124" s="38">
        <f t="shared" si="248"/>
        <v>0</v>
      </c>
      <c r="AK124" s="38">
        <f t="shared" si="248"/>
        <v>0</v>
      </c>
      <c r="AL124" s="38">
        <f t="shared" si="248"/>
        <v>0</v>
      </c>
      <c r="AM124" s="38">
        <f t="shared" si="248"/>
        <v>0</v>
      </c>
      <c r="AN124" s="38">
        <f t="shared" ref="AN124" si="249">IF(AN40=0,0,(AN40/(AN$14)))</f>
        <v>0</v>
      </c>
      <c r="AO124" s="38">
        <f t="shared" ref="AO124" si="250">IF(AO40=0,0,(AO40/(AO$14)))</f>
        <v>0</v>
      </c>
      <c r="AR124" s="15">
        <f t="shared" si="133"/>
        <v>0</v>
      </c>
      <c r="AS124" s="37">
        <f t="shared" ref="AS124:AY124" si="251">IF(AS40=0,0,(AS40/(AS$14)))</f>
        <v>0</v>
      </c>
      <c r="AT124" s="38">
        <f t="shared" si="251"/>
        <v>0</v>
      </c>
      <c r="AU124" s="38">
        <f t="shared" si="251"/>
        <v>0</v>
      </c>
      <c r="AV124" s="38">
        <f t="shared" si="251"/>
        <v>0</v>
      </c>
      <c r="AW124" s="38">
        <f t="shared" si="251"/>
        <v>0</v>
      </c>
      <c r="AX124" s="149">
        <f t="shared" si="251"/>
        <v>0</v>
      </c>
      <c r="AY124" s="38">
        <f t="shared" si="251"/>
        <v>0</v>
      </c>
      <c r="AZ124" s="38">
        <f t="shared" ref="AZ124:BF124" si="252">IF(AZ40=0,0,(AZ40/(AZ$14)))</f>
        <v>0</v>
      </c>
      <c r="BA124" s="38">
        <f t="shared" si="252"/>
        <v>0</v>
      </c>
      <c r="BB124" s="38">
        <f t="shared" si="252"/>
        <v>0</v>
      </c>
      <c r="BC124" s="38">
        <f t="shared" si="252"/>
        <v>0</v>
      </c>
      <c r="BD124" s="38">
        <f t="shared" si="252"/>
        <v>0</v>
      </c>
      <c r="BE124" s="38">
        <f t="shared" si="252"/>
        <v>0</v>
      </c>
      <c r="BF124" s="38">
        <f t="shared" si="252"/>
        <v>0</v>
      </c>
    </row>
    <row r="125" spans="10:58" x14ac:dyDescent="0.25">
      <c r="J125" s="138">
        <f>J$42</f>
        <v>0</v>
      </c>
      <c r="K125" s="37">
        <f>IF(K42=0,0,(K42/($K$14)))</f>
        <v>0</v>
      </c>
      <c r="L125" s="38">
        <f t="shared" ref="L125:Q125" si="253">IF(L42=0,0,(L42/(L$14)))</f>
        <v>0</v>
      </c>
      <c r="M125" s="38">
        <f t="shared" si="253"/>
        <v>0</v>
      </c>
      <c r="N125" s="38">
        <f t="shared" si="253"/>
        <v>0</v>
      </c>
      <c r="O125" s="38">
        <f t="shared" si="253"/>
        <v>0</v>
      </c>
      <c r="P125" s="38">
        <f t="shared" si="253"/>
        <v>0</v>
      </c>
      <c r="Q125" s="149">
        <f t="shared" si="253"/>
        <v>0</v>
      </c>
      <c r="R125" s="37">
        <f t="shared" ref="R125:T125" si="254">IF(R42=0,0,(R42/(R$14)))</f>
        <v>0</v>
      </c>
      <c r="S125" s="38">
        <f t="shared" si="254"/>
        <v>0</v>
      </c>
      <c r="T125" s="38">
        <f t="shared" si="254"/>
        <v>0</v>
      </c>
      <c r="U125" s="38">
        <f t="shared" ref="U125:X125" si="255">IF(U42=0,0,(U42/(U$14)))</f>
        <v>0</v>
      </c>
      <c r="V125" s="38">
        <f t="shared" si="255"/>
        <v>0</v>
      </c>
      <c r="W125" s="38">
        <f t="shared" si="255"/>
        <v>0</v>
      </c>
      <c r="X125" s="38">
        <f t="shared" si="255"/>
        <v>0</v>
      </c>
      <c r="AA125" s="12">
        <f t="shared" si="131"/>
        <v>0</v>
      </c>
      <c r="AB125" s="37">
        <f t="shared" ref="AB125:AH125" si="256">IF(AB42=0,0,(AB42/(AB$14)))</f>
        <v>0</v>
      </c>
      <c r="AC125" s="38">
        <f t="shared" si="256"/>
        <v>0</v>
      </c>
      <c r="AD125" s="38">
        <f t="shared" si="256"/>
        <v>0</v>
      </c>
      <c r="AE125" s="38">
        <f t="shared" si="256"/>
        <v>0</v>
      </c>
      <c r="AF125" s="38">
        <f t="shared" si="256"/>
        <v>0</v>
      </c>
      <c r="AG125" s="38">
        <f t="shared" si="256"/>
        <v>0</v>
      </c>
      <c r="AH125" s="149">
        <f t="shared" si="256"/>
        <v>0</v>
      </c>
      <c r="AI125" s="38">
        <f t="shared" ref="AI125:AM125" si="257">IF(AI42=0,0,(AI42/(AI$14)))</f>
        <v>0</v>
      </c>
      <c r="AJ125" s="38">
        <f t="shared" si="257"/>
        <v>0</v>
      </c>
      <c r="AK125" s="38">
        <f t="shared" si="257"/>
        <v>0</v>
      </c>
      <c r="AL125" s="38">
        <f t="shared" si="257"/>
        <v>0</v>
      </c>
      <c r="AM125" s="38">
        <f t="shared" si="257"/>
        <v>0</v>
      </c>
      <c r="AN125" s="38">
        <f t="shared" ref="AN125" si="258">IF(AN42=0,0,(AN42/(AN$14)))</f>
        <v>0</v>
      </c>
      <c r="AO125" s="38">
        <f t="shared" ref="AO125" si="259">IF(AO42=0,0,(AO42/(AO$14)))</f>
        <v>0</v>
      </c>
      <c r="AR125" s="12">
        <f t="shared" si="133"/>
        <v>0</v>
      </c>
      <c r="AS125" s="37">
        <f t="shared" ref="AS125:AY125" si="260">IF(AS42=0,0,(AS42/(AS$14)))</f>
        <v>6.6452541809724217E-4</v>
      </c>
      <c r="AT125" s="38">
        <f t="shared" si="260"/>
        <v>0</v>
      </c>
      <c r="AU125" s="38">
        <f t="shared" si="260"/>
        <v>4.0191179665435587E-3</v>
      </c>
      <c r="AV125" s="38">
        <f t="shared" si="260"/>
        <v>1.0832116176193107E-3</v>
      </c>
      <c r="AW125" s="38">
        <f t="shared" si="260"/>
        <v>0</v>
      </c>
      <c r="AX125" s="149">
        <f t="shared" si="260"/>
        <v>0</v>
      </c>
      <c r="AY125" s="38">
        <f t="shared" si="260"/>
        <v>0</v>
      </c>
      <c r="AZ125" s="38">
        <f t="shared" ref="AZ125:BF125" si="261">IF(AZ42=0,0,(AZ42/(AZ$14)))</f>
        <v>1.7893592375670638E-3</v>
      </c>
      <c r="BA125" s="38">
        <f t="shared" si="261"/>
        <v>0</v>
      </c>
      <c r="BB125" s="38">
        <f t="shared" si="261"/>
        <v>3.5591351455007428E-2</v>
      </c>
      <c r="BC125" s="38">
        <f t="shared" si="261"/>
        <v>3.1695876531992912E-4</v>
      </c>
      <c r="BD125" s="38">
        <f t="shared" si="261"/>
        <v>0</v>
      </c>
      <c r="BE125" s="38">
        <f t="shared" si="261"/>
        <v>0</v>
      </c>
      <c r="BF125" s="38">
        <f t="shared" si="261"/>
        <v>0</v>
      </c>
    </row>
    <row r="126" spans="10:58" x14ac:dyDescent="0.25">
      <c r="J126" s="131">
        <f>J$44</f>
        <v>0</v>
      </c>
      <c r="K126" s="37">
        <f>IF(K44=0,0,(K44/($K$14)))</f>
        <v>0</v>
      </c>
      <c r="L126" s="38">
        <f t="shared" ref="L126:Q126" si="262">IF(L44=0,0,(L44/(L$14)))</f>
        <v>0</v>
      </c>
      <c r="M126" s="38">
        <f t="shared" si="262"/>
        <v>0</v>
      </c>
      <c r="N126" s="38">
        <f t="shared" si="262"/>
        <v>0</v>
      </c>
      <c r="O126" s="38">
        <f t="shared" si="262"/>
        <v>0</v>
      </c>
      <c r="P126" s="38">
        <f t="shared" si="262"/>
        <v>0</v>
      </c>
      <c r="Q126" s="149">
        <f t="shared" si="262"/>
        <v>0</v>
      </c>
      <c r="R126" s="37">
        <f t="shared" ref="R126:T126" si="263">IF(R44=0,0,(R44/(R$14)))</f>
        <v>0</v>
      </c>
      <c r="S126" s="38">
        <f t="shared" si="263"/>
        <v>0</v>
      </c>
      <c r="T126" s="38">
        <f t="shared" si="263"/>
        <v>0</v>
      </c>
      <c r="U126" s="38">
        <f t="shared" ref="U126:X126" si="264">IF(U44=0,0,(U44/(U$14)))</f>
        <v>0</v>
      </c>
      <c r="V126" s="38">
        <f t="shared" si="264"/>
        <v>0</v>
      </c>
      <c r="W126" s="38">
        <f t="shared" si="264"/>
        <v>0</v>
      </c>
      <c r="X126" s="38">
        <f t="shared" si="264"/>
        <v>0</v>
      </c>
      <c r="AA126" s="153">
        <f t="shared" si="131"/>
        <v>0</v>
      </c>
      <c r="AB126" s="154">
        <f t="shared" ref="AB126:AH126" si="265">IF(AB44=0,0,(AB44/(AB$14)))</f>
        <v>0</v>
      </c>
      <c r="AC126" s="155">
        <f t="shared" si="265"/>
        <v>0</v>
      </c>
      <c r="AD126" s="155">
        <f t="shared" si="265"/>
        <v>0</v>
      </c>
      <c r="AE126" s="155">
        <f t="shared" si="265"/>
        <v>0</v>
      </c>
      <c r="AF126" s="155">
        <f t="shared" si="265"/>
        <v>0</v>
      </c>
      <c r="AG126" s="155">
        <f t="shared" si="265"/>
        <v>0</v>
      </c>
      <c r="AH126" s="156">
        <f t="shared" si="265"/>
        <v>0</v>
      </c>
      <c r="AI126" s="38">
        <f t="shared" ref="AI126:AM126" si="266">IF(AI44=0,0,(AI44/(AI$14)))</f>
        <v>0</v>
      </c>
      <c r="AJ126" s="38">
        <f t="shared" si="266"/>
        <v>0</v>
      </c>
      <c r="AK126" s="38">
        <f t="shared" si="266"/>
        <v>0</v>
      </c>
      <c r="AL126" s="38">
        <f t="shared" si="266"/>
        <v>0</v>
      </c>
      <c r="AM126" s="38">
        <f t="shared" si="266"/>
        <v>0</v>
      </c>
      <c r="AN126" s="38">
        <f t="shared" ref="AN126" si="267">IF(AN44=0,0,(AN44/(AN$14)))</f>
        <v>0</v>
      </c>
      <c r="AO126" s="38">
        <f t="shared" ref="AO126" si="268">IF(AO44=0,0,(AO44/(AO$14)))</f>
        <v>0</v>
      </c>
      <c r="AR126" s="15">
        <f t="shared" si="133"/>
        <v>0</v>
      </c>
      <c r="AS126" s="37">
        <f t="shared" ref="AS126:AY126" si="269">IF(AS44=0,0,(AS44/(AS$14)))</f>
        <v>2.08079521541699E-2</v>
      </c>
      <c r="AT126" s="38">
        <f t="shared" si="269"/>
        <v>0</v>
      </c>
      <c r="AU126" s="38">
        <f t="shared" si="269"/>
        <v>0.24560069519878339</v>
      </c>
      <c r="AV126" s="38">
        <f t="shared" si="269"/>
        <v>2.6213721146387318E-2</v>
      </c>
      <c r="AW126" s="38">
        <f t="shared" si="269"/>
        <v>0</v>
      </c>
      <c r="AX126" s="149">
        <f t="shared" si="269"/>
        <v>0</v>
      </c>
      <c r="AY126" s="38">
        <f t="shared" si="269"/>
        <v>0</v>
      </c>
      <c r="AZ126" s="38">
        <f t="shared" ref="AZ126:BF126" si="270">IF(AZ44=0,0,(AZ44/(AZ$14)))</f>
        <v>1.2004958404169189E-2</v>
      </c>
      <c r="BA126" s="38">
        <f t="shared" si="270"/>
        <v>0.11364584782306301</v>
      </c>
      <c r="BB126" s="38">
        <f t="shared" si="270"/>
        <v>9.1375425475813801E-2</v>
      </c>
      <c r="BC126" s="38">
        <f t="shared" si="270"/>
        <v>1.1047576307669482E-2</v>
      </c>
      <c r="BD126" s="38">
        <f t="shared" si="270"/>
        <v>0</v>
      </c>
      <c r="BE126" s="38">
        <f t="shared" si="270"/>
        <v>0</v>
      </c>
      <c r="BF126" s="38">
        <f t="shared" si="270"/>
        <v>0</v>
      </c>
    </row>
    <row r="127" spans="10:58" x14ac:dyDescent="0.25">
      <c r="J127" s="138">
        <f>J$46</f>
        <v>0</v>
      </c>
      <c r="K127" s="37">
        <f>IF(K46=0,0,(K46/($K$14)))</f>
        <v>0</v>
      </c>
      <c r="L127" s="38">
        <f t="shared" ref="L127:Q127" si="271">IF(L46=0,0,(L46/(L$14)))</f>
        <v>0</v>
      </c>
      <c r="M127" s="38">
        <f t="shared" si="271"/>
        <v>0</v>
      </c>
      <c r="N127" s="38">
        <f t="shared" si="271"/>
        <v>0</v>
      </c>
      <c r="O127" s="38">
        <f t="shared" si="271"/>
        <v>0</v>
      </c>
      <c r="P127" s="38">
        <f t="shared" si="271"/>
        <v>0</v>
      </c>
      <c r="Q127" s="149">
        <f t="shared" si="271"/>
        <v>0</v>
      </c>
      <c r="R127" s="37">
        <f t="shared" ref="R127:T127" si="272">IF(R46=0,0,(R46/(R$14)))</f>
        <v>0</v>
      </c>
      <c r="S127" s="38">
        <f t="shared" si="272"/>
        <v>0</v>
      </c>
      <c r="T127" s="38">
        <f t="shared" si="272"/>
        <v>0</v>
      </c>
      <c r="U127" s="38">
        <f t="shared" ref="U127:X127" si="273">IF(U46=0,0,(U46/(U$14)))</f>
        <v>0</v>
      </c>
      <c r="V127" s="38">
        <f t="shared" si="273"/>
        <v>0</v>
      </c>
      <c r="W127" s="38">
        <f t="shared" si="273"/>
        <v>0</v>
      </c>
      <c r="X127" s="38">
        <f t="shared" si="273"/>
        <v>0</v>
      </c>
      <c r="AA127" s="146">
        <f t="shared" si="131"/>
        <v>0</v>
      </c>
      <c r="AB127" s="147">
        <f t="shared" ref="AB127:AH127" si="274">IF(AB46=0,0,(AB46/(AB$14)))</f>
        <v>0</v>
      </c>
      <c r="AC127" s="148">
        <f t="shared" si="274"/>
        <v>0</v>
      </c>
      <c r="AD127" s="148">
        <f t="shared" si="274"/>
        <v>0</v>
      </c>
      <c r="AE127" s="148">
        <f t="shared" si="274"/>
        <v>0</v>
      </c>
      <c r="AF127" s="148">
        <f t="shared" si="274"/>
        <v>0</v>
      </c>
      <c r="AG127" s="148">
        <f t="shared" si="274"/>
        <v>0</v>
      </c>
      <c r="AH127" s="152">
        <f t="shared" si="274"/>
        <v>0</v>
      </c>
      <c r="AI127" s="38">
        <f t="shared" ref="AI127:AM127" si="275">IF(AI46=0,0,(AI46/(AI$14)))</f>
        <v>0</v>
      </c>
      <c r="AJ127" s="38">
        <f t="shared" si="275"/>
        <v>0</v>
      </c>
      <c r="AK127" s="38">
        <f t="shared" si="275"/>
        <v>0</v>
      </c>
      <c r="AL127" s="38">
        <f t="shared" si="275"/>
        <v>0</v>
      </c>
      <c r="AM127" s="38">
        <f t="shared" si="275"/>
        <v>0</v>
      </c>
      <c r="AN127" s="38">
        <f t="shared" ref="AN127" si="276">IF(AN46=0,0,(AN46/(AN$14)))</f>
        <v>0</v>
      </c>
      <c r="AO127" s="38">
        <f t="shared" ref="AO127" si="277">IF(AO46=0,0,(AO46/(AO$14)))</f>
        <v>0</v>
      </c>
      <c r="AR127" s="12">
        <f t="shared" si="133"/>
        <v>0</v>
      </c>
      <c r="AS127" s="37">
        <f t="shared" ref="AS127:AY127" si="278">IF(AS46=0,0,(AS46/(AS$14)))</f>
        <v>3.8071768745154505E-4</v>
      </c>
      <c r="AT127" s="38">
        <f t="shared" si="278"/>
        <v>0</v>
      </c>
      <c r="AU127" s="38">
        <f t="shared" si="278"/>
        <v>2.1724961981316534E-4</v>
      </c>
      <c r="AV127" s="38">
        <f t="shared" si="278"/>
        <v>7.5475390130893898E-4</v>
      </c>
      <c r="AW127" s="38">
        <f t="shared" si="278"/>
        <v>0</v>
      </c>
      <c r="AX127" s="149">
        <f t="shared" si="278"/>
        <v>0</v>
      </c>
      <c r="AY127" s="38">
        <f t="shared" si="278"/>
        <v>0</v>
      </c>
      <c r="AZ127" s="38">
        <f t="shared" ref="AZ127:BF127" si="279">IF(AZ46=0,0,(AZ46/(AZ$14)))</f>
        <v>5.9504235762045685E-4</v>
      </c>
      <c r="BA127" s="38">
        <f t="shared" si="279"/>
        <v>3.9226596188621503E-2</v>
      </c>
      <c r="BB127" s="38">
        <f t="shared" si="279"/>
        <v>6.4240855266311904E-3</v>
      </c>
      <c r="BC127" s="38">
        <f t="shared" si="279"/>
        <v>2.7833516335637871E-4</v>
      </c>
      <c r="BD127" s="38">
        <f t="shared" si="279"/>
        <v>0</v>
      </c>
      <c r="BE127" s="38">
        <f t="shared" si="279"/>
        <v>0</v>
      </c>
      <c r="BF127" s="38">
        <f t="shared" si="279"/>
        <v>0</v>
      </c>
    </row>
    <row r="128" spans="10:58" x14ac:dyDescent="0.25">
      <c r="J128" s="205" t="str">
        <f>T_iv_strat1!B1</f>
        <v>Rural</v>
      </c>
      <c r="K128" s="205"/>
      <c r="L128" s="205"/>
      <c r="M128" s="205"/>
      <c r="N128" s="205"/>
      <c r="O128" s="205"/>
      <c r="P128" s="205"/>
      <c r="Q128" s="205"/>
      <c r="R128" s="205"/>
      <c r="S128" s="205"/>
      <c r="T128" s="205"/>
      <c r="U128" s="205"/>
      <c r="V128" s="205"/>
      <c r="W128" s="205"/>
      <c r="X128" s="205"/>
      <c r="AA128" s="205" t="str">
        <f>T_iv_strat2!B1</f>
        <v>Rural</v>
      </c>
      <c r="AB128" s="205"/>
      <c r="AC128" s="205"/>
      <c r="AD128" s="205"/>
      <c r="AE128" s="205"/>
      <c r="AF128" s="205"/>
      <c r="AG128" s="205"/>
      <c r="AH128" s="205"/>
      <c r="AI128" s="205"/>
      <c r="AJ128" s="205"/>
      <c r="AK128" s="205"/>
      <c r="AL128" s="205"/>
      <c r="AM128" s="205"/>
      <c r="AN128" s="205"/>
      <c r="AO128" s="205"/>
      <c r="AR128" s="205" t="str">
        <f>T_iv_strat3!B1</f>
        <v>Rural</v>
      </c>
      <c r="AS128" s="205"/>
      <c r="AT128" s="205"/>
      <c r="AU128" s="205"/>
      <c r="AV128" s="205"/>
      <c r="AW128" s="205"/>
      <c r="AX128" s="205"/>
      <c r="AY128" s="205"/>
      <c r="AZ128" s="205"/>
      <c r="BA128" s="205"/>
      <c r="BB128" s="205"/>
      <c r="BC128" s="205"/>
      <c r="BD128" s="205"/>
      <c r="BE128" s="205"/>
      <c r="BF128" s="205"/>
    </row>
    <row r="129" spans="10:58" ht="38.25" customHeight="1" thickBot="1" x14ac:dyDescent="0.3">
      <c r="J129" s="188" t="str">
        <f>T_iv_strat1!C1</f>
        <v>Urban strat1 Footnote: Volume data were available for the following total number of blood test products=3621;  by outlet type: Private not for profit=25; private not for profit=40; pharmacy=640; PPMV=2902; informal=0; labs = 0; wholesalers= 14;   The number of blood test products with volume data, from outlets that met screening criteria for a full interview but did not complete the interview =4</v>
      </c>
      <c r="K129" s="188"/>
      <c r="L129" s="188"/>
      <c r="M129" s="188"/>
      <c r="N129" s="188"/>
      <c r="O129" s="188"/>
      <c r="P129" s="188"/>
      <c r="Q129" s="188"/>
      <c r="R129" s="188"/>
      <c r="S129" s="188"/>
      <c r="T129" s="188"/>
      <c r="U129" s="188"/>
      <c r="V129" s="188"/>
      <c r="W129" s="188"/>
      <c r="X129" s="188"/>
      <c r="AA129" s="188" t="str">
        <f>T_iv_strat2!C1</f>
        <v>Urban strat2 Footnote: Volume data were available for the following total number of blood test products=7671;  by outlet type: Private not for profit=64; private not for profit=351; pharmacy=1306; PPMV=5704; informal=123; labs = 3; wholesalers= 120;   The number of blood test products with volume data, from outlets that met screening criteria for a full interview but did not complete the interview =25</v>
      </c>
      <c r="AB129" s="188"/>
      <c r="AC129" s="188"/>
      <c r="AD129" s="188"/>
      <c r="AE129" s="188"/>
      <c r="AF129" s="188"/>
      <c r="AG129" s="188"/>
      <c r="AH129" s="188"/>
      <c r="AI129" s="188"/>
      <c r="AJ129" s="188"/>
      <c r="AK129" s="188"/>
      <c r="AL129" s="188"/>
      <c r="AM129" s="188"/>
      <c r="AN129" s="188"/>
      <c r="AO129" s="188"/>
      <c r="AR129" s="188" t="str">
        <f>T_iv_strat3!C1</f>
        <v>Urban strat3 Footnote: Volume data were available for the following total number of blood test products=4408;  by outlet type: Private not for profit=13; private not for profit=200; pharmacy=2129; PPMV=1892; informal=163; labs = 0; wholesalers= 11;   The number of blood test products with volume data, from outlets that met screening criteria for a full interview but did not complete the interview =31</v>
      </c>
      <c r="AS129" s="188"/>
      <c r="AT129" s="188"/>
      <c r="AU129" s="188"/>
      <c r="AV129" s="188"/>
      <c r="AW129" s="188"/>
      <c r="AX129" s="188"/>
      <c r="AY129" s="188"/>
      <c r="AZ129" s="188"/>
      <c r="BA129" s="188"/>
      <c r="BB129" s="188"/>
      <c r="BC129" s="188"/>
      <c r="BD129" s="188"/>
      <c r="BE129" s="188"/>
      <c r="BF129" s="188"/>
    </row>
    <row r="164" ht="148.5" customHeight="1" x14ac:dyDescent="0.25"/>
  </sheetData>
  <mergeCells count="39">
    <mergeCell ref="J10:J13"/>
    <mergeCell ref="AA10:AA13"/>
    <mergeCell ref="AR10:AR13"/>
    <mergeCell ref="AR66:AR68"/>
    <mergeCell ref="AA66:AA68"/>
    <mergeCell ref="J66:J68"/>
    <mergeCell ref="J49:X49"/>
    <mergeCell ref="AA49:AO49"/>
    <mergeCell ref="AR49:BF49"/>
    <mergeCell ref="J48:X48"/>
    <mergeCell ref="AA48:AO48"/>
    <mergeCell ref="AR48:BF48"/>
    <mergeCell ref="AR108:AR110"/>
    <mergeCell ref="AR129:BF129"/>
    <mergeCell ref="J128:X128"/>
    <mergeCell ref="AA128:AO128"/>
    <mergeCell ref="AR128:BF128"/>
    <mergeCell ref="AA129:AO129"/>
    <mergeCell ref="J129:X129"/>
    <mergeCell ref="J8:X8"/>
    <mergeCell ref="AA8:AO8"/>
    <mergeCell ref="AR8:BF8"/>
    <mergeCell ref="J64:X64"/>
    <mergeCell ref="J87:X87"/>
    <mergeCell ref="AA87:AO87"/>
    <mergeCell ref="AR87:BF87"/>
    <mergeCell ref="AZ9:BF9"/>
    <mergeCell ref="K9:Q9"/>
    <mergeCell ref="R9:X9"/>
    <mergeCell ref="AB9:AH9"/>
    <mergeCell ref="AI9:AO9"/>
    <mergeCell ref="AS9:AY9"/>
    <mergeCell ref="J108:J110"/>
    <mergeCell ref="AA108:AA110"/>
    <mergeCell ref="J88:X88"/>
    <mergeCell ref="AA88:AO88"/>
    <mergeCell ref="AR88:BF88"/>
    <mergeCell ref="AR106:BF106"/>
    <mergeCell ref="J106:X106"/>
  </mergeCells>
  <conditionalFormatting sqref="J1:XFD7 J62:XFD63 J104:X104 Y104:XFD105">
    <cfRule type="cellIs" dxfId="13" priority="11" operator="equal">
      <formula>1</formula>
    </cfRule>
  </conditionalFormatting>
  <conditionalFormatting sqref="K14 K111:X127 AB111:AO127 AS111:BF127">
    <cfRule type="expression" dxfId="12" priority="14">
      <formula>"(RIGHT(B4, LEN(B4)-2)*1)&lt;50"</formula>
    </cfRule>
  </conditionalFormatting>
  <conditionalFormatting sqref="K70">
    <cfRule type="expression" dxfId="11" priority="10">
      <formula>"(RIGHT(B4, LEN(B4)-2)*1)&lt;50"</formula>
    </cfRule>
  </conditionalFormatting>
  <conditionalFormatting sqref="R14">
    <cfRule type="expression" dxfId="10" priority="4">
      <formula>"(RIGHT(B4, LEN(B4)-2)*1)&lt;50"</formula>
    </cfRule>
  </conditionalFormatting>
  <conditionalFormatting sqref="R70">
    <cfRule type="expression" dxfId="9" priority="3">
      <formula>"(RIGHT(B4, LEN(B4)-2)*1)&lt;50"</formula>
    </cfRule>
  </conditionalFormatting>
  <conditionalFormatting sqref="AB14">
    <cfRule type="expression" dxfId="8" priority="13">
      <formula>"(RIGHT(B4, LEN(B4)-2)*1)&lt;50"</formula>
    </cfRule>
  </conditionalFormatting>
  <conditionalFormatting sqref="AB70">
    <cfRule type="expression" dxfId="7" priority="9">
      <formula>"(RIGHT(B4, LEN(B4)-2)*1)&lt;50"</formula>
    </cfRule>
  </conditionalFormatting>
  <conditionalFormatting sqref="AI70">
    <cfRule type="expression" dxfId="6" priority="2">
      <formula>"(RIGHT(B4, LEN(B4)-2)*1)&lt;50"</formula>
    </cfRule>
  </conditionalFormatting>
  <conditionalFormatting sqref="AS14">
    <cfRule type="expression" dxfId="5" priority="12">
      <formula>"(RIGHT(B4, LEN(B4)-2)*1)&lt;50"</formula>
    </cfRule>
  </conditionalFormatting>
  <conditionalFormatting sqref="AS70">
    <cfRule type="expression" dxfId="4" priority="8">
      <formula>"(RIGHT(B4, LEN(B4)-2)*1)&lt;50"</formula>
    </cfRule>
  </conditionalFormatting>
  <conditionalFormatting sqref="AZ70">
    <cfRule type="expression" dxfId="3" priority="1">
      <formula>"(RIGHT(B4, LEN(B4)-2)*1)&lt;50"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CE2B4-094E-4A69-8330-F66E6DEA1A5F}">
  <dimension ref="A1:AG12"/>
  <sheetViews>
    <sheetView workbookViewId="0">
      <selection activeCell="C1" sqref="C1"/>
    </sheetView>
  </sheetViews>
  <sheetFormatPr defaultRowHeight="15" x14ac:dyDescent="0.25"/>
  <sheetData>
    <row r="1" spans="1:33" x14ac:dyDescent="0.25">
      <c r="A1" t="s">
        <v>40</v>
      </c>
      <c r="B1" s="127" t="s">
        <v>74</v>
      </c>
      <c r="C1" s="127" t="s">
        <v>56</v>
      </c>
    </row>
    <row r="2" spans="1:33" x14ac:dyDescent="0.25">
      <c r="B2" t="s">
        <v>75</v>
      </c>
      <c r="F2" t="s">
        <v>9</v>
      </c>
      <c r="J2" t="s">
        <v>10</v>
      </c>
      <c r="N2" t="s">
        <v>12</v>
      </c>
      <c r="R2" t="s">
        <v>13</v>
      </c>
      <c r="V2" t="s">
        <v>38</v>
      </c>
      <c r="Z2" t="s">
        <v>76</v>
      </c>
    </row>
    <row r="3" spans="1:33" x14ac:dyDescent="0.25">
      <c r="A3" t="s">
        <v>7</v>
      </c>
      <c r="B3" t="s">
        <v>4</v>
      </c>
      <c r="C3" t="s">
        <v>5</v>
      </c>
      <c r="D3" t="s">
        <v>6</v>
      </c>
      <c r="E3" t="s">
        <v>0</v>
      </c>
    </row>
    <row r="4" spans="1:33" x14ac:dyDescent="0.25">
      <c r="A4" t="s">
        <v>65</v>
      </c>
      <c r="B4">
        <v>147078.74045330286</v>
      </c>
      <c r="C4">
        <v>39348.668771389173</v>
      </c>
      <c r="D4">
        <v>254808.81213521655</v>
      </c>
      <c r="E4">
        <v>826</v>
      </c>
      <c r="F4">
        <v>3095.9006464481354</v>
      </c>
      <c r="G4">
        <v>1493.7989478662785</v>
      </c>
      <c r="H4">
        <v>4698.0023450299923</v>
      </c>
      <c r="I4">
        <v>34</v>
      </c>
      <c r="J4">
        <v>15667.166761755943</v>
      </c>
      <c r="K4">
        <v>5311.4360671647373</v>
      </c>
      <c r="L4">
        <v>26022.897456347149</v>
      </c>
      <c r="M4">
        <v>160</v>
      </c>
      <c r="N4">
        <v>2434.903388440609</v>
      </c>
      <c r="O4">
        <v>1512.3212229448109</v>
      </c>
      <c r="P4">
        <v>3357.4855539364071</v>
      </c>
      <c r="Q4">
        <v>67</v>
      </c>
      <c r="R4">
        <v>83495.342024385929</v>
      </c>
      <c r="S4">
        <v>83495.342024385929</v>
      </c>
      <c r="T4">
        <v>83495.342024385929</v>
      </c>
      <c r="U4">
        <v>149</v>
      </c>
      <c r="V4">
        <v>41189.369571149349</v>
      </c>
      <c r="W4">
        <v>26873.668645645754</v>
      </c>
      <c r="X4">
        <v>55505.070496652945</v>
      </c>
      <c r="Y4">
        <v>402</v>
      </c>
      <c r="Z4">
        <v>1196.0580611228943</v>
      </c>
      <c r="AA4">
        <v>378.70026242657718</v>
      </c>
      <c r="AB4">
        <v>2013.4158598192114</v>
      </c>
      <c r="AC4">
        <v>14</v>
      </c>
      <c r="AD4" t="s">
        <v>17</v>
      </c>
      <c r="AE4" t="s">
        <v>18</v>
      </c>
      <c r="AF4" t="s">
        <v>18</v>
      </c>
      <c r="AG4" t="s">
        <v>17</v>
      </c>
    </row>
    <row r="5" spans="1:33" x14ac:dyDescent="0.25">
      <c r="A5" t="s">
        <v>66</v>
      </c>
      <c r="B5">
        <v>92984.38483607769</v>
      </c>
      <c r="C5" t="s">
        <v>11</v>
      </c>
      <c r="D5">
        <v>194779.14011232619</v>
      </c>
      <c r="E5">
        <v>233</v>
      </c>
      <c r="F5">
        <v>2228.5560539960861</v>
      </c>
      <c r="G5">
        <v>680.5825713189713</v>
      </c>
      <c r="H5">
        <v>3776.5295366732007</v>
      </c>
      <c r="I5">
        <v>22</v>
      </c>
      <c r="J5">
        <v>9261.9747973680496</v>
      </c>
      <c r="K5">
        <v>3708.4285999803087</v>
      </c>
      <c r="L5">
        <v>14815.520994755791</v>
      </c>
      <c r="M5">
        <v>85</v>
      </c>
      <c r="N5">
        <v>228.98339128494263</v>
      </c>
      <c r="O5">
        <v>79.595233438564151</v>
      </c>
      <c r="P5">
        <v>378.3715491313211</v>
      </c>
      <c r="Q5">
        <v>8</v>
      </c>
      <c r="R5">
        <v>81264.870593428612</v>
      </c>
      <c r="S5">
        <v>81264.870593428612</v>
      </c>
      <c r="T5">
        <v>81264.870593428612</v>
      </c>
      <c r="U5">
        <v>118</v>
      </c>
      <c r="V5" t="s">
        <v>17</v>
      </c>
      <c r="W5" t="s">
        <v>18</v>
      </c>
      <c r="X5" t="s">
        <v>18</v>
      </c>
      <c r="Y5" t="s">
        <v>17</v>
      </c>
      <c r="Z5" t="s">
        <v>17</v>
      </c>
      <c r="AA5" t="s">
        <v>18</v>
      </c>
      <c r="AB5" t="s">
        <v>18</v>
      </c>
      <c r="AC5" t="s">
        <v>17</v>
      </c>
      <c r="AD5" t="s">
        <v>17</v>
      </c>
      <c r="AE5" t="s">
        <v>18</v>
      </c>
      <c r="AF5" t="s">
        <v>18</v>
      </c>
      <c r="AG5" t="s">
        <v>17</v>
      </c>
    </row>
    <row r="6" spans="1:33" x14ac:dyDescent="0.25">
      <c r="A6" t="s">
        <v>77</v>
      </c>
      <c r="B6">
        <v>54094.35561722517</v>
      </c>
      <c r="C6">
        <v>38276.854719279072</v>
      </c>
      <c r="D6">
        <v>69911.856515171268</v>
      </c>
      <c r="E6">
        <v>593</v>
      </c>
      <c r="F6">
        <v>867.34459245204926</v>
      </c>
      <c r="G6">
        <v>867.34459245204926</v>
      </c>
      <c r="H6">
        <v>867.34459245204926</v>
      </c>
      <c r="I6">
        <v>12</v>
      </c>
      <c r="J6">
        <v>6405.1919643878937</v>
      </c>
      <c r="K6">
        <v>1085.8708036766475</v>
      </c>
      <c r="L6">
        <v>11724.51312509914</v>
      </c>
      <c r="M6">
        <v>75</v>
      </c>
      <c r="N6">
        <v>2205.9199971556664</v>
      </c>
      <c r="O6">
        <v>2205.9199971556664</v>
      </c>
      <c r="P6">
        <v>2205.9199971556664</v>
      </c>
      <c r="Q6">
        <v>59</v>
      </c>
      <c r="R6">
        <v>2230.4714309573174</v>
      </c>
      <c r="S6">
        <v>878.46612841774163</v>
      </c>
      <c r="T6">
        <v>3582.4767334968928</v>
      </c>
      <c r="U6">
        <v>31</v>
      </c>
      <c r="V6">
        <v>41189.369571149349</v>
      </c>
      <c r="W6">
        <v>26873.668645645754</v>
      </c>
      <c r="X6">
        <v>55505.070496652945</v>
      </c>
      <c r="Y6">
        <v>402</v>
      </c>
      <c r="Z6">
        <v>1196.0580611228943</v>
      </c>
      <c r="AA6">
        <v>378.70026242657718</v>
      </c>
      <c r="AB6">
        <v>2013.4158598192114</v>
      </c>
      <c r="AC6">
        <v>14</v>
      </c>
      <c r="AD6" t="s">
        <v>17</v>
      </c>
      <c r="AE6" t="s">
        <v>18</v>
      </c>
      <c r="AF6" t="s">
        <v>18</v>
      </c>
      <c r="AG6" t="s">
        <v>17</v>
      </c>
    </row>
    <row r="7" spans="1:33" x14ac:dyDescent="0.25">
      <c r="A7" t="s">
        <v>68</v>
      </c>
      <c r="B7">
        <v>47806.605599284172</v>
      </c>
      <c r="C7">
        <v>34292.478165832348</v>
      </c>
      <c r="D7">
        <v>61320.733032735996</v>
      </c>
      <c r="E7">
        <v>549</v>
      </c>
      <c r="F7">
        <v>854.69102346897125</v>
      </c>
      <c r="G7">
        <v>854.69102346897125</v>
      </c>
      <c r="H7">
        <v>854.69102346897125</v>
      </c>
      <c r="I7">
        <v>11</v>
      </c>
      <c r="J7">
        <v>3612.5840693712234</v>
      </c>
      <c r="K7">
        <v>2035.0137018579289</v>
      </c>
      <c r="L7">
        <v>5190.154436884518</v>
      </c>
      <c r="M7">
        <v>68</v>
      </c>
      <c r="N7">
        <v>2107.2522456049919</v>
      </c>
      <c r="O7">
        <v>2107.2522456049919</v>
      </c>
      <c r="P7">
        <v>2107.2522456049919</v>
      </c>
      <c r="Q7">
        <v>52</v>
      </c>
      <c r="R7">
        <v>2161.146074950695</v>
      </c>
      <c r="S7">
        <v>796.40002194500607</v>
      </c>
      <c r="T7">
        <v>3525.8921279563838</v>
      </c>
      <c r="U7">
        <v>28</v>
      </c>
      <c r="V7">
        <v>37874.874124765396</v>
      </c>
      <c r="W7">
        <v>25154.123732739685</v>
      </c>
      <c r="X7">
        <v>50595.624516791111</v>
      </c>
      <c r="Y7">
        <v>376</v>
      </c>
      <c r="Z7">
        <v>1196.0580611228943</v>
      </c>
      <c r="AA7">
        <v>378.70026242657718</v>
      </c>
      <c r="AB7">
        <v>2013.4158598192114</v>
      </c>
      <c r="AC7">
        <v>14</v>
      </c>
      <c r="AD7" t="s">
        <v>17</v>
      </c>
      <c r="AE7" t="s">
        <v>18</v>
      </c>
      <c r="AF7" t="s">
        <v>18</v>
      </c>
      <c r="AG7" t="s">
        <v>17</v>
      </c>
    </row>
    <row r="8" spans="1:33" x14ac:dyDescent="0.25">
      <c r="A8" t="s">
        <v>69</v>
      </c>
      <c r="B8">
        <v>34262.91835474968</v>
      </c>
      <c r="C8">
        <v>22833.102559656116</v>
      </c>
      <c r="D8">
        <v>45692.734149843243</v>
      </c>
      <c r="E8">
        <v>349</v>
      </c>
      <c r="F8">
        <v>712.72678619623184</v>
      </c>
      <c r="G8">
        <v>712.72678619623184</v>
      </c>
      <c r="H8">
        <v>712.72678619623184</v>
      </c>
      <c r="I8">
        <v>8</v>
      </c>
      <c r="J8">
        <v>2872.2712285518646</v>
      </c>
      <c r="K8">
        <v>2872.2712285518646</v>
      </c>
      <c r="L8">
        <v>2872.2712285518646</v>
      </c>
      <c r="M8">
        <v>44</v>
      </c>
      <c r="N8">
        <v>1099.5375959277153</v>
      </c>
      <c r="O8">
        <v>577.00050596291339</v>
      </c>
      <c r="P8">
        <v>1622.0746858925172</v>
      </c>
      <c r="Q8">
        <v>30</v>
      </c>
      <c r="R8">
        <v>2056.9289584755898</v>
      </c>
      <c r="S8">
        <v>706.942574324318</v>
      </c>
      <c r="T8">
        <v>3406.9153426268613</v>
      </c>
      <c r="U8">
        <v>17</v>
      </c>
      <c r="V8">
        <v>26509.885122478008</v>
      </c>
      <c r="W8">
        <v>26509.885122478008</v>
      </c>
      <c r="X8">
        <v>26509.885122478008</v>
      </c>
      <c r="Y8">
        <v>242</v>
      </c>
      <c r="Z8">
        <v>1011.5686631202698</v>
      </c>
      <c r="AA8">
        <v>126.22851977510641</v>
      </c>
      <c r="AB8">
        <v>1896.9088064654331</v>
      </c>
      <c r="AC8">
        <v>8</v>
      </c>
      <c r="AD8" t="s">
        <v>17</v>
      </c>
      <c r="AE8" t="s">
        <v>18</v>
      </c>
      <c r="AF8" t="s">
        <v>18</v>
      </c>
      <c r="AG8" t="s">
        <v>17</v>
      </c>
    </row>
    <row r="9" spans="1:33" x14ac:dyDescent="0.25">
      <c r="A9" t="s">
        <v>70</v>
      </c>
      <c r="B9">
        <v>7205.9139257073402</v>
      </c>
      <c r="C9">
        <v>2840.3779821283542</v>
      </c>
      <c r="D9">
        <v>11571.449869286327</v>
      </c>
      <c r="E9">
        <v>93</v>
      </c>
      <c r="F9" t="s">
        <v>17</v>
      </c>
      <c r="G9" t="s">
        <v>18</v>
      </c>
      <c r="H9" t="s">
        <v>18</v>
      </c>
      <c r="I9" t="s">
        <v>17</v>
      </c>
      <c r="J9">
        <v>408.97273147106171</v>
      </c>
      <c r="K9">
        <v>408.97273147106171</v>
      </c>
      <c r="L9">
        <v>408.97273147106171</v>
      </c>
      <c r="M9">
        <v>10</v>
      </c>
      <c r="N9">
        <v>494.93978065252304</v>
      </c>
      <c r="O9">
        <v>494.93978065252304</v>
      </c>
      <c r="P9">
        <v>494.93978065252304</v>
      </c>
      <c r="Q9">
        <v>11</v>
      </c>
      <c r="R9">
        <v>59.012604594230652</v>
      </c>
      <c r="S9">
        <v>11.305383826711463</v>
      </c>
      <c r="T9">
        <v>106.71982536174984</v>
      </c>
      <c r="U9">
        <v>7</v>
      </c>
      <c r="V9">
        <v>6091.1459811925888</v>
      </c>
      <c r="W9">
        <v>6091.1459811925888</v>
      </c>
      <c r="X9">
        <v>6091.1459811925888</v>
      </c>
      <c r="Y9">
        <v>62</v>
      </c>
      <c r="Z9">
        <v>151.84282779693604</v>
      </c>
      <c r="AC9">
        <v>3</v>
      </c>
      <c r="AD9" t="s">
        <v>17</v>
      </c>
      <c r="AE9" t="s">
        <v>18</v>
      </c>
      <c r="AF9" t="s">
        <v>18</v>
      </c>
      <c r="AG9" t="s">
        <v>17</v>
      </c>
    </row>
    <row r="10" spans="1:33" x14ac:dyDescent="0.25">
      <c r="A10" t="s">
        <v>71</v>
      </c>
      <c r="B10">
        <v>5086.4275265336037</v>
      </c>
      <c r="C10">
        <v>3394.9761362916265</v>
      </c>
      <c r="D10">
        <v>6777.8789167755804</v>
      </c>
      <c r="E10">
        <v>86</v>
      </c>
      <c r="F10">
        <v>141.96423727273941</v>
      </c>
      <c r="G10">
        <v>141.96423727273941</v>
      </c>
      <c r="H10">
        <v>141.96423727273941</v>
      </c>
      <c r="I10">
        <v>3</v>
      </c>
      <c r="J10">
        <v>331.34010934829712</v>
      </c>
      <c r="K10">
        <v>331.34010934829712</v>
      </c>
      <c r="L10">
        <v>331.34010934829712</v>
      </c>
      <c r="M10">
        <v>14</v>
      </c>
      <c r="N10">
        <v>339.83839976787567</v>
      </c>
      <c r="O10">
        <v>1.3143916696510018</v>
      </c>
      <c r="P10">
        <v>678.36240786610028</v>
      </c>
      <c r="Q10">
        <v>7</v>
      </c>
      <c r="R10">
        <v>45.204511880874634</v>
      </c>
      <c r="S10" t="s">
        <v>11</v>
      </c>
      <c r="T10">
        <v>145.55873525813024</v>
      </c>
      <c r="U10">
        <v>4</v>
      </c>
      <c r="V10">
        <v>4195.4336980581284</v>
      </c>
      <c r="W10">
        <v>2439.1635579044087</v>
      </c>
      <c r="X10">
        <v>5951.7038382118481</v>
      </c>
      <c r="Y10">
        <v>55</v>
      </c>
      <c r="Z10">
        <v>32.646570205688477</v>
      </c>
      <c r="AA10" t="s">
        <v>11</v>
      </c>
      <c r="AB10">
        <v>75.376687850564949</v>
      </c>
      <c r="AC10">
        <v>3</v>
      </c>
      <c r="AD10" t="s">
        <v>17</v>
      </c>
      <c r="AE10" t="s">
        <v>18</v>
      </c>
      <c r="AF10" t="s">
        <v>18</v>
      </c>
      <c r="AG10" t="s">
        <v>17</v>
      </c>
    </row>
    <row r="11" spans="1:33" x14ac:dyDescent="0.25">
      <c r="A11" t="s">
        <v>72</v>
      </c>
      <c r="B11">
        <v>7539.0958102345467</v>
      </c>
      <c r="C11">
        <v>1167.194033799753</v>
      </c>
      <c r="D11">
        <v>13910.99758666934</v>
      </c>
      <c r="E11">
        <v>65</v>
      </c>
      <c r="F11">
        <v>12.653568983078003</v>
      </c>
      <c r="I11">
        <v>1</v>
      </c>
      <c r="J11">
        <v>2792.6078950166702</v>
      </c>
      <c r="K11">
        <v>2792.6078950166702</v>
      </c>
      <c r="L11">
        <v>2792.6078950166702</v>
      </c>
      <c r="M11">
        <v>7</v>
      </c>
      <c r="N11">
        <v>271.60422080755234</v>
      </c>
      <c r="O11">
        <v>27.469999663219255</v>
      </c>
      <c r="P11">
        <v>515.73844195188542</v>
      </c>
      <c r="Q11">
        <v>11</v>
      </c>
      <c r="R11">
        <v>69.325356006622314</v>
      </c>
      <c r="S11">
        <v>69.325356006622314</v>
      </c>
      <c r="T11">
        <v>69.325356006622314</v>
      </c>
      <c r="U11">
        <v>3</v>
      </c>
      <c r="V11">
        <v>4392.9047694206238</v>
      </c>
      <c r="W11">
        <v>4392.9047694206238</v>
      </c>
      <c r="X11">
        <v>4392.9047694206238</v>
      </c>
      <c r="Y11">
        <v>43</v>
      </c>
      <c r="Z11" t="s">
        <v>17</v>
      </c>
      <c r="AA11" t="s">
        <v>18</v>
      </c>
      <c r="AB11" t="s">
        <v>18</v>
      </c>
      <c r="AC11" t="s">
        <v>17</v>
      </c>
      <c r="AD11" t="s">
        <v>17</v>
      </c>
      <c r="AE11" t="s">
        <v>18</v>
      </c>
      <c r="AF11" t="s">
        <v>18</v>
      </c>
      <c r="AG11" t="s">
        <v>17</v>
      </c>
    </row>
    <row r="12" spans="1:33" x14ac:dyDescent="0.25">
      <c r="A12" t="s">
        <v>73</v>
      </c>
      <c r="B12" t="s">
        <v>17</v>
      </c>
      <c r="C12" t="s">
        <v>18</v>
      </c>
      <c r="D12" t="s">
        <v>18</v>
      </c>
      <c r="E12" t="s">
        <v>17</v>
      </c>
      <c r="F12" t="s">
        <v>17</v>
      </c>
      <c r="G12" t="s">
        <v>18</v>
      </c>
      <c r="H12" t="s">
        <v>18</v>
      </c>
      <c r="I12" t="s">
        <v>17</v>
      </c>
      <c r="J12" t="s">
        <v>17</v>
      </c>
      <c r="K12" t="s">
        <v>18</v>
      </c>
      <c r="L12" t="s">
        <v>18</v>
      </c>
      <c r="M12" t="s">
        <v>17</v>
      </c>
      <c r="N12" t="s">
        <v>17</v>
      </c>
      <c r="O12" t="s">
        <v>18</v>
      </c>
      <c r="P12" t="s">
        <v>18</v>
      </c>
      <c r="Q12" t="s">
        <v>17</v>
      </c>
      <c r="R12" t="s">
        <v>17</v>
      </c>
      <c r="S12" t="s">
        <v>18</v>
      </c>
      <c r="T12" t="s">
        <v>18</v>
      </c>
      <c r="U12" t="s">
        <v>17</v>
      </c>
      <c r="V12" t="s">
        <v>17</v>
      </c>
      <c r="W12" t="s">
        <v>18</v>
      </c>
      <c r="X12" t="s">
        <v>18</v>
      </c>
      <c r="Y12" t="s">
        <v>17</v>
      </c>
      <c r="Z12" t="s">
        <v>17</v>
      </c>
      <c r="AA12" t="s">
        <v>18</v>
      </c>
      <c r="AB12" t="s">
        <v>18</v>
      </c>
      <c r="AC12" t="s">
        <v>17</v>
      </c>
      <c r="AD12" t="s">
        <v>17</v>
      </c>
      <c r="AE12" t="s">
        <v>18</v>
      </c>
      <c r="AF12" t="s">
        <v>18</v>
      </c>
      <c r="AG12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2E971-1669-4EEE-9F6E-E7300123F1E0}">
  <dimension ref="A1:BM12"/>
  <sheetViews>
    <sheetView workbookViewId="0">
      <selection activeCell="J19" sqref="J19"/>
    </sheetView>
  </sheetViews>
  <sheetFormatPr defaultRowHeight="15" x14ac:dyDescent="0.25"/>
  <sheetData>
    <row r="1" spans="1:65" x14ac:dyDescent="0.25">
      <c r="A1" t="s">
        <v>39</v>
      </c>
      <c r="B1" t="s">
        <v>33</v>
      </c>
      <c r="C1" t="s">
        <v>78</v>
      </c>
      <c r="F1" t="s">
        <v>33</v>
      </c>
      <c r="J1" t="s">
        <v>33</v>
      </c>
      <c r="N1" t="s">
        <v>33</v>
      </c>
      <c r="R1" t="s">
        <v>33</v>
      </c>
      <c r="V1" t="s">
        <v>33</v>
      </c>
      <c r="Z1" t="s">
        <v>33</v>
      </c>
      <c r="AD1" t="s">
        <v>34</v>
      </c>
      <c r="AH1" t="s">
        <v>34</v>
      </c>
      <c r="AL1" t="s">
        <v>34</v>
      </c>
      <c r="AP1" t="s">
        <v>34</v>
      </c>
      <c r="AT1" t="s">
        <v>34</v>
      </c>
      <c r="AX1" t="s">
        <v>34</v>
      </c>
      <c r="BB1" t="s">
        <v>34</v>
      </c>
    </row>
    <row r="2" spans="1:65" x14ac:dyDescent="0.25">
      <c r="B2" t="s">
        <v>75</v>
      </c>
      <c r="F2" t="s">
        <v>9</v>
      </c>
      <c r="J2" t="s">
        <v>10</v>
      </c>
      <c r="N2" t="s">
        <v>12</v>
      </c>
      <c r="R2" t="s">
        <v>13</v>
      </c>
      <c r="V2" t="s">
        <v>38</v>
      </c>
      <c r="Z2" t="s">
        <v>76</v>
      </c>
      <c r="AD2" t="s">
        <v>75</v>
      </c>
      <c r="AH2" t="s">
        <v>9</v>
      </c>
      <c r="AL2" t="s">
        <v>10</v>
      </c>
      <c r="AP2" t="s">
        <v>12</v>
      </c>
      <c r="AT2" t="s">
        <v>13</v>
      </c>
      <c r="AX2" t="s">
        <v>38</v>
      </c>
      <c r="BB2" t="s">
        <v>76</v>
      </c>
    </row>
    <row r="3" spans="1:65" x14ac:dyDescent="0.25">
      <c r="A3" t="s">
        <v>7</v>
      </c>
      <c r="B3" t="s">
        <v>4</v>
      </c>
      <c r="C3" t="s">
        <v>5</v>
      </c>
      <c r="D3" t="s">
        <v>6</v>
      </c>
      <c r="E3" t="s">
        <v>0</v>
      </c>
    </row>
    <row r="4" spans="1:65" x14ac:dyDescent="0.25">
      <c r="A4" t="s">
        <v>65</v>
      </c>
      <c r="B4">
        <v>110075.30560302734</v>
      </c>
      <c r="C4">
        <v>696.59472194717091</v>
      </c>
      <c r="D4">
        <v>219454.01648410753</v>
      </c>
      <c r="E4">
        <v>173</v>
      </c>
      <c r="F4">
        <v>685.12818765640259</v>
      </c>
      <c r="G4" t="s">
        <v>11</v>
      </c>
      <c r="H4">
        <v>1772.476770204855</v>
      </c>
      <c r="I4">
        <v>4</v>
      </c>
      <c r="J4">
        <v>1734.6186792850494</v>
      </c>
      <c r="K4">
        <v>444.28472574387388</v>
      </c>
      <c r="L4">
        <v>3024.952632826225</v>
      </c>
      <c r="M4">
        <v>16</v>
      </c>
      <c r="N4">
        <v>574.57909488677979</v>
      </c>
      <c r="O4">
        <v>574.57909488677979</v>
      </c>
      <c r="P4">
        <v>574.57909488677979</v>
      </c>
      <c r="Q4">
        <v>7</v>
      </c>
      <c r="R4">
        <v>71286.682209730148</v>
      </c>
      <c r="S4">
        <v>71286.682209730148</v>
      </c>
      <c r="T4">
        <v>71286.682209730148</v>
      </c>
      <c r="U4">
        <v>29</v>
      </c>
      <c r="V4">
        <v>35063.305381298065</v>
      </c>
      <c r="W4">
        <v>35063.305381298065</v>
      </c>
      <c r="X4">
        <v>35063.305381298065</v>
      </c>
      <c r="Y4">
        <v>115</v>
      </c>
      <c r="Z4">
        <v>730.99205017089844</v>
      </c>
      <c r="AA4" t="s">
        <v>11</v>
      </c>
      <c r="AB4">
        <v>3486.3675142047628</v>
      </c>
      <c r="AC4">
        <v>2</v>
      </c>
      <c r="AD4">
        <v>37003.434850275517</v>
      </c>
      <c r="AE4">
        <v>24025.5950273169</v>
      </c>
      <c r="AF4">
        <v>49981.274673234133</v>
      </c>
      <c r="AG4">
        <v>653</v>
      </c>
      <c r="AH4">
        <v>2410.7724587917328</v>
      </c>
      <c r="AI4">
        <v>890.04654952343731</v>
      </c>
      <c r="AJ4">
        <v>3931.498368060028</v>
      </c>
      <c r="AK4">
        <v>30</v>
      </c>
      <c r="AL4">
        <v>13932.548082470894</v>
      </c>
      <c r="AM4">
        <v>3731.7304624870485</v>
      </c>
      <c r="AN4">
        <v>24133.365702454739</v>
      </c>
      <c r="AO4">
        <v>144</v>
      </c>
      <c r="AP4">
        <v>1860.3242935538292</v>
      </c>
      <c r="AQ4">
        <v>969.49840203444603</v>
      </c>
      <c r="AR4">
        <v>2751.1501850732125</v>
      </c>
      <c r="AS4">
        <v>60</v>
      </c>
      <c r="AT4">
        <v>12208.659814655781</v>
      </c>
      <c r="AU4">
        <v>7137.4547732945548</v>
      </c>
      <c r="AV4">
        <v>17279.864856017008</v>
      </c>
      <c r="AW4">
        <v>120</v>
      </c>
      <c r="AX4">
        <v>6126.064189851284</v>
      </c>
      <c r="AY4">
        <v>6126.064189851284</v>
      </c>
      <c r="AZ4">
        <v>6126.064189851284</v>
      </c>
      <c r="BA4">
        <v>287</v>
      </c>
      <c r="BB4">
        <v>465.06601095199585</v>
      </c>
      <c r="BC4">
        <v>127.55216722801441</v>
      </c>
      <c r="BD4">
        <v>802.57985467597723</v>
      </c>
      <c r="BE4">
        <v>12</v>
      </c>
      <c r="BF4">
        <v>10110.487650662661</v>
      </c>
      <c r="BG4">
        <v>3028.5534964890176</v>
      </c>
      <c r="BH4">
        <v>17192.421804836304</v>
      </c>
      <c r="BI4">
        <v>230</v>
      </c>
      <c r="BJ4">
        <v>208.31469535827637</v>
      </c>
      <c r="BK4">
        <v>144.24853630359618</v>
      </c>
      <c r="BL4">
        <v>272.38085441295652</v>
      </c>
      <c r="BM4">
        <v>12</v>
      </c>
    </row>
    <row r="5" spans="1:65" x14ac:dyDescent="0.25">
      <c r="A5" t="s">
        <v>66</v>
      </c>
      <c r="B5">
        <v>70474.754529118538</v>
      </c>
      <c r="C5" t="s">
        <v>11</v>
      </c>
      <c r="D5">
        <v>183051.39939945302</v>
      </c>
      <c r="E5">
        <v>33</v>
      </c>
      <c r="F5">
        <v>220.80728006362915</v>
      </c>
      <c r="G5">
        <v>220.80728006362915</v>
      </c>
      <c r="H5">
        <v>220.80728006362915</v>
      </c>
      <c r="I5">
        <v>3</v>
      </c>
      <c r="J5">
        <v>280.23852586746216</v>
      </c>
      <c r="K5">
        <v>2.0476037804943417</v>
      </c>
      <c r="L5">
        <v>558.42944795442997</v>
      </c>
      <c r="M5">
        <v>7</v>
      </c>
      <c r="N5">
        <v>23.061821460723877</v>
      </c>
      <c r="Q5">
        <v>1</v>
      </c>
      <c r="R5">
        <v>69950.646901726723</v>
      </c>
      <c r="S5">
        <v>69950.646901726723</v>
      </c>
      <c r="T5">
        <v>69950.646901726723</v>
      </c>
      <c r="U5">
        <v>22</v>
      </c>
      <c r="V5" t="s">
        <v>17</v>
      </c>
      <c r="W5" t="s">
        <v>18</v>
      </c>
      <c r="X5" t="s">
        <v>18</v>
      </c>
      <c r="Y5" t="s">
        <v>17</v>
      </c>
      <c r="Z5" t="s">
        <v>17</v>
      </c>
      <c r="AA5" t="s">
        <v>18</v>
      </c>
      <c r="AB5" t="s">
        <v>18</v>
      </c>
      <c r="AC5" t="s">
        <v>17</v>
      </c>
      <c r="AD5">
        <v>22509.630306959152</v>
      </c>
      <c r="AE5">
        <v>13379.49333049151</v>
      </c>
      <c r="AF5">
        <v>31639.767283426794</v>
      </c>
      <c r="AG5">
        <v>200</v>
      </c>
      <c r="AH5">
        <v>2007.748773932457</v>
      </c>
      <c r="AI5">
        <v>422.91355042342661</v>
      </c>
      <c r="AJ5">
        <v>3592.5839974414876</v>
      </c>
      <c r="AK5">
        <v>19</v>
      </c>
      <c r="AL5">
        <v>8981.7362715005875</v>
      </c>
      <c r="AM5">
        <v>3530.3020068245805</v>
      </c>
      <c r="AN5">
        <v>14433.170536176594</v>
      </c>
      <c r="AO5">
        <v>78</v>
      </c>
      <c r="AP5">
        <v>205.92156982421875</v>
      </c>
      <c r="AQ5">
        <v>205.92156982421875</v>
      </c>
      <c r="AR5">
        <v>205.92156982421875</v>
      </c>
      <c r="AS5">
        <v>7</v>
      </c>
      <c r="AT5">
        <v>11314.223691701889</v>
      </c>
      <c r="AU5">
        <v>6233.1588932135337</v>
      </c>
      <c r="AV5">
        <v>16395.288490190243</v>
      </c>
      <c r="AW5">
        <v>96</v>
      </c>
      <c r="AX5" t="s">
        <v>17</v>
      </c>
      <c r="AY5" t="s">
        <v>18</v>
      </c>
      <c r="AZ5" t="s">
        <v>18</v>
      </c>
      <c r="BA5" t="s">
        <v>17</v>
      </c>
      <c r="BB5" t="s">
        <v>17</v>
      </c>
      <c r="BC5" t="s">
        <v>18</v>
      </c>
      <c r="BD5" t="s">
        <v>18</v>
      </c>
      <c r="BE5" t="s">
        <v>17</v>
      </c>
      <c r="BF5">
        <v>6194.8340511918068</v>
      </c>
      <c r="BG5">
        <v>1374.3586114138288</v>
      </c>
      <c r="BH5">
        <v>11015.309490969785</v>
      </c>
      <c r="BI5">
        <v>111</v>
      </c>
      <c r="BJ5" t="s">
        <v>17</v>
      </c>
      <c r="BK5" t="s">
        <v>18</v>
      </c>
      <c r="BL5" t="s">
        <v>18</v>
      </c>
      <c r="BM5" t="s">
        <v>17</v>
      </c>
    </row>
    <row r="6" spans="1:65" x14ac:dyDescent="0.25">
      <c r="A6" t="s">
        <v>77</v>
      </c>
      <c r="B6">
        <v>39600.551073908806</v>
      </c>
      <c r="C6">
        <v>27055.148472037399</v>
      </c>
      <c r="D6">
        <v>52145.953675780213</v>
      </c>
      <c r="E6">
        <v>140</v>
      </c>
      <c r="F6">
        <v>464.32090759277344</v>
      </c>
      <c r="I6">
        <v>1</v>
      </c>
      <c r="J6">
        <v>1454.3801534175873</v>
      </c>
      <c r="K6">
        <v>1454.3801534175873</v>
      </c>
      <c r="L6">
        <v>1454.3801534175873</v>
      </c>
      <c r="M6">
        <v>9</v>
      </c>
      <c r="N6">
        <v>551.51727342605591</v>
      </c>
      <c r="O6">
        <v>420.36580362691313</v>
      </c>
      <c r="P6">
        <v>682.66874322519868</v>
      </c>
      <c r="Q6">
        <v>6</v>
      </c>
      <c r="R6">
        <v>1336.0353080034256</v>
      </c>
      <c r="S6">
        <v>1336.0353080034256</v>
      </c>
      <c r="T6">
        <v>1336.0353080034256</v>
      </c>
      <c r="U6">
        <v>7</v>
      </c>
      <c r="V6">
        <v>35063.305381298065</v>
      </c>
      <c r="W6">
        <v>35063.305381298065</v>
      </c>
      <c r="X6">
        <v>35063.305381298065</v>
      </c>
      <c r="Y6">
        <v>115</v>
      </c>
      <c r="Z6">
        <v>730.99205017089844</v>
      </c>
      <c r="AA6" t="s">
        <v>11</v>
      </c>
      <c r="AB6">
        <v>3486.3675142047628</v>
      </c>
      <c r="AC6">
        <v>2</v>
      </c>
      <c r="AD6">
        <v>14493.804543316364</v>
      </c>
      <c r="AE6">
        <v>9082.9247059659883</v>
      </c>
      <c r="AF6">
        <v>19904.684380666738</v>
      </c>
      <c r="AG6">
        <v>453</v>
      </c>
      <c r="AH6">
        <v>403.02368485927582</v>
      </c>
      <c r="AI6">
        <v>403.02368485927582</v>
      </c>
      <c r="AJ6">
        <v>403.02368485927582</v>
      </c>
      <c r="AK6">
        <v>11</v>
      </c>
      <c r="AL6">
        <v>4950.8118109703064</v>
      </c>
      <c r="AM6" t="s">
        <v>11</v>
      </c>
      <c r="AN6">
        <v>10126.016753260104</v>
      </c>
      <c r="AO6">
        <v>66</v>
      </c>
      <c r="AP6">
        <v>1654.4027237296104</v>
      </c>
      <c r="AQ6">
        <v>1654.4027237296104</v>
      </c>
      <c r="AR6">
        <v>1654.4027237296104</v>
      </c>
      <c r="AS6">
        <v>53</v>
      </c>
      <c r="AT6">
        <v>894.43612295389175</v>
      </c>
      <c r="AU6">
        <v>396.9141495156062</v>
      </c>
      <c r="AV6">
        <v>1391.9580963921774</v>
      </c>
      <c r="AW6">
        <v>24</v>
      </c>
      <c r="AX6">
        <v>6126.064189851284</v>
      </c>
      <c r="AY6">
        <v>6126.064189851284</v>
      </c>
      <c r="AZ6">
        <v>6126.064189851284</v>
      </c>
      <c r="BA6">
        <v>287</v>
      </c>
      <c r="BB6">
        <v>465.06601095199585</v>
      </c>
      <c r="BC6">
        <v>127.55216722801441</v>
      </c>
      <c r="BD6">
        <v>802.57985467597723</v>
      </c>
      <c r="BE6">
        <v>12</v>
      </c>
      <c r="BF6">
        <v>3915.6535994708538</v>
      </c>
      <c r="BG6">
        <v>1351.4854157300083</v>
      </c>
      <c r="BH6">
        <v>6479.8217832116989</v>
      </c>
      <c r="BI6">
        <v>119</v>
      </c>
      <c r="BJ6">
        <v>208.31469535827637</v>
      </c>
      <c r="BK6">
        <v>144.24853630359618</v>
      </c>
      <c r="BL6">
        <v>272.38085441295652</v>
      </c>
      <c r="BM6">
        <v>12</v>
      </c>
    </row>
    <row r="7" spans="1:65" x14ac:dyDescent="0.25">
      <c r="A7" t="s">
        <v>68</v>
      </c>
      <c r="B7">
        <v>36529.774040102959</v>
      </c>
      <c r="C7">
        <v>25733.784643431376</v>
      </c>
      <c r="D7">
        <v>47325.763436774541</v>
      </c>
      <c r="E7">
        <v>129</v>
      </c>
      <c r="F7">
        <v>464.32090759277344</v>
      </c>
      <c r="I7">
        <v>1</v>
      </c>
      <c r="J7">
        <v>1454.3801534175873</v>
      </c>
      <c r="K7">
        <v>1454.3801534175873</v>
      </c>
      <c r="L7">
        <v>1454.3801534175873</v>
      </c>
      <c r="M7">
        <v>9</v>
      </c>
      <c r="N7">
        <v>551.51727342605591</v>
      </c>
      <c r="O7">
        <v>420.36580362691313</v>
      </c>
      <c r="P7">
        <v>682.66874322519868</v>
      </c>
      <c r="Q7">
        <v>6</v>
      </c>
      <c r="R7">
        <v>1336.0353080034256</v>
      </c>
      <c r="S7">
        <v>1336.0353080034256</v>
      </c>
      <c r="T7">
        <v>1336.0353080034256</v>
      </c>
      <c r="U7">
        <v>6</v>
      </c>
      <c r="V7">
        <v>31992.528347492218</v>
      </c>
      <c r="W7">
        <v>31992.528347492218</v>
      </c>
      <c r="X7">
        <v>31992.528347492218</v>
      </c>
      <c r="Y7">
        <v>105</v>
      </c>
      <c r="Z7">
        <v>730.99205017089844</v>
      </c>
      <c r="AA7" t="s">
        <v>11</v>
      </c>
      <c r="AB7">
        <v>3486.3675142047628</v>
      </c>
      <c r="AC7">
        <v>2</v>
      </c>
      <c r="AD7">
        <v>11276.831559181213</v>
      </c>
      <c r="AE7">
        <v>9213.6709158484664</v>
      </c>
      <c r="AF7">
        <v>13339.99220251396</v>
      </c>
      <c r="AG7">
        <v>420</v>
      </c>
      <c r="AH7">
        <v>390.37011587619781</v>
      </c>
      <c r="AI7">
        <v>390.37011587619781</v>
      </c>
      <c r="AJ7">
        <v>390.37011587619781</v>
      </c>
      <c r="AK7">
        <v>10</v>
      </c>
      <c r="AL7">
        <v>2158.2039159536362</v>
      </c>
      <c r="AM7">
        <v>2158.2039159536362</v>
      </c>
      <c r="AN7">
        <v>2158.2039159536362</v>
      </c>
      <c r="AO7">
        <v>59</v>
      </c>
      <c r="AP7">
        <v>1555.734972178936</v>
      </c>
      <c r="AQ7">
        <v>1555.734972178936</v>
      </c>
      <c r="AR7">
        <v>1555.734972178936</v>
      </c>
      <c r="AS7">
        <v>46</v>
      </c>
      <c r="AT7">
        <v>825.11076694726944</v>
      </c>
      <c r="AU7">
        <v>314.30813445653712</v>
      </c>
      <c r="AV7">
        <v>1335.9133994380018</v>
      </c>
      <c r="AW7">
        <v>22</v>
      </c>
      <c r="AX7">
        <v>5882.3457772731781</v>
      </c>
      <c r="AY7">
        <v>5882.3457772731781</v>
      </c>
      <c r="AZ7">
        <v>5882.3457772731781</v>
      </c>
      <c r="BA7">
        <v>271</v>
      </c>
      <c r="BB7">
        <v>465.06601095199585</v>
      </c>
      <c r="BC7">
        <v>127.55216722801441</v>
      </c>
      <c r="BD7">
        <v>802.57985467597723</v>
      </c>
      <c r="BE7">
        <v>12</v>
      </c>
      <c r="BF7">
        <v>4613.807765930891</v>
      </c>
      <c r="BG7">
        <v>1440.3893788010951</v>
      </c>
      <c r="BH7">
        <v>7787.2261530606866</v>
      </c>
      <c r="BI7">
        <v>137</v>
      </c>
      <c r="BJ7">
        <v>208.31469535827637</v>
      </c>
      <c r="BK7">
        <v>144.24853630359618</v>
      </c>
      <c r="BL7">
        <v>272.38085441295652</v>
      </c>
      <c r="BM7">
        <v>12</v>
      </c>
    </row>
    <row r="8" spans="1:65" x14ac:dyDescent="0.25">
      <c r="A8" t="s">
        <v>69</v>
      </c>
      <c r="B8">
        <v>26264.260959863663</v>
      </c>
      <c r="C8">
        <v>26264.260959863663</v>
      </c>
      <c r="D8">
        <v>26264.260959863663</v>
      </c>
      <c r="E8">
        <v>79</v>
      </c>
      <c r="F8">
        <v>464.32090759277344</v>
      </c>
      <c r="I8">
        <v>1</v>
      </c>
      <c r="J8">
        <v>1269.296909570694</v>
      </c>
      <c r="K8">
        <v>1269.296909570694</v>
      </c>
      <c r="L8">
        <v>1269.296909570694</v>
      </c>
      <c r="M8">
        <v>7</v>
      </c>
      <c r="N8">
        <v>210.6417031288147</v>
      </c>
      <c r="Q8">
        <v>2</v>
      </c>
      <c r="R8">
        <v>1331.9772119522095</v>
      </c>
      <c r="S8" t="s">
        <v>11</v>
      </c>
      <c r="T8">
        <v>3015.5939618743146</v>
      </c>
      <c r="U8">
        <v>4</v>
      </c>
      <c r="V8">
        <v>22257.032177448273</v>
      </c>
      <c r="W8">
        <v>13124.060965821389</v>
      </c>
      <c r="X8">
        <v>31390.003389075158</v>
      </c>
      <c r="Y8">
        <v>63</v>
      </c>
      <c r="Z8">
        <v>730.99205017089844</v>
      </c>
      <c r="AA8" t="s">
        <v>11</v>
      </c>
      <c r="AB8">
        <v>3486.3675142047628</v>
      </c>
      <c r="AC8">
        <v>2</v>
      </c>
      <c r="AD8">
        <v>7998.6573948860168</v>
      </c>
      <c r="AE8">
        <v>7998.6573948860168</v>
      </c>
      <c r="AF8">
        <v>7998.6573948860168</v>
      </c>
      <c r="AG8">
        <v>270</v>
      </c>
      <c r="AH8">
        <v>248.4058786034584</v>
      </c>
      <c r="AI8">
        <v>248.4058786034584</v>
      </c>
      <c r="AJ8">
        <v>248.4058786034584</v>
      </c>
      <c r="AK8">
        <v>7</v>
      </c>
      <c r="AL8">
        <v>1602.9743189811707</v>
      </c>
      <c r="AM8">
        <v>829.60250124625657</v>
      </c>
      <c r="AN8">
        <v>2376.3461367160849</v>
      </c>
      <c r="AO8">
        <v>37</v>
      </c>
      <c r="AP8">
        <v>888.8958927989006</v>
      </c>
      <c r="AQ8">
        <v>418.94486996951616</v>
      </c>
      <c r="AR8">
        <v>1358.8469156282849</v>
      </c>
      <c r="AS8">
        <v>28</v>
      </c>
      <c r="AT8">
        <v>724.95174652338028</v>
      </c>
      <c r="AU8">
        <v>201.1815831316768</v>
      </c>
      <c r="AV8">
        <v>1248.7219099150839</v>
      </c>
      <c r="AW8">
        <v>13</v>
      </c>
      <c r="AX8">
        <v>4252.8529450297356</v>
      </c>
      <c r="AY8">
        <v>4252.8529450297356</v>
      </c>
      <c r="AZ8">
        <v>4252.8529450297356</v>
      </c>
      <c r="BA8">
        <v>179</v>
      </c>
      <c r="BB8">
        <v>280.57661294937134</v>
      </c>
      <c r="BC8" t="s">
        <v>11</v>
      </c>
      <c r="BD8">
        <v>633.19641857335796</v>
      </c>
      <c r="BE8">
        <v>6</v>
      </c>
      <c r="BF8">
        <v>2998.0398135185242</v>
      </c>
      <c r="BG8">
        <v>1005.7468004434299</v>
      </c>
      <c r="BH8">
        <v>4990.3328265936179</v>
      </c>
      <c r="BI8">
        <v>71</v>
      </c>
      <c r="BJ8">
        <v>137.59193360805511</v>
      </c>
      <c r="BK8">
        <v>29.516144407872886</v>
      </c>
      <c r="BL8">
        <v>245.66772280823733</v>
      </c>
      <c r="BM8">
        <v>6</v>
      </c>
    </row>
    <row r="9" spans="1:65" x14ac:dyDescent="0.25">
      <c r="A9" t="s">
        <v>70</v>
      </c>
      <c r="B9">
        <v>5442.7255781888962</v>
      </c>
      <c r="C9">
        <v>1102.0992507526971</v>
      </c>
      <c r="D9">
        <v>9783.3519056250952</v>
      </c>
      <c r="E9">
        <v>25</v>
      </c>
      <c r="F9" t="s">
        <v>17</v>
      </c>
      <c r="G9" t="s">
        <v>18</v>
      </c>
      <c r="H9" t="s">
        <v>18</v>
      </c>
      <c r="I9" t="s">
        <v>17</v>
      </c>
      <c r="J9">
        <v>159.57704782485962</v>
      </c>
      <c r="M9">
        <v>1</v>
      </c>
      <c r="N9">
        <v>5.410794734954834</v>
      </c>
      <c r="Q9">
        <v>1</v>
      </c>
      <c r="R9">
        <v>4.0580960512161255</v>
      </c>
      <c r="U9">
        <v>1</v>
      </c>
      <c r="V9">
        <v>5273.6796395778656</v>
      </c>
      <c r="W9">
        <v>5273.6796395778656</v>
      </c>
      <c r="X9">
        <v>5273.6796395778656</v>
      </c>
      <c r="Y9">
        <v>22</v>
      </c>
      <c r="Z9" t="s">
        <v>17</v>
      </c>
      <c r="AA9" t="s">
        <v>18</v>
      </c>
      <c r="AB9" t="s">
        <v>18</v>
      </c>
      <c r="AC9" t="s">
        <v>17</v>
      </c>
      <c r="AD9">
        <v>1763.1883475184441</v>
      </c>
      <c r="AE9">
        <v>1051.7511110361766</v>
      </c>
      <c r="AF9">
        <v>2474.6255840007116</v>
      </c>
      <c r="AG9">
        <v>68</v>
      </c>
      <c r="AH9" t="s">
        <v>17</v>
      </c>
      <c r="AI9" t="s">
        <v>18</v>
      </c>
      <c r="AJ9" t="s">
        <v>18</v>
      </c>
      <c r="AK9" t="s">
        <v>17</v>
      </c>
      <c r="AL9">
        <v>249.39568364620209</v>
      </c>
      <c r="AM9">
        <v>249.39568364620209</v>
      </c>
      <c r="AN9">
        <v>249.39568364620209</v>
      </c>
      <c r="AO9">
        <v>9</v>
      </c>
      <c r="AP9">
        <v>489.52898591756821</v>
      </c>
      <c r="AQ9">
        <v>489.52898591756821</v>
      </c>
      <c r="AR9">
        <v>489.52898591756821</v>
      </c>
      <c r="AS9">
        <v>10</v>
      </c>
      <c r="AT9">
        <v>54.954508543014526</v>
      </c>
      <c r="AU9">
        <v>54.954508543014526</v>
      </c>
      <c r="AV9">
        <v>54.954508543014526</v>
      </c>
      <c r="AW9">
        <v>6</v>
      </c>
      <c r="AX9">
        <v>817.46634161472321</v>
      </c>
      <c r="AY9">
        <v>817.46634161472321</v>
      </c>
      <c r="AZ9">
        <v>817.46634161472321</v>
      </c>
      <c r="BA9">
        <v>40</v>
      </c>
      <c r="BB9">
        <v>151.84282779693604</v>
      </c>
      <c r="BE9">
        <v>3</v>
      </c>
      <c r="BF9">
        <v>333.39582142233849</v>
      </c>
      <c r="BG9">
        <v>55.442287699128826</v>
      </c>
      <c r="BH9">
        <v>611.34935514554809</v>
      </c>
      <c r="BI9">
        <v>21</v>
      </c>
      <c r="BJ9">
        <v>23.708724975585938</v>
      </c>
      <c r="BM9">
        <v>3</v>
      </c>
    </row>
    <row r="10" spans="1:65" x14ac:dyDescent="0.25">
      <c r="A10" t="s">
        <v>71</v>
      </c>
      <c r="B10">
        <v>3812.5807406902313</v>
      </c>
      <c r="C10">
        <v>3812.5807406902313</v>
      </c>
      <c r="D10">
        <v>3812.5807406902313</v>
      </c>
      <c r="E10">
        <v>20</v>
      </c>
      <c r="F10" t="s">
        <v>17</v>
      </c>
      <c r="G10" t="s">
        <v>18</v>
      </c>
      <c r="H10" t="s">
        <v>18</v>
      </c>
      <c r="I10" t="s">
        <v>17</v>
      </c>
      <c r="J10">
        <v>25.506196022033691</v>
      </c>
      <c r="M10">
        <v>1</v>
      </c>
      <c r="N10">
        <v>183.8386058807373</v>
      </c>
      <c r="Q10">
        <v>1</v>
      </c>
      <c r="R10">
        <v>0</v>
      </c>
      <c r="U10">
        <v>1</v>
      </c>
      <c r="V10">
        <v>3603.2359387874603</v>
      </c>
      <c r="W10">
        <v>2216.8213775974928</v>
      </c>
      <c r="X10">
        <v>4989.6504999774279</v>
      </c>
      <c r="Y10">
        <v>17</v>
      </c>
      <c r="Z10" t="s">
        <v>17</v>
      </c>
      <c r="AA10" t="s">
        <v>18</v>
      </c>
      <c r="AB10" t="s">
        <v>18</v>
      </c>
      <c r="AC10" t="s">
        <v>17</v>
      </c>
      <c r="AD10">
        <v>1273.8467858433723</v>
      </c>
      <c r="AE10">
        <v>1273.8467858433723</v>
      </c>
      <c r="AF10">
        <v>1273.8467858433723</v>
      </c>
      <c r="AG10">
        <v>66</v>
      </c>
      <c r="AH10">
        <v>141.96423727273941</v>
      </c>
      <c r="AI10">
        <v>141.96423727273941</v>
      </c>
      <c r="AJ10">
        <v>141.96423727273941</v>
      </c>
      <c r="AK10">
        <v>3</v>
      </c>
      <c r="AL10">
        <v>305.83391332626343</v>
      </c>
      <c r="AM10">
        <v>172.41244200536991</v>
      </c>
      <c r="AN10">
        <v>439.25538464715692</v>
      </c>
      <c r="AO10">
        <v>13</v>
      </c>
      <c r="AP10">
        <v>155.99979388713837</v>
      </c>
      <c r="AQ10" t="s">
        <v>11</v>
      </c>
      <c r="AR10">
        <v>339.89196682872705</v>
      </c>
      <c r="AS10">
        <v>6</v>
      </c>
      <c r="AT10">
        <v>45.204511880874634</v>
      </c>
      <c r="AU10" t="s">
        <v>11</v>
      </c>
      <c r="AV10">
        <v>278.82511394745001</v>
      </c>
      <c r="AW10">
        <v>3</v>
      </c>
      <c r="AX10">
        <v>592.19775927066803</v>
      </c>
      <c r="AY10">
        <v>421.2799965195511</v>
      </c>
      <c r="AZ10">
        <v>763.11552202178495</v>
      </c>
      <c r="BA10">
        <v>38</v>
      </c>
      <c r="BB10">
        <v>32.646570205688477</v>
      </c>
      <c r="BC10" t="s">
        <v>11</v>
      </c>
      <c r="BD10">
        <v>75.376687850564949</v>
      </c>
      <c r="BE10">
        <v>3</v>
      </c>
      <c r="BF10">
        <v>510.18062561750412</v>
      </c>
      <c r="BG10">
        <v>78.757843225349632</v>
      </c>
      <c r="BH10">
        <v>941.60340800965855</v>
      </c>
      <c r="BI10">
        <v>20</v>
      </c>
      <c r="BJ10">
        <v>47.014036774635315</v>
      </c>
      <c r="BK10" t="s">
        <v>11</v>
      </c>
      <c r="BL10">
        <v>143.51700143866643</v>
      </c>
      <c r="BM10">
        <v>3</v>
      </c>
    </row>
    <row r="11" spans="1:65" x14ac:dyDescent="0.25">
      <c r="A11" t="s">
        <v>72</v>
      </c>
      <c r="B11">
        <v>4080.9837951660156</v>
      </c>
      <c r="C11">
        <v>4080.9837951660156</v>
      </c>
      <c r="D11">
        <v>4080.9837951660156</v>
      </c>
      <c r="E11">
        <v>16</v>
      </c>
      <c r="F11" t="s">
        <v>17</v>
      </c>
      <c r="G11" t="s">
        <v>18</v>
      </c>
      <c r="H11" t="s">
        <v>18</v>
      </c>
      <c r="I11" t="s">
        <v>17</v>
      </c>
      <c r="J11" t="s">
        <v>17</v>
      </c>
      <c r="K11" t="s">
        <v>18</v>
      </c>
      <c r="L11" t="s">
        <v>18</v>
      </c>
      <c r="M11" t="s">
        <v>17</v>
      </c>
      <c r="N11">
        <v>151.62616968154907</v>
      </c>
      <c r="Q11">
        <v>2</v>
      </c>
      <c r="R11">
        <v>0</v>
      </c>
      <c r="U11">
        <v>1</v>
      </c>
      <c r="V11">
        <v>3929.3576254844666</v>
      </c>
      <c r="W11" t="s">
        <v>11</v>
      </c>
      <c r="X11">
        <v>7984.205650433043</v>
      </c>
      <c r="Y11">
        <v>13</v>
      </c>
      <c r="Z11" t="s">
        <v>17</v>
      </c>
      <c r="AA11" t="s">
        <v>18</v>
      </c>
      <c r="AB11" t="s">
        <v>18</v>
      </c>
      <c r="AC11" t="s">
        <v>17</v>
      </c>
      <c r="AD11">
        <v>3458.112015068531</v>
      </c>
      <c r="AE11" t="s">
        <v>11</v>
      </c>
      <c r="AF11">
        <v>8761.890933299801</v>
      </c>
      <c r="AG11">
        <v>49</v>
      </c>
      <c r="AH11">
        <v>12.653568983078003</v>
      </c>
      <c r="AK11">
        <v>1</v>
      </c>
      <c r="AL11">
        <v>2792.6078950166702</v>
      </c>
      <c r="AM11">
        <v>2792.6078950166702</v>
      </c>
      <c r="AN11">
        <v>2792.6078950166702</v>
      </c>
      <c r="AO11">
        <v>7</v>
      </c>
      <c r="AP11">
        <v>119.97805112600327</v>
      </c>
      <c r="AQ11">
        <v>41.037072308253613</v>
      </c>
      <c r="AR11">
        <v>198.91902994375292</v>
      </c>
      <c r="AS11">
        <v>9</v>
      </c>
      <c r="AT11">
        <v>69.325356006622314</v>
      </c>
      <c r="AW11">
        <v>2</v>
      </c>
      <c r="AX11">
        <v>463.54714393615723</v>
      </c>
      <c r="AY11">
        <v>463.54714393615723</v>
      </c>
      <c r="AZ11">
        <v>463.54714393615723</v>
      </c>
      <c r="BA11">
        <v>30</v>
      </c>
      <c r="BB11" t="s">
        <v>17</v>
      </c>
      <c r="BC11" t="s">
        <v>18</v>
      </c>
      <c r="BD11" t="s">
        <v>18</v>
      </c>
      <c r="BE11" t="s">
        <v>17</v>
      </c>
      <c r="BF11">
        <v>74.03733891248703</v>
      </c>
      <c r="BG11" t="s">
        <v>11</v>
      </c>
      <c r="BH11">
        <v>181.66882667856302</v>
      </c>
      <c r="BI11">
        <v>7</v>
      </c>
      <c r="BJ11" t="s">
        <v>17</v>
      </c>
      <c r="BK11" t="s">
        <v>18</v>
      </c>
      <c r="BL11" t="s">
        <v>18</v>
      </c>
      <c r="BM11" t="s">
        <v>17</v>
      </c>
    </row>
    <row r="12" spans="1:65" x14ac:dyDescent="0.25">
      <c r="A12" t="s">
        <v>73</v>
      </c>
      <c r="B12" t="s">
        <v>17</v>
      </c>
      <c r="C12" t="s">
        <v>18</v>
      </c>
      <c r="D12" t="s">
        <v>18</v>
      </c>
      <c r="E12" t="s">
        <v>17</v>
      </c>
      <c r="F12" t="s">
        <v>17</v>
      </c>
      <c r="G12" t="s">
        <v>18</v>
      </c>
      <c r="H12" t="s">
        <v>18</v>
      </c>
      <c r="I12" t="s">
        <v>17</v>
      </c>
      <c r="J12" t="s">
        <v>17</v>
      </c>
      <c r="K12" t="s">
        <v>18</v>
      </c>
      <c r="L12" t="s">
        <v>18</v>
      </c>
      <c r="M12" t="s">
        <v>17</v>
      </c>
      <c r="N12" t="s">
        <v>17</v>
      </c>
      <c r="O12" t="s">
        <v>18</v>
      </c>
      <c r="P12" t="s">
        <v>18</v>
      </c>
      <c r="Q12" t="s">
        <v>17</v>
      </c>
      <c r="R12" t="s">
        <v>17</v>
      </c>
      <c r="S12" t="s">
        <v>18</v>
      </c>
      <c r="T12" t="s">
        <v>18</v>
      </c>
      <c r="U12" t="s">
        <v>17</v>
      </c>
      <c r="V12" t="s">
        <v>17</v>
      </c>
      <c r="W12" t="s">
        <v>18</v>
      </c>
      <c r="X12" t="s">
        <v>18</v>
      </c>
      <c r="Y12" t="s">
        <v>17</v>
      </c>
      <c r="Z12" t="s">
        <v>17</v>
      </c>
      <c r="AA12" t="s">
        <v>18</v>
      </c>
      <c r="AB12" t="s">
        <v>18</v>
      </c>
      <c r="AC12" t="s">
        <v>17</v>
      </c>
      <c r="AD12" t="s">
        <v>17</v>
      </c>
      <c r="AE12" t="s">
        <v>18</v>
      </c>
      <c r="AF12" t="s">
        <v>18</v>
      </c>
      <c r="AG12" t="s">
        <v>17</v>
      </c>
      <c r="AH12" t="s">
        <v>17</v>
      </c>
      <c r="AI12" t="s">
        <v>18</v>
      </c>
      <c r="AJ12" t="s">
        <v>18</v>
      </c>
      <c r="AK12" t="s">
        <v>17</v>
      </c>
      <c r="AL12" t="s">
        <v>17</v>
      </c>
      <c r="AM12" t="s">
        <v>18</v>
      </c>
      <c r="AN12" t="s">
        <v>18</v>
      </c>
      <c r="AO12" t="s">
        <v>17</v>
      </c>
      <c r="AP12" t="s">
        <v>17</v>
      </c>
      <c r="AQ12" t="s">
        <v>18</v>
      </c>
      <c r="AR12" t="s">
        <v>18</v>
      </c>
      <c r="AS12" t="s">
        <v>17</v>
      </c>
      <c r="AT12" t="s">
        <v>17</v>
      </c>
      <c r="AU12" t="s">
        <v>18</v>
      </c>
      <c r="AV12" t="s">
        <v>18</v>
      </c>
      <c r="AW12" t="s">
        <v>17</v>
      </c>
      <c r="AX12" t="s">
        <v>17</v>
      </c>
      <c r="AY12" t="s">
        <v>18</v>
      </c>
      <c r="AZ12" t="s">
        <v>18</v>
      </c>
      <c r="BA12" t="s">
        <v>17</v>
      </c>
      <c r="BB12" t="s">
        <v>17</v>
      </c>
      <c r="BC12" t="s">
        <v>18</v>
      </c>
      <c r="BD12" t="s">
        <v>18</v>
      </c>
      <c r="BE12" t="s">
        <v>17</v>
      </c>
      <c r="BF12" t="s">
        <v>17</v>
      </c>
      <c r="BG12" t="s">
        <v>18</v>
      </c>
      <c r="BH12" t="s">
        <v>18</v>
      </c>
      <c r="BI12" t="s">
        <v>17</v>
      </c>
      <c r="BJ12" t="s">
        <v>17</v>
      </c>
      <c r="BK12" t="s">
        <v>18</v>
      </c>
      <c r="BL12" t="s">
        <v>18</v>
      </c>
      <c r="BM12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AE281-A0B2-7549-BFB7-C530C44F32F7}">
  <dimension ref="A1:AG12"/>
  <sheetViews>
    <sheetView workbookViewId="0">
      <selection activeCell="A4" sqref="A4:XFD4"/>
    </sheetView>
  </sheetViews>
  <sheetFormatPr defaultColWidth="8.85546875" defaultRowHeight="15" x14ac:dyDescent="0.25"/>
  <cols>
    <col min="1" max="1" width="29.7109375" customWidth="1"/>
  </cols>
  <sheetData>
    <row r="1" spans="1:33" x14ac:dyDescent="0.25">
      <c r="A1" t="s">
        <v>41</v>
      </c>
      <c r="B1" t="s">
        <v>57</v>
      </c>
    </row>
    <row r="2" spans="1:33" x14ac:dyDescent="0.25">
      <c r="B2" t="s">
        <v>8</v>
      </c>
      <c r="F2" t="s">
        <v>9</v>
      </c>
      <c r="J2" t="s">
        <v>10</v>
      </c>
      <c r="N2" t="s">
        <v>12</v>
      </c>
      <c r="R2" t="s">
        <v>13</v>
      </c>
      <c r="V2" t="s">
        <v>38</v>
      </c>
      <c r="Z2" t="s">
        <v>14</v>
      </c>
    </row>
    <row r="3" spans="1:33" x14ac:dyDescent="0.25">
      <c r="A3" t="s">
        <v>7</v>
      </c>
      <c r="B3" t="s">
        <v>4</v>
      </c>
      <c r="C3" t="s">
        <v>5</v>
      </c>
      <c r="D3" t="s">
        <v>6</v>
      </c>
      <c r="E3" t="s">
        <v>0</v>
      </c>
    </row>
    <row r="4" spans="1:33" x14ac:dyDescent="0.25">
      <c r="A4" t="s">
        <v>65</v>
      </c>
      <c r="B4">
        <v>2397.092608332634</v>
      </c>
      <c r="C4">
        <v>169.48138332430426</v>
      </c>
      <c r="D4">
        <v>4624.7038333409637</v>
      </c>
      <c r="E4">
        <v>33</v>
      </c>
      <c r="F4">
        <v>1303.3753424882889</v>
      </c>
      <c r="G4" t="s">
        <v>11</v>
      </c>
      <c r="H4">
        <v>3308.9126679432911</v>
      </c>
      <c r="I4">
        <v>11</v>
      </c>
      <c r="J4">
        <v>344.04827117919922</v>
      </c>
      <c r="K4">
        <v>182.75303202084584</v>
      </c>
      <c r="L4">
        <v>505.34351033755263</v>
      </c>
      <c r="M4">
        <v>12</v>
      </c>
      <c r="N4">
        <v>363.6523003578186</v>
      </c>
      <c r="O4">
        <v>115.0361068031805</v>
      </c>
      <c r="P4">
        <v>612.26849391245673</v>
      </c>
      <c r="Q4">
        <v>6</v>
      </c>
      <c r="R4">
        <v>362.45031356811523</v>
      </c>
      <c r="U4">
        <v>1</v>
      </c>
      <c r="V4">
        <v>23.566380739212036</v>
      </c>
      <c r="W4" t="s">
        <v>11</v>
      </c>
      <c r="X4">
        <v>67.26694117755045</v>
      </c>
      <c r="Y4">
        <v>3</v>
      </c>
      <c r="Z4" t="s">
        <v>17</v>
      </c>
      <c r="AA4" t="s">
        <v>18</v>
      </c>
      <c r="AB4" t="s">
        <v>18</v>
      </c>
      <c r="AC4" t="s">
        <v>17</v>
      </c>
      <c r="AD4" t="s">
        <v>17</v>
      </c>
      <c r="AE4" t="s">
        <v>18</v>
      </c>
      <c r="AF4" t="s">
        <v>18</v>
      </c>
      <c r="AG4" t="s">
        <v>17</v>
      </c>
    </row>
    <row r="5" spans="1:33" x14ac:dyDescent="0.25">
      <c r="A5" t="s">
        <v>66</v>
      </c>
      <c r="B5">
        <v>1942.0344923734665</v>
      </c>
      <c r="C5">
        <v>10.374098514198067</v>
      </c>
      <c r="D5">
        <v>3873.6948862327349</v>
      </c>
      <c r="E5">
        <v>20</v>
      </c>
      <c r="F5">
        <v>1258.7836004495621</v>
      </c>
      <c r="G5" t="s">
        <v>11</v>
      </c>
      <c r="H5">
        <v>3278.871407193933</v>
      </c>
      <c r="I5">
        <v>10</v>
      </c>
      <c r="J5">
        <v>238.50224590301514</v>
      </c>
      <c r="K5">
        <v>66.710296481576563</v>
      </c>
      <c r="L5">
        <v>410.29419532445371</v>
      </c>
      <c r="M5">
        <v>7</v>
      </c>
      <c r="N5">
        <v>82.298332452774048</v>
      </c>
      <c r="O5" t="s">
        <v>11</v>
      </c>
      <c r="P5">
        <v>498.33927474202562</v>
      </c>
      <c r="Q5">
        <v>2</v>
      </c>
      <c r="R5">
        <v>362.45031356811523</v>
      </c>
      <c r="U5">
        <v>1</v>
      </c>
      <c r="V5" t="s">
        <v>17</v>
      </c>
      <c r="W5" t="s">
        <v>18</v>
      </c>
      <c r="X5" t="s">
        <v>18</v>
      </c>
      <c r="Y5" t="s">
        <v>17</v>
      </c>
      <c r="Z5" t="s">
        <v>17</v>
      </c>
      <c r="AA5" t="s">
        <v>18</v>
      </c>
      <c r="AB5" t="s">
        <v>18</v>
      </c>
      <c r="AC5" t="s">
        <v>17</v>
      </c>
      <c r="AD5" t="s">
        <v>17</v>
      </c>
      <c r="AE5" t="s">
        <v>18</v>
      </c>
      <c r="AF5" t="s">
        <v>18</v>
      </c>
      <c r="AG5" t="s">
        <v>17</v>
      </c>
    </row>
    <row r="6" spans="1:33" x14ac:dyDescent="0.25">
      <c r="A6" t="s">
        <v>67</v>
      </c>
      <c r="B6">
        <v>455.05811595916748</v>
      </c>
      <c r="C6">
        <v>102.37103566690382</v>
      </c>
      <c r="D6">
        <v>807.74519625143114</v>
      </c>
      <c r="E6">
        <v>13</v>
      </c>
      <c r="F6">
        <v>44.591742038726807</v>
      </c>
      <c r="I6">
        <v>1</v>
      </c>
      <c r="J6">
        <v>105.54602527618408</v>
      </c>
      <c r="K6">
        <v>33.809373097790825</v>
      </c>
      <c r="L6">
        <v>177.28267745457734</v>
      </c>
      <c r="M6">
        <v>5</v>
      </c>
      <c r="N6">
        <v>281.35396790504456</v>
      </c>
      <c r="O6" t="s">
        <v>11</v>
      </c>
      <c r="P6">
        <v>577.33749377592505</v>
      </c>
      <c r="Q6">
        <v>4</v>
      </c>
      <c r="R6" t="s">
        <v>17</v>
      </c>
      <c r="S6" t="s">
        <v>18</v>
      </c>
      <c r="T6" t="s">
        <v>18</v>
      </c>
      <c r="U6" t="s">
        <v>17</v>
      </c>
      <c r="V6">
        <v>23.566380739212036</v>
      </c>
      <c r="W6" t="s">
        <v>11</v>
      </c>
      <c r="X6">
        <v>67.26694117755045</v>
      </c>
      <c r="Y6">
        <v>3</v>
      </c>
      <c r="Z6" t="s">
        <v>17</v>
      </c>
      <c r="AA6" t="s">
        <v>18</v>
      </c>
      <c r="AB6" t="s">
        <v>18</v>
      </c>
      <c r="AC6" t="s">
        <v>17</v>
      </c>
      <c r="AD6" t="s">
        <v>17</v>
      </c>
      <c r="AE6" t="s">
        <v>18</v>
      </c>
      <c r="AF6" t="s">
        <v>18</v>
      </c>
      <c r="AG6" t="s">
        <v>17</v>
      </c>
    </row>
    <row r="7" spans="1:33" x14ac:dyDescent="0.25">
      <c r="A7" t="s">
        <v>68</v>
      </c>
      <c r="B7">
        <v>405.02051830291748</v>
      </c>
      <c r="C7">
        <v>122.02186610438429</v>
      </c>
      <c r="D7">
        <v>688.01917050145062</v>
      </c>
      <c r="E7">
        <v>11</v>
      </c>
      <c r="F7">
        <v>44.591742038726807</v>
      </c>
      <c r="I7">
        <v>1</v>
      </c>
      <c r="J7">
        <v>55.508427619934082</v>
      </c>
      <c r="K7">
        <v>14.324060006129407</v>
      </c>
      <c r="L7">
        <v>96.692795233738764</v>
      </c>
      <c r="M7">
        <v>3</v>
      </c>
      <c r="N7">
        <v>281.35396790504456</v>
      </c>
      <c r="O7" t="s">
        <v>11</v>
      </c>
      <c r="P7">
        <v>577.33749377592505</v>
      </c>
      <c r="Q7">
        <v>4</v>
      </c>
      <c r="R7" t="s">
        <v>17</v>
      </c>
      <c r="S7" t="s">
        <v>18</v>
      </c>
      <c r="T7" t="s">
        <v>18</v>
      </c>
      <c r="U7" t="s">
        <v>17</v>
      </c>
      <c r="V7">
        <v>23.566380739212036</v>
      </c>
      <c r="W7" t="s">
        <v>11</v>
      </c>
      <c r="X7">
        <v>67.26694117755045</v>
      </c>
      <c r="Y7">
        <v>3</v>
      </c>
      <c r="Z7" t="s">
        <v>17</v>
      </c>
      <c r="AA7" t="s">
        <v>18</v>
      </c>
      <c r="AB7" t="s">
        <v>18</v>
      </c>
      <c r="AC7" t="s">
        <v>17</v>
      </c>
      <c r="AD7" t="s">
        <v>17</v>
      </c>
      <c r="AE7" t="s">
        <v>18</v>
      </c>
      <c r="AF7" t="s">
        <v>18</v>
      </c>
      <c r="AG7" t="s">
        <v>17</v>
      </c>
    </row>
    <row r="8" spans="1:33" x14ac:dyDescent="0.25">
      <c r="A8" t="s">
        <v>69</v>
      </c>
      <c r="B8">
        <v>225.09123229980469</v>
      </c>
      <c r="C8" t="s">
        <v>11</v>
      </c>
      <c r="D8">
        <v>552.11119458950157</v>
      </c>
      <c r="E8">
        <v>5</v>
      </c>
      <c r="F8" t="s">
        <v>17</v>
      </c>
      <c r="G8" t="s">
        <v>18</v>
      </c>
      <c r="H8" t="s">
        <v>18</v>
      </c>
      <c r="I8" t="s">
        <v>17</v>
      </c>
      <c r="J8">
        <v>15.702086448669434</v>
      </c>
      <c r="M8">
        <v>1</v>
      </c>
      <c r="N8">
        <v>193.15262007713318</v>
      </c>
      <c r="O8" t="s">
        <v>11</v>
      </c>
      <c r="P8">
        <v>1291.9446585117321</v>
      </c>
      <c r="Q8">
        <v>2</v>
      </c>
      <c r="R8" t="s">
        <v>17</v>
      </c>
      <c r="S8" t="s">
        <v>18</v>
      </c>
      <c r="T8" t="s">
        <v>18</v>
      </c>
      <c r="U8" t="s">
        <v>17</v>
      </c>
      <c r="V8">
        <v>16.236525774002075</v>
      </c>
      <c r="W8" t="s">
        <v>11</v>
      </c>
      <c r="X8">
        <v>164.88528767457359</v>
      </c>
      <c r="Y8">
        <v>2</v>
      </c>
      <c r="Z8" t="s">
        <v>17</v>
      </c>
      <c r="AA8" t="s">
        <v>18</v>
      </c>
      <c r="AB8" t="s">
        <v>18</v>
      </c>
      <c r="AC8" t="s">
        <v>17</v>
      </c>
      <c r="AD8" t="s">
        <v>17</v>
      </c>
      <c r="AE8" t="s">
        <v>18</v>
      </c>
      <c r="AF8" t="s">
        <v>18</v>
      </c>
      <c r="AG8" t="s">
        <v>17</v>
      </c>
    </row>
    <row r="9" spans="1:33" x14ac:dyDescent="0.25">
      <c r="A9" t="s">
        <v>70</v>
      </c>
      <c r="B9">
        <v>109.83134794235229</v>
      </c>
      <c r="C9" t="s">
        <v>11</v>
      </c>
      <c r="D9">
        <v>260.91314203594601</v>
      </c>
      <c r="E9">
        <v>4</v>
      </c>
      <c r="F9" t="s">
        <v>17</v>
      </c>
      <c r="G9" t="s">
        <v>18</v>
      </c>
      <c r="H9" t="s">
        <v>18</v>
      </c>
      <c r="I9" t="s">
        <v>17</v>
      </c>
      <c r="J9">
        <v>14.300145149230957</v>
      </c>
      <c r="M9">
        <v>1</v>
      </c>
      <c r="N9">
        <v>88.201347827911377</v>
      </c>
      <c r="O9" t="s">
        <v>11</v>
      </c>
      <c r="P9">
        <v>584.45612185140851</v>
      </c>
      <c r="Q9">
        <v>2</v>
      </c>
      <c r="R9" t="s">
        <v>17</v>
      </c>
      <c r="S9" t="s">
        <v>18</v>
      </c>
      <c r="T9" t="s">
        <v>18</v>
      </c>
      <c r="U9" t="s">
        <v>17</v>
      </c>
      <c r="V9">
        <v>7.3298549652099609</v>
      </c>
      <c r="Y9">
        <v>1</v>
      </c>
      <c r="Z9" t="s">
        <v>17</v>
      </c>
      <c r="AA9" t="s">
        <v>18</v>
      </c>
      <c r="AB9" t="s">
        <v>18</v>
      </c>
      <c r="AC9" t="s">
        <v>17</v>
      </c>
      <c r="AD9" t="s">
        <v>17</v>
      </c>
      <c r="AE9" t="s">
        <v>18</v>
      </c>
      <c r="AF9" t="s">
        <v>18</v>
      </c>
      <c r="AG9" t="s">
        <v>17</v>
      </c>
    </row>
    <row r="10" spans="1:33" x14ac:dyDescent="0.25">
      <c r="A10" t="s">
        <v>71</v>
      </c>
      <c r="B10">
        <v>70.097938060760498</v>
      </c>
      <c r="C10" t="s">
        <v>11</v>
      </c>
      <c r="D10">
        <v>289.59860694732367</v>
      </c>
      <c r="E10">
        <v>2</v>
      </c>
      <c r="F10">
        <v>44.591742038726807</v>
      </c>
      <c r="I10">
        <v>1</v>
      </c>
      <c r="J10">
        <v>25.506196022033691</v>
      </c>
      <c r="M10">
        <v>1</v>
      </c>
      <c r="N10" t="s">
        <v>17</v>
      </c>
      <c r="O10" t="s">
        <v>18</v>
      </c>
      <c r="P10" t="s">
        <v>18</v>
      </c>
      <c r="Q10" t="s">
        <v>17</v>
      </c>
      <c r="R10" t="s">
        <v>17</v>
      </c>
      <c r="S10" t="s">
        <v>18</v>
      </c>
      <c r="T10" t="s">
        <v>18</v>
      </c>
      <c r="U10" t="s">
        <v>17</v>
      </c>
      <c r="V10" t="s">
        <v>17</v>
      </c>
      <c r="W10" t="s">
        <v>18</v>
      </c>
      <c r="X10" t="s">
        <v>18</v>
      </c>
      <c r="Y10" t="s">
        <v>17</v>
      </c>
      <c r="Z10" t="s">
        <v>17</v>
      </c>
      <c r="AA10" t="s">
        <v>18</v>
      </c>
      <c r="AB10" t="s">
        <v>18</v>
      </c>
      <c r="AC10" t="s">
        <v>17</v>
      </c>
      <c r="AD10" t="s">
        <v>17</v>
      </c>
      <c r="AE10" t="s">
        <v>18</v>
      </c>
      <c r="AF10" t="s">
        <v>18</v>
      </c>
      <c r="AG10" t="s">
        <v>17</v>
      </c>
    </row>
    <row r="11" spans="1:33" x14ac:dyDescent="0.25">
      <c r="A11" t="s">
        <v>72</v>
      </c>
      <c r="B11">
        <v>50.03759765625</v>
      </c>
      <c r="C11" t="s">
        <v>11</v>
      </c>
      <c r="D11">
        <v>423.1946866021072</v>
      </c>
      <c r="E11">
        <v>2</v>
      </c>
      <c r="F11" t="s">
        <v>17</v>
      </c>
      <c r="G11" t="s">
        <v>18</v>
      </c>
      <c r="H11" t="s">
        <v>18</v>
      </c>
      <c r="I11" t="s">
        <v>17</v>
      </c>
      <c r="J11">
        <v>50.03759765625</v>
      </c>
      <c r="K11" t="s">
        <v>11</v>
      </c>
      <c r="L11">
        <v>423.1946866021072</v>
      </c>
      <c r="M11">
        <v>2</v>
      </c>
      <c r="N11" t="s">
        <v>17</v>
      </c>
      <c r="O11" t="s">
        <v>18</v>
      </c>
      <c r="P11" t="s">
        <v>18</v>
      </c>
      <c r="Q11" t="s">
        <v>17</v>
      </c>
      <c r="R11" t="s">
        <v>17</v>
      </c>
      <c r="S11" t="s">
        <v>18</v>
      </c>
      <c r="T11" t="s">
        <v>18</v>
      </c>
      <c r="U11" t="s">
        <v>17</v>
      </c>
      <c r="V11" t="s">
        <v>17</v>
      </c>
      <c r="W11" t="s">
        <v>18</v>
      </c>
      <c r="X11" t="s">
        <v>18</v>
      </c>
      <c r="Y11" t="s">
        <v>17</v>
      </c>
      <c r="Z11" t="s">
        <v>17</v>
      </c>
      <c r="AA11" t="s">
        <v>18</v>
      </c>
      <c r="AB11" t="s">
        <v>18</v>
      </c>
      <c r="AC11" t="s">
        <v>17</v>
      </c>
      <c r="AD11" t="s">
        <v>17</v>
      </c>
      <c r="AE11" t="s">
        <v>18</v>
      </c>
      <c r="AF11" t="s">
        <v>18</v>
      </c>
      <c r="AG11" t="s">
        <v>17</v>
      </c>
    </row>
    <row r="12" spans="1:33" x14ac:dyDescent="0.25">
      <c r="A12" t="s">
        <v>73</v>
      </c>
      <c r="B12" t="s">
        <v>17</v>
      </c>
      <c r="C12" t="s">
        <v>18</v>
      </c>
      <c r="D12" t="s">
        <v>18</v>
      </c>
      <c r="E12" t="s">
        <v>17</v>
      </c>
      <c r="F12" t="s">
        <v>17</v>
      </c>
      <c r="G12" t="s">
        <v>18</v>
      </c>
      <c r="H12" t="s">
        <v>18</v>
      </c>
      <c r="I12" t="s">
        <v>17</v>
      </c>
      <c r="J12" t="s">
        <v>17</v>
      </c>
      <c r="K12" t="s">
        <v>18</v>
      </c>
      <c r="L12" t="s">
        <v>18</v>
      </c>
      <c r="M12" t="s">
        <v>17</v>
      </c>
      <c r="N12" t="s">
        <v>17</v>
      </c>
      <c r="O12" t="s">
        <v>18</v>
      </c>
      <c r="P12" t="s">
        <v>18</v>
      </c>
      <c r="Q12" t="s">
        <v>17</v>
      </c>
      <c r="R12" t="s">
        <v>17</v>
      </c>
      <c r="S12" t="s">
        <v>18</v>
      </c>
      <c r="T12" t="s">
        <v>18</v>
      </c>
      <c r="U12" t="s">
        <v>17</v>
      </c>
      <c r="V12" t="s">
        <v>17</v>
      </c>
      <c r="W12" t="s">
        <v>18</v>
      </c>
      <c r="X12" t="s">
        <v>18</v>
      </c>
      <c r="Y12" t="s">
        <v>17</v>
      </c>
      <c r="Z12" t="s">
        <v>17</v>
      </c>
      <c r="AA12" t="s">
        <v>18</v>
      </c>
      <c r="AB12" t="s">
        <v>18</v>
      </c>
      <c r="AC12" t="s">
        <v>17</v>
      </c>
      <c r="AD12" t="s">
        <v>17</v>
      </c>
      <c r="AE12" t="s">
        <v>18</v>
      </c>
      <c r="AF12" t="s">
        <v>18</v>
      </c>
      <c r="AG12" t="s">
        <v>17</v>
      </c>
    </row>
  </sheetData>
  <conditionalFormatting sqref="A1:A3 A25:A1048576">
    <cfRule type="duplicateValues" dxfId="2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BF26-4BC5-6B4C-8218-FEC3AE96C9BC}">
  <dimension ref="A1:AG24"/>
  <sheetViews>
    <sheetView workbookViewId="0">
      <selection activeCell="D15" sqref="D15"/>
    </sheetView>
  </sheetViews>
  <sheetFormatPr defaultColWidth="8.85546875" defaultRowHeight="15" x14ac:dyDescent="0.25"/>
  <sheetData>
    <row r="1" spans="1:33" x14ac:dyDescent="0.25">
      <c r="A1" t="s">
        <v>42</v>
      </c>
      <c r="B1" t="s">
        <v>58</v>
      </c>
    </row>
    <row r="2" spans="1:33" x14ac:dyDescent="0.25">
      <c r="B2" t="s">
        <v>8</v>
      </c>
      <c r="F2" t="s">
        <v>9</v>
      </c>
      <c r="J2" t="s">
        <v>10</v>
      </c>
      <c r="N2" t="s">
        <v>12</v>
      </c>
      <c r="R2" t="s">
        <v>13</v>
      </c>
      <c r="V2" t="s">
        <v>38</v>
      </c>
      <c r="Z2" t="s">
        <v>14</v>
      </c>
    </row>
    <row r="3" spans="1:33" x14ac:dyDescent="0.25">
      <c r="A3" t="s">
        <v>7</v>
      </c>
      <c r="B3" t="s">
        <v>4</v>
      </c>
      <c r="C3" t="s">
        <v>5</v>
      </c>
      <c r="D3" t="s">
        <v>6</v>
      </c>
      <c r="E3" t="s">
        <v>0</v>
      </c>
    </row>
    <row r="4" spans="1:33" x14ac:dyDescent="0.25">
      <c r="A4" t="s">
        <v>65</v>
      </c>
      <c r="B4">
        <v>126722.90548604727</v>
      </c>
      <c r="C4" t="s">
        <v>11</v>
      </c>
      <c r="D4">
        <v>262797.86010093254</v>
      </c>
      <c r="E4">
        <v>681</v>
      </c>
      <c r="F4">
        <v>1061.3248506784439</v>
      </c>
      <c r="G4">
        <v>148.73739701343288</v>
      </c>
      <c r="H4">
        <v>1973.9123043434549</v>
      </c>
      <c r="I4">
        <v>16</v>
      </c>
      <c r="J4">
        <v>5572.5945429801941</v>
      </c>
      <c r="K4">
        <v>3586.7031148769101</v>
      </c>
      <c r="L4">
        <v>7558.485971083478</v>
      </c>
      <c r="M4">
        <v>104</v>
      </c>
      <c r="N4">
        <v>2100.6792873740196</v>
      </c>
      <c r="O4">
        <v>1158.912287491014</v>
      </c>
      <c r="P4">
        <v>3042.4462872570252</v>
      </c>
      <c r="Q4">
        <v>55</v>
      </c>
      <c r="R4">
        <v>75157.854743301868</v>
      </c>
      <c r="S4" t="s">
        <v>11</v>
      </c>
      <c r="T4">
        <v>205746.07488643861</v>
      </c>
      <c r="U4">
        <v>85</v>
      </c>
      <c r="V4">
        <v>41634.394000589848</v>
      </c>
      <c r="W4">
        <v>23859.327288352451</v>
      </c>
      <c r="X4">
        <v>59409.460712827247</v>
      </c>
      <c r="Y4">
        <v>407</v>
      </c>
      <c r="Z4">
        <v>1196.0580611228943</v>
      </c>
      <c r="AA4">
        <v>169.58980233956663</v>
      </c>
      <c r="AB4">
        <v>2222.5263199062219</v>
      </c>
      <c r="AC4">
        <v>14</v>
      </c>
      <c r="AD4">
        <v>209.77136904373765</v>
      </c>
      <c r="AE4">
        <v>75.718205114159503</v>
      </c>
      <c r="AF4">
        <v>343.8245329733158</v>
      </c>
      <c r="AG4">
        <v>14</v>
      </c>
    </row>
    <row r="5" spans="1:33" x14ac:dyDescent="0.25">
      <c r="A5" t="s">
        <v>66</v>
      </c>
      <c r="B5">
        <v>75631.928519368172</v>
      </c>
      <c r="C5" t="s">
        <v>11</v>
      </c>
      <c r="D5">
        <v>206187.44226373418</v>
      </c>
      <c r="E5">
        <v>122</v>
      </c>
      <c r="F5">
        <v>330.51302218437195</v>
      </c>
      <c r="G5">
        <v>71.754381575701643</v>
      </c>
      <c r="H5">
        <v>589.2716627930422</v>
      </c>
      <c r="I5">
        <v>8</v>
      </c>
      <c r="J5">
        <v>2099.8298462629318</v>
      </c>
      <c r="K5">
        <v>1330.8401183411961</v>
      </c>
      <c r="L5">
        <v>2868.8195741846675</v>
      </c>
      <c r="M5">
        <v>49</v>
      </c>
      <c r="N5">
        <v>146.68505883216858</v>
      </c>
      <c r="O5" t="s">
        <v>11</v>
      </c>
      <c r="P5">
        <v>337.2031074189926</v>
      </c>
      <c r="Q5">
        <v>6</v>
      </c>
      <c r="R5">
        <v>73054.900592088699</v>
      </c>
      <c r="S5" t="s">
        <v>11</v>
      </c>
      <c r="T5">
        <v>204790.87669650989</v>
      </c>
      <c r="U5">
        <v>59</v>
      </c>
      <c r="V5" t="s">
        <v>17</v>
      </c>
      <c r="W5" t="s">
        <v>18</v>
      </c>
      <c r="X5" t="s">
        <v>18</v>
      </c>
      <c r="Y5" t="s">
        <v>17</v>
      </c>
      <c r="Z5" t="s">
        <v>17</v>
      </c>
      <c r="AA5" t="s">
        <v>18</v>
      </c>
      <c r="AB5" t="s">
        <v>18</v>
      </c>
      <c r="AC5" t="s">
        <v>17</v>
      </c>
      <c r="AD5" t="s">
        <v>17</v>
      </c>
      <c r="AE5" t="s">
        <v>18</v>
      </c>
      <c r="AF5" t="s">
        <v>18</v>
      </c>
      <c r="AG5" t="s">
        <v>17</v>
      </c>
    </row>
    <row r="6" spans="1:33" x14ac:dyDescent="0.25">
      <c r="A6" t="s">
        <v>67</v>
      </c>
      <c r="B6">
        <v>51090.976966679096</v>
      </c>
      <c r="C6">
        <v>31821.554510305356</v>
      </c>
      <c r="D6">
        <v>70360.399423052833</v>
      </c>
      <c r="E6">
        <v>559</v>
      </c>
      <c r="F6">
        <v>730.81182849407196</v>
      </c>
      <c r="G6" t="s">
        <v>11</v>
      </c>
      <c r="H6">
        <v>1770.3869338526492</v>
      </c>
      <c r="I6">
        <v>8</v>
      </c>
      <c r="J6">
        <v>3472.7646967172623</v>
      </c>
      <c r="K6">
        <v>1402.9526826906122</v>
      </c>
      <c r="L6">
        <v>5542.5767107439124</v>
      </c>
      <c r="M6">
        <v>55</v>
      </c>
      <c r="N6">
        <v>1953.994228541851</v>
      </c>
      <c r="O6">
        <v>1105.2743658206196</v>
      </c>
      <c r="P6">
        <v>2802.7140912630825</v>
      </c>
      <c r="Q6">
        <v>49</v>
      </c>
      <c r="R6">
        <v>2102.9541512131691</v>
      </c>
      <c r="S6">
        <v>387.63894934347945</v>
      </c>
      <c r="T6">
        <v>3818.2693530828587</v>
      </c>
      <c r="U6">
        <v>26</v>
      </c>
      <c r="V6">
        <v>41634.394000589848</v>
      </c>
      <c r="W6">
        <v>23859.327288352451</v>
      </c>
      <c r="X6">
        <v>59409.460712827247</v>
      </c>
      <c r="Y6">
        <v>407</v>
      </c>
      <c r="Z6">
        <v>1196.0580611228943</v>
      </c>
      <c r="AA6">
        <v>169.58980233956663</v>
      </c>
      <c r="AB6">
        <v>2222.5263199062219</v>
      </c>
      <c r="AC6">
        <v>14</v>
      </c>
      <c r="AD6">
        <v>209.77136904373765</v>
      </c>
      <c r="AE6">
        <v>75.718205114159503</v>
      </c>
      <c r="AF6">
        <v>343.8245329733158</v>
      </c>
      <c r="AG6">
        <v>14</v>
      </c>
    </row>
    <row r="7" spans="1:33" x14ac:dyDescent="0.25">
      <c r="A7" t="s">
        <v>68</v>
      </c>
      <c r="B7">
        <v>48138.035635709763</v>
      </c>
      <c r="C7">
        <v>30457.438321627571</v>
      </c>
      <c r="D7">
        <v>65818.632949791951</v>
      </c>
      <c r="E7">
        <v>528</v>
      </c>
      <c r="F7">
        <v>718.15825951099396</v>
      </c>
      <c r="G7" t="s">
        <v>11</v>
      </c>
      <c r="H7">
        <v>1793.7828155095503</v>
      </c>
      <c r="I7">
        <v>7</v>
      </c>
      <c r="J7">
        <v>3460.6194462776184</v>
      </c>
      <c r="K7">
        <v>1389.9882043283101</v>
      </c>
      <c r="L7">
        <v>5531.2506882269263</v>
      </c>
      <c r="M7">
        <v>54</v>
      </c>
      <c r="N7">
        <v>1905.4846498370171</v>
      </c>
      <c r="O7">
        <v>1077.2083717967478</v>
      </c>
      <c r="P7">
        <v>2733.7609278772861</v>
      </c>
      <c r="Q7">
        <v>47</v>
      </c>
      <c r="R7">
        <v>2056.5492697358131</v>
      </c>
      <c r="S7">
        <v>330.70880476388379</v>
      </c>
      <c r="T7">
        <v>3782.3897347077427</v>
      </c>
      <c r="U7">
        <v>24</v>
      </c>
      <c r="V7">
        <v>38801.165949225426</v>
      </c>
      <c r="W7">
        <v>22517.905779538931</v>
      </c>
      <c r="X7">
        <v>55084.426118911921</v>
      </c>
      <c r="Y7">
        <v>382</v>
      </c>
      <c r="Z7">
        <v>1196.0580611228943</v>
      </c>
      <c r="AA7">
        <v>169.58980233956663</v>
      </c>
      <c r="AB7">
        <v>2222.5263199062219</v>
      </c>
      <c r="AC7">
        <v>14</v>
      </c>
      <c r="AD7">
        <v>209.77136904373765</v>
      </c>
      <c r="AE7">
        <v>75.718205114159503</v>
      </c>
      <c r="AF7">
        <v>343.8245329733158</v>
      </c>
      <c r="AG7">
        <v>14</v>
      </c>
    </row>
    <row r="8" spans="1:33" x14ac:dyDescent="0.25">
      <c r="A8" t="s">
        <v>69</v>
      </c>
      <c r="B8">
        <v>33721.146823167801</v>
      </c>
      <c r="C8">
        <v>19432.109151297678</v>
      </c>
      <c r="D8">
        <v>48010.184495037924</v>
      </c>
      <c r="E8">
        <v>337</v>
      </c>
      <c r="F8">
        <v>620.78576427698135</v>
      </c>
      <c r="G8" t="s">
        <v>11</v>
      </c>
      <c r="H8">
        <v>1751.6704448074099</v>
      </c>
      <c r="I8">
        <v>5</v>
      </c>
      <c r="J8">
        <v>2333.4039994478226</v>
      </c>
      <c r="K8">
        <v>429.04967245017588</v>
      </c>
      <c r="L8">
        <v>4237.7583264454697</v>
      </c>
      <c r="M8">
        <v>36</v>
      </c>
      <c r="N8">
        <v>1294.928801715374</v>
      </c>
      <c r="O8">
        <v>520.49378169016825</v>
      </c>
      <c r="P8">
        <v>2069.3638217405796</v>
      </c>
      <c r="Q8">
        <v>28</v>
      </c>
      <c r="R8">
        <v>1975.5906696915627</v>
      </c>
      <c r="S8">
        <v>271.78796844741669</v>
      </c>
      <c r="T8">
        <v>3679.3933709357088</v>
      </c>
      <c r="U8">
        <v>15</v>
      </c>
      <c r="V8">
        <v>26484.868924915791</v>
      </c>
      <c r="W8">
        <v>13439.541923397273</v>
      </c>
      <c r="X8">
        <v>39530.19592643431</v>
      </c>
      <c r="Y8">
        <v>245</v>
      </c>
      <c r="Z8">
        <v>1011.5686631202698</v>
      </c>
      <c r="AA8" t="s">
        <v>11</v>
      </c>
      <c r="AB8">
        <v>2123.4116733906585</v>
      </c>
      <c r="AC8">
        <v>8</v>
      </c>
      <c r="AD8">
        <v>139.0486072935164</v>
      </c>
      <c r="AE8">
        <v>6.3562469003454112</v>
      </c>
      <c r="AF8">
        <v>271.74096768668738</v>
      </c>
      <c r="AG8">
        <v>8</v>
      </c>
    </row>
    <row r="9" spans="1:33" x14ac:dyDescent="0.25">
      <c r="A9" t="s">
        <v>70</v>
      </c>
      <c r="B9">
        <v>7599.896597802639</v>
      </c>
      <c r="C9">
        <v>2114.9873460382132</v>
      </c>
      <c r="D9">
        <v>13084.805849567065</v>
      </c>
      <c r="E9">
        <v>90</v>
      </c>
      <c r="F9" t="s">
        <v>17</v>
      </c>
      <c r="G9" t="s">
        <v>18</v>
      </c>
      <c r="H9" t="s">
        <v>18</v>
      </c>
      <c r="I9" t="s">
        <v>17</v>
      </c>
      <c r="J9">
        <v>370.48270404338837</v>
      </c>
      <c r="K9">
        <v>14.726695990082646</v>
      </c>
      <c r="L9">
        <v>726.23871209669414</v>
      </c>
      <c r="M9">
        <v>8</v>
      </c>
      <c r="N9">
        <v>101.60697025060654</v>
      </c>
      <c r="O9">
        <v>46.055841305238104</v>
      </c>
      <c r="P9">
        <v>157.15809919597496</v>
      </c>
      <c r="Q9">
        <v>9</v>
      </c>
      <c r="R9">
        <v>35.754088163375854</v>
      </c>
      <c r="S9" t="s">
        <v>11</v>
      </c>
      <c r="T9">
        <v>76.836421332312128</v>
      </c>
      <c r="U9">
        <v>5</v>
      </c>
      <c r="V9">
        <v>6940.2100075483322</v>
      </c>
      <c r="W9">
        <v>1428.8693434670322</v>
      </c>
      <c r="X9">
        <v>12451.550671629633</v>
      </c>
      <c r="Y9">
        <v>65</v>
      </c>
      <c r="Z9">
        <v>151.84282779693604</v>
      </c>
      <c r="AC9">
        <v>3</v>
      </c>
      <c r="AD9">
        <v>23.708724975585938</v>
      </c>
      <c r="AG9">
        <v>3</v>
      </c>
    </row>
    <row r="10" spans="1:33" x14ac:dyDescent="0.25">
      <c r="A10" t="s">
        <v>71</v>
      </c>
      <c r="B10">
        <v>5575.2325397133827</v>
      </c>
      <c r="C10">
        <v>3260.3053961271366</v>
      </c>
      <c r="D10">
        <v>7890.1596832996293</v>
      </c>
      <c r="E10">
        <v>82</v>
      </c>
      <c r="F10">
        <v>97.372495234012604</v>
      </c>
      <c r="G10" t="s">
        <v>11</v>
      </c>
      <c r="H10">
        <v>1055.9502526303309</v>
      </c>
      <c r="I10">
        <v>2</v>
      </c>
      <c r="J10">
        <v>756.73274278640747</v>
      </c>
      <c r="K10" t="s">
        <v>11</v>
      </c>
      <c r="L10">
        <v>1748.0672717253069</v>
      </c>
      <c r="M10">
        <v>10</v>
      </c>
      <c r="N10">
        <v>339.83839976787567</v>
      </c>
      <c r="O10" t="s">
        <v>11</v>
      </c>
      <c r="P10">
        <v>764.96941301956781</v>
      </c>
      <c r="Q10">
        <v>7</v>
      </c>
      <c r="R10">
        <v>45.204511880874634</v>
      </c>
      <c r="S10" t="s">
        <v>11</v>
      </c>
      <c r="T10">
        <v>171.23307011559871</v>
      </c>
      <c r="U10">
        <v>4</v>
      </c>
      <c r="V10">
        <v>4303.4378198385239</v>
      </c>
      <c r="W10">
        <v>1976.4833279151635</v>
      </c>
      <c r="X10">
        <v>6630.3923117618842</v>
      </c>
      <c r="Y10">
        <v>56</v>
      </c>
      <c r="Z10">
        <v>32.646570205688477</v>
      </c>
      <c r="AA10" t="s">
        <v>11</v>
      </c>
      <c r="AB10">
        <v>86.308637817328588</v>
      </c>
      <c r="AC10">
        <v>3</v>
      </c>
      <c r="AD10">
        <v>47.014036774635315</v>
      </c>
      <c r="AE10" t="s">
        <v>11</v>
      </c>
      <c r="AF10">
        <v>143.51700143866643</v>
      </c>
      <c r="AG10">
        <v>3</v>
      </c>
    </row>
    <row r="11" spans="1:33" x14ac:dyDescent="0.25">
      <c r="A11" t="s">
        <v>72</v>
      </c>
      <c r="B11">
        <v>4194.7010059952736</v>
      </c>
      <c r="C11">
        <v>367.80467496350093</v>
      </c>
      <c r="D11">
        <v>8021.5973370270458</v>
      </c>
      <c r="E11">
        <v>50</v>
      </c>
      <c r="F11">
        <v>12.653568983078003</v>
      </c>
      <c r="I11">
        <v>1</v>
      </c>
      <c r="J11">
        <v>12.14525043964386</v>
      </c>
      <c r="M11">
        <v>1</v>
      </c>
      <c r="N11">
        <v>217.62005680799484</v>
      </c>
      <c r="O11" t="s">
        <v>11</v>
      </c>
      <c r="P11">
        <v>564.48289139937606</v>
      </c>
      <c r="Q11">
        <v>5</v>
      </c>
      <c r="R11">
        <v>46.404881477355957</v>
      </c>
      <c r="S11" t="s">
        <v>11</v>
      </c>
      <c r="T11">
        <v>604.74868430205299</v>
      </c>
      <c r="U11">
        <v>2</v>
      </c>
      <c r="V11">
        <v>3905.8772482872009</v>
      </c>
      <c r="W11">
        <v>94.699045041608315</v>
      </c>
      <c r="X11">
        <v>7717.0554515327931</v>
      </c>
      <c r="Y11">
        <v>41</v>
      </c>
      <c r="Z11" t="s">
        <v>17</v>
      </c>
      <c r="AA11" t="s">
        <v>18</v>
      </c>
      <c r="AB11" t="s">
        <v>18</v>
      </c>
      <c r="AC11" t="s">
        <v>17</v>
      </c>
      <c r="AD11" t="s">
        <v>17</v>
      </c>
      <c r="AE11" t="s">
        <v>18</v>
      </c>
      <c r="AF11" t="s">
        <v>18</v>
      </c>
      <c r="AG11" t="s">
        <v>17</v>
      </c>
    </row>
    <row r="12" spans="1:33" x14ac:dyDescent="0.25">
      <c r="A12" t="s">
        <v>73</v>
      </c>
      <c r="B12" t="s">
        <v>17</v>
      </c>
      <c r="C12" t="s">
        <v>18</v>
      </c>
      <c r="D12" t="s">
        <v>18</v>
      </c>
      <c r="E12" t="s">
        <v>17</v>
      </c>
      <c r="F12" t="s">
        <v>17</v>
      </c>
      <c r="G12" t="s">
        <v>18</v>
      </c>
      <c r="H12" t="s">
        <v>18</v>
      </c>
      <c r="I12" t="s">
        <v>17</v>
      </c>
      <c r="J12" t="s">
        <v>17</v>
      </c>
      <c r="K12" t="s">
        <v>18</v>
      </c>
      <c r="L12" t="s">
        <v>18</v>
      </c>
      <c r="M12" t="s">
        <v>17</v>
      </c>
      <c r="N12" t="s">
        <v>17</v>
      </c>
      <c r="O12" t="s">
        <v>18</v>
      </c>
      <c r="P12" t="s">
        <v>18</v>
      </c>
      <c r="Q12" t="s">
        <v>17</v>
      </c>
      <c r="R12" t="s">
        <v>17</v>
      </c>
      <c r="S12" t="s">
        <v>18</v>
      </c>
      <c r="T12" t="s">
        <v>18</v>
      </c>
      <c r="U12" t="s">
        <v>17</v>
      </c>
      <c r="V12" t="s">
        <v>17</v>
      </c>
      <c r="W12" t="s">
        <v>18</v>
      </c>
      <c r="X12" t="s">
        <v>18</v>
      </c>
      <c r="Y12" t="s">
        <v>17</v>
      </c>
      <c r="Z12" t="s">
        <v>17</v>
      </c>
      <c r="AA12" t="s">
        <v>18</v>
      </c>
      <c r="AB12" t="s">
        <v>18</v>
      </c>
      <c r="AC12" t="s">
        <v>17</v>
      </c>
      <c r="AD12" t="s">
        <v>17</v>
      </c>
      <c r="AE12" t="s">
        <v>18</v>
      </c>
      <c r="AF12" t="s">
        <v>18</v>
      </c>
      <c r="AG12" t="s">
        <v>17</v>
      </c>
    </row>
    <row r="23" s="1" customFormat="1" x14ac:dyDescent="0.25"/>
    <row r="24" s="1" customFormat="1" x14ac:dyDescent="0.25"/>
  </sheetData>
  <conditionalFormatting sqref="A1:A3 A23:A1048576">
    <cfRule type="duplicateValues" dxfId="1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233B6-9E68-F542-A824-223D0A9506F2}">
  <dimension ref="A1:AG24"/>
  <sheetViews>
    <sheetView workbookViewId="0">
      <selection activeCell="D24" sqref="D24"/>
    </sheetView>
  </sheetViews>
  <sheetFormatPr defaultColWidth="8.85546875" defaultRowHeight="15" x14ac:dyDescent="0.25"/>
  <cols>
    <col min="1" max="1" width="17.7109375" customWidth="1"/>
  </cols>
  <sheetData>
    <row r="1" spans="1:33" x14ac:dyDescent="0.25">
      <c r="A1" t="s">
        <v>43</v>
      </c>
      <c r="B1" t="s">
        <v>59</v>
      </c>
    </row>
    <row r="2" spans="1:33" x14ac:dyDescent="0.25">
      <c r="B2" t="s">
        <v>8</v>
      </c>
      <c r="F2" t="s">
        <v>9</v>
      </c>
      <c r="J2" t="s">
        <v>10</v>
      </c>
      <c r="N2" t="s">
        <v>12</v>
      </c>
      <c r="R2" t="s">
        <v>13</v>
      </c>
      <c r="V2" t="s">
        <v>38</v>
      </c>
      <c r="Z2" t="s">
        <v>14</v>
      </c>
    </row>
    <row r="3" spans="1:33" x14ac:dyDescent="0.25">
      <c r="A3" t="s">
        <v>7</v>
      </c>
      <c r="B3" t="s">
        <v>4</v>
      </c>
      <c r="C3" t="s">
        <v>5</v>
      </c>
      <c r="D3" t="s">
        <v>6</v>
      </c>
      <c r="E3" t="s">
        <v>0</v>
      </c>
    </row>
    <row r="4" spans="1:33" x14ac:dyDescent="0.25">
      <c r="A4" t="s">
        <v>65</v>
      </c>
      <c r="B4">
        <v>15489.753947615623</v>
      </c>
      <c r="C4">
        <v>7477.176673830083</v>
      </c>
      <c r="D4">
        <v>23502.331221401164</v>
      </c>
      <c r="E4">
        <v>120</v>
      </c>
      <c r="F4">
        <v>664.17039442062378</v>
      </c>
      <c r="G4" t="s">
        <v>11</v>
      </c>
      <c r="H4">
        <v>3751.7019081782851</v>
      </c>
      <c r="I4">
        <v>3</v>
      </c>
      <c r="J4">
        <v>6246.6651418209076</v>
      </c>
      <c r="K4">
        <v>1909.0665075427687</v>
      </c>
      <c r="L4">
        <v>10584.263776099047</v>
      </c>
      <c r="M4">
        <v>33</v>
      </c>
      <c r="N4">
        <v>566.14123129844666</v>
      </c>
      <c r="O4" t="s">
        <v>11</v>
      </c>
      <c r="P4">
        <v>1233.2665873263768</v>
      </c>
      <c r="Q4">
        <v>16</v>
      </c>
      <c r="R4">
        <v>7998.7791894674301</v>
      </c>
      <c r="S4">
        <v>2869.0350990412444</v>
      </c>
      <c r="T4">
        <v>13128.523279893616</v>
      </c>
      <c r="U4">
        <v>65</v>
      </c>
      <c r="V4">
        <v>13.997990608215332</v>
      </c>
      <c r="W4">
        <v>4.3628881355249494</v>
      </c>
      <c r="X4">
        <v>23.633093080905716</v>
      </c>
      <c r="Y4">
        <v>3</v>
      </c>
      <c r="Z4" t="s">
        <v>17</v>
      </c>
      <c r="AA4" t="s">
        <v>18</v>
      </c>
      <c r="AB4" t="s">
        <v>18</v>
      </c>
      <c r="AC4" t="s">
        <v>17</v>
      </c>
      <c r="AD4" t="s">
        <v>17</v>
      </c>
      <c r="AE4" t="s">
        <v>18</v>
      </c>
      <c r="AF4" t="s">
        <v>18</v>
      </c>
      <c r="AG4" t="s">
        <v>17</v>
      </c>
    </row>
    <row r="5" spans="1:33" x14ac:dyDescent="0.25">
      <c r="A5" t="s">
        <v>66</v>
      </c>
      <c r="B5">
        <v>13041.214670062065</v>
      </c>
      <c r="C5">
        <v>5827.8762042763447</v>
      </c>
      <c r="D5">
        <v>20254.553135847786</v>
      </c>
      <c r="E5">
        <v>81</v>
      </c>
      <c r="F5">
        <v>600.95654058456421</v>
      </c>
      <c r="G5" t="s">
        <v>11</v>
      </c>
      <c r="H5">
        <v>4459.0759427186586</v>
      </c>
      <c r="I5">
        <v>2</v>
      </c>
      <c r="J5">
        <v>4592.7384417057037</v>
      </c>
      <c r="K5">
        <v>1314.6263488610766</v>
      </c>
      <c r="L5">
        <v>7870.8505345503308</v>
      </c>
      <c r="M5">
        <v>21</v>
      </c>
      <c r="N5" t="s">
        <v>17</v>
      </c>
      <c r="O5" t="s">
        <v>18</v>
      </c>
      <c r="P5" t="s">
        <v>18</v>
      </c>
      <c r="Q5" t="s">
        <v>17</v>
      </c>
      <c r="R5">
        <v>7847.5196877717972</v>
      </c>
      <c r="S5">
        <v>2691.3885138592022</v>
      </c>
      <c r="T5">
        <v>13003.650861684393</v>
      </c>
      <c r="U5">
        <v>58</v>
      </c>
      <c r="V5" t="s">
        <v>17</v>
      </c>
      <c r="W5" t="s">
        <v>18</v>
      </c>
      <c r="X5" t="s">
        <v>18</v>
      </c>
      <c r="Y5" t="s">
        <v>17</v>
      </c>
      <c r="Z5" t="s">
        <v>17</v>
      </c>
      <c r="AA5" t="s">
        <v>18</v>
      </c>
      <c r="AB5" t="s">
        <v>18</v>
      </c>
      <c r="AC5" t="s">
        <v>17</v>
      </c>
      <c r="AD5" t="s">
        <v>17</v>
      </c>
      <c r="AE5" t="s">
        <v>18</v>
      </c>
      <c r="AF5" t="s">
        <v>18</v>
      </c>
      <c r="AG5" t="s">
        <v>17</v>
      </c>
    </row>
    <row r="6" spans="1:33" x14ac:dyDescent="0.25">
      <c r="A6" t="s">
        <v>67</v>
      </c>
      <c r="B6">
        <v>2448.5392775535583</v>
      </c>
      <c r="C6">
        <v>644.90117578850118</v>
      </c>
      <c r="D6">
        <v>4252.1773793186157</v>
      </c>
      <c r="E6">
        <v>39</v>
      </c>
      <c r="F6">
        <v>63.21385383605957</v>
      </c>
      <c r="I6">
        <v>1</v>
      </c>
      <c r="J6">
        <v>1653.9267001152039</v>
      </c>
      <c r="K6" t="s">
        <v>11</v>
      </c>
      <c r="L6">
        <v>3471.1269220461527</v>
      </c>
      <c r="M6">
        <v>12</v>
      </c>
      <c r="N6">
        <v>566.14123129844666</v>
      </c>
      <c r="O6" t="s">
        <v>11</v>
      </c>
      <c r="P6">
        <v>1233.2665873263768</v>
      </c>
      <c r="Q6">
        <v>16</v>
      </c>
      <c r="R6">
        <v>151.25950169563293</v>
      </c>
      <c r="S6" t="s">
        <v>11</v>
      </c>
      <c r="T6">
        <v>365.65644403918799</v>
      </c>
      <c r="U6">
        <v>7</v>
      </c>
      <c r="V6">
        <v>13.997990608215332</v>
      </c>
      <c r="W6">
        <v>4.3628881355249494</v>
      </c>
      <c r="X6">
        <v>23.633093080905716</v>
      </c>
      <c r="Y6">
        <v>3</v>
      </c>
      <c r="Z6" t="s">
        <v>17</v>
      </c>
      <c r="AA6" t="s">
        <v>18</v>
      </c>
      <c r="AB6" t="s">
        <v>18</v>
      </c>
      <c r="AC6" t="s">
        <v>17</v>
      </c>
      <c r="AD6" t="s">
        <v>17</v>
      </c>
      <c r="AE6" t="s">
        <v>18</v>
      </c>
      <c r="AF6" t="s">
        <v>18</v>
      </c>
      <c r="AG6" t="s">
        <v>17</v>
      </c>
    </row>
    <row r="7" spans="1:33" x14ac:dyDescent="0.25">
      <c r="A7" t="s">
        <v>68</v>
      </c>
      <c r="B7">
        <v>1416.2968871593475</v>
      </c>
      <c r="C7">
        <v>712.293907205957</v>
      </c>
      <c r="D7">
        <v>2120.299867112738</v>
      </c>
      <c r="E7">
        <v>28</v>
      </c>
      <c r="F7">
        <v>63.21385383605957</v>
      </c>
      <c r="I7">
        <v>1</v>
      </c>
      <c r="J7">
        <v>726.38846349716187</v>
      </c>
      <c r="K7">
        <v>295.40405222364024</v>
      </c>
      <c r="L7">
        <v>1157.3728747706834</v>
      </c>
      <c r="M7">
        <v>10</v>
      </c>
      <c r="N7">
        <v>484.35755205154419</v>
      </c>
      <c r="O7" t="s">
        <v>11</v>
      </c>
      <c r="P7">
        <v>1191.0342092898536</v>
      </c>
      <c r="Q7">
        <v>8</v>
      </c>
      <c r="R7">
        <v>128.33902716636658</v>
      </c>
      <c r="S7" t="s">
        <v>11</v>
      </c>
      <c r="T7">
        <v>380.49631492048178</v>
      </c>
      <c r="U7">
        <v>6</v>
      </c>
      <c r="V7">
        <v>13.997990608215332</v>
      </c>
      <c r="W7">
        <v>4.3628881355249494</v>
      </c>
      <c r="X7">
        <v>23.633093080905716</v>
      </c>
      <c r="Y7">
        <v>3</v>
      </c>
      <c r="Z7" t="s">
        <v>17</v>
      </c>
      <c r="AA7" t="s">
        <v>18</v>
      </c>
      <c r="AB7" t="s">
        <v>18</v>
      </c>
      <c r="AC7" t="s">
        <v>17</v>
      </c>
      <c r="AD7" t="s">
        <v>17</v>
      </c>
      <c r="AE7" t="s">
        <v>18</v>
      </c>
      <c r="AF7" t="s">
        <v>18</v>
      </c>
      <c r="AG7" t="s">
        <v>17</v>
      </c>
    </row>
    <row r="8" spans="1:33" x14ac:dyDescent="0.25">
      <c r="A8" t="s">
        <v>69</v>
      </c>
      <c r="B8">
        <v>910.43297779560089</v>
      </c>
      <c r="C8">
        <v>464.26401890151629</v>
      </c>
      <c r="D8">
        <v>1356.6019366896855</v>
      </c>
      <c r="E8">
        <v>19</v>
      </c>
      <c r="F8">
        <v>63.21385383605957</v>
      </c>
      <c r="I8">
        <v>1</v>
      </c>
      <c r="J8">
        <v>591.10237073898315</v>
      </c>
      <c r="K8">
        <v>140.06782441235049</v>
      </c>
      <c r="L8">
        <v>1042.1369170656158</v>
      </c>
      <c r="M8">
        <v>8</v>
      </c>
      <c r="N8">
        <v>147.87554979324341</v>
      </c>
      <c r="O8" t="s">
        <v>11</v>
      </c>
      <c r="P8">
        <v>303.31529211490533</v>
      </c>
      <c r="Q8">
        <v>5</v>
      </c>
      <c r="R8">
        <v>105.08051073551178</v>
      </c>
      <c r="S8" t="s">
        <v>11</v>
      </c>
      <c r="T8">
        <v>467.34786834525551</v>
      </c>
      <c r="U8">
        <v>4</v>
      </c>
      <c r="V8">
        <v>3.1606926918029785</v>
      </c>
      <c r="Y8">
        <v>1</v>
      </c>
      <c r="Z8" t="s">
        <v>17</v>
      </c>
      <c r="AA8" t="s">
        <v>18</v>
      </c>
      <c r="AB8" t="s">
        <v>18</v>
      </c>
      <c r="AC8" t="s">
        <v>17</v>
      </c>
      <c r="AD8" t="s">
        <v>17</v>
      </c>
      <c r="AE8" t="s">
        <v>18</v>
      </c>
      <c r="AF8" t="s">
        <v>18</v>
      </c>
      <c r="AG8" t="s">
        <v>17</v>
      </c>
    </row>
    <row r="9" spans="1:33" x14ac:dyDescent="0.25">
      <c r="A9" t="s">
        <v>70</v>
      </c>
      <c r="B9">
        <v>402.91065418720245</v>
      </c>
      <c r="C9" t="s">
        <v>11</v>
      </c>
      <c r="D9">
        <v>1173.76657683753</v>
      </c>
      <c r="E9">
        <v>7</v>
      </c>
      <c r="F9" t="s">
        <v>17</v>
      </c>
      <c r="G9" t="s">
        <v>18</v>
      </c>
      <c r="H9" t="s">
        <v>18</v>
      </c>
      <c r="I9" t="s">
        <v>17</v>
      </c>
      <c r="J9">
        <v>24.189882278442383</v>
      </c>
      <c r="M9">
        <v>1</v>
      </c>
      <c r="N9">
        <v>350.38508367538452</v>
      </c>
      <c r="O9" t="s">
        <v>11</v>
      </c>
      <c r="P9">
        <v>1654.2085221310017</v>
      </c>
      <c r="Q9">
        <v>3</v>
      </c>
      <c r="R9">
        <v>23.258516430854797</v>
      </c>
      <c r="S9" t="s">
        <v>11</v>
      </c>
      <c r="T9">
        <v>207.84608737078804</v>
      </c>
      <c r="U9">
        <v>2</v>
      </c>
      <c r="V9">
        <v>5.077171802520752</v>
      </c>
      <c r="Y9">
        <v>1</v>
      </c>
      <c r="Z9" t="s">
        <v>17</v>
      </c>
      <c r="AA9" t="s">
        <v>18</v>
      </c>
      <c r="AB9" t="s">
        <v>18</v>
      </c>
      <c r="AC9" t="s">
        <v>17</v>
      </c>
      <c r="AD9" t="s">
        <v>17</v>
      </c>
      <c r="AE9" t="s">
        <v>18</v>
      </c>
      <c r="AF9" t="s">
        <v>18</v>
      </c>
      <c r="AG9" t="s">
        <v>17</v>
      </c>
    </row>
    <row r="10" spans="1:33" x14ac:dyDescent="0.25">
      <c r="A10" t="s">
        <v>71</v>
      </c>
      <c r="B10" t="s">
        <v>17</v>
      </c>
      <c r="C10" t="s">
        <v>18</v>
      </c>
      <c r="D10" t="s">
        <v>18</v>
      </c>
      <c r="E10" t="s">
        <v>17</v>
      </c>
      <c r="F10" t="s">
        <v>17</v>
      </c>
      <c r="G10" t="s">
        <v>18</v>
      </c>
      <c r="H10" t="s">
        <v>18</v>
      </c>
      <c r="I10" t="s">
        <v>17</v>
      </c>
      <c r="J10" t="s">
        <v>17</v>
      </c>
      <c r="K10" t="s">
        <v>18</v>
      </c>
      <c r="L10" t="s">
        <v>18</v>
      </c>
      <c r="M10" t="s">
        <v>17</v>
      </c>
      <c r="N10" t="s">
        <v>17</v>
      </c>
      <c r="O10" t="s">
        <v>18</v>
      </c>
      <c r="P10" t="s">
        <v>18</v>
      </c>
      <c r="Q10" t="s">
        <v>17</v>
      </c>
      <c r="R10" t="s">
        <v>17</v>
      </c>
      <c r="S10" t="s">
        <v>18</v>
      </c>
      <c r="T10" t="s">
        <v>18</v>
      </c>
      <c r="U10" t="s">
        <v>17</v>
      </c>
      <c r="V10" t="s">
        <v>17</v>
      </c>
      <c r="W10" t="s">
        <v>18</v>
      </c>
      <c r="X10" t="s">
        <v>18</v>
      </c>
      <c r="Y10" t="s">
        <v>17</v>
      </c>
      <c r="Z10" t="s">
        <v>17</v>
      </c>
      <c r="AA10" t="s">
        <v>18</v>
      </c>
      <c r="AB10" t="s">
        <v>18</v>
      </c>
      <c r="AC10" t="s">
        <v>17</v>
      </c>
      <c r="AD10" t="s">
        <v>17</v>
      </c>
      <c r="AE10" t="s">
        <v>18</v>
      </c>
      <c r="AF10" t="s">
        <v>18</v>
      </c>
      <c r="AG10" t="s">
        <v>17</v>
      </c>
    </row>
    <row r="11" spans="1:33" x14ac:dyDescent="0.25">
      <c r="A11" t="s">
        <v>72</v>
      </c>
      <c r="B11">
        <v>1135.195645570755</v>
      </c>
      <c r="C11" t="s">
        <v>11</v>
      </c>
      <c r="D11">
        <v>3077.7082838078768</v>
      </c>
      <c r="E11">
        <v>13</v>
      </c>
      <c r="F11" t="s">
        <v>17</v>
      </c>
      <c r="G11" t="s">
        <v>18</v>
      </c>
      <c r="H11" t="s">
        <v>18</v>
      </c>
      <c r="I11" t="s">
        <v>17</v>
      </c>
      <c r="J11">
        <v>1038.6344470977783</v>
      </c>
      <c r="K11" t="s">
        <v>11</v>
      </c>
      <c r="L11">
        <v>4489.9596476701281</v>
      </c>
      <c r="M11">
        <v>3</v>
      </c>
      <c r="N11">
        <v>67.880597829818726</v>
      </c>
      <c r="O11" t="s">
        <v>11</v>
      </c>
      <c r="P11">
        <v>144.36381082330792</v>
      </c>
      <c r="Q11">
        <v>8</v>
      </c>
      <c r="R11">
        <v>22.920474529266357</v>
      </c>
      <c r="U11">
        <v>1</v>
      </c>
      <c r="V11">
        <v>5.7601261138916016</v>
      </c>
      <c r="Y11">
        <v>1</v>
      </c>
      <c r="Z11" t="s">
        <v>17</v>
      </c>
      <c r="AA11" t="s">
        <v>18</v>
      </c>
      <c r="AB11" t="s">
        <v>18</v>
      </c>
      <c r="AC11" t="s">
        <v>17</v>
      </c>
      <c r="AD11" t="s">
        <v>17</v>
      </c>
      <c r="AE11" t="s">
        <v>18</v>
      </c>
      <c r="AF11" t="s">
        <v>18</v>
      </c>
      <c r="AG11" t="s">
        <v>17</v>
      </c>
    </row>
    <row r="12" spans="1:33" x14ac:dyDescent="0.25">
      <c r="A12" t="s">
        <v>73</v>
      </c>
      <c r="B12" t="s">
        <v>17</v>
      </c>
      <c r="C12" t="s">
        <v>18</v>
      </c>
      <c r="D12" t="s">
        <v>18</v>
      </c>
      <c r="E12" t="s">
        <v>17</v>
      </c>
      <c r="F12" t="s">
        <v>17</v>
      </c>
      <c r="G12" t="s">
        <v>18</v>
      </c>
      <c r="H12" t="s">
        <v>18</v>
      </c>
      <c r="I12" t="s">
        <v>17</v>
      </c>
      <c r="J12" t="s">
        <v>17</v>
      </c>
      <c r="K12" t="s">
        <v>18</v>
      </c>
      <c r="L12" t="s">
        <v>18</v>
      </c>
      <c r="M12" t="s">
        <v>17</v>
      </c>
      <c r="N12" t="s">
        <v>17</v>
      </c>
      <c r="O12" t="s">
        <v>18</v>
      </c>
      <c r="P12" t="s">
        <v>18</v>
      </c>
      <c r="Q12" t="s">
        <v>17</v>
      </c>
      <c r="R12" t="s">
        <v>17</v>
      </c>
      <c r="S12" t="s">
        <v>18</v>
      </c>
      <c r="T12" t="s">
        <v>18</v>
      </c>
      <c r="U12" t="s">
        <v>17</v>
      </c>
      <c r="V12" t="s">
        <v>17</v>
      </c>
      <c r="W12" t="s">
        <v>18</v>
      </c>
      <c r="X12" t="s">
        <v>18</v>
      </c>
      <c r="Y12" t="s">
        <v>17</v>
      </c>
      <c r="Z12" t="s">
        <v>17</v>
      </c>
      <c r="AA12" t="s">
        <v>18</v>
      </c>
      <c r="AB12" t="s">
        <v>18</v>
      </c>
      <c r="AC12" t="s">
        <v>17</v>
      </c>
      <c r="AD12" t="s">
        <v>17</v>
      </c>
      <c r="AE12" t="s">
        <v>18</v>
      </c>
      <c r="AF12" t="s">
        <v>18</v>
      </c>
      <c r="AG12" t="s">
        <v>17</v>
      </c>
    </row>
    <row r="22" s="1" customFormat="1" x14ac:dyDescent="0.25"/>
    <row r="23" s="1" customFormat="1" x14ac:dyDescent="0.25"/>
    <row r="24" s="1" customFormat="1" x14ac:dyDescent="0.25"/>
  </sheetData>
  <conditionalFormatting sqref="A1:A3 A22:A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011fb24-49a0-463f-ada9-a8217d0aa252" xsi:nil="true"/>
    <lcf76f155ced4ddcb4097134ff3c332f xmlns="a72d8ac4-480f-42af-94c3-1b0dbed1eec5">
      <Terms xmlns="http://schemas.microsoft.com/office/infopath/2007/PartnerControls"/>
    </lcf76f155ced4ddcb4097134ff3c332f>
    <ORDER0 xmlns="a72d8ac4-480f-42af-94c3-1b0dbed1eec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A194C411A66A43AF5A340052B5B424" ma:contentTypeVersion="17" ma:contentTypeDescription="Create a new document." ma:contentTypeScope="" ma:versionID="3649016989674af317ef4fc009f861e6">
  <xsd:schema xmlns:xsd="http://www.w3.org/2001/XMLSchema" xmlns:xs="http://www.w3.org/2001/XMLSchema" xmlns:p="http://schemas.microsoft.com/office/2006/metadata/properties" xmlns:ns2="1011fb24-49a0-463f-ada9-a8217d0aa252" xmlns:ns3="a72d8ac4-480f-42af-94c3-1b0dbed1eec5" targetNamespace="http://schemas.microsoft.com/office/2006/metadata/properties" ma:root="true" ma:fieldsID="ce701d13bb6f098f04d75cc544fed808" ns2:_="" ns3:_="">
    <xsd:import namespace="1011fb24-49a0-463f-ada9-a8217d0aa252"/>
    <xsd:import namespace="a72d8ac4-480f-42af-94c3-1b0dbed1eec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  <xsd:element ref="ns3:MediaServiceObjectDetectorVersions" minOccurs="0"/>
                <xsd:element ref="ns3:MediaServiceLocation" minOccurs="0"/>
                <xsd:element ref="ns3:MediaServiceSearchProperties" minOccurs="0"/>
                <xsd:element ref="ns3:ORDER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11fb24-49a0-463f-ada9-a8217d0aa25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8717fdcf-dbb3-4213-9143-858f321dbc07}" ma:internalName="TaxCatchAll" ma:showField="CatchAllData" ma:web="1011fb24-49a0-463f-ada9-a8217d0aa25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2d8ac4-480f-42af-94c3-1b0dbed1ee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5be66e25-6253-4f8b-9755-5684a1ad78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ORDER0" ma:index="23" nillable="true" ma:displayName="ORDER" ma:format="Dropdown" ma:internalName="ORDER0" ma:percentage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42FE4E7-AAA7-4F27-BA04-CEF8A996CD5C}">
  <ds:schemaRefs>
    <ds:schemaRef ds:uri="http://schemas.microsoft.com/office/2006/metadata/properties"/>
    <ds:schemaRef ds:uri="http://www.w3.org/XML/1998/namespace"/>
    <ds:schemaRef ds:uri="http://purl.org/dc/elements/1.1/"/>
    <ds:schemaRef ds:uri="http://purl.org/dc/terms/"/>
    <ds:schemaRef ds:uri="http://schemas.openxmlformats.org/package/2006/metadata/core-properties"/>
    <ds:schemaRef ds:uri="a72d8ac4-480f-42af-94c3-1b0dbed1eec5"/>
    <ds:schemaRef ds:uri="http://purl.org/dc/dcmitype/"/>
    <ds:schemaRef ds:uri="http://schemas.microsoft.com/office/infopath/2007/PartnerControls"/>
    <ds:schemaRef ds:uri="http://schemas.microsoft.com/office/2006/documentManagement/types"/>
    <ds:schemaRef ds:uri="1011fb24-49a0-463f-ada9-a8217d0aa252"/>
  </ds:schemaRefs>
</ds:datastoreItem>
</file>

<file path=customXml/itemProps2.xml><?xml version="1.0" encoding="utf-8"?>
<ds:datastoreItem xmlns:ds="http://schemas.openxmlformats.org/officeDocument/2006/customXml" ds:itemID="{4E905996-A9BB-4FC7-896B-B0121613FA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11fb24-49a0-463f-ada9-a8217d0aa252"/>
    <ds:schemaRef ds:uri="a72d8ac4-480f-42af-94c3-1b0dbed1ee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547105C-B601-40E6-8E5C-CF4F4A8E376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Table i &amp; Figures</vt:lpstr>
      <vt:lpstr>Table ii</vt:lpstr>
      <vt:lpstr>Table iii &amp; Figures</vt:lpstr>
      <vt:lpstr>Table iv</vt:lpstr>
      <vt:lpstr>T_i</vt:lpstr>
      <vt:lpstr>T_ii</vt:lpstr>
      <vt:lpstr>T_iii_strat1</vt:lpstr>
      <vt:lpstr>T_iii_strat2</vt:lpstr>
      <vt:lpstr>T_iii_strat3</vt:lpstr>
      <vt:lpstr>T_iv_strat1</vt:lpstr>
      <vt:lpstr>T_iv_strat2</vt:lpstr>
      <vt:lpstr>T_iv_strat3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Katelyn Woolheater</cp:lastModifiedBy>
  <dcterms:created xsi:type="dcterms:W3CDTF">2025-06-06T15:43:11Z</dcterms:created>
  <dcterms:modified xsi:type="dcterms:W3CDTF">2025-06-11T17:47:24Z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0x0101001CA194C411A66A43AF5A340052B5B424</vt:lpwstr>
  </property>
  <property fmtid="{D5CDD505-2E9C-101B-9397-08002B2CF9AE}" pid="3" name="MediaServiceImageTags">
    <vt:lpwstr/>
  </property>
</Properties>
</file>