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psiorg.sharepoint.com/sites/ACTWatchLite/Shared Documents/2. Technical/0. Toolkit/ACTwatch Lite Toolkit v3 - FINAL FOR WHO REVIEW/X. Data Analysis Sandbox/13 Results output/workbooks/"/>
    </mc:Choice>
  </mc:AlternateContent>
  <xr:revisionPtr revIDLastSave="570" documentId="11_5323E177A783DDF805EB21F05842938ADFF6FC8B" xr6:coauthVersionLast="47" xr6:coauthVersionMax="47" xr10:uidLastSave="{1C07E9CD-366B-40DF-BC0D-15AC95CABC02}"/>
  <bookViews>
    <workbookView xWindow="-120" yWindow="-120" windowWidth="29040" windowHeight="15720" activeTab="6" xr2:uid="{00000000-000D-0000-FFFF-FFFF00000000}"/>
  </bookViews>
  <sheets>
    <sheet name="Table iii" sheetId="4" r:id="rId1"/>
    <sheet name="T_i" sheetId="11" r:id="rId2"/>
    <sheet name="T_ii" sheetId="12" r:id="rId3"/>
    <sheet name="T_strat1" sheetId="1" r:id="rId4"/>
    <sheet name="T_strat2" sheetId="2" r:id="rId5"/>
    <sheet name="T_strat3" sheetId="3" r:id="rId6"/>
    <sheet name="T_manu_strat1" sheetId="5" r:id="rId7"/>
    <sheet name="T_manu_strat2" sheetId="6" r:id="rId8"/>
    <sheet name="T_manu_strat3" sheetId="7" r:id="rId9"/>
    <sheet name="T_bra_strat1" sheetId="8" r:id="rId10"/>
    <sheet name="T_bra_strat2" sheetId="9" r:id="rId11"/>
    <sheet name="T_bra_strat3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1" i="4" l="1"/>
  <c r="D270" i="4"/>
  <c r="B270" i="4"/>
  <c r="B269" i="4"/>
  <c r="B268" i="4"/>
  <c r="B267" i="4"/>
  <c r="E266" i="4"/>
  <c r="D266" i="4"/>
  <c r="B266" i="4"/>
  <c r="B265" i="4"/>
  <c r="B264" i="4"/>
  <c r="E263" i="4"/>
  <c r="D263" i="4"/>
  <c r="B263" i="4"/>
  <c r="B262" i="4"/>
  <c r="B261" i="4"/>
  <c r="B260" i="4"/>
  <c r="B259" i="4"/>
  <c r="D258" i="4"/>
  <c r="B258" i="4"/>
  <c r="E257" i="4"/>
  <c r="D257" i="4"/>
  <c r="B257" i="4"/>
  <c r="B256" i="4"/>
  <c r="B255" i="4"/>
  <c r="D254" i="4"/>
  <c r="B254" i="4"/>
  <c r="B253" i="4"/>
  <c r="B252" i="4"/>
  <c r="E251" i="4"/>
  <c r="B251" i="4"/>
  <c r="B250" i="4"/>
  <c r="B249" i="4"/>
  <c r="D248" i="4"/>
  <c r="B248" i="4"/>
  <c r="B247" i="4"/>
  <c r="D246" i="4"/>
  <c r="B246" i="4"/>
  <c r="B245" i="4"/>
  <c r="B244" i="4"/>
  <c r="B243" i="4"/>
  <c r="E242" i="4"/>
  <c r="D242" i="4"/>
  <c r="C242" i="4"/>
  <c r="B242" i="4"/>
  <c r="B241" i="4"/>
  <c r="B240" i="4"/>
  <c r="B239" i="4"/>
  <c r="B238" i="4"/>
  <c r="B237" i="4"/>
  <c r="B236" i="4"/>
  <c r="B235" i="4"/>
  <c r="D234" i="4"/>
  <c r="B234" i="4"/>
  <c r="E233" i="4"/>
  <c r="D233" i="4"/>
  <c r="C233" i="4"/>
  <c r="E232" i="4"/>
  <c r="E231" i="4"/>
  <c r="D231" i="4"/>
  <c r="C231" i="4"/>
  <c r="L215" i="4"/>
  <c r="G215" i="4"/>
  <c r="B215" i="4"/>
  <c r="N214" i="4"/>
  <c r="H214" i="4"/>
  <c r="B214" i="4"/>
  <c r="L214" i="4" s="1"/>
  <c r="I213" i="4"/>
  <c r="G213" i="4"/>
  <c r="B213" i="4"/>
  <c r="L213" i="4" s="1"/>
  <c r="B212" i="4"/>
  <c r="G212" i="4" s="1"/>
  <c r="L211" i="4"/>
  <c r="G211" i="4"/>
  <c r="B211" i="4"/>
  <c r="B210" i="4"/>
  <c r="L210" i="4" s="1"/>
  <c r="C209" i="4"/>
  <c r="B209" i="4"/>
  <c r="L208" i="4"/>
  <c r="B208" i="4"/>
  <c r="G208" i="4" s="1"/>
  <c r="B207" i="4"/>
  <c r="L207" i="4" s="1"/>
  <c r="N206" i="4"/>
  <c r="L206" i="4"/>
  <c r="I206" i="4"/>
  <c r="H206" i="4"/>
  <c r="G206" i="4"/>
  <c r="B206" i="4"/>
  <c r="B205" i="4"/>
  <c r="L205" i="4" s="1"/>
  <c r="G204" i="4"/>
  <c r="D204" i="4"/>
  <c r="B204" i="4"/>
  <c r="L204" i="4" s="1"/>
  <c r="B203" i="4"/>
  <c r="L203" i="4" s="1"/>
  <c r="N202" i="4"/>
  <c r="H202" i="4"/>
  <c r="B202" i="4"/>
  <c r="L202" i="4" s="1"/>
  <c r="L201" i="4"/>
  <c r="B201" i="4"/>
  <c r="G201" i="4" s="1"/>
  <c r="D200" i="4"/>
  <c r="B200" i="4"/>
  <c r="L200" i="4" s="1"/>
  <c r="N199" i="4"/>
  <c r="M199" i="4"/>
  <c r="L199" i="4"/>
  <c r="G199" i="4"/>
  <c r="B199" i="4"/>
  <c r="B198" i="4"/>
  <c r="G198" i="4" s="1"/>
  <c r="L197" i="4"/>
  <c r="I197" i="4"/>
  <c r="G197" i="4"/>
  <c r="D197" i="4"/>
  <c r="B197" i="4"/>
  <c r="D196" i="4"/>
  <c r="B196" i="4"/>
  <c r="L196" i="4" s="1"/>
  <c r="G195" i="4"/>
  <c r="B195" i="4"/>
  <c r="L195" i="4" s="1"/>
  <c r="N194" i="4"/>
  <c r="B194" i="4"/>
  <c r="L194" i="4" s="1"/>
  <c r="B193" i="4"/>
  <c r="M192" i="4"/>
  <c r="L192" i="4"/>
  <c r="G192" i="4"/>
  <c r="B192" i="4"/>
  <c r="H191" i="4"/>
  <c r="B191" i="4"/>
  <c r="N190" i="4"/>
  <c r="L190" i="4"/>
  <c r="B190" i="4"/>
  <c r="G190" i="4" s="1"/>
  <c r="B189" i="4"/>
  <c r="M188" i="4"/>
  <c r="B188" i="4"/>
  <c r="L188" i="4" s="1"/>
  <c r="H187" i="4"/>
  <c r="B187" i="4"/>
  <c r="N186" i="4"/>
  <c r="L186" i="4"/>
  <c r="B186" i="4"/>
  <c r="G186" i="4" s="1"/>
  <c r="C185" i="4"/>
  <c r="B185" i="4"/>
  <c r="M184" i="4"/>
  <c r="B184" i="4"/>
  <c r="L184" i="4" s="1"/>
  <c r="H183" i="4"/>
  <c r="B183" i="4"/>
  <c r="N182" i="4"/>
  <c r="L182" i="4"/>
  <c r="B182" i="4"/>
  <c r="G182" i="4" s="1"/>
  <c r="C181" i="4"/>
  <c r="B181" i="4"/>
  <c r="M180" i="4"/>
  <c r="B180" i="4"/>
  <c r="L180" i="4" s="1"/>
  <c r="H179" i="4"/>
  <c r="B179" i="4"/>
  <c r="N178" i="4"/>
  <c r="L178" i="4"/>
  <c r="B178" i="4"/>
  <c r="G178" i="4" s="1"/>
  <c r="B177" i="4"/>
  <c r="N176" i="4"/>
  <c r="M176" i="4"/>
  <c r="I176" i="4"/>
  <c r="H176" i="4"/>
  <c r="D176" i="4"/>
  <c r="C176" i="4"/>
  <c r="N175" i="4"/>
  <c r="M175" i="4"/>
  <c r="N174" i="4"/>
  <c r="M174" i="4"/>
  <c r="I174" i="4"/>
  <c r="I169" i="4" s="1"/>
  <c r="H174" i="4"/>
  <c r="H169" i="4" s="1"/>
  <c r="D174" i="4"/>
  <c r="C174" i="4"/>
  <c r="N173" i="4"/>
  <c r="M173" i="4"/>
  <c r="I173" i="4"/>
  <c r="H173" i="4"/>
  <c r="D173" i="4"/>
  <c r="C173" i="4"/>
  <c r="L172" i="4"/>
  <c r="G172" i="4"/>
  <c r="B172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G169" i="4"/>
  <c r="F169" i="4"/>
  <c r="E169" i="4"/>
  <c r="D169" i="4"/>
  <c r="C169" i="4"/>
  <c r="L157" i="4"/>
  <c r="G157" i="4"/>
  <c r="B157" i="4"/>
  <c r="N156" i="4"/>
  <c r="N155" i="4"/>
  <c r="M155" i="4"/>
  <c r="I155" i="4"/>
  <c r="H155" i="4"/>
  <c r="G155" i="4"/>
  <c r="B155" i="4"/>
  <c r="B154" i="4"/>
  <c r="L153" i="4"/>
  <c r="H153" i="4"/>
  <c r="G153" i="4"/>
  <c r="L152" i="4"/>
  <c r="N151" i="4"/>
  <c r="M151" i="4"/>
  <c r="I151" i="4"/>
  <c r="H151" i="4"/>
  <c r="B151" i="4"/>
  <c r="B150" i="4"/>
  <c r="L149" i="4"/>
  <c r="N148" i="4"/>
  <c r="M148" i="4"/>
  <c r="L148" i="4"/>
  <c r="H148" i="4"/>
  <c r="G148" i="4"/>
  <c r="C148" i="4"/>
  <c r="B148" i="4"/>
  <c r="H147" i="4"/>
  <c r="B147" i="4"/>
  <c r="M146" i="4"/>
  <c r="L145" i="4"/>
  <c r="H145" i="4"/>
  <c r="G145" i="4"/>
  <c r="N144" i="4"/>
  <c r="M144" i="4"/>
  <c r="L144" i="4"/>
  <c r="H144" i="4"/>
  <c r="H143" i="4"/>
  <c r="B143" i="4"/>
  <c r="M142" i="4"/>
  <c r="B142" i="4"/>
  <c r="L141" i="4"/>
  <c r="H141" i="4"/>
  <c r="G141" i="4"/>
  <c r="D141" i="4"/>
  <c r="C141" i="4"/>
  <c r="N140" i="4"/>
  <c r="N139" i="4"/>
  <c r="M139" i="4"/>
  <c r="I139" i="4"/>
  <c r="H139" i="4"/>
  <c r="B139" i="4"/>
  <c r="D138" i="4"/>
  <c r="B138" i="4"/>
  <c r="L137" i="4"/>
  <c r="H137" i="4"/>
  <c r="G137" i="4"/>
  <c r="L136" i="4"/>
  <c r="N135" i="4"/>
  <c r="M135" i="4"/>
  <c r="I135" i="4"/>
  <c r="H135" i="4"/>
  <c r="B135" i="4"/>
  <c r="B134" i="4"/>
  <c r="L133" i="4"/>
  <c r="N132" i="4"/>
  <c r="M132" i="4"/>
  <c r="L132" i="4"/>
  <c r="H132" i="4"/>
  <c r="G132" i="4"/>
  <c r="H131" i="4"/>
  <c r="B131" i="4"/>
  <c r="M130" i="4"/>
  <c r="I130" i="4"/>
  <c r="H130" i="4"/>
  <c r="D130" i="4"/>
  <c r="L129" i="4"/>
  <c r="H129" i="4"/>
  <c r="G129" i="4"/>
  <c r="N128" i="4"/>
  <c r="M128" i="4"/>
  <c r="L128" i="4"/>
  <c r="H128" i="4"/>
  <c r="H127" i="4"/>
  <c r="B127" i="4"/>
  <c r="M126" i="4"/>
  <c r="L126" i="4"/>
  <c r="B126" i="4"/>
  <c r="L125" i="4"/>
  <c r="H125" i="4"/>
  <c r="G125" i="4"/>
  <c r="D125" i="4"/>
  <c r="C125" i="4"/>
  <c r="N124" i="4"/>
  <c r="N123" i="4"/>
  <c r="M123" i="4"/>
  <c r="I123" i="4"/>
  <c r="H123" i="4"/>
  <c r="G123" i="4"/>
  <c r="C123" i="4"/>
  <c r="B123" i="4"/>
  <c r="B122" i="4"/>
  <c r="L121" i="4"/>
  <c r="H121" i="4"/>
  <c r="G121" i="4"/>
  <c r="L120" i="4"/>
  <c r="B120" i="4"/>
  <c r="N119" i="4"/>
  <c r="M119" i="4"/>
  <c r="I119" i="4"/>
  <c r="H119" i="4"/>
  <c r="B119" i="4"/>
  <c r="N118" i="4"/>
  <c r="M118" i="4"/>
  <c r="I118" i="4"/>
  <c r="H118" i="4"/>
  <c r="D118" i="4"/>
  <c r="C118" i="4"/>
  <c r="N117" i="4"/>
  <c r="M117" i="4"/>
  <c r="N116" i="4"/>
  <c r="M116" i="4"/>
  <c r="I116" i="4"/>
  <c r="H116" i="4"/>
  <c r="D116" i="4"/>
  <c r="C116" i="4"/>
  <c r="C110" i="4" s="1"/>
  <c r="N115" i="4"/>
  <c r="M115" i="4"/>
  <c r="I115" i="4"/>
  <c r="H115" i="4"/>
  <c r="D115" i="4"/>
  <c r="C115" i="4"/>
  <c r="L113" i="4"/>
  <c r="G113" i="4"/>
  <c r="B113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L104" i="4"/>
  <c r="G104" i="4"/>
  <c r="B104" i="4"/>
  <c r="N103" i="4"/>
  <c r="M103" i="4"/>
  <c r="I103" i="4"/>
  <c r="H103" i="4"/>
  <c r="D103" i="4"/>
  <c r="C103" i="4"/>
  <c r="N102" i="4"/>
  <c r="M102" i="4"/>
  <c r="L102" i="4"/>
  <c r="I102" i="4"/>
  <c r="H102" i="4"/>
  <c r="G102" i="4"/>
  <c r="D102" i="4"/>
  <c r="C102" i="4"/>
  <c r="B102" i="4"/>
  <c r="N101" i="4"/>
  <c r="M101" i="4"/>
  <c r="I101" i="4"/>
  <c r="H101" i="4"/>
  <c r="D101" i="4"/>
  <c r="C101" i="4"/>
  <c r="N100" i="4"/>
  <c r="M100" i="4"/>
  <c r="L100" i="4"/>
  <c r="I100" i="4"/>
  <c r="H100" i="4"/>
  <c r="G100" i="4"/>
  <c r="D100" i="4"/>
  <c r="C100" i="4"/>
  <c r="B100" i="4"/>
  <c r="N99" i="4"/>
  <c r="M99" i="4"/>
  <c r="I99" i="4"/>
  <c r="H99" i="4"/>
  <c r="D99" i="4"/>
  <c r="C99" i="4"/>
  <c r="N98" i="4"/>
  <c r="M98" i="4"/>
  <c r="L98" i="4"/>
  <c r="I98" i="4"/>
  <c r="H98" i="4"/>
  <c r="G98" i="4"/>
  <c r="D98" i="4"/>
  <c r="C98" i="4"/>
  <c r="B98" i="4"/>
  <c r="N97" i="4"/>
  <c r="M97" i="4"/>
  <c r="I97" i="4"/>
  <c r="H97" i="4"/>
  <c r="D97" i="4"/>
  <c r="C97" i="4"/>
  <c r="N96" i="4"/>
  <c r="M96" i="4"/>
  <c r="L96" i="4"/>
  <c r="I96" i="4"/>
  <c r="H96" i="4"/>
  <c r="G96" i="4"/>
  <c r="D96" i="4"/>
  <c r="C96" i="4"/>
  <c r="B96" i="4"/>
  <c r="N95" i="4"/>
  <c r="M95" i="4"/>
  <c r="I95" i="4"/>
  <c r="H95" i="4"/>
  <c r="D95" i="4"/>
  <c r="C95" i="4"/>
  <c r="N94" i="4"/>
  <c r="M94" i="4"/>
  <c r="L94" i="4"/>
  <c r="I94" i="4"/>
  <c r="H94" i="4"/>
  <c r="G94" i="4"/>
  <c r="D94" i="4"/>
  <c r="C94" i="4"/>
  <c r="B94" i="4"/>
  <c r="N93" i="4"/>
  <c r="M93" i="4"/>
  <c r="I93" i="4"/>
  <c r="H93" i="4"/>
  <c r="D93" i="4"/>
  <c r="C93" i="4"/>
  <c r="N92" i="4"/>
  <c r="M92" i="4"/>
  <c r="L92" i="4"/>
  <c r="I92" i="4"/>
  <c r="H92" i="4"/>
  <c r="G92" i="4"/>
  <c r="D92" i="4"/>
  <c r="C92" i="4"/>
  <c r="B92" i="4"/>
  <c r="N91" i="4"/>
  <c r="M91" i="4"/>
  <c r="I91" i="4"/>
  <c r="H91" i="4"/>
  <c r="D91" i="4"/>
  <c r="C91" i="4"/>
  <c r="N90" i="4"/>
  <c r="M90" i="4"/>
  <c r="L90" i="4"/>
  <c r="I90" i="4"/>
  <c r="H90" i="4"/>
  <c r="G90" i="4"/>
  <c r="D90" i="4"/>
  <c r="C90" i="4"/>
  <c r="B90" i="4"/>
  <c r="N89" i="4"/>
  <c r="M89" i="4"/>
  <c r="I89" i="4"/>
  <c r="H89" i="4"/>
  <c r="D89" i="4"/>
  <c r="C89" i="4"/>
  <c r="N88" i="4"/>
  <c r="M88" i="4"/>
  <c r="L88" i="4"/>
  <c r="I88" i="4"/>
  <c r="H88" i="4"/>
  <c r="G88" i="4"/>
  <c r="D88" i="4"/>
  <c r="C88" i="4"/>
  <c r="B88" i="4"/>
  <c r="N87" i="4"/>
  <c r="M87" i="4"/>
  <c r="I87" i="4"/>
  <c r="H87" i="4"/>
  <c r="D87" i="4"/>
  <c r="C87" i="4"/>
  <c r="N86" i="4"/>
  <c r="M86" i="4"/>
  <c r="L86" i="4"/>
  <c r="I86" i="4"/>
  <c r="H86" i="4"/>
  <c r="G86" i="4"/>
  <c r="D86" i="4"/>
  <c r="C86" i="4"/>
  <c r="B86" i="4"/>
  <c r="N85" i="4"/>
  <c r="M85" i="4"/>
  <c r="I85" i="4"/>
  <c r="H85" i="4"/>
  <c r="D85" i="4"/>
  <c r="C85" i="4"/>
  <c r="N84" i="4"/>
  <c r="M84" i="4"/>
  <c r="L84" i="4"/>
  <c r="L156" i="4" s="1"/>
  <c r="I84" i="4"/>
  <c r="I156" i="4" s="1"/>
  <c r="H84" i="4"/>
  <c r="D271" i="4" s="1"/>
  <c r="G84" i="4"/>
  <c r="G156" i="4" s="1"/>
  <c r="D84" i="4"/>
  <c r="C84" i="4"/>
  <c r="B84" i="4"/>
  <c r="B156" i="4" s="1"/>
  <c r="N83" i="4"/>
  <c r="M83" i="4"/>
  <c r="I83" i="4"/>
  <c r="H83" i="4"/>
  <c r="D83" i="4"/>
  <c r="C83" i="4"/>
  <c r="N82" i="4"/>
  <c r="M82" i="4"/>
  <c r="L82" i="4"/>
  <c r="L155" i="4" s="1"/>
  <c r="I82" i="4"/>
  <c r="H82" i="4"/>
  <c r="H213" i="4" s="1"/>
  <c r="G82" i="4"/>
  <c r="D82" i="4"/>
  <c r="C82" i="4"/>
  <c r="B82" i="4"/>
  <c r="N81" i="4"/>
  <c r="M81" i="4"/>
  <c r="I81" i="4"/>
  <c r="H81" i="4"/>
  <c r="D81" i="4"/>
  <c r="C81" i="4"/>
  <c r="N80" i="4"/>
  <c r="M80" i="4"/>
  <c r="L80" i="4"/>
  <c r="L154" i="4" s="1"/>
  <c r="I80" i="4"/>
  <c r="H80" i="4"/>
  <c r="G80" i="4"/>
  <c r="G154" i="4" s="1"/>
  <c r="D80" i="4"/>
  <c r="C80" i="4"/>
  <c r="B80" i="4"/>
  <c r="N79" i="4"/>
  <c r="M79" i="4"/>
  <c r="I79" i="4"/>
  <c r="H79" i="4"/>
  <c r="D79" i="4"/>
  <c r="C79" i="4"/>
  <c r="N78" i="4"/>
  <c r="M78" i="4"/>
  <c r="L78" i="4"/>
  <c r="I78" i="4"/>
  <c r="H78" i="4"/>
  <c r="G78" i="4"/>
  <c r="D78" i="4"/>
  <c r="D211" i="4" s="1"/>
  <c r="C78" i="4"/>
  <c r="B78" i="4"/>
  <c r="B153" i="4" s="1"/>
  <c r="N77" i="4"/>
  <c r="M77" i="4"/>
  <c r="I77" i="4"/>
  <c r="H77" i="4"/>
  <c r="D77" i="4"/>
  <c r="C77" i="4"/>
  <c r="N76" i="4"/>
  <c r="N210" i="4" s="1"/>
  <c r="M76" i="4"/>
  <c r="M152" i="4" s="1"/>
  <c r="L76" i="4"/>
  <c r="I76" i="4"/>
  <c r="I152" i="4" s="1"/>
  <c r="H76" i="4"/>
  <c r="D267" i="4" s="1"/>
  <c r="G76" i="4"/>
  <c r="G152" i="4" s="1"/>
  <c r="D76" i="4"/>
  <c r="C76" i="4"/>
  <c r="B76" i="4"/>
  <c r="B152" i="4" s="1"/>
  <c r="N75" i="4"/>
  <c r="M75" i="4"/>
  <c r="I75" i="4"/>
  <c r="H75" i="4"/>
  <c r="D75" i="4"/>
  <c r="C75" i="4"/>
  <c r="N74" i="4"/>
  <c r="N209" i="4" s="1"/>
  <c r="M74" i="4"/>
  <c r="L74" i="4"/>
  <c r="L151" i="4" s="1"/>
  <c r="I74" i="4"/>
  <c r="I209" i="4" s="1"/>
  <c r="H74" i="4"/>
  <c r="H209" i="4" s="1"/>
  <c r="G74" i="4"/>
  <c r="G151" i="4" s="1"/>
  <c r="D74" i="4"/>
  <c r="C74" i="4"/>
  <c r="B74" i="4"/>
  <c r="N73" i="4"/>
  <c r="M73" i="4"/>
  <c r="I73" i="4"/>
  <c r="H73" i="4"/>
  <c r="D73" i="4"/>
  <c r="C73" i="4"/>
  <c r="N72" i="4"/>
  <c r="M72" i="4"/>
  <c r="E265" i="4" s="1"/>
  <c r="L72" i="4"/>
  <c r="L150" i="4" s="1"/>
  <c r="I72" i="4"/>
  <c r="H72" i="4"/>
  <c r="G72" i="4"/>
  <c r="G150" i="4" s="1"/>
  <c r="D72" i="4"/>
  <c r="D208" i="4" s="1"/>
  <c r="C72" i="4"/>
  <c r="B72" i="4"/>
  <c r="N71" i="4"/>
  <c r="M71" i="4"/>
  <c r="I71" i="4"/>
  <c r="H71" i="4"/>
  <c r="D71" i="4"/>
  <c r="C71" i="4"/>
  <c r="N70" i="4"/>
  <c r="M70" i="4"/>
  <c r="M149" i="4" s="1"/>
  <c r="L70" i="4"/>
  <c r="I70" i="4"/>
  <c r="H70" i="4"/>
  <c r="G70" i="4"/>
  <c r="G149" i="4" s="1"/>
  <c r="D70" i="4"/>
  <c r="C70" i="4"/>
  <c r="B70" i="4"/>
  <c r="B149" i="4" s="1"/>
  <c r="N69" i="4"/>
  <c r="M69" i="4"/>
  <c r="I69" i="4"/>
  <c r="H69" i="4"/>
  <c r="D69" i="4"/>
  <c r="C69" i="4"/>
  <c r="N68" i="4"/>
  <c r="M68" i="4"/>
  <c r="M206" i="4" s="1"/>
  <c r="L68" i="4"/>
  <c r="I68" i="4"/>
  <c r="I148" i="4" s="1"/>
  <c r="H68" i="4"/>
  <c r="G68" i="4"/>
  <c r="D68" i="4"/>
  <c r="C68" i="4"/>
  <c r="B68" i="4"/>
  <c r="N67" i="4"/>
  <c r="M67" i="4"/>
  <c r="I67" i="4"/>
  <c r="H67" i="4"/>
  <c r="D67" i="4"/>
  <c r="C67" i="4"/>
  <c r="N66" i="4"/>
  <c r="N205" i="4" s="1"/>
  <c r="M66" i="4"/>
  <c r="M147" i="4" s="1"/>
  <c r="L66" i="4"/>
  <c r="L147" i="4" s="1"/>
  <c r="I66" i="4"/>
  <c r="I147" i="4" s="1"/>
  <c r="H66" i="4"/>
  <c r="D262" i="4" s="1"/>
  <c r="G66" i="4"/>
  <c r="G147" i="4" s="1"/>
  <c r="D66" i="4"/>
  <c r="C66" i="4"/>
  <c r="B66" i="4"/>
  <c r="N65" i="4"/>
  <c r="M65" i="4"/>
  <c r="I65" i="4"/>
  <c r="H65" i="4"/>
  <c r="D65" i="4"/>
  <c r="C65" i="4"/>
  <c r="N64" i="4"/>
  <c r="M64" i="4"/>
  <c r="E261" i="4" s="1"/>
  <c r="L64" i="4"/>
  <c r="L146" i="4" s="1"/>
  <c r="I64" i="4"/>
  <c r="I204" i="4" s="1"/>
  <c r="H64" i="4"/>
  <c r="H146" i="4" s="1"/>
  <c r="G64" i="4"/>
  <c r="G146" i="4" s="1"/>
  <c r="D64" i="4"/>
  <c r="C64" i="4"/>
  <c r="B64" i="4"/>
  <c r="B146" i="4" s="1"/>
  <c r="N63" i="4"/>
  <c r="M63" i="4"/>
  <c r="I63" i="4"/>
  <c r="H63" i="4"/>
  <c r="D63" i="4"/>
  <c r="C63" i="4"/>
  <c r="N62" i="4"/>
  <c r="M62" i="4"/>
  <c r="L62" i="4"/>
  <c r="I62" i="4"/>
  <c r="H62" i="4"/>
  <c r="H203" i="4" s="1"/>
  <c r="G62" i="4"/>
  <c r="D62" i="4"/>
  <c r="C62" i="4"/>
  <c r="B62" i="4"/>
  <c r="B145" i="4" s="1"/>
  <c r="N61" i="4"/>
  <c r="M61" i="4"/>
  <c r="I61" i="4"/>
  <c r="H61" i="4"/>
  <c r="D61" i="4"/>
  <c r="C61" i="4"/>
  <c r="N60" i="4"/>
  <c r="M60" i="4"/>
  <c r="L60" i="4"/>
  <c r="I60" i="4"/>
  <c r="I144" i="4" s="1"/>
  <c r="H60" i="4"/>
  <c r="D259" i="4" s="1"/>
  <c r="G60" i="4"/>
  <c r="G144" i="4" s="1"/>
  <c r="D60" i="4"/>
  <c r="C60" i="4"/>
  <c r="B60" i="4"/>
  <c r="B144" i="4" s="1"/>
  <c r="N59" i="4"/>
  <c r="M59" i="4"/>
  <c r="I59" i="4"/>
  <c r="H59" i="4"/>
  <c r="D59" i="4"/>
  <c r="C59" i="4"/>
  <c r="N58" i="4"/>
  <c r="N201" i="4" s="1"/>
  <c r="M58" i="4"/>
  <c r="M143" i="4" s="1"/>
  <c r="L58" i="4"/>
  <c r="L143" i="4" s="1"/>
  <c r="I58" i="4"/>
  <c r="I201" i="4" s="1"/>
  <c r="H58" i="4"/>
  <c r="H201" i="4" s="1"/>
  <c r="G58" i="4"/>
  <c r="G143" i="4" s="1"/>
  <c r="D58" i="4"/>
  <c r="C58" i="4"/>
  <c r="B58" i="4"/>
  <c r="N57" i="4"/>
  <c r="M57" i="4"/>
  <c r="I57" i="4"/>
  <c r="H57" i="4"/>
  <c r="D57" i="4"/>
  <c r="C57" i="4"/>
  <c r="N56" i="4"/>
  <c r="M56" i="4"/>
  <c r="L56" i="4"/>
  <c r="L142" i="4" s="1"/>
  <c r="I56" i="4"/>
  <c r="H56" i="4"/>
  <c r="G56" i="4"/>
  <c r="G142" i="4" s="1"/>
  <c r="D56" i="4"/>
  <c r="D142" i="4" s="1"/>
  <c r="C56" i="4"/>
  <c r="C142" i="4" s="1"/>
  <c r="B56" i="4"/>
  <c r="N55" i="4"/>
  <c r="M55" i="4"/>
  <c r="I55" i="4"/>
  <c r="H55" i="4"/>
  <c r="D55" i="4"/>
  <c r="C55" i="4"/>
  <c r="N54" i="4"/>
  <c r="N141" i="4" s="1"/>
  <c r="M54" i="4"/>
  <c r="L54" i="4"/>
  <c r="I54" i="4"/>
  <c r="H54" i="4"/>
  <c r="G54" i="4"/>
  <c r="D54" i="4"/>
  <c r="C54" i="4"/>
  <c r="B54" i="4"/>
  <c r="B141" i="4" s="1"/>
  <c r="N53" i="4"/>
  <c r="M53" i="4"/>
  <c r="I53" i="4"/>
  <c r="H53" i="4"/>
  <c r="D53" i="4"/>
  <c r="C53" i="4"/>
  <c r="N52" i="4"/>
  <c r="N198" i="4" s="1"/>
  <c r="M52" i="4"/>
  <c r="L52" i="4"/>
  <c r="L140" i="4" s="1"/>
  <c r="I52" i="4"/>
  <c r="I140" i="4" s="1"/>
  <c r="H52" i="4"/>
  <c r="D255" i="4" s="1"/>
  <c r="G52" i="4"/>
  <c r="G140" i="4" s="1"/>
  <c r="D52" i="4"/>
  <c r="C52" i="4"/>
  <c r="B52" i="4"/>
  <c r="B140" i="4" s="1"/>
  <c r="N51" i="4"/>
  <c r="M51" i="4"/>
  <c r="I51" i="4"/>
  <c r="H51" i="4"/>
  <c r="D51" i="4"/>
  <c r="C51" i="4"/>
  <c r="N50" i="4"/>
  <c r="N197" i="4" s="1"/>
  <c r="M50" i="4"/>
  <c r="L50" i="4"/>
  <c r="L139" i="4" s="1"/>
  <c r="I50" i="4"/>
  <c r="H50" i="4"/>
  <c r="H197" i="4" s="1"/>
  <c r="G50" i="4"/>
  <c r="G139" i="4" s="1"/>
  <c r="D50" i="4"/>
  <c r="C50" i="4"/>
  <c r="B50" i="4"/>
  <c r="N49" i="4"/>
  <c r="M49" i="4"/>
  <c r="I49" i="4"/>
  <c r="H49" i="4"/>
  <c r="D49" i="4"/>
  <c r="C49" i="4"/>
  <c r="N48" i="4"/>
  <c r="M48" i="4"/>
  <c r="E253" i="4" s="1"/>
  <c r="L48" i="4"/>
  <c r="L138" i="4" s="1"/>
  <c r="I48" i="4"/>
  <c r="H48" i="4"/>
  <c r="G48" i="4"/>
  <c r="G138" i="4" s="1"/>
  <c r="D48" i="4"/>
  <c r="C48" i="4"/>
  <c r="B48" i="4"/>
  <c r="N47" i="4"/>
  <c r="M47" i="4"/>
  <c r="I47" i="4"/>
  <c r="H47" i="4"/>
  <c r="D47" i="4"/>
  <c r="C47" i="4"/>
  <c r="N46" i="4"/>
  <c r="M46" i="4"/>
  <c r="L46" i="4"/>
  <c r="I46" i="4"/>
  <c r="H46" i="4"/>
  <c r="G46" i="4"/>
  <c r="D46" i="4"/>
  <c r="C46" i="4"/>
  <c r="B46" i="4"/>
  <c r="B137" i="4" s="1"/>
  <c r="N45" i="4"/>
  <c r="M45" i="4"/>
  <c r="I45" i="4"/>
  <c r="H45" i="4"/>
  <c r="D45" i="4"/>
  <c r="C45" i="4"/>
  <c r="N44" i="4"/>
  <c r="N136" i="4" s="1"/>
  <c r="M44" i="4"/>
  <c r="M194" i="4" s="1"/>
  <c r="L44" i="4"/>
  <c r="I44" i="4"/>
  <c r="I136" i="4" s="1"/>
  <c r="H44" i="4"/>
  <c r="D251" i="4" s="1"/>
  <c r="G44" i="4"/>
  <c r="G136" i="4" s="1"/>
  <c r="D44" i="4"/>
  <c r="C44" i="4"/>
  <c r="B44" i="4"/>
  <c r="B136" i="4" s="1"/>
  <c r="N43" i="4"/>
  <c r="M43" i="4"/>
  <c r="I43" i="4"/>
  <c r="H43" i="4"/>
  <c r="D43" i="4"/>
  <c r="C43" i="4"/>
  <c r="N42" i="4"/>
  <c r="N193" i="4" s="1"/>
  <c r="M42" i="4"/>
  <c r="L42" i="4"/>
  <c r="L135" i="4" s="1"/>
  <c r="I42" i="4"/>
  <c r="I193" i="4" s="1"/>
  <c r="H42" i="4"/>
  <c r="D250" i="4" s="1"/>
  <c r="G42" i="4"/>
  <c r="G135" i="4" s="1"/>
  <c r="D42" i="4"/>
  <c r="C42" i="4"/>
  <c r="C193" i="4" s="1"/>
  <c r="B42" i="4"/>
  <c r="N41" i="4"/>
  <c r="M41" i="4"/>
  <c r="I41" i="4"/>
  <c r="H41" i="4"/>
  <c r="D41" i="4"/>
  <c r="C41" i="4"/>
  <c r="N40" i="4"/>
  <c r="M40" i="4"/>
  <c r="E249" i="4" s="1"/>
  <c r="L40" i="4"/>
  <c r="L134" i="4" s="1"/>
  <c r="I40" i="4"/>
  <c r="H40" i="4"/>
  <c r="G40" i="4"/>
  <c r="G134" i="4" s="1"/>
  <c r="D40" i="4"/>
  <c r="D192" i="4" s="1"/>
  <c r="C40" i="4"/>
  <c r="B40" i="4"/>
  <c r="N39" i="4"/>
  <c r="M39" i="4"/>
  <c r="I39" i="4"/>
  <c r="H39" i="4"/>
  <c r="D39" i="4"/>
  <c r="C39" i="4"/>
  <c r="N38" i="4"/>
  <c r="M38" i="4"/>
  <c r="M133" i="4" s="1"/>
  <c r="L38" i="4"/>
  <c r="I38" i="4"/>
  <c r="H38" i="4"/>
  <c r="H133" i="4" s="1"/>
  <c r="G38" i="4"/>
  <c r="G133" i="4" s="1"/>
  <c r="D38" i="4"/>
  <c r="C38" i="4"/>
  <c r="B38" i="4"/>
  <c r="B133" i="4" s="1"/>
  <c r="N37" i="4"/>
  <c r="M37" i="4"/>
  <c r="I37" i="4"/>
  <c r="H37" i="4"/>
  <c r="D37" i="4"/>
  <c r="C37" i="4"/>
  <c r="N36" i="4"/>
  <c r="M36" i="4"/>
  <c r="L36" i="4"/>
  <c r="I36" i="4"/>
  <c r="I132" i="4" s="1"/>
  <c r="H36" i="4"/>
  <c r="D247" i="4" s="1"/>
  <c r="G36" i="4"/>
  <c r="D36" i="4"/>
  <c r="C36" i="4"/>
  <c r="B36" i="4"/>
  <c r="B132" i="4" s="1"/>
  <c r="N35" i="4"/>
  <c r="M35" i="4"/>
  <c r="I35" i="4"/>
  <c r="H35" i="4"/>
  <c r="D35" i="4"/>
  <c r="C35" i="4"/>
  <c r="N34" i="4"/>
  <c r="N189" i="4" s="1"/>
  <c r="M34" i="4"/>
  <c r="M131" i="4" s="1"/>
  <c r="L34" i="4"/>
  <c r="L131" i="4" s="1"/>
  <c r="I34" i="4"/>
  <c r="I189" i="4" s="1"/>
  <c r="H34" i="4"/>
  <c r="H189" i="4" s="1"/>
  <c r="G34" i="4"/>
  <c r="G131" i="4" s="1"/>
  <c r="D34" i="4"/>
  <c r="C34" i="4"/>
  <c r="C189" i="4" s="1"/>
  <c r="B34" i="4"/>
  <c r="N33" i="4"/>
  <c r="M33" i="4"/>
  <c r="I33" i="4"/>
  <c r="H33" i="4"/>
  <c r="D33" i="4"/>
  <c r="C33" i="4"/>
  <c r="N32" i="4"/>
  <c r="M32" i="4"/>
  <c r="L32" i="4"/>
  <c r="L130" i="4" s="1"/>
  <c r="I32" i="4"/>
  <c r="I188" i="4" s="1"/>
  <c r="H32" i="4"/>
  <c r="G32" i="4"/>
  <c r="G130" i="4" s="1"/>
  <c r="D32" i="4"/>
  <c r="D188" i="4" s="1"/>
  <c r="C32" i="4"/>
  <c r="B32" i="4"/>
  <c r="B130" i="4" s="1"/>
  <c r="N31" i="4"/>
  <c r="M31" i="4"/>
  <c r="I31" i="4"/>
  <c r="H31" i="4"/>
  <c r="D31" i="4"/>
  <c r="C31" i="4"/>
  <c r="N30" i="4"/>
  <c r="M30" i="4"/>
  <c r="L30" i="4"/>
  <c r="I30" i="4"/>
  <c r="H30" i="4"/>
  <c r="D244" i="4" s="1"/>
  <c r="G30" i="4"/>
  <c r="D30" i="4"/>
  <c r="C30" i="4"/>
  <c r="B30" i="4"/>
  <c r="B129" i="4" s="1"/>
  <c r="N29" i="4"/>
  <c r="M29" i="4"/>
  <c r="I29" i="4"/>
  <c r="H29" i="4"/>
  <c r="D29" i="4"/>
  <c r="C29" i="4"/>
  <c r="N28" i="4"/>
  <c r="M28" i="4"/>
  <c r="L28" i="4"/>
  <c r="I28" i="4"/>
  <c r="I128" i="4" s="1"/>
  <c r="H28" i="4"/>
  <c r="D243" i="4" s="1"/>
  <c r="G28" i="4"/>
  <c r="G128" i="4" s="1"/>
  <c r="D28" i="4"/>
  <c r="C28" i="4"/>
  <c r="B28" i="4"/>
  <c r="B128" i="4" s="1"/>
  <c r="N27" i="4"/>
  <c r="M27" i="4"/>
  <c r="I27" i="4"/>
  <c r="H27" i="4"/>
  <c r="D27" i="4"/>
  <c r="C27" i="4"/>
  <c r="N26" i="4"/>
  <c r="N185" i="4" s="1"/>
  <c r="M26" i="4"/>
  <c r="M127" i="4" s="1"/>
  <c r="L26" i="4"/>
  <c r="L127" i="4" s="1"/>
  <c r="I26" i="4"/>
  <c r="I185" i="4" s="1"/>
  <c r="H26" i="4"/>
  <c r="H185" i="4" s="1"/>
  <c r="G26" i="4"/>
  <c r="G127" i="4" s="1"/>
  <c r="D26" i="4"/>
  <c r="C26" i="4"/>
  <c r="C127" i="4" s="1"/>
  <c r="B26" i="4"/>
  <c r="N25" i="4"/>
  <c r="M25" i="4"/>
  <c r="I25" i="4"/>
  <c r="H25" i="4"/>
  <c r="D25" i="4"/>
  <c r="C25" i="4"/>
  <c r="N24" i="4"/>
  <c r="M24" i="4"/>
  <c r="E241" i="4" s="1"/>
  <c r="L24" i="4"/>
  <c r="I24" i="4"/>
  <c r="H24" i="4"/>
  <c r="G24" i="4"/>
  <c r="G126" i="4" s="1"/>
  <c r="D24" i="4"/>
  <c r="D184" i="4" s="1"/>
  <c r="C24" i="4"/>
  <c r="C126" i="4" s="1"/>
  <c r="B24" i="4"/>
  <c r="N23" i="4"/>
  <c r="M23" i="4"/>
  <c r="I23" i="4"/>
  <c r="H23" i="4"/>
  <c r="D23" i="4"/>
  <c r="C23" i="4"/>
  <c r="N22" i="4"/>
  <c r="M22" i="4"/>
  <c r="L22" i="4"/>
  <c r="I22" i="4"/>
  <c r="H22" i="4"/>
  <c r="D240" i="4" s="1"/>
  <c r="G22" i="4"/>
  <c r="D22" i="4"/>
  <c r="D183" i="4" s="1"/>
  <c r="C22" i="4"/>
  <c r="C183" i="4" s="1"/>
  <c r="B22" i="4"/>
  <c r="B125" i="4" s="1"/>
  <c r="N21" i="4"/>
  <c r="M21" i="4"/>
  <c r="I21" i="4"/>
  <c r="H21" i="4"/>
  <c r="D21" i="4"/>
  <c r="C21" i="4"/>
  <c r="N20" i="4"/>
  <c r="M20" i="4"/>
  <c r="L20" i="4"/>
  <c r="L124" i="4" s="1"/>
  <c r="I20" i="4"/>
  <c r="I124" i="4" s="1"/>
  <c r="H20" i="4"/>
  <c r="D239" i="4" s="1"/>
  <c r="G20" i="4"/>
  <c r="G124" i="4" s="1"/>
  <c r="D20" i="4"/>
  <c r="C20" i="4"/>
  <c r="B20" i="4"/>
  <c r="B124" i="4" s="1"/>
  <c r="N19" i="4"/>
  <c r="M19" i="4"/>
  <c r="I19" i="4"/>
  <c r="H19" i="4"/>
  <c r="D19" i="4"/>
  <c r="C19" i="4"/>
  <c r="N18" i="4"/>
  <c r="M18" i="4"/>
  <c r="L18" i="4"/>
  <c r="L123" i="4" s="1"/>
  <c r="I18" i="4"/>
  <c r="I181" i="4" s="1"/>
  <c r="H18" i="4"/>
  <c r="D238" i="4" s="1"/>
  <c r="G18" i="4"/>
  <c r="D18" i="4"/>
  <c r="C18" i="4"/>
  <c r="B18" i="4"/>
  <c r="N17" i="4"/>
  <c r="M17" i="4"/>
  <c r="I17" i="4"/>
  <c r="H17" i="4"/>
  <c r="D17" i="4"/>
  <c r="C17" i="4"/>
  <c r="N16" i="4"/>
  <c r="M16" i="4"/>
  <c r="E237" i="4" s="1"/>
  <c r="L16" i="4"/>
  <c r="L122" i="4" s="1"/>
  <c r="I16" i="4"/>
  <c r="H16" i="4"/>
  <c r="G16" i="4"/>
  <c r="G122" i="4" s="1"/>
  <c r="D16" i="4"/>
  <c r="D180" i="4" s="1"/>
  <c r="C16" i="4"/>
  <c r="B16" i="4"/>
  <c r="N15" i="4"/>
  <c r="M15" i="4"/>
  <c r="I15" i="4"/>
  <c r="H15" i="4"/>
  <c r="D15" i="4"/>
  <c r="C15" i="4"/>
  <c r="N14" i="4"/>
  <c r="M14" i="4"/>
  <c r="M179" i="4" s="1"/>
  <c r="L14" i="4"/>
  <c r="I14" i="4"/>
  <c r="H14" i="4"/>
  <c r="D236" i="4" s="1"/>
  <c r="G14" i="4"/>
  <c r="D14" i="4"/>
  <c r="C14" i="4"/>
  <c r="B14" i="4"/>
  <c r="B121" i="4" s="1"/>
  <c r="N13" i="4"/>
  <c r="M13" i="4"/>
  <c r="I13" i="4"/>
  <c r="H13" i="4"/>
  <c r="D13" i="4"/>
  <c r="C13" i="4"/>
  <c r="N12" i="4"/>
  <c r="N120" i="4" s="1"/>
  <c r="M12" i="4"/>
  <c r="M120" i="4" s="1"/>
  <c r="L12" i="4"/>
  <c r="I12" i="4"/>
  <c r="I120" i="4" s="1"/>
  <c r="H12" i="4"/>
  <c r="D235" i="4" s="1"/>
  <c r="G12" i="4"/>
  <c r="G120" i="4" s="1"/>
  <c r="D12" i="4"/>
  <c r="C12" i="4"/>
  <c r="B12" i="4"/>
  <c r="N11" i="4"/>
  <c r="M11" i="4"/>
  <c r="I11" i="4"/>
  <c r="H11" i="4"/>
  <c r="D11" i="4"/>
  <c r="C11" i="4"/>
  <c r="N10" i="4"/>
  <c r="N177" i="4" s="1"/>
  <c r="M10" i="4"/>
  <c r="E269" i="4" s="1"/>
  <c r="L10" i="4"/>
  <c r="L119" i="4" s="1"/>
  <c r="I10" i="4"/>
  <c r="I177" i="4" s="1"/>
  <c r="H10" i="4"/>
  <c r="H177" i="4" s="1"/>
  <c r="G10" i="4"/>
  <c r="G119" i="4" s="1"/>
  <c r="D10" i="4"/>
  <c r="C10" i="4"/>
  <c r="C261" i="4" s="1"/>
  <c r="B10" i="4"/>
  <c r="N9" i="4"/>
  <c r="M9" i="4"/>
  <c r="I9" i="4"/>
  <c r="H9" i="4"/>
  <c r="D9" i="4"/>
  <c r="C9" i="4"/>
  <c r="N8" i="4"/>
  <c r="M8" i="4"/>
  <c r="N7" i="4"/>
  <c r="M7" i="4"/>
  <c r="M1" i="4" s="1"/>
  <c r="I7" i="4"/>
  <c r="I1" i="4" s="1"/>
  <c r="H7" i="4"/>
  <c r="D7" i="4"/>
  <c r="C7" i="4"/>
  <c r="N6" i="4"/>
  <c r="M6" i="4"/>
  <c r="I6" i="4"/>
  <c r="H6" i="4"/>
  <c r="D6" i="4"/>
  <c r="C6" i="4"/>
  <c r="L5" i="4"/>
  <c r="G5" i="4"/>
  <c r="B5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L1" i="4"/>
  <c r="K1" i="4"/>
  <c r="J1" i="4"/>
  <c r="H1" i="4"/>
  <c r="G1" i="4"/>
  <c r="F1" i="4"/>
  <c r="E1" i="4"/>
  <c r="D1" i="4"/>
  <c r="C1" i="4"/>
  <c r="L181" i="4" l="1"/>
  <c r="G181" i="4"/>
  <c r="C238" i="4"/>
  <c r="E240" i="4"/>
  <c r="M183" i="4"/>
  <c r="M125" i="4"/>
  <c r="H188" i="4"/>
  <c r="D245" i="4"/>
  <c r="H192" i="4"/>
  <c r="D249" i="4"/>
  <c r="H134" i="4"/>
  <c r="E256" i="4"/>
  <c r="M141" i="4"/>
  <c r="C143" i="4"/>
  <c r="C201" i="4"/>
  <c r="C258" i="4"/>
  <c r="E260" i="4"/>
  <c r="M203" i="4"/>
  <c r="M145" i="4"/>
  <c r="C262" i="4"/>
  <c r="C147" i="4"/>
  <c r="C205" i="4"/>
  <c r="D265" i="4"/>
  <c r="H208" i="4"/>
  <c r="H150" i="4"/>
  <c r="C252" i="4"/>
  <c r="I180" i="4"/>
  <c r="I122" i="4"/>
  <c r="D131" i="4"/>
  <c r="D189" i="4"/>
  <c r="I196" i="4"/>
  <c r="I138" i="4"/>
  <c r="D147" i="4"/>
  <c r="D205" i="4"/>
  <c r="D155" i="4"/>
  <c r="D213" i="4"/>
  <c r="D146" i="4"/>
  <c r="L193" i="4"/>
  <c r="G193" i="4"/>
  <c r="G202" i="4"/>
  <c r="L189" i="4"/>
  <c r="G189" i="4"/>
  <c r="D253" i="4"/>
  <c r="H196" i="4"/>
  <c r="H138" i="4"/>
  <c r="H204" i="4"/>
  <c r="D261" i="4"/>
  <c r="N129" i="4"/>
  <c r="N187" i="4"/>
  <c r="N133" i="4"/>
  <c r="N191" i="4"/>
  <c r="I200" i="4"/>
  <c r="I142" i="4"/>
  <c r="N145" i="4"/>
  <c r="N203" i="4"/>
  <c r="I208" i="4"/>
  <c r="I150" i="4"/>
  <c r="C132" i="4"/>
  <c r="I146" i="4"/>
  <c r="D241" i="4"/>
  <c r="H184" i="4"/>
  <c r="H126" i="4"/>
  <c r="C250" i="4"/>
  <c r="C135" i="4"/>
  <c r="E252" i="4"/>
  <c r="M195" i="4"/>
  <c r="M137" i="4"/>
  <c r="C197" i="4"/>
  <c r="C254" i="4"/>
  <c r="E268" i="4"/>
  <c r="M211" i="4"/>
  <c r="M153" i="4"/>
  <c r="D119" i="4"/>
  <c r="D212" i="4"/>
  <c r="D177" i="4"/>
  <c r="N121" i="4"/>
  <c r="N179" i="4"/>
  <c r="D123" i="4"/>
  <c r="D181" i="4"/>
  <c r="I184" i="4"/>
  <c r="I126" i="4"/>
  <c r="D135" i="4"/>
  <c r="D193" i="4"/>
  <c r="D139" i="4"/>
  <c r="N149" i="4"/>
  <c r="N207" i="4"/>
  <c r="N153" i="4"/>
  <c r="N211" i="4"/>
  <c r="I212" i="4"/>
  <c r="I154" i="4"/>
  <c r="C134" i="4"/>
  <c r="C177" i="4"/>
  <c r="C237" i="4"/>
  <c r="C235" i="4"/>
  <c r="C139" i="4"/>
  <c r="C133" i="4"/>
  <c r="C137" i="4"/>
  <c r="C264" i="4"/>
  <c r="M121" i="4"/>
  <c r="G179" i="4"/>
  <c r="L179" i="4"/>
  <c r="L209" i="4"/>
  <c r="G209" i="4"/>
  <c r="L191" i="4"/>
  <c r="G191" i="4"/>
  <c r="C214" i="4"/>
  <c r="C210" i="4"/>
  <c r="C206" i="4"/>
  <c r="C202" i="4"/>
  <c r="C198" i="4"/>
  <c r="C194" i="4"/>
  <c r="C140" i="4"/>
  <c r="D154" i="4"/>
  <c r="C154" i="4"/>
  <c r="C120" i="4"/>
  <c r="C248" i="4"/>
  <c r="D150" i="4"/>
  <c r="D134" i="4"/>
  <c r="C251" i="4"/>
  <c r="C144" i="4"/>
  <c r="C128" i="4"/>
  <c r="D122" i="4"/>
  <c r="C145" i="4"/>
  <c r="C263" i="4"/>
  <c r="C255" i="4"/>
  <c r="C119" i="4"/>
  <c r="C124" i="4"/>
  <c r="C122" i="4"/>
  <c r="C129" i="4"/>
  <c r="C190" i="4"/>
  <c r="C186" i="4"/>
  <c r="C182" i="4"/>
  <c r="C178" i="4"/>
  <c r="C249" i="4"/>
  <c r="C245" i="4"/>
  <c r="C156" i="4"/>
  <c r="C234" i="4"/>
  <c r="C269" i="4"/>
  <c r="C239" i="4"/>
  <c r="D145" i="4"/>
  <c r="C138" i="4"/>
  <c r="D129" i="4"/>
  <c r="C243" i="4"/>
  <c r="C152" i="4"/>
  <c r="C136" i="4"/>
  <c r="H180" i="4"/>
  <c r="D237" i="4"/>
  <c r="H122" i="4"/>
  <c r="E244" i="4"/>
  <c r="M129" i="4"/>
  <c r="M187" i="4"/>
  <c r="C246" i="4"/>
  <c r="C131" i="4"/>
  <c r="M191" i="4"/>
  <c r="E248" i="4"/>
  <c r="H200" i="4"/>
  <c r="H142" i="4"/>
  <c r="E264" i="4"/>
  <c r="M207" i="4"/>
  <c r="C266" i="4"/>
  <c r="C151" i="4"/>
  <c r="H212" i="4"/>
  <c r="H154" i="4"/>
  <c r="D269" i="4"/>
  <c r="C270" i="4"/>
  <c r="C213" i="4"/>
  <c r="G187" i="4"/>
  <c r="L187" i="4"/>
  <c r="E236" i="4"/>
  <c r="N125" i="4"/>
  <c r="N183" i="4"/>
  <c r="D127" i="4"/>
  <c r="D185" i="4"/>
  <c r="I192" i="4"/>
  <c r="I134" i="4"/>
  <c r="N137" i="4"/>
  <c r="N195" i="4"/>
  <c r="D143" i="4"/>
  <c r="D201" i="4"/>
  <c r="D151" i="4"/>
  <c r="D209" i="4"/>
  <c r="L177" i="4"/>
  <c r="G177" i="4"/>
  <c r="C267" i="4"/>
  <c r="C247" i="4"/>
  <c r="C259" i="4"/>
  <c r="C271" i="4"/>
  <c r="G183" i="4"/>
  <c r="L183" i="4"/>
  <c r="C260" i="4"/>
  <c r="D133" i="4"/>
  <c r="D149" i="4"/>
  <c r="C150" i="4"/>
  <c r="C155" i="4"/>
  <c r="L185" i="4"/>
  <c r="G185" i="4"/>
  <c r="G214" i="4"/>
  <c r="C257" i="4"/>
  <c r="N188" i="4"/>
  <c r="N130" i="4"/>
  <c r="D190" i="4"/>
  <c r="D132" i="4"/>
  <c r="N192" i="4"/>
  <c r="N134" i="4"/>
  <c r="N196" i="4"/>
  <c r="N138" i="4"/>
  <c r="N200" i="4"/>
  <c r="N142" i="4"/>
  <c r="I202" i="4"/>
  <c r="E238" i="4"/>
  <c r="M181" i="4"/>
  <c r="M197" i="4"/>
  <c r="C268" i="4"/>
  <c r="C211" i="4"/>
  <c r="H120" i="4"/>
  <c r="I127" i="4"/>
  <c r="H136" i="4"/>
  <c r="H198" i="4"/>
  <c r="D187" i="4"/>
  <c r="M150" i="4"/>
  <c r="G205" i="4"/>
  <c r="G210" i="4"/>
  <c r="L212" i="4"/>
  <c r="E239" i="4"/>
  <c r="N127" i="4"/>
  <c r="M136" i="4"/>
  <c r="N143" i="4"/>
  <c r="G194" i="4"/>
  <c r="G196" i="4"/>
  <c r="L198" i="4"/>
  <c r="G203" i="4"/>
  <c r="I205" i="4"/>
  <c r="H210" i="4"/>
  <c r="D178" i="4"/>
  <c r="D120" i="4"/>
  <c r="D198" i="4"/>
  <c r="D140" i="4"/>
  <c r="M212" i="4"/>
  <c r="M208" i="4"/>
  <c r="M204" i="4"/>
  <c r="M200" i="4"/>
  <c r="M196" i="4"/>
  <c r="E234" i="4"/>
  <c r="M177" i="4"/>
  <c r="C179" i="4"/>
  <c r="E270" i="4"/>
  <c r="M213" i="4"/>
  <c r="H152" i="4"/>
  <c r="N181" i="4"/>
  <c r="D195" i="4"/>
  <c r="C241" i="4"/>
  <c r="C184" i="4"/>
  <c r="E243" i="4"/>
  <c r="M186" i="4"/>
  <c r="C188" i="4"/>
  <c r="E247" i="4"/>
  <c r="M190" i="4"/>
  <c r="C192" i="4"/>
  <c r="E259" i="4"/>
  <c r="M202" i="4"/>
  <c r="C204" i="4"/>
  <c r="H207" i="4"/>
  <c r="D264" i="4"/>
  <c r="C265" i="4"/>
  <c r="C208" i="4"/>
  <c r="E267" i="4"/>
  <c r="M210" i="4"/>
  <c r="H211" i="4"/>
  <c r="D268" i="4"/>
  <c r="C212" i="4"/>
  <c r="E271" i="4"/>
  <c r="M214" i="4"/>
  <c r="H124" i="4"/>
  <c r="D126" i="4"/>
  <c r="I131" i="4"/>
  <c r="H140" i="4"/>
  <c r="N152" i="4"/>
  <c r="H156" i="4"/>
  <c r="H194" i="4"/>
  <c r="I210" i="4"/>
  <c r="C240" i="4"/>
  <c r="E245" i="4"/>
  <c r="D260" i="4"/>
  <c r="N180" i="4"/>
  <c r="N122" i="4"/>
  <c r="D186" i="4"/>
  <c r="D128" i="4"/>
  <c r="D194" i="4"/>
  <c r="D136" i="4"/>
  <c r="D206" i="4"/>
  <c r="D148" i="4"/>
  <c r="N208" i="4"/>
  <c r="N150" i="4"/>
  <c r="D210" i="4"/>
  <c r="D152" i="4"/>
  <c r="N212" i="4"/>
  <c r="N154" i="4"/>
  <c r="D214" i="4"/>
  <c r="D156" i="4"/>
  <c r="I214" i="4"/>
  <c r="G200" i="4"/>
  <c r="E258" i="4"/>
  <c r="M201" i="4"/>
  <c r="C203" i="4"/>
  <c r="C207" i="4"/>
  <c r="M209" i="4"/>
  <c r="D179" i="4"/>
  <c r="D191" i="4"/>
  <c r="D199" i="4"/>
  <c r="D203" i="4"/>
  <c r="N213" i="4"/>
  <c r="C149" i="4"/>
  <c r="E254" i="4"/>
  <c r="E235" i="4"/>
  <c r="M178" i="4"/>
  <c r="C180" i="4"/>
  <c r="M182" i="4"/>
  <c r="H199" i="4"/>
  <c r="D256" i="4"/>
  <c r="I195" i="4"/>
  <c r="I137" i="4"/>
  <c r="I199" i="4"/>
  <c r="I141" i="4"/>
  <c r="I203" i="4"/>
  <c r="I145" i="4"/>
  <c r="I207" i="4"/>
  <c r="I149" i="4"/>
  <c r="I211" i="4"/>
  <c r="I153" i="4"/>
  <c r="C121" i="4"/>
  <c r="M122" i="4"/>
  <c r="M138" i="4"/>
  <c r="H149" i="4"/>
  <c r="C153" i="4"/>
  <c r="M154" i="4"/>
  <c r="H178" i="4"/>
  <c r="G180" i="4"/>
  <c r="H182" i="4"/>
  <c r="G184" i="4"/>
  <c r="H186" i="4"/>
  <c r="G188" i="4"/>
  <c r="H190" i="4"/>
  <c r="I194" i="4"/>
  <c r="C236" i="4"/>
  <c r="D182" i="4"/>
  <c r="D124" i="4"/>
  <c r="N184" i="4"/>
  <c r="N126" i="4"/>
  <c r="D202" i="4"/>
  <c r="D144" i="4"/>
  <c r="N204" i="4"/>
  <c r="N146" i="4"/>
  <c r="G207" i="4"/>
  <c r="M185" i="4"/>
  <c r="C244" i="4"/>
  <c r="C187" i="4"/>
  <c r="E246" i="4"/>
  <c r="M189" i="4"/>
  <c r="C191" i="4"/>
  <c r="E250" i="4"/>
  <c r="M193" i="4"/>
  <c r="C195" i="4"/>
  <c r="C256" i="4"/>
  <c r="C199" i="4"/>
  <c r="E262" i="4"/>
  <c r="M205" i="4"/>
  <c r="I143" i="4"/>
  <c r="D207" i="4"/>
  <c r="M134" i="4"/>
  <c r="I198" i="4"/>
  <c r="H195" i="4"/>
  <c r="D252" i="4"/>
  <c r="C253" i="4"/>
  <c r="C196" i="4"/>
  <c r="E255" i="4"/>
  <c r="M198" i="4"/>
  <c r="C200" i="4"/>
  <c r="I179" i="4"/>
  <c r="I121" i="4"/>
  <c r="I183" i="4"/>
  <c r="I125" i="4"/>
  <c r="I187" i="4"/>
  <c r="I129" i="4"/>
  <c r="I191" i="4"/>
  <c r="I133" i="4"/>
  <c r="D121" i="4"/>
  <c r="M124" i="4"/>
  <c r="C130" i="4"/>
  <c r="N131" i="4"/>
  <c r="D137" i="4"/>
  <c r="M140" i="4"/>
  <c r="C146" i="4"/>
  <c r="N147" i="4"/>
  <c r="D153" i="4"/>
  <c r="M156" i="4"/>
  <c r="I178" i="4"/>
  <c r="I182" i="4"/>
  <c r="I186" i="4"/>
  <c r="I190" i="4"/>
  <c r="H181" i="4"/>
  <c r="H193" i="4"/>
  <c r="H205" i="4"/>
</calcChain>
</file>

<file path=xl/sharedStrings.xml><?xml version="1.0" encoding="utf-8"?>
<sst xmlns="http://schemas.openxmlformats.org/spreadsheetml/2006/main" count="1787" uniqueCount="125">
  <si>
    <t>FOR THE REPORT: GREY OUT COLUMNS WITH N UNDER 50</t>
  </si>
  <si>
    <t>Total volumes of antimalarials sold in the previous week, by stratum</t>
  </si>
  <si>
    <t>Percentage of screened outlets stocking:</t>
  </si>
  <si>
    <t>N</t>
  </si>
  <si>
    <t>Overall market share of antimalarials sold in the previous week, by stratum</t>
  </si>
  <si>
    <t>Market share of antimalarials sold in the previous week by outlet type, by stratum</t>
  </si>
  <si>
    <t>outlet type</t>
  </si>
  <si>
    <t>Retail total</t>
  </si>
  <si>
    <t>Wholesale</t>
  </si>
  <si>
    <t>variable name</t>
  </si>
  <si>
    <t>Volume</t>
  </si>
  <si>
    <t>Lower bound</t>
  </si>
  <si>
    <t>Upper bound</t>
  </si>
  <si>
    <t>Any Antimalarial</t>
  </si>
  <si>
    <t>0.0</t>
  </si>
  <si>
    <t>0</t>
  </si>
  <si>
    <t>.</t>
  </si>
  <si>
    <t>All other brands</t>
  </si>
  <si>
    <t>All other manufacturers</t>
  </si>
  <si>
    <t>All manufacturers</t>
  </si>
  <si>
    <t>Manufacture-brand-combo-1</t>
  </si>
  <si>
    <t>Manufacture-brand-combo-2</t>
  </si>
  <si>
    <t>Manufacture-brand-combo-3</t>
  </si>
  <si>
    <t>Manufacture-brand-combo-4</t>
  </si>
  <si>
    <t>Manufacture-brand-combo-5</t>
  </si>
  <si>
    <t>Manufacture-brand-combo-6</t>
  </si>
  <si>
    <t>Manufacture-brand-combo-7</t>
  </si>
  <si>
    <t>Manufacture-brand-combo-8</t>
  </si>
  <si>
    <t>Manufacture-brand-combo-9</t>
  </si>
  <si>
    <t>Manufacture-brand-combo-10</t>
  </si>
  <si>
    <t>Manufacture-brand-combo-11</t>
  </si>
  <si>
    <t>Manufacture-brand-combo-12</t>
  </si>
  <si>
    <t>Manufacture-brand-combo-13</t>
  </si>
  <si>
    <t>Manufacture-brand-combo-14</t>
  </si>
  <si>
    <t>Manufacture-brand-combo-15</t>
  </si>
  <si>
    <t>Manufacture-brand-combo-16</t>
  </si>
  <si>
    <t>Manufacture-brand-combo-17</t>
  </si>
  <si>
    <t>Manufacture-brand-combo-18</t>
  </si>
  <si>
    <t>Manufacture-brand-combo-19</t>
  </si>
  <si>
    <t>Manufacture-brand-combo-20</t>
  </si>
  <si>
    <t>Manufacture-brand-combo-21</t>
  </si>
  <si>
    <t>Manufacture-brand-combo-22</t>
  </si>
  <si>
    <t>Manufacture-brand-combo-23</t>
  </si>
  <si>
    <t>Manufacture-brand-combo-24</t>
  </si>
  <si>
    <t>Manufacture-brand-combo-25</t>
  </si>
  <si>
    <t>Manufacture-brand-combo-26</t>
  </si>
  <si>
    <t>Manufacture-brand-combo-27</t>
  </si>
  <si>
    <t>Manufacture-brand-combo-28</t>
  </si>
  <si>
    <t>Manufacture-brand-combo-29</t>
  </si>
  <si>
    <t>Manufacture-brand-combo-30</t>
  </si>
  <si>
    <t>Manufacture-brand-combo-31</t>
  </si>
  <si>
    <t>Manufacture-brand-combo-32</t>
  </si>
  <si>
    <t>Manufacture-brand-combo-33</t>
  </si>
  <si>
    <t>Manufacture-brand-combo-34</t>
  </si>
  <si>
    <t>Manufacture-brand-combo-35</t>
  </si>
  <si>
    <t>Manufacture-brand-combo-36</t>
  </si>
  <si>
    <t>Manufacture-brand-combo-37</t>
  </si>
  <si>
    <t>strat1</t>
  </si>
  <si>
    <t>T_6_3_strat1</t>
  </si>
  <si>
    <t>strat1 Footnote: Volume data were available for the following total number of antimalarial products=8202;  by outlet type: Private not for profit=59; private not for profit=58; pharmacy=808; PPMV=6970; informal=56; labs = 8; wholesalers= 243;   The number of antimalarial products with volume data, from outlets that met screening criteria for a full interview but did not complete the interview =15</t>
  </si>
  <si>
    <t>T_6_3manu_strat1</t>
  </si>
  <si>
    <t>T_6_3bra_strat1</t>
  </si>
  <si>
    <t>strat2</t>
  </si>
  <si>
    <t>T_6_3_strat2</t>
  </si>
  <si>
    <t>strat2 Footnote: Volume data were available for the following total number of antimalarial products=9481;  by outlet type: Private not for profit=71; private not for profit=384; pharmacy=1476; PPMV=7191; informal=182; labs = 3; wholesalers= 174;   The number of antimalarial products with volume data, from outlets that met screening criteria for a full interview but did not complete the interview =25</t>
  </si>
  <si>
    <t>T_6_3manu_strat2</t>
  </si>
  <si>
    <t>T_6_3bra_strat2</t>
  </si>
  <si>
    <t>strat3</t>
  </si>
  <si>
    <t>T_6_3_strat3</t>
  </si>
  <si>
    <t>strat3 Footnote: Volume data were available for the following total number of antimalarial products=5273;  by outlet type: Private not for profit=13; private not for profit=228; pharmacy=2561; PPMV=2285; informal=175; labs = 0; wholesalers= 11;   The number of antimalarial products with volume data, from outlets that met screening criteria for a full interview but did not complete the interview =31</t>
  </si>
  <si>
    <t>T_6_3manu_strat3</t>
  </si>
  <si>
    <t>T_6_3bra_strat3</t>
  </si>
  <si>
    <t>Manufacture-brand-combo-38</t>
  </si>
  <si>
    <t>Manufacture-brand-combo-39</t>
  </si>
  <si>
    <t>AJANTA PHARMA;AFLOTIN 20/120</t>
  </si>
  <si>
    <t>ARCHY PHARMA NIGERIA;COLAMAR</t>
  </si>
  <si>
    <t>BLISS GVS PHARMA;LONART</t>
  </si>
  <si>
    <t>BLISS GVS PHARMA;P-ALAXIN</t>
  </si>
  <si>
    <t>CIRON DRUGS &amp; PHARMA;LARIS</t>
  </si>
  <si>
    <t>CLAROID PHARMA;ROTEM PLUS</t>
  </si>
  <si>
    <t>DIVINE ESSENTIALS FORMULATIONS;ASTAB</t>
  </si>
  <si>
    <t>FRONT PHARMA PLC;CAMOSUNATE ADULT</t>
  </si>
  <si>
    <t>GLOBELA PHARMA;AQUAMAL QS</t>
  </si>
  <si>
    <t>GREENFIELD PHARMA (JIANGSU);LUTHERMIN</t>
  </si>
  <si>
    <t>JIANGSU RUINIAN QIANJIN PHARMA;CLARTEM</t>
  </si>
  <si>
    <t>JIANGSU RUINIAN QIANJIN PHARMA;MELOFAN</t>
  </si>
  <si>
    <t>KRISHAR PHARMA IND;KRISHAT</t>
  </si>
  <si>
    <t>LABORATE PHARMA;HAVAX FORTE SOFTGEL</t>
  </si>
  <si>
    <t>MAXHEAL LABORATORIES;MALANTER DS</t>
  </si>
  <si>
    <t>MEDBIOS LABORATORIES;ARTELUMEX FORTE</t>
  </si>
  <si>
    <t>MYLAN LABORATORIES;KOFENACT</t>
  </si>
  <si>
    <t>MZOR INDUSTRIES;LOKMAL</t>
  </si>
  <si>
    <t>NOVARTIS;COARTEM</t>
  </si>
  <si>
    <t>OLIVE HEALTHCARE;AMATEM FORTE</t>
  </si>
  <si>
    <t>OLIVE HEALTHCARE;AMATEM FORTE SOFTGEL</t>
  </si>
  <si>
    <t>OLIVE HEALTHCARE;IBASUNATE SOFTGEL</t>
  </si>
  <si>
    <t>PHAMATEX INDUSTRIES;LUMAPIL</t>
  </si>
  <si>
    <t>SAGAR VITACEUTICALS;HENAFENTRINE</t>
  </si>
  <si>
    <t>SALUD CARE;MEROTHER</t>
  </si>
  <si>
    <t>SHALINA HEALTHCARE NIGERIA;SHAL ARTEM</t>
  </si>
  <si>
    <t>SHANDONG YIKANG PHARMA;NELMARTEM</t>
  </si>
  <si>
    <t>SJS LIFE SCIENCES;BALTENART</t>
  </si>
  <si>
    <t>STALLION LABORATORIES;ROBAMAL FORTE</t>
  </si>
  <si>
    <t>SURELIFE PHARMA INDUSTRIES;SURESIDAR</t>
  </si>
  <si>
    <t>SURMOUNT LABORATORIES;GENERIC AL</t>
  </si>
  <si>
    <t>SURMOUNT LABORATORIES;TOPSEA AL</t>
  </si>
  <si>
    <t>TIANJIN KINGYORK GROUP HUBEI TIANYAO;GENERIC ARTEMETHER</t>
  </si>
  <si>
    <t>TIANJIN KINGYORK GROUP HUBEI TIANYAO;NEMETHER</t>
  </si>
  <si>
    <t>VITABIOTICS;DR MEYERS MAXIQUINE</t>
  </si>
  <si>
    <t>All other manu-brands</t>
  </si>
  <si>
    <t>All manu-brands</t>
  </si>
  <si>
    <t>T_i</t>
  </si>
  <si>
    <t>'Footnote: Volume data were available for the following total number of antimalarial products=14634; and for wholesalers= 242;   The number of antimalarial products with volume data, from outlets that met screening criteria for a full interview but did not complete the interview =0</t>
  </si>
  <si>
    <t>Retail TOTAL</t>
  </si>
  <si>
    <t>ELBE PHARMA NIGERIA;AMALAR</t>
  </si>
  <si>
    <t>EURIMEX PHARMA;P-ALAXIN</t>
  </si>
  <si>
    <t>GLOBELA PHARMA;LUMAGLOBE 480</t>
  </si>
  <si>
    <t>MCW HEALTHCARE;ARTIX TABLETS</t>
  </si>
  <si>
    <t>MCW HEALTHCARE;KILLMAL</t>
  </si>
  <si>
    <t>MZOR INDUSTRIES;LOKMAL SUSPENSION</t>
  </si>
  <si>
    <t>SWISS PHARMA;BIOLUMEFAR</t>
  </si>
  <si>
    <t>T_ii</t>
  </si>
  <si>
    <t>Urban Footnote: Volume data were available for the following total number of antimalarial products=11778;  by outlet type:  wholesalers= 185;   The number of antimalarial products with volume data, from outlets that met screening criteria for a full interview but did not complete the interview =0</t>
  </si>
  <si>
    <t>Rural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</si>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</sst>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Calibri"/>
    </font>
    <font>
      <sz val="11"/>
      <name val="Calibri"/>
      <family val="2"/>
    </font>
    <font>
      <sz val="8"/>
      <name val="Roboto Light"/>
    </font>
    <font>
      <sz val="8"/>
      <color theme="0" tint="-0.34998626667073579"/>
      <name val="Roboto Light"/>
    </font>
    <font>
      <b/>
      <sz val="12"/>
      <name val="Roboto"/>
    </font>
    <font>
      <b/>
      <sz val="12"/>
      <color theme="0" tint="-0.34998626667073579"/>
      <name val="Roboto"/>
    </font>
    <font>
      <b/>
      <sz val="8"/>
      <name val="Roboto Light"/>
    </font>
    <font>
      <sz val="11"/>
      <color rgb="FFFF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AB69"/>
        <bgColor indexed="64"/>
      </patternFill>
    </fill>
    <fill>
      <patternFill patternType="solid">
        <fgColor theme="0" tint="-4.974517044587542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2D5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D0D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2" tint="-9.9978637043366805E-2"/>
      </bottom>
      <diagonal/>
    </border>
    <border>
      <left/>
      <right/>
      <top style="medium">
        <color theme="2" tint="-9.9978637043366805E-2"/>
      </top>
      <bottom/>
      <diagonal/>
    </border>
    <border>
      <left/>
      <right/>
      <top/>
      <bottom style="medium">
        <color theme="2" tint="-9.9978637043366805E-2"/>
      </bottom>
      <diagonal/>
    </border>
    <border>
      <left/>
      <right/>
      <top style="medium">
        <color theme="2" tint="-9.9978637043366805E-2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8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1" applyFont="1" applyAlignment="1">
      <alignment horizontal="left" wrapText="1"/>
    </xf>
    <xf numFmtId="0" fontId="3" fillId="0" borderId="0" xfId="1" applyFont="1"/>
    <xf numFmtId="0" fontId="2" fillId="0" borderId="0" xfId="1" applyFont="1"/>
    <xf numFmtId="0" fontId="2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/>
    <xf numFmtId="0" fontId="4" fillId="0" borderId="0" xfId="1" applyFont="1"/>
    <xf numFmtId="0" fontId="6" fillId="2" borderId="1" xfId="1" applyFont="1" applyFill="1" applyBorder="1" applyAlignment="1">
      <alignment horizontal="center" wrapText="1"/>
    </xf>
    <xf numFmtId="0" fontId="6" fillId="3" borderId="1" xfId="1" applyFont="1" applyFill="1" applyBorder="1" applyAlignment="1">
      <alignment horizontal="center" wrapText="1"/>
    </xf>
    <xf numFmtId="0" fontId="6" fillId="4" borderId="1" xfId="1" applyFont="1" applyFill="1" applyBorder="1" applyAlignment="1">
      <alignment horizontal="center" wrapText="1"/>
    </xf>
    <xf numFmtId="0" fontId="6" fillId="2" borderId="0" xfId="1" applyFon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6" fillId="4" borderId="0" xfId="1" applyFont="1" applyFill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6" fillId="3" borderId="2" xfId="1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2" fillId="5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6" fillId="0" borderId="0" xfId="1" applyFont="1" applyAlignment="1">
      <alignment horizontal="left"/>
    </xf>
    <xf numFmtId="0" fontId="2" fillId="5" borderId="2" xfId="1" applyFont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6" fillId="0" borderId="1" xfId="1" applyFont="1" applyBorder="1" applyAlignment="1">
      <alignment horizontal="left" vertical="top" wrapText="1"/>
    </xf>
    <xf numFmtId="0" fontId="6" fillId="0" borderId="2" xfId="1" applyFont="1" applyBorder="1" applyAlignment="1">
      <alignment horizontal="left" vertical="top" wrapText="1"/>
    </xf>
    <xf numFmtId="0" fontId="6" fillId="0" borderId="2" xfId="1" applyFont="1" applyBorder="1" applyAlignment="1">
      <alignment horizontal="left"/>
    </xf>
    <xf numFmtId="0" fontId="2" fillId="6" borderId="0" xfId="1" applyFont="1" applyFill="1" applyAlignment="1">
      <alignment horizontal="left"/>
    </xf>
    <xf numFmtId="0" fontId="3" fillId="6" borderId="0" xfId="1" applyFont="1" applyFill="1"/>
    <xf numFmtId="0" fontId="2" fillId="6" borderId="0" xfId="1" applyFont="1" applyFill="1"/>
    <xf numFmtId="0" fontId="7" fillId="0" borderId="0" xfId="0" applyFont="1"/>
    <xf numFmtId="9" fontId="6" fillId="0" borderId="1" xfId="2" applyFont="1" applyBorder="1" applyAlignment="1">
      <alignment horizontal="left"/>
    </xf>
    <xf numFmtId="9" fontId="2" fillId="5" borderId="1" xfId="2" applyFont="1" applyFill="1" applyBorder="1" applyAlignment="1">
      <alignment horizontal="center"/>
    </xf>
    <xf numFmtId="9" fontId="2" fillId="0" borderId="1" xfId="2" applyFont="1" applyBorder="1" applyAlignment="1">
      <alignment horizontal="center"/>
    </xf>
    <xf numFmtId="9" fontId="6" fillId="0" borderId="1" xfId="2" applyFont="1" applyBorder="1" applyAlignment="1">
      <alignment horizontal="left" vertical="top" wrapText="1"/>
    </xf>
    <xf numFmtId="9" fontId="2" fillId="0" borderId="1" xfId="2" applyFont="1" applyFill="1" applyBorder="1" applyAlignment="1">
      <alignment horizontal="left"/>
    </xf>
    <xf numFmtId="9" fontId="2" fillId="0" borderId="0" xfId="2" applyFont="1" applyFill="1"/>
    <xf numFmtId="0" fontId="6" fillId="7" borderId="1" xfId="1" applyFont="1" applyFill="1" applyBorder="1" applyAlignment="1">
      <alignment horizontal="center" wrapText="1"/>
    </xf>
    <xf numFmtId="0" fontId="6" fillId="7" borderId="0" xfId="1" applyFont="1" applyFill="1" applyAlignment="1">
      <alignment horizontal="center"/>
    </xf>
    <xf numFmtId="0" fontId="6" fillId="7" borderId="2" xfId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 wrapText="1"/>
    </xf>
    <xf numFmtId="0" fontId="6" fillId="8" borderId="0" xfId="1" applyFont="1" applyFill="1" applyAlignment="1">
      <alignment horizontal="center"/>
    </xf>
    <xf numFmtId="0" fontId="6" fillId="8" borderId="2" xfId="1" applyFont="1" applyFill="1" applyBorder="1" applyAlignment="1">
      <alignment horizontal="center"/>
    </xf>
    <xf numFmtId="9" fontId="2" fillId="0" borderId="1" xfId="2" applyFont="1" applyFill="1" applyBorder="1" applyAlignment="1">
      <alignment horizontal="center"/>
    </xf>
    <xf numFmtId="0" fontId="6" fillId="9" borderId="1" xfId="1" applyFont="1" applyFill="1" applyBorder="1" applyAlignment="1">
      <alignment horizontal="center" wrapText="1"/>
    </xf>
    <xf numFmtId="0" fontId="6" fillId="9" borderId="0" xfId="1" applyFont="1" applyFill="1" applyAlignment="1">
      <alignment horizontal="center"/>
    </xf>
    <xf numFmtId="0" fontId="6" fillId="9" borderId="2" xfId="1" applyFont="1" applyFill="1" applyBorder="1" applyAlignment="1">
      <alignment horizontal="center"/>
    </xf>
    <xf numFmtId="9" fontId="6" fillId="10" borderId="1" xfId="2" applyFont="1" applyFill="1" applyBorder="1" applyAlignment="1">
      <alignment horizontal="left"/>
    </xf>
    <xf numFmtId="9" fontId="2" fillId="10" borderId="1" xfId="2" applyFont="1" applyFill="1" applyBorder="1" applyAlignment="1">
      <alignment horizontal="center"/>
    </xf>
    <xf numFmtId="9" fontId="2" fillId="10" borderId="1" xfId="2" applyFont="1" applyFill="1" applyBorder="1" applyAlignment="1">
      <alignment horizontal="left"/>
    </xf>
    <xf numFmtId="0" fontId="2" fillId="0" borderId="6" xfId="1" applyFont="1" applyBorder="1" applyAlignment="1">
      <alignment horizontal="left"/>
    </xf>
    <xf numFmtId="0" fontId="3" fillId="0" borderId="6" xfId="1" applyFont="1" applyBorder="1"/>
    <xf numFmtId="0" fontId="2" fillId="0" borderId="6" xfId="1" applyFont="1" applyBorder="1"/>
    <xf numFmtId="9" fontId="2" fillId="11" borderId="0" xfId="2" applyFont="1" applyFill="1"/>
    <xf numFmtId="0" fontId="2" fillId="8" borderId="1" xfId="1" applyFont="1" applyFill="1" applyBorder="1" applyAlignment="1">
      <alignment horizontal="left" wrapText="1"/>
    </xf>
    <xf numFmtId="0" fontId="2" fillId="8" borderId="0" xfId="1" applyFont="1" applyFill="1" applyAlignment="1">
      <alignment horizontal="left" wrapText="1"/>
    </xf>
    <xf numFmtId="0" fontId="2" fillId="8" borderId="2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left" wrapText="1"/>
    </xf>
    <xf numFmtId="0" fontId="2" fillId="2" borderId="0" xfId="1" applyFont="1" applyFill="1" applyAlignment="1">
      <alignment horizontal="left" wrapText="1"/>
    </xf>
    <xf numFmtId="0" fontId="2" fillId="2" borderId="2" xfId="1" applyFont="1" applyFill="1" applyBorder="1" applyAlignment="1">
      <alignment horizontal="left" wrapText="1"/>
    </xf>
    <xf numFmtId="0" fontId="2" fillId="3" borderId="1" xfId="1" applyFont="1" applyFill="1" applyBorder="1" applyAlignment="1">
      <alignment horizontal="left" wrapText="1"/>
    </xf>
    <xf numFmtId="0" fontId="2" fillId="3" borderId="0" xfId="1" applyFont="1" applyFill="1" applyAlignment="1">
      <alignment horizontal="left" wrapText="1"/>
    </xf>
    <xf numFmtId="0" fontId="2" fillId="3" borderId="2" xfId="1" applyFont="1" applyFill="1" applyBorder="1" applyAlignment="1">
      <alignment horizontal="left" wrapText="1"/>
    </xf>
    <xf numFmtId="0" fontId="2" fillId="4" borderId="1" xfId="1" applyFont="1" applyFill="1" applyBorder="1" applyAlignment="1">
      <alignment horizontal="left" wrapText="1"/>
    </xf>
    <xf numFmtId="0" fontId="2" fillId="4" borderId="0" xfId="1" applyFont="1" applyFill="1" applyAlignment="1">
      <alignment horizontal="left" wrapText="1"/>
    </xf>
    <xf numFmtId="0" fontId="2" fillId="4" borderId="2" xfId="1" applyFont="1" applyFill="1" applyBorder="1" applyAlignment="1">
      <alignment horizontal="left" wrapText="1"/>
    </xf>
    <xf numFmtId="0" fontId="2" fillId="0" borderId="4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/>
    </xf>
    <xf numFmtId="0" fontId="2" fillId="0" borderId="3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6" fillId="0" borderId="2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/>
    </xf>
    <xf numFmtId="0" fontId="4" fillId="0" borderId="0" xfId="1" applyFont="1" applyAlignment="1">
      <alignment horizontal="left"/>
    </xf>
  </cellXfs>
  <cellStyles count="3">
    <cellStyle name="Normal" xfId="0" builtinId="0"/>
    <cellStyle name="Normal 2" xfId="1" xr:uid="{B96C0938-9F95-488F-9E96-2CAEA1AD84AA}"/>
    <cellStyle name="Percent" xfId="2" builtinId="5"/>
  </cellStyles>
  <dxfs count="7"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</dxfs>
  <tableStyles count="0" defaultTableStyle="TableStyleMedium2" defaultPivotStyle="PivotStyleLight16"/>
  <colors>
    <mruColors>
      <color rgb="FFA2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4F63-4EA7-4B53-B6C7-D35343D78207}">
  <sheetPr>
    <tabColor rgb="FFFFFF00"/>
  </sheetPr>
  <dimension ref="B1:AK271"/>
  <sheetViews>
    <sheetView zoomScale="132" zoomScaleNormal="132" workbookViewId="0">
      <selection activeCell="A157" sqref="A157:XFD157"/>
    </sheetView>
  </sheetViews>
  <sheetFormatPr defaultColWidth="9.140625" defaultRowHeight="11.25" x14ac:dyDescent="0.2"/>
  <cols>
    <col min="1" max="1" width="9.140625" style="3" customWidth="1"/>
    <col min="2" max="2" width="42.42578125" style="4" customWidth="1"/>
    <col min="3" max="3" width="9" style="2" customWidth="1"/>
    <col min="4" max="4" width="26" style="2" customWidth="1"/>
    <col min="5" max="5" width="16" style="3" customWidth="1"/>
    <col min="6" max="6" width="9.140625" style="3"/>
    <col min="7" max="7" width="40.85546875" style="3" customWidth="1"/>
    <col min="8" max="8" width="15.7109375" style="3" customWidth="1"/>
    <col min="9" max="9" width="21" style="3" customWidth="1"/>
    <col min="10" max="11" width="9.140625" style="3"/>
    <col min="12" max="12" width="40.85546875" style="3" customWidth="1"/>
    <col min="13" max="13" width="15.7109375" style="3" customWidth="1"/>
    <col min="14" max="14" width="19.28515625" style="3" customWidth="1"/>
    <col min="15" max="16384" width="9.140625" style="3"/>
  </cols>
  <sheetData>
    <row r="1" spans="2:37" ht="22.5" x14ac:dyDescent="0.2">
      <c r="B1" s="1" t="s">
        <v>0</v>
      </c>
      <c r="C1" s="2">
        <f t="shared" ref="C1:AB1" si="0">IFERROR(IF((RIGHT(C7,LEN(C7)-2)*1)&gt;50,0,1), "")</f>
        <v>0</v>
      </c>
      <c r="D1" s="2">
        <f t="shared" si="0"/>
        <v>0</v>
      </c>
      <c r="E1" s="3" t="str">
        <f t="shared" si="0"/>
        <v/>
      </c>
      <c r="F1" s="3" t="str">
        <f t="shared" si="0"/>
        <v/>
      </c>
      <c r="G1" s="3" t="str">
        <f t="shared" si="0"/>
        <v/>
      </c>
      <c r="H1" s="3">
        <f t="shared" si="0"/>
        <v>0</v>
      </c>
      <c r="I1" s="3">
        <f t="shared" si="0"/>
        <v>0</v>
      </c>
      <c r="J1" s="3" t="str">
        <f t="shared" si="0"/>
        <v/>
      </c>
      <c r="K1" s="3" t="str">
        <f t="shared" si="0"/>
        <v/>
      </c>
      <c r="L1" s="3" t="str">
        <f t="shared" si="0"/>
        <v/>
      </c>
      <c r="M1" s="3">
        <f t="shared" si="0"/>
        <v>0</v>
      </c>
      <c r="N1" s="3">
        <f t="shared" si="0"/>
        <v>1</v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ref="AC1:AK1" si="1">IFERROR(IF((RIGHT(AC7,LEN(AC7)-2)*1)&gt;50,1,0), "")</f>
        <v/>
      </c>
      <c r="AD1" s="3" t="str">
        <f t="shared" si="1"/>
        <v/>
      </c>
      <c r="AE1" s="3" t="str">
        <f t="shared" si="1"/>
        <v/>
      </c>
      <c r="AF1" s="3" t="str">
        <f t="shared" si="1"/>
        <v/>
      </c>
      <c r="AG1" s="3" t="str">
        <f t="shared" si="1"/>
        <v/>
      </c>
      <c r="AH1" s="3" t="str">
        <f t="shared" si="1"/>
        <v/>
      </c>
      <c r="AI1" s="3" t="str">
        <f t="shared" si="1"/>
        <v/>
      </c>
      <c r="AJ1" s="3" t="str">
        <f t="shared" si="1"/>
        <v/>
      </c>
      <c r="AK1" s="3" t="str">
        <f t="shared" si="1"/>
        <v/>
      </c>
    </row>
    <row r="3" spans="2:37" ht="12" thickBot="1" x14ac:dyDescent="0.25"/>
    <row r="4" spans="2:37" s="7" customFormat="1" ht="15.75" x14ac:dyDescent="0.25">
      <c r="B4" s="70" t="s">
        <v>1</v>
      </c>
      <c r="C4" s="70"/>
      <c r="D4" s="70"/>
      <c r="G4" s="70" t="s">
        <v>1</v>
      </c>
      <c r="H4" s="70"/>
      <c r="I4" s="70"/>
      <c r="L4" s="70" t="s">
        <v>1</v>
      </c>
      <c r="M4" s="70"/>
      <c r="N4" s="70"/>
    </row>
    <row r="5" spans="2:37" x14ac:dyDescent="0.2">
      <c r="B5" s="4" t="str">
        <f>CONCATENATE("Table number: ",T_strat1!A1)</f>
        <v>Table number: T_6_3_strat1</v>
      </c>
      <c r="G5" s="3" t="str">
        <f>CONCATENATE("Table number: ",T_strat2!A1)</f>
        <v>Table number: T_6_3_strat2</v>
      </c>
      <c r="L5" s="3" t="str">
        <f>CONCATENATE("Table number: ",T_strat3!A1)</f>
        <v>Table number: T_6_3_strat3</v>
      </c>
    </row>
    <row r="6" spans="2:37" ht="22.5" x14ac:dyDescent="0.2">
      <c r="B6" s="56" t="s">
        <v>1</v>
      </c>
      <c r="C6" s="8" t="str">
        <f>IF(T_strat1!B2="","",T_strat1!B2)</f>
        <v>Retail total</v>
      </c>
      <c r="D6" s="8" t="str">
        <f>IF(T_strat1!F2="","",T_strat1!F2)</f>
        <v>Wholesale</v>
      </c>
      <c r="G6" s="59" t="s">
        <v>2</v>
      </c>
      <c r="H6" s="9" t="str">
        <f>IF(T_strat2!B2="","",T_strat2!B2)</f>
        <v>Retail total</v>
      </c>
      <c r="I6" s="9" t="str">
        <f>IF(T_strat2!F2="","",T_strat2!F2)</f>
        <v>Wholesale</v>
      </c>
      <c r="L6" s="62" t="s">
        <v>2</v>
      </c>
      <c r="M6" s="10" t="str">
        <f>IF(T_strat3!B2="","",T_strat3!B2)</f>
        <v>Retail total</v>
      </c>
      <c r="N6" s="10" t="str">
        <f>IF(T_strat3!F2="","",T_strat3!F2)</f>
        <v>Wholesale</v>
      </c>
    </row>
    <row r="7" spans="2:37" x14ac:dyDescent="0.2">
      <c r="B7" s="57"/>
      <c r="C7" s="11" t="str">
        <f>CONCATENATE("N=",T_strat1!E4)</f>
        <v>N=7959</v>
      </c>
      <c r="D7" s="11" t="str">
        <f>CONCATENATE("N=",T_strat1!I4)</f>
        <v>N=243</v>
      </c>
      <c r="G7" s="60"/>
      <c r="H7" s="12" t="str">
        <f>CONCATENATE("N=",T_strat2!E4)</f>
        <v>N=9307</v>
      </c>
      <c r="I7" s="12" t="str">
        <f>CONCATENATE("N=",T_strat2!I4)</f>
        <v>N=174</v>
      </c>
      <c r="L7" s="63"/>
      <c r="M7" s="13" t="str">
        <f>CONCATENATE("N=",T_strat3!E4)</f>
        <v>N=5262</v>
      </c>
      <c r="N7" s="13" t="str">
        <f>CONCATENATE("N=",T_strat3!I4)</f>
        <v>N=11</v>
      </c>
    </row>
    <row r="8" spans="2:37" x14ac:dyDescent="0.2">
      <c r="B8" s="57"/>
      <c r="C8" s="11" t="s">
        <v>3</v>
      </c>
      <c r="D8" s="11" t="s">
        <v>3</v>
      </c>
      <c r="G8" s="60"/>
      <c r="H8" s="12" t="s">
        <v>3</v>
      </c>
      <c r="I8" s="12" t="s">
        <v>3</v>
      </c>
      <c r="L8" s="63"/>
      <c r="M8" s="13" t="str">
        <f t="shared" ref="M8:N8" si="2">"%"</f>
        <v>%</v>
      </c>
      <c r="N8" s="13" t="str">
        <f t="shared" si="2"/>
        <v>%</v>
      </c>
    </row>
    <row r="9" spans="2:37" x14ac:dyDescent="0.2">
      <c r="B9" s="58"/>
      <c r="C9" s="14" t="str">
        <f t="shared" ref="C9:D9" si="3">"[95% CI]"</f>
        <v>[95% CI]</v>
      </c>
      <c r="D9" s="14" t="str">
        <f t="shared" si="3"/>
        <v>[95% CI]</v>
      </c>
      <c r="G9" s="61"/>
      <c r="H9" s="15" t="str">
        <f t="shared" ref="H9:I9" si="4">"[95% CI]"</f>
        <v>[95% CI]</v>
      </c>
      <c r="I9" s="15" t="str">
        <f t="shared" si="4"/>
        <v>[95% CI]</v>
      </c>
      <c r="L9" s="64"/>
      <c r="M9" s="16" t="str">
        <f t="shared" ref="M9:N9" si="5">"[95% CI]"</f>
        <v>[95% CI]</v>
      </c>
      <c r="N9" s="16" t="str">
        <f t="shared" si="5"/>
        <v>[95% CI]</v>
      </c>
    </row>
    <row r="10" spans="2:37" x14ac:dyDescent="0.2">
      <c r="B10" s="17" t="str">
        <f>T_strat1!A4</f>
        <v>Any Antimalarial</v>
      </c>
      <c r="C10" s="18">
        <f>ROUND(T_strat1!B4,1)</f>
        <v>140257.79999999999</v>
      </c>
      <c r="D10" s="19">
        <f>ROUND(T_strat1!F4,1)</f>
        <v>18873.8</v>
      </c>
      <c r="G10" s="17" t="str">
        <f>T_strat2!A4</f>
        <v>Any Antimalarial</v>
      </c>
      <c r="H10" s="18">
        <f>ROUND(T_strat2!B4,1)</f>
        <v>326630.09999999998</v>
      </c>
      <c r="I10" s="19">
        <f>ROUND(T_strat2!F4,1)</f>
        <v>14255.6</v>
      </c>
      <c r="L10" s="17" t="str">
        <f>T_strat3!A4</f>
        <v>Any Antimalarial</v>
      </c>
      <c r="M10" s="18">
        <f>ROUND(T_strat3!B4,1)</f>
        <v>265178.5</v>
      </c>
      <c r="N10" s="19">
        <f>ROUND(T_strat3!F4,1)</f>
        <v>24583.8</v>
      </c>
    </row>
    <row r="11" spans="2:37" x14ac:dyDescent="0.2">
      <c r="B11" s="20"/>
      <c r="C11" s="21" t="str">
        <f>IF(T_strat1!C4=".","-",(CONCATENATE("[",ROUND(T_strat1!C4,1),"; ",ROUND(T_strat1!D4,1),"]")))</f>
        <v>[80395.1; 200120.5]</v>
      </c>
      <c r="D11" s="22" t="str">
        <f>IF(T_strat1!G4=".","-",(CONCATENATE("[",ROUND(T_strat1!G4,1),"; ",ROUND(T_strat1!H4,1),"]")))</f>
        <v>[0; 40805.3]</v>
      </c>
      <c r="G11" s="20"/>
      <c r="H11" s="21" t="str">
        <f>IF(T_strat2!C4=".","-",(CONCATENATE("[",ROUND(T_strat2!C4,1),"; ",ROUND(T_strat2!D4,1),"]")))</f>
        <v>[181482.1; 471778.2]</v>
      </c>
      <c r="I11" s="22" t="str">
        <f>IF(T_strat2!G4=".","-",(CONCATENATE("[",ROUND(T_strat2!G4,1),"; ",ROUND(T_strat2!H4,1),"]")))</f>
        <v>[1560.3; 26950.9]</v>
      </c>
      <c r="L11" s="20"/>
      <c r="M11" s="21" t="str">
        <f>IF(T_strat3!C4=".","-",(CONCATENATE("[",ROUND(T_strat3!C4,1),"; ",ROUND(T_strat3!D4,1),"]")))</f>
        <v>[131298.7; 399058.3]</v>
      </c>
      <c r="N11" s="22" t="str">
        <f>IF(T_strat3!G4=".","-",(CONCATENATE("[",ROUND(T_strat3!G4,1),"; ",ROUND(T_strat3!H4,1),"]")))</f>
        <v>[0; 88300.3]</v>
      </c>
    </row>
    <row r="12" spans="2:37" x14ac:dyDescent="0.2">
      <c r="B12" s="17" t="str">
        <f>T_strat1!A5</f>
        <v>AJANTA PHARMA;AFLOTIN 20/120</v>
      </c>
      <c r="C12" s="18">
        <f>ROUND(T_strat1!B5,1)</f>
        <v>50.9</v>
      </c>
      <c r="D12" s="19">
        <f>ROUND(T_strat1!F5,1)</f>
        <v>0</v>
      </c>
      <c r="G12" s="17" t="str">
        <f>T_strat2!A5</f>
        <v>Manufacture-brand-combo-1</v>
      </c>
      <c r="H12" s="18">
        <f>ROUND(T_strat2!B5,1)</f>
        <v>6238.2</v>
      </c>
      <c r="I12" s="19">
        <f>ROUND(T_strat2!F5,1)</f>
        <v>324</v>
      </c>
      <c r="L12" s="17" t="str">
        <f>T_strat3!A5</f>
        <v>Manufacture-brand-combo-1</v>
      </c>
      <c r="M12" s="18">
        <f>ROUND(T_strat3!B5,1)</f>
        <v>137.6</v>
      </c>
      <c r="N12" s="19">
        <f>ROUND(T_strat3!F5,1)</f>
        <v>0</v>
      </c>
    </row>
    <row r="13" spans="2:37" x14ac:dyDescent="0.2">
      <c r="B13" s="20"/>
      <c r="C13" s="21" t="str">
        <f>IF(T_strat1!C5=".","-",(CONCATENATE("[",ROUND(T_strat1!C5,1),"; ",ROUND(T_strat1!D5,1),"]")))</f>
        <v>[0; 197.1]</v>
      </c>
      <c r="D13" s="22" t="str">
        <f>IF(T_strat1!G5=".","-",(CONCATENATE("[",ROUND(T_strat1!G5,1),"; ",ROUND(T_strat1!H5,1),"]")))</f>
        <v>-</v>
      </c>
      <c r="G13" s="20"/>
      <c r="H13" s="21" t="str">
        <f>IF(T_strat2!C5=".","-",(CONCATENATE("[",ROUND(T_strat2!C5,1),"; ",ROUND(T_strat2!D5,1),"]")))</f>
        <v>[3028.6; 9447.7]</v>
      </c>
      <c r="I13" s="22" t="str">
        <f>IF(T_strat2!G5=".","-",(CONCATENATE("[",ROUND(T_strat2!G5,1),"; ",ROUND(T_strat2!H5,1),"]")))</f>
        <v>[0; 0]</v>
      </c>
      <c r="L13" s="20"/>
      <c r="M13" s="21" t="str">
        <f>IF(T_strat3!C5=".","-",(CONCATENATE("[",ROUND(T_strat3!C5,1),"; ",ROUND(T_strat3!D5,1),"]")))</f>
        <v>[0; 358.5]</v>
      </c>
      <c r="N13" s="22" t="str">
        <f>IF(T_strat3!G5=".","-",(CONCATENATE("[",ROUND(T_strat3!G5,1),"; ",ROUND(T_strat3!H5,1),"]")))</f>
        <v>-</v>
      </c>
    </row>
    <row r="14" spans="2:37" x14ac:dyDescent="0.2">
      <c r="B14" s="17" t="str">
        <f>T_strat1!A6</f>
        <v>ARCHY PHARMA NIGERIA;COLAMAR</v>
      </c>
      <c r="C14" s="18">
        <f>ROUND(T_strat1!B6,1)</f>
        <v>775.8</v>
      </c>
      <c r="D14" s="19">
        <f>ROUND(T_strat1!F6,1)</f>
        <v>186.1</v>
      </c>
      <c r="G14" s="17" t="str">
        <f>T_strat2!A6</f>
        <v>Manufacture-brand-combo-2</v>
      </c>
      <c r="H14" s="18">
        <f>ROUND(T_strat2!B6,1)</f>
        <v>3815.4</v>
      </c>
      <c r="I14" s="19">
        <f>ROUND(T_strat2!F6,1)</f>
        <v>128.69999999999999</v>
      </c>
      <c r="L14" s="17" t="str">
        <f>T_strat3!A6</f>
        <v>Manufacture-brand-combo-2</v>
      </c>
      <c r="M14" s="18">
        <f>ROUND(T_strat3!B6,1)</f>
        <v>1643.3</v>
      </c>
      <c r="N14" s="19">
        <f>ROUND(T_strat3!F6,1)</f>
        <v>0</v>
      </c>
    </row>
    <row r="15" spans="2:37" x14ac:dyDescent="0.2">
      <c r="B15" s="20"/>
      <c r="C15" s="21" t="str">
        <f>IF(T_strat1!C6=".","-",(CONCATENATE("[",ROUND(T_strat1!C6,1),"; ",ROUND(T_strat1!D6,1),"]")))</f>
        <v>[535.7; 1015.9]</v>
      </c>
      <c r="D15" s="22" t="str">
        <f>IF(T_strat1!G6=".","-",(CONCATENATE("[",ROUND(T_strat1!G6,1),"; ",ROUND(T_strat1!H6,1),"]")))</f>
        <v>[0; 524.3]</v>
      </c>
      <c r="G15" s="20"/>
      <c r="H15" s="21" t="str">
        <f>IF(T_strat2!C6=".","-",(CONCATENATE("[",ROUND(T_strat2!C6,1),"; ",ROUND(T_strat2!D6,1),"]")))</f>
        <v>[2323.8; 5307.1]</v>
      </c>
      <c r="I15" s="22" t="str">
        <f>IF(T_strat2!G6=".","-",(CONCATENATE("[",ROUND(T_strat2!G6,1),"; ",ROUND(T_strat2!H6,1),"]")))</f>
        <v>[0; 1179.6]</v>
      </c>
      <c r="L15" s="20"/>
      <c r="M15" s="21" t="str">
        <f>IF(T_strat3!C6=".","-",(CONCATENATE("[",ROUND(T_strat3!C6,1),"; ",ROUND(T_strat3!D6,1),"]")))</f>
        <v>[1064.3; 2222.4]</v>
      </c>
      <c r="N15" s="22" t="str">
        <f>IF(T_strat3!G6=".","-",(CONCATENATE("[",ROUND(T_strat3!G6,1),"; ",ROUND(T_strat3!H6,1),"]")))</f>
        <v>-</v>
      </c>
    </row>
    <row r="16" spans="2:37" x14ac:dyDescent="0.2">
      <c r="B16" s="17" t="str">
        <f>T_strat1!A7</f>
        <v>BLISS GVS PHARMA;LONART</v>
      </c>
      <c r="C16" s="18">
        <f>ROUND(T_strat1!B7,1)</f>
        <v>10999.9</v>
      </c>
      <c r="D16" s="19">
        <f>ROUND(T_strat1!F7,1)</f>
        <v>997.4</v>
      </c>
      <c r="G16" s="17" t="str">
        <f>T_strat2!A7</f>
        <v>Manufacture-brand-combo-3</v>
      </c>
      <c r="H16" s="18">
        <f>ROUND(T_strat2!B7,1)</f>
        <v>9626.5</v>
      </c>
      <c r="I16" s="19">
        <f>ROUND(T_strat2!F7,1)</f>
        <v>268.8</v>
      </c>
      <c r="L16" s="17" t="str">
        <f>T_strat3!A7</f>
        <v>Manufacture-brand-combo-3</v>
      </c>
      <c r="M16" s="18">
        <f>ROUND(T_strat3!B7,1)</f>
        <v>32402.6</v>
      </c>
      <c r="N16" s="19">
        <f>ROUND(T_strat3!F7,1)</f>
        <v>7492.8</v>
      </c>
    </row>
    <row r="17" spans="2:14" x14ac:dyDescent="0.2">
      <c r="B17" s="20"/>
      <c r="C17" s="21" t="str">
        <f>IF(T_strat1!C7=".","-",(CONCATENATE("[",ROUND(T_strat1!C7,1),"; ",ROUND(T_strat1!D7,1),"]")))</f>
        <v>[6247.3; 15752.6]</v>
      </c>
      <c r="D17" s="22" t="str">
        <f>IF(T_strat1!G7=".","-",(CONCATENATE("[",ROUND(T_strat1!G7,1),"; ",ROUND(T_strat1!H7,1),"]")))</f>
        <v>[0; 8682.9]</v>
      </c>
      <c r="G17" s="20"/>
      <c r="H17" s="21" t="str">
        <f>IF(T_strat2!C7=".","-",(CONCATENATE("[",ROUND(T_strat2!C7,1),"; ",ROUND(T_strat2!D7,1),"]")))</f>
        <v>[2555.8; 16697.1]</v>
      </c>
      <c r="I17" s="22" t="str">
        <f>IF(T_strat2!G7=".","-",(CONCATENATE("[",ROUND(T_strat2!G7,1),"; ",ROUND(T_strat2!H7,1),"]")))</f>
        <v>[37.5; 500.1]</v>
      </c>
      <c r="L17" s="20"/>
      <c r="M17" s="21" t="str">
        <f>IF(T_strat3!C7=".","-",(CONCATENATE("[",ROUND(T_strat3!C7,1),"; ",ROUND(T_strat3!D7,1),"]")))</f>
        <v>[19657.9; 45147.2]</v>
      </c>
      <c r="N17" s="22" t="str">
        <f>IF(T_strat3!G7=".","-",(CONCATENATE("[",ROUND(T_strat3!G7,1),"; ",ROUND(T_strat3!H7,1),"]")))</f>
        <v>[0; 93110.9]</v>
      </c>
    </row>
    <row r="18" spans="2:14" x14ac:dyDescent="0.2">
      <c r="B18" s="17" t="str">
        <f>T_strat1!A8</f>
        <v>BLISS GVS PHARMA;P-ALAXIN</v>
      </c>
      <c r="C18" s="18">
        <f>ROUND(T_strat1!B8,1)</f>
        <v>3811.6</v>
      </c>
      <c r="D18" s="19">
        <f>ROUND(T_strat1!F8,1)</f>
        <v>353.6</v>
      </c>
      <c r="G18" s="17" t="str">
        <f>T_strat2!A8</f>
        <v>Manufacture-brand-combo-4</v>
      </c>
      <c r="H18" s="18">
        <f>ROUND(T_strat2!B8,1)</f>
        <v>3903.2</v>
      </c>
      <c r="I18" s="19">
        <f>ROUND(T_strat2!F8,1)</f>
        <v>389.6</v>
      </c>
      <c r="L18" s="17" t="str">
        <f>T_strat3!A8</f>
        <v>Manufacture-brand-combo-4</v>
      </c>
      <c r="M18" s="18">
        <f>ROUND(T_strat3!B8,1)</f>
        <v>8614.4</v>
      </c>
      <c r="N18" s="19">
        <f>ROUND(T_strat3!F8,1)</f>
        <v>229.4</v>
      </c>
    </row>
    <row r="19" spans="2:14" x14ac:dyDescent="0.2">
      <c r="B19" s="20"/>
      <c r="C19" s="21" t="str">
        <f>IF(T_strat1!C8=".","-",(CONCATENATE("[",ROUND(T_strat1!C8,1),"; ",ROUND(T_strat1!D8,1),"]")))</f>
        <v>[1122.4; 6500.9]</v>
      </c>
      <c r="D19" s="22" t="str">
        <f>IF(T_strat1!G8=".","-",(CONCATENATE("[",ROUND(T_strat1!G8,1),"; ",ROUND(T_strat1!H8,1),"]")))</f>
        <v>[0; 2865.7]</v>
      </c>
      <c r="G19" s="20"/>
      <c r="H19" s="21" t="str">
        <f>IF(T_strat2!C8=".","-",(CONCATENATE("[",ROUND(T_strat2!C8,1),"; ",ROUND(T_strat2!D8,1),"]")))</f>
        <v>[2323.2; 5483.3]</v>
      </c>
      <c r="I19" s="22" t="str">
        <f>IF(T_strat2!G8=".","-",(CONCATENATE("[",ROUND(T_strat2!G8,1),"; ",ROUND(T_strat2!H8,1),"]")))</f>
        <v>[0; 991.8]</v>
      </c>
      <c r="L19" s="20"/>
      <c r="M19" s="21" t="str">
        <f>IF(T_strat3!C8=".","-",(CONCATENATE("[",ROUND(T_strat3!C8,1),"; ",ROUND(T_strat3!D8,1),"]")))</f>
        <v>[5522.1; 11706.6]</v>
      </c>
      <c r="N19" s="22" t="str">
        <f>IF(T_strat3!G8=".","-",(CONCATENATE("[",ROUND(T_strat3!G8,1),"; ",ROUND(T_strat3!H8,1),"]")))</f>
        <v>[0; 0]</v>
      </c>
    </row>
    <row r="20" spans="2:14" x14ac:dyDescent="0.2">
      <c r="B20" s="17" t="str">
        <f>T_strat1!A9</f>
        <v>CIRON DRUGS &amp; PHARMA;LARIS</v>
      </c>
      <c r="C20" s="18">
        <f>ROUND(T_strat1!B9,1)</f>
        <v>1585.3</v>
      </c>
      <c r="D20" s="19">
        <f>ROUND(T_strat1!F9,1)</f>
        <v>0</v>
      </c>
      <c r="G20" s="17" t="str">
        <f>T_strat2!A9</f>
        <v>Manufacture-brand-combo-5</v>
      </c>
      <c r="H20" s="18">
        <f>ROUND(T_strat2!B9,1)</f>
        <v>1460.7</v>
      </c>
      <c r="I20" s="19">
        <f>ROUND(T_strat2!F9,1)</f>
        <v>30.6</v>
      </c>
      <c r="L20" s="17" t="str">
        <f>T_strat3!A9</f>
        <v>Manufacture-brand-combo-5</v>
      </c>
      <c r="M20" s="18">
        <f>ROUND(T_strat3!B9,1)</f>
        <v>954</v>
      </c>
      <c r="N20" s="19">
        <f>ROUND(T_strat3!F9,1)</f>
        <v>0</v>
      </c>
    </row>
    <row r="21" spans="2:14" x14ac:dyDescent="0.2">
      <c r="B21" s="20"/>
      <c r="C21" s="21" t="str">
        <f>IF(T_strat1!C9=".","-",(CONCATENATE("[",ROUND(T_strat1!C9,1),"; ",ROUND(T_strat1!D9,1),"]")))</f>
        <v>[911; 2259.7]</v>
      </c>
      <c r="D21" s="22" t="str">
        <f>IF(T_strat1!G9=".","-",(CONCATENATE("[",ROUND(T_strat1!G9,1),"; ",ROUND(T_strat1!H9,1),"]")))</f>
        <v>-</v>
      </c>
      <c r="G21" s="20"/>
      <c r="H21" s="21" t="str">
        <f>IF(T_strat2!C9=".","-",(CONCATENATE("[",ROUND(T_strat2!C9,1),"; ",ROUND(T_strat2!D9,1),"]")))</f>
        <v>[606.7; 2314.7]</v>
      </c>
      <c r="I21" s="22" t="str">
        <f>IF(T_strat2!G9=".","-",(CONCATENATE("[",ROUND(T_strat2!G9,1),"; ",ROUND(T_strat2!H9,1),"]")))</f>
        <v>[0; 0]</v>
      </c>
      <c r="L21" s="20"/>
      <c r="M21" s="21" t="str">
        <f>IF(T_strat3!C9=".","-",(CONCATENATE("[",ROUND(T_strat3!C9,1),"; ",ROUND(T_strat3!D9,1),"]")))</f>
        <v>[427.1; 1480.8]</v>
      </c>
      <c r="N21" s="22" t="str">
        <f>IF(T_strat3!G9=".","-",(CONCATENATE("[",ROUND(T_strat3!G9,1),"; ",ROUND(T_strat3!H9,1),"]")))</f>
        <v>-</v>
      </c>
    </row>
    <row r="22" spans="2:14" x14ac:dyDescent="0.2">
      <c r="B22" s="17" t="str">
        <f>T_strat1!A10</f>
        <v>CLAROID PHARMA;ROTEM PLUS</v>
      </c>
      <c r="C22" s="18">
        <f>ROUND(T_strat1!B10,1)</f>
        <v>0</v>
      </c>
      <c r="D22" s="19">
        <f>ROUND(T_strat1!F10,1)</f>
        <v>0</v>
      </c>
      <c r="G22" s="17" t="str">
        <f>T_strat2!A10</f>
        <v>Manufacture-brand-combo-6</v>
      </c>
      <c r="H22" s="18">
        <f>ROUND(T_strat2!B10,1)</f>
        <v>961.4</v>
      </c>
      <c r="I22" s="19">
        <f>ROUND(T_strat2!F10,1)</f>
        <v>704.5</v>
      </c>
      <c r="L22" s="17" t="str">
        <f>T_strat3!A10</f>
        <v>Manufacture-brand-combo-6</v>
      </c>
      <c r="M22" s="18">
        <f>ROUND(T_strat3!B10,1)</f>
        <v>0</v>
      </c>
      <c r="N22" s="19">
        <f>ROUND(T_strat3!F10,1)</f>
        <v>0</v>
      </c>
    </row>
    <row r="23" spans="2:14" x14ac:dyDescent="0.2">
      <c r="B23" s="20"/>
      <c r="C23" s="21" t="str">
        <f>IF(T_strat1!C10=".","-",(CONCATENATE("[",ROUND(T_strat1!C10,1),"; ",ROUND(T_strat1!D10,1),"]")))</f>
        <v>-</v>
      </c>
      <c r="D23" s="22" t="str">
        <f>IF(T_strat1!G10=".","-",(CONCATENATE("[",ROUND(T_strat1!G10,1),"; ",ROUND(T_strat1!H10,1),"]")))</f>
        <v>-</v>
      </c>
      <c r="G23" s="20"/>
      <c r="H23" s="21" t="str">
        <f>IF(T_strat2!C10=".","-",(CONCATENATE("[",ROUND(T_strat2!C10,1),"; ",ROUND(T_strat2!D10,1),"]")))</f>
        <v>[258; 1664.7]</v>
      </c>
      <c r="I23" s="22" t="str">
        <f>IF(T_strat2!G10=".","-",(CONCATENATE("[",ROUND(T_strat2!G10,1),"; ",ROUND(T_strat2!H10,1),"]")))</f>
        <v>[0; 8070.8]</v>
      </c>
      <c r="L23" s="20"/>
      <c r="M23" s="21" t="str">
        <f>IF(T_strat3!C10=".","-",(CONCATENATE("[",ROUND(T_strat3!C10,1),"; ",ROUND(T_strat3!D10,1),"]")))</f>
        <v>-</v>
      </c>
      <c r="N23" s="22" t="str">
        <f>IF(T_strat3!G10=".","-",(CONCATENATE("[",ROUND(T_strat3!G10,1),"; ",ROUND(T_strat3!H10,1),"]")))</f>
        <v>-</v>
      </c>
    </row>
    <row r="24" spans="2:14" x14ac:dyDescent="0.2">
      <c r="B24" s="17" t="str">
        <f>T_strat1!A11</f>
        <v>DIVINE ESSENTIALS FORMULATIONS;ASTAB</v>
      </c>
      <c r="C24" s="18">
        <f>ROUND(T_strat1!B11,1)</f>
        <v>0</v>
      </c>
      <c r="D24" s="19">
        <f>ROUND(T_strat1!F11,1)</f>
        <v>0</v>
      </c>
      <c r="G24" s="17" t="str">
        <f>T_strat2!A11</f>
        <v>Manufacture-brand-combo-7</v>
      </c>
      <c r="H24" s="18">
        <f>ROUND(T_strat2!B11,1)</f>
        <v>6536.3</v>
      </c>
      <c r="I24" s="19">
        <f>ROUND(T_strat2!F11,1)</f>
        <v>326.10000000000002</v>
      </c>
      <c r="L24" s="17" t="str">
        <f>T_strat3!A11</f>
        <v>Manufacture-brand-combo-7</v>
      </c>
      <c r="M24" s="18">
        <f>ROUND(T_strat3!B11,1)</f>
        <v>0</v>
      </c>
      <c r="N24" s="19">
        <f>ROUND(T_strat3!F11,1)</f>
        <v>0</v>
      </c>
    </row>
    <row r="25" spans="2:14" x14ac:dyDescent="0.2">
      <c r="B25" s="20"/>
      <c r="C25" s="21" t="str">
        <f>IF(T_strat1!C11=".","-",(CONCATENATE("[",ROUND(T_strat1!C11,1),"; ",ROUND(T_strat1!D11,1),"]")))</f>
        <v>-</v>
      </c>
      <c r="D25" s="22" t="str">
        <f>IF(T_strat1!G11=".","-",(CONCATENATE("[",ROUND(T_strat1!G11,1),"; ",ROUND(T_strat1!H11,1),"]")))</f>
        <v>-</v>
      </c>
      <c r="G25" s="20"/>
      <c r="H25" s="21" t="str">
        <f>IF(T_strat2!C11=".","-",(CONCATENATE("[",ROUND(T_strat2!C11,1),"; ",ROUND(T_strat2!D11,1),"]")))</f>
        <v>[0; 13240.4]</v>
      </c>
      <c r="I25" s="22" t="str">
        <f>IF(T_strat2!G11=".","-",(CONCATENATE("[",ROUND(T_strat2!G11,1),"; ",ROUND(T_strat2!H11,1),"]")))</f>
        <v>[0; 4199.1]</v>
      </c>
      <c r="L25" s="20"/>
      <c r="M25" s="21" t="str">
        <f>IF(T_strat3!C11=".","-",(CONCATENATE("[",ROUND(T_strat3!C11,1),"; ",ROUND(T_strat3!D11,1),"]")))</f>
        <v>-</v>
      </c>
      <c r="N25" s="22" t="str">
        <f>IF(T_strat3!G11=".","-",(CONCATENATE("[",ROUND(T_strat3!G11,1),"; ",ROUND(T_strat3!H11,1),"]")))</f>
        <v>-</v>
      </c>
    </row>
    <row r="26" spans="2:14" x14ac:dyDescent="0.2">
      <c r="B26" s="17" t="str">
        <f>T_strat1!A12</f>
        <v>FRONT PHARMA PLC;CAMOSUNATE ADULT</v>
      </c>
      <c r="C26" s="18">
        <f>ROUND(T_strat1!B12,1)</f>
        <v>2567.1</v>
      </c>
      <c r="D26" s="19">
        <f>ROUND(T_strat1!F12,1)</f>
        <v>0</v>
      </c>
      <c r="G26" s="17" t="str">
        <f>T_strat2!A12</f>
        <v>Manufacture-brand-combo-8</v>
      </c>
      <c r="H26" s="18">
        <f>ROUND(T_strat2!B12,1)</f>
        <v>986.7</v>
      </c>
      <c r="I26" s="19">
        <f>ROUND(T_strat2!F12,1)</f>
        <v>3.5</v>
      </c>
      <c r="L26" s="17" t="str">
        <f>T_strat3!A12</f>
        <v>Manufacture-brand-combo-8</v>
      </c>
      <c r="M26" s="18">
        <f>ROUND(T_strat3!B12,1)</f>
        <v>12517.4</v>
      </c>
      <c r="N26" s="19">
        <f>ROUND(T_strat3!F12,1)</f>
        <v>0</v>
      </c>
    </row>
    <row r="27" spans="2:14" x14ac:dyDescent="0.2">
      <c r="B27" s="20"/>
      <c r="C27" s="21" t="str">
        <f>IF(T_strat1!C12=".","-",(CONCATENATE("[",ROUND(T_strat1!C12,1),"; ",ROUND(T_strat1!D12,1),"]")))</f>
        <v>[836.7; 4297.5]</v>
      </c>
      <c r="D27" s="22" t="str">
        <f>IF(T_strat1!G12=".","-",(CONCATENATE("[",ROUND(T_strat1!G12,1),"; ",ROUND(T_strat1!H12,1),"]")))</f>
        <v>-</v>
      </c>
      <c r="G27" s="20"/>
      <c r="H27" s="21" t="str">
        <f>IF(T_strat2!C12=".","-",(CONCATENATE("[",ROUND(T_strat2!C12,1),"; ",ROUND(T_strat2!D12,1),"]")))</f>
        <v>[474.4; 1499.1]</v>
      </c>
      <c r="I27" s="22" t="str">
        <f>IF(T_strat2!G12=".","-",(CONCATENATE("[",ROUND(T_strat2!G12,1),"; ",ROUND(T_strat2!H12,1),"]")))</f>
        <v>[0; 0]</v>
      </c>
      <c r="L27" s="20"/>
      <c r="M27" s="21" t="str">
        <f>IF(T_strat3!C12=".","-",(CONCATENATE("[",ROUND(T_strat3!C12,1),"; ",ROUND(T_strat3!D12,1),"]")))</f>
        <v>[2332.5; 22702.4]</v>
      </c>
      <c r="N27" s="22" t="str">
        <f>IF(T_strat3!G12=".","-",(CONCATENATE("[",ROUND(T_strat3!G12,1),"; ",ROUND(T_strat3!H12,1),"]")))</f>
        <v>-</v>
      </c>
    </row>
    <row r="28" spans="2:14" x14ac:dyDescent="0.2">
      <c r="B28" s="17" t="str">
        <f>T_strat1!A13</f>
        <v>GLOBELA PHARMA;AQUAMAL QS</v>
      </c>
      <c r="C28" s="18">
        <f>ROUND(T_strat1!B13,1)</f>
        <v>235.8</v>
      </c>
      <c r="D28" s="19">
        <f>ROUND(T_strat1!F13,1)</f>
        <v>2805.2</v>
      </c>
      <c r="G28" s="17" t="str">
        <f>T_strat2!A13</f>
        <v>Manufacture-brand-combo-9</v>
      </c>
      <c r="H28" s="18">
        <f>ROUND(T_strat2!B13,1)</f>
        <v>536.79999999999995</v>
      </c>
      <c r="I28" s="19">
        <f>ROUND(T_strat2!F13,1)</f>
        <v>0</v>
      </c>
      <c r="L28" s="17" t="str">
        <f>T_strat3!A13</f>
        <v>Manufacture-brand-combo-9</v>
      </c>
      <c r="M28" s="18">
        <f>ROUND(T_strat3!B13,1)</f>
        <v>259</v>
      </c>
      <c r="N28" s="19">
        <f>ROUND(T_strat3!F13,1)</f>
        <v>0</v>
      </c>
    </row>
    <row r="29" spans="2:14" x14ac:dyDescent="0.2">
      <c r="B29" s="20"/>
      <c r="C29" s="21" t="str">
        <f>IF(T_strat1!C13=".","-",(CONCATENATE("[",ROUND(T_strat1!C13,1),"; ",ROUND(T_strat1!D13,1),"]")))</f>
        <v>[43.4; 428.2]</v>
      </c>
      <c r="D29" s="22" t="str">
        <f>IF(T_strat1!G13=".","-",(CONCATENATE("[",ROUND(T_strat1!G13,1),"; ",ROUND(T_strat1!H13,1),"]")))</f>
        <v>[0; 0]</v>
      </c>
      <c r="G29" s="20"/>
      <c r="H29" s="21" t="str">
        <f>IF(T_strat2!C13=".","-",(CONCATENATE("[",ROUND(T_strat2!C13,1),"; ",ROUND(T_strat2!D13,1),"]")))</f>
        <v>[0; 1158.9]</v>
      </c>
      <c r="I29" s="22" t="str">
        <f>IF(T_strat2!G13=".","-",(CONCATENATE("[",ROUND(T_strat2!G13,1),"; ",ROUND(T_strat2!H13,1),"]")))</f>
        <v>-</v>
      </c>
      <c r="L29" s="20"/>
      <c r="M29" s="21" t="str">
        <f>IF(T_strat3!C13=".","-",(CONCATENATE("[",ROUND(T_strat3!C13,1),"; ",ROUND(T_strat3!D13,1),"]")))</f>
        <v>[51; 467.1]</v>
      </c>
      <c r="N29" s="22" t="str">
        <f>IF(T_strat3!G13=".","-",(CONCATENATE("[",ROUND(T_strat3!G13,1),"; ",ROUND(T_strat3!H13,1),"]")))</f>
        <v>-</v>
      </c>
    </row>
    <row r="30" spans="2:14" x14ac:dyDescent="0.2">
      <c r="B30" s="68" t="str">
        <f>T_strat1!A14</f>
        <v>GREENFIELD PHARMA (JIANGSU);LUTHERMIN</v>
      </c>
      <c r="C30" s="18">
        <f>ROUND(T_strat1!B14,1)</f>
        <v>88.9</v>
      </c>
      <c r="D30" s="19">
        <f>ROUND(T_strat1!F14,1)</f>
        <v>14</v>
      </c>
      <c r="G30" s="68" t="str">
        <f>T_strat2!A14</f>
        <v>Manufacture-brand-combo-10</v>
      </c>
      <c r="H30" s="18">
        <f>ROUND(T_strat2!B14,1)</f>
        <v>9578.5</v>
      </c>
      <c r="I30" s="19">
        <f>ROUND(T_strat2!F14,1)</f>
        <v>4467.1000000000004</v>
      </c>
      <c r="L30" s="68" t="str">
        <f>T_strat3!A14</f>
        <v>Manufacture-brand-combo-10</v>
      </c>
      <c r="M30" s="18">
        <f>ROUND(T_strat3!B14,1)</f>
        <v>14</v>
      </c>
      <c r="N30" s="19">
        <f>ROUND(T_strat3!F14,1)</f>
        <v>0</v>
      </c>
    </row>
    <row r="31" spans="2:14" x14ac:dyDescent="0.2">
      <c r="B31" s="69"/>
      <c r="C31" s="21" t="str">
        <f>IF(T_strat1!C14=".","-",(CONCATENATE("[",ROUND(T_strat1!C14,1),"; ",ROUND(T_strat1!D14,1),"]")))</f>
        <v>[0; 284.5]</v>
      </c>
      <c r="D31" s="22" t="str">
        <f>IF(T_strat1!G14=".","-",(CONCATENATE("[",ROUND(T_strat1!G14,1),"; ",ROUND(T_strat1!H14,1),"]")))</f>
        <v>[0; 67.9]</v>
      </c>
      <c r="G31" s="69"/>
      <c r="H31" s="21" t="str">
        <f>IF(T_strat2!C14=".","-",(CONCATENATE("[",ROUND(T_strat2!C14,1),"; ",ROUND(T_strat2!D14,1),"]")))</f>
        <v>[3824.8; 15332.2]</v>
      </c>
      <c r="I31" s="22" t="str">
        <f>IF(T_strat2!G14=".","-",(CONCATENATE("[",ROUND(T_strat2!G14,1),"; ",ROUND(T_strat2!H14,1),"]")))</f>
        <v>[0; 16129]</v>
      </c>
      <c r="L31" s="69"/>
      <c r="M31" s="21" t="str">
        <f>IF(T_strat3!C14=".","-",(CONCATENATE("[",ROUND(T_strat3!C14,1),"; ",ROUND(T_strat3!D14,1),"]")))</f>
        <v>[1.1; 26.8]</v>
      </c>
      <c r="N31" s="22" t="str">
        <f>IF(T_strat3!G14=".","-",(CONCATENATE("[",ROUND(T_strat3!G14,1),"; ",ROUND(T_strat3!H14,1),"]")))</f>
        <v>-</v>
      </c>
    </row>
    <row r="32" spans="2:14" x14ac:dyDescent="0.2">
      <c r="B32" s="68" t="str">
        <f>T_strat1!A15</f>
        <v>JIANGSU RUINIAN QIANJIN PHARMA;CLARTEM</v>
      </c>
      <c r="C32" s="18">
        <f>ROUND(T_strat1!B15,1)</f>
        <v>4177.2</v>
      </c>
      <c r="D32" s="19">
        <f>ROUND(T_strat1!F15,1)</f>
        <v>227.5</v>
      </c>
      <c r="G32" s="68" t="str">
        <f>T_strat2!A15</f>
        <v>Manufacture-brand-combo-11</v>
      </c>
      <c r="H32" s="18">
        <f>ROUND(T_strat2!B15,1)</f>
        <v>223.5</v>
      </c>
      <c r="I32" s="19">
        <f>ROUND(T_strat2!F15,1)</f>
        <v>0</v>
      </c>
      <c r="L32" s="68" t="str">
        <f>T_strat3!A15</f>
        <v>Manufacture-brand-combo-11</v>
      </c>
      <c r="M32" s="18">
        <f>ROUND(T_strat3!B15,1)</f>
        <v>3821.6</v>
      </c>
      <c r="N32" s="19">
        <f>ROUND(T_strat3!F15,1)</f>
        <v>0</v>
      </c>
    </row>
    <row r="33" spans="2:14" x14ac:dyDescent="0.2">
      <c r="B33" s="69"/>
      <c r="C33" s="21" t="str">
        <f>IF(T_strat1!C15=".","-",(CONCATENATE("[",ROUND(T_strat1!C15,1),"; ",ROUND(T_strat1!D15,1),"]")))</f>
        <v>[2303.3; 6051.2]</v>
      </c>
      <c r="D33" s="22" t="str">
        <f>IF(T_strat1!G15=".","-",(CONCATENATE("[",ROUND(T_strat1!G15,1),"; ",ROUND(T_strat1!H15,1),"]")))</f>
        <v>[0; 1941]</v>
      </c>
      <c r="G33" s="69"/>
      <c r="H33" s="21" t="str">
        <f>IF(T_strat2!C15=".","-",(CONCATENATE("[",ROUND(T_strat2!C15,1),"; ",ROUND(T_strat2!D15,1),"]")))</f>
        <v>[0; 528.5]</v>
      </c>
      <c r="I33" s="22" t="str">
        <f>IF(T_strat2!G15=".","-",(CONCATENATE("[",ROUND(T_strat2!G15,1),"; ",ROUND(T_strat2!H15,1),"]")))</f>
        <v>-</v>
      </c>
      <c r="L33" s="69"/>
      <c r="M33" s="21" t="str">
        <f>IF(T_strat3!C15=".","-",(CONCATENATE("[",ROUND(T_strat3!C15,1),"; ",ROUND(T_strat3!D15,1),"]")))</f>
        <v>[500.8; 7142.3]</v>
      </c>
      <c r="N33" s="22" t="str">
        <f>IF(T_strat3!G15=".","-",(CONCATENATE("[",ROUND(T_strat3!G15,1),"; ",ROUND(T_strat3!H15,1),"]")))</f>
        <v>-</v>
      </c>
    </row>
    <row r="34" spans="2:14" x14ac:dyDescent="0.2">
      <c r="B34" s="68" t="str">
        <f>T_strat1!A16</f>
        <v>JIANGSU RUINIAN QIANJIN PHARMA;MELOFAN</v>
      </c>
      <c r="C34" s="18">
        <f>ROUND(T_strat1!B16,1)</f>
        <v>140.30000000000001</v>
      </c>
      <c r="D34" s="19">
        <f>ROUND(T_strat1!F16,1)</f>
        <v>0</v>
      </c>
      <c r="G34" s="68" t="str">
        <f>T_strat2!A16</f>
        <v>Manufacture-brand-combo-12</v>
      </c>
      <c r="H34" s="18">
        <f>ROUND(T_strat2!B16,1)</f>
        <v>5185.7</v>
      </c>
      <c r="I34" s="19">
        <f>ROUND(T_strat2!F16,1)</f>
        <v>199.9</v>
      </c>
      <c r="L34" s="68" t="str">
        <f>T_strat3!A16</f>
        <v>Manufacture-brand-combo-12</v>
      </c>
      <c r="M34" s="18">
        <f>ROUND(T_strat3!B16,1)</f>
        <v>591.79999999999995</v>
      </c>
      <c r="N34" s="19">
        <f>ROUND(T_strat3!F16,1)</f>
        <v>0</v>
      </c>
    </row>
    <row r="35" spans="2:14" x14ac:dyDescent="0.2">
      <c r="B35" s="69"/>
      <c r="C35" s="21" t="str">
        <f>IF(T_strat1!C16=".","-",(CONCATENATE("[",ROUND(T_strat1!C16,1),"; ",ROUND(T_strat1!D16,1),"]")))</f>
        <v>[1.5; 279.2]</v>
      </c>
      <c r="D35" s="22" t="str">
        <f>IF(T_strat1!G16=".","-",(CONCATENATE("[",ROUND(T_strat1!G16,1),"; ",ROUND(T_strat1!H16,1),"]")))</f>
        <v>-</v>
      </c>
      <c r="G35" s="69"/>
      <c r="H35" s="21" t="str">
        <f>IF(T_strat2!C16=".","-",(CONCATENATE("[",ROUND(T_strat2!C16,1),"; ",ROUND(T_strat2!D16,1),"]")))</f>
        <v>[1672.6; 8698.7]</v>
      </c>
      <c r="I35" s="22" t="str">
        <f>IF(T_strat2!G16=".","-",(CONCATENATE("[",ROUND(T_strat2!G16,1),"; ",ROUND(T_strat2!H16,1),"]")))</f>
        <v>[0; 606.4]</v>
      </c>
      <c r="L35" s="69"/>
      <c r="M35" s="21" t="str">
        <f>IF(T_strat3!C16=".","-",(CONCATENATE("[",ROUND(T_strat3!C16,1),"; ",ROUND(T_strat3!D16,1),"]")))</f>
        <v>[0; 3018.9]</v>
      </c>
      <c r="N35" s="22" t="str">
        <f>IF(T_strat3!G16=".","-",(CONCATENATE("[",ROUND(T_strat3!G16,1),"; ",ROUND(T_strat3!H16,1),"]")))</f>
        <v>-</v>
      </c>
    </row>
    <row r="36" spans="2:14" x14ac:dyDescent="0.2">
      <c r="B36" s="68" t="str">
        <f>T_strat1!A17</f>
        <v>KRISHAR PHARMA IND;KRISHAT</v>
      </c>
      <c r="C36" s="18">
        <f>ROUND(T_strat1!B17,1)</f>
        <v>157</v>
      </c>
      <c r="D36" s="19">
        <f>ROUND(T_strat1!F17,1)</f>
        <v>0</v>
      </c>
      <c r="G36" s="68" t="str">
        <f>T_strat2!A17</f>
        <v>Manufacture-brand-combo-13</v>
      </c>
      <c r="H36" s="18">
        <f>ROUND(T_strat2!B17,1)</f>
        <v>10178.6</v>
      </c>
      <c r="I36" s="19">
        <f>ROUND(T_strat2!F17,1)</f>
        <v>14.2</v>
      </c>
      <c r="L36" s="68" t="str">
        <f>T_strat3!A17</f>
        <v>Manufacture-brand-combo-13</v>
      </c>
      <c r="M36" s="18">
        <f>ROUND(T_strat3!B17,1)</f>
        <v>499.1</v>
      </c>
      <c r="N36" s="19">
        <f>ROUND(T_strat3!F17,1)</f>
        <v>0</v>
      </c>
    </row>
    <row r="37" spans="2:14" x14ac:dyDescent="0.2">
      <c r="B37" s="69"/>
      <c r="C37" s="21" t="str">
        <f>IF(T_strat1!C17=".","-",(CONCATENATE("[",ROUND(T_strat1!C17,1),"; ",ROUND(T_strat1!D17,1),"]")))</f>
        <v>[0; 357.5]</v>
      </c>
      <c r="D37" s="22" t="str">
        <f>IF(T_strat1!G17=".","-",(CONCATENATE("[",ROUND(T_strat1!G17,1),"; ",ROUND(T_strat1!H17,1),"]")))</f>
        <v>-</v>
      </c>
      <c r="G37" s="69"/>
      <c r="H37" s="21" t="str">
        <f>IF(T_strat2!C17=".","-",(CONCATENATE("[",ROUND(T_strat2!C17,1),"; ",ROUND(T_strat2!D17,1),"]")))</f>
        <v>[4730.3; 15626.8]</v>
      </c>
      <c r="I37" s="22" t="str">
        <f>IF(T_strat2!G17=".","-",(CONCATENATE("[",ROUND(T_strat2!G17,1),"; ",ROUND(T_strat2!H17,1),"]")))</f>
        <v>[0; 0]</v>
      </c>
      <c r="L37" s="69"/>
      <c r="M37" s="21" t="str">
        <f>IF(T_strat3!C17=".","-",(CONCATENATE("[",ROUND(T_strat3!C17,1),"; ",ROUND(T_strat3!D17,1),"]")))</f>
        <v>[0; 1461.2]</v>
      </c>
      <c r="N37" s="22" t="str">
        <f>IF(T_strat3!G17=".","-",(CONCATENATE("[",ROUND(T_strat3!G17,1),"; ",ROUND(T_strat3!H17,1),"]")))</f>
        <v>-</v>
      </c>
    </row>
    <row r="38" spans="2:14" x14ac:dyDescent="0.2">
      <c r="B38" s="17" t="str">
        <f>T_strat1!A18</f>
        <v>LABORATE PHARMA;HAVAX FORTE SOFTGEL</v>
      </c>
      <c r="C38" s="18">
        <f>ROUND(T_strat1!B18,1)</f>
        <v>5307.8</v>
      </c>
      <c r="D38" s="19">
        <f>ROUND(T_strat1!F18,1)</f>
        <v>1278.0999999999999</v>
      </c>
      <c r="G38" s="17" t="str">
        <f>T_strat2!A18</f>
        <v>Manufacture-brand-combo-14</v>
      </c>
      <c r="H38" s="18">
        <f>ROUND(T_strat2!B18,1)</f>
        <v>1077.2</v>
      </c>
      <c r="I38" s="19">
        <f>ROUND(T_strat2!F18,1)</f>
        <v>0</v>
      </c>
      <c r="L38" s="17" t="str">
        <f>T_strat3!A18</f>
        <v>Manufacture-brand-combo-14</v>
      </c>
      <c r="M38" s="18">
        <f>ROUND(T_strat3!B18,1)</f>
        <v>3296.2</v>
      </c>
      <c r="N38" s="19">
        <f>ROUND(T_strat3!F18,1)</f>
        <v>0</v>
      </c>
    </row>
    <row r="39" spans="2:14" x14ac:dyDescent="0.2">
      <c r="B39" s="20"/>
      <c r="C39" s="21" t="str">
        <f>IF(T_strat1!C18=".","-",(CONCATENATE("[",ROUND(T_strat1!C18,1),"; ",ROUND(T_strat1!D18,1),"]")))</f>
        <v>[3634.7; 6980.9]</v>
      </c>
      <c r="D39" s="22" t="str">
        <f>IF(T_strat1!G18=".","-",(CONCATENATE("[",ROUND(T_strat1!G18,1),"; ",ROUND(T_strat1!H18,1),"]")))</f>
        <v>[0; 3361.5]</v>
      </c>
      <c r="G39" s="20"/>
      <c r="H39" s="21" t="str">
        <f>IF(T_strat2!C18=".","-",(CONCATENATE("[",ROUND(T_strat2!C18,1),"; ",ROUND(T_strat2!D18,1),"]")))</f>
        <v>[0; 2690.2]</v>
      </c>
      <c r="I39" s="22" t="str">
        <f>IF(T_strat2!G18=".","-",(CONCATENATE("[",ROUND(T_strat2!G18,1),"; ",ROUND(T_strat2!H18,1),"]")))</f>
        <v>-</v>
      </c>
      <c r="L39" s="20"/>
      <c r="M39" s="21" t="str">
        <f>IF(T_strat3!C18=".","-",(CONCATENATE("[",ROUND(T_strat3!C18,1),"; ",ROUND(T_strat3!D18,1),"]")))</f>
        <v>[1108; 5484.3]</v>
      </c>
      <c r="N39" s="22" t="str">
        <f>IF(T_strat3!G18=".","-",(CONCATENATE("[",ROUND(T_strat3!G18,1),"; ",ROUND(T_strat3!H18,1),"]")))</f>
        <v>-</v>
      </c>
    </row>
    <row r="40" spans="2:14" x14ac:dyDescent="0.2">
      <c r="B40" s="23" t="str">
        <f>T_strat1!A19</f>
        <v>MAXHEAL LABORATORIES;MALANTER DS</v>
      </c>
      <c r="C40" s="18">
        <f>ROUND(T_strat1!B19,1)</f>
        <v>10488.3</v>
      </c>
      <c r="D40" s="19">
        <f>ROUND(T_strat1!F19,1)</f>
        <v>1678.1</v>
      </c>
      <c r="G40" s="23" t="str">
        <f>T_strat2!A19</f>
        <v>Manufacture-brand-combo-15</v>
      </c>
      <c r="H40" s="18">
        <f>ROUND(T_strat2!B19,1)</f>
        <v>124.1</v>
      </c>
      <c r="I40" s="19">
        <f>ROUND(T_strat2!F19,1)</f>
        <v>0</v>
      </c>
      <c r="L40" s="23" t="str">
        <f>T_strat3!A19</f>
        <v>Manufacture-brand-combo-15</v>
      </c>
      <c r="M40" s="18">
        <f>ROUND(T_strat3!B19,1)</f>
        <v>2201</v>
      </c>
      <c r="N40" s="19">
        <f>ROUND(T_strat3!F19,1)</f>
        <v>0</v>
      </c>
    </row>
    <row r="41" spans="2:14" x14ac:dyDescent="0.2">
      <c r="B41" s="24"/>
      <c r="C41" s="21" t="str">
        <f>IF(T_strat1!C19=".","-",(CONCATENATE("[",ROUND(T_strat1!C19,1),"; ",ROUND(T_strat1!D19,1),"]")))</f>
        <v>[7180.6; 13796]</v>
      </c>
      <c r="D41" s="22" t="str">
        <f>IF(T_strat1!G19=".","-",(CONCATENATE("[",ROUND(T_strat1!G19,1),"; ",ROUND(T_strat1!H19,1),"]")))</f>
        <v>[0; 6682.6]</v>
      </c>
      <c r="G41" s="24"/>
      <c r="H41" s="21" t="str">
        <f>IF(T_strat2!C19=".","-",(CONCATENATE("[",ROUND(T_strat2!C19,1),"; ",ROUND(T_strat2!D19,1),"]")))</f>
        <v>[0; 287.1]</v>
      </c>
      <c r="I41" s="22" t="str">
        <f>IF(T_strat2!G19=".","-",(CONCATENATE("[",ROUND(T_strat2!G19,1),"; ",ROUND(T_strat2!H19,1),"]")))</f>
        <v>-</v>
      </c>
      <c r="L41" s="24"/>
      <c r="M41" s="21" t="str">
        <f>IF(T_strat3!C19=".","-",(CONCATENATE("[",ROUND(T_strat3!C19,1),"; ",ROUND(T_strat3!D19,1),"]")))</f>
        <v>[0; 4492.6]</v>
      </c>
      <c r="N41" s="22" t="str">
        <f>IF(T_strat3!G19=".","-",(CONCATENATE("[",ROUND(T_strat3!G19,1),"; ",ROUND(T_strat3!H19,1),"]")))</f>
        <v>-</v>
      </c>
    </row>
    <row r="42" spans="2:14" x14ac:dyDescent="0.2">
      <c r="B42" s="17" t="str">
        <f>T_strat1!A20</f>
        <v>MEDBIOS LABORATORIES;ARTELUMEX FORTE</v>
      </c>
      <c r="C42" s="18">
        <f>ROUND(T_strat1!B20,1)</f>
        <v>470</v>
      </c>
      <c r="D42" s="19">
        <f>ROUND(T_strat1!F20,1)</f>
        <v>159.1</v>
      </c>
      <c r="G42" s="17" t="str">
        <f>T_strat2!A20</f>
        <v>Manufacture-brand-combo-16</v>
      </c>
      <c r="H42" s="18">
        <f>ROUND(T_strat2!B20,1)</f>
        <v>5445.6</v>
      </c>
      <c r="I42" s="19">
        <f>ROUND(T_strat2!F20,1)</f>
        <v>15.6</v>
      </c>
      <c r="L42" s="17" t="str">
        <f>T_strat3!A20</f>
        <v>Manufacture-brand-combo-16</v>
      </c>
      <c r="M42" s="18">
        <f>ROUND(T_strat3!B20,1)</f>
        <v>1279.5999999999999</v>
      </c>
      <c r="N42" s="19">
        <f>ROUND(T_strat3!F20,1)</f>
        <v>0</v>
      </c>
    </row>
    <row r="43" spans="2:14" x14ac:dyDescent="0.2">
      <c r="B43" s="25"/>
      <c r="C43" s="21" t="str">
        <f>IF(T_strat1!C20=".","-",(CONCATENATE("[",ROUND(T_strat1!C20,1),"; ",ROUND(T_strat1!D20,1),"]")))</f>
        <v>[151; 788.9]</v>
      </c>
      <c r="D43" s="22" t="str">
        <f>IF(T_strat1!G20=".","-",(CONCATENATE("[",ROUND(T_strat1!G20,1),"; ",ROUND(T_strat1!H20,1),"]")))</f>
        <v>[0; 1227]</v>
      </c>
      <c r="G43" s="25"/>
      <c r="H43" s="21" t="str">
        <f>IF(T_strat2!C20=".","-",(CONCATENATE("[",ROUND(T_strat2!C20,1),"; ",ROUND(T_strat2!D20,1),"]")))</f>
        <v>[0; 11280.2]</v>
      </c>
      <c r="I43" s="22" t="str">
        <f>IF(T_strat2!G20=".","-",(CONCATENATE("[",ROUND(T_strat2!G20,1),"; ",ROUND(T_strat2!H20,1),"]")))</f>
        <v>[10.5; 20.7]</v>
      </c>
      <c r="L43" s="25"/>
      <c r="M43" s="21" t="str">
        <f>IF(T_strat3!C20=".","-",(CONCATENATE("[",ROUND(T_strat3!C20,1),"; ",ROUND(T_strat3!D20,1),"]")))</f>
        <v>[0; 2628]</v>
      </c>
      <c r="N43" s="22" t="str">
        <f>IF(T_strat3!G20=".","-",(CONCATENATE("[",ROUND(T_strat3!G20,1),"; ",ROUND(T_strat3!H20,1),"]")))</f>
        <v>-</v>
      </c>
    </row>
    <row r="44" spans="2:14" x14ac:dyDescent="0.2">
      <c r="B44" s="17" t="str">
        <f>T_strat1!A21</f>
        <v>MYLAN LABORATORIES;KOFENACT</v>
      </c>
      <c r="C44" s="18">
        <f>ROUND(T_strat1!B21,1)</f>
        <v>8.3000000000000007</v>
      </c>
      <c r="D44" s="19">
        <f>ROUND(T_strat1!F21,1)</f>
        <v>0</v>
      </c>
      <c r="G44" s="17" t="str">
        <f>T_strat2!A21</f>
        <v>Manufacture-brand-combo-17</v>
      </c>
      <c r="H44" s="18">
        <f>ROUND(T_strat2!B21,1)</f>
        <v>7350.6</v>
      </c>
      <c r="I44" s="19">
        <f>ROUND(T_strat2!F21,1)</f>
        <v>148.1</v>
      </c>
      <c r="L44" s="17" t="str">
        <f>T_strat3!A21</f>
        <v>Manufacture-brand-combo-17</v>
      </c>
      <c r="M44" s="18">
        <f>ROUND(T_strat3!B21,1)</f>
        <v>0</v>
      </c>
      <c r="N44" s="19">
        <f>ROUND(T_strat3!F21,1)</f>
        <v>0</v>
      </c>
    </row>
    <row r="45" spans="2:14" x14ac:dyDescent="0.2">
      <c r="B45" s="25"/>
      <c r="C45" s="21" t="str">
        <f>IF(T_strat1!C21=".","-",(CONCATENATE("[",ROUND(T_strat1!C21,1),"; ",ROUND(T_strat1!D21,1),"]")))</f>
        <v>[0; 27.5]</v>
      </c>
      <c r="D45" s="22" t="str">
        <f>IF(T_strat1!G21=".","-",(CONCATENATE("[",ROUND(T_strat1!G21,1),"; ",ROUND(T_strat1!H21,1),"]")))</f>
        <v>-</v>
      </c>
      <c r="G45" s="25"/>
      <c r="H45" s="21" t="str">
        <f>IF(T_strat2!C21=".","-",(CONCATENATE("[",ROUND(T_strat2!C21,1),"; ",ROUND(T_strat2!D21,1),"]")))</f>
        <v>[2592.4; 12108.8]</v>
      </c>
      <c r="I45" s="22" t="str">
        <f>IF(T_strat2!G21=".","-",(CONCATENATE("[",ROUND(T_strat2!G21,1),"; ",ROUND(T_strat2!H21,1),"]")))</f>
        <v>[0; 1930.5]</v>
      </c>
      <c r="L45" s="25"/>
      <c r="M45" s="21" t="str">
        <f>IF(T_strat3!C21=".","-",(CONCATENATE("[",ROUND(T_strat3!C21,1),"; ",ROUND(T_strat3!D21,1),"]")))</f>
        <v>-</v>
      </c>
      <c r="N45" s="22" t="str">
        <f>IF(T_strat3!G21=".","-",(CONCATENATE("[",ROUND(T_strat3!G21,1),"; ",ROUND(T_strat3!H21,1),"]")))</f>
        <v>-</v>
      </c>
    </row>
    <row r="46" spans="2:14" x14ac:dyDescent="0.2">
      <c r="B46" s="17" t="str">
        <f>T_strat1!A22</f>
        <v>MZOR INDUSTRIES;LOKMAL</v>
      </c>
      <c r="C46" s="18">
        <f>ROUND(T_strat1!B22,1)</f>
        <v>1873.7</v>
      </c>
      <c r="D46" s="19">
        <f>ROUND(T_strat1!F22,1)</f>
        <v>87.3</v>
      </c>
      <c r="G46" s="17" t="str">
        <f>T_strat2!A22</f>
        <v>Manufacture-brand-combo-18</v>
      </c>
      <c r="H46" s="18">
        <f>ROUND(T_strat2!B22,1)</f>
        <v>595</v>
      </c>
      <c r="I46" s="19">
        <f>ROUND(T_strat2!F22,1)</f>
        <v>68.900000000000006</v>
      </c>
      <c r="L46" s="17" t="str">
        <f>T_strat3!A22</f>
        <v>Manufacture-brand-combo-18</v>
      </c>
      <c r="M46" s="18">
        <f>ROUND(T_strat3!B22,1)</f>
        <v>2711.6</v>
      </c>
      <c r="N46" s="19">
        <f>ROUND(T_strat3!F22,1)</f>
        <v>0</v>
      </c>
    </row>
    <row r="47" spans="2:14" x14ac:dyDescent="0.2">
      <c r="B47" s="25"/>
      <c r="C47" s="21" t="str">
        <f>IF(T_strat1!C22=".","-",(CONCATENATE("[",ROUND(T_strat1!C22,1),"; ",ROUND(T_strat1!D22,1),"]")))</f>
        <v>[156.9; 3590.6]</v>
      </c>
      <c r="D47" s="22" t="str">
        <f>IF(T_strat1!G22=".","-",(CONCATENATE("[",ROUND(T_strat1!G22,1),"; ",ROUND(T_strat1!H22,1),"]")))</f>
        <v>[16.5; 158.2]</v>
      </c>
      <c r="G47" s="25"/>
      <c r="H47" s="21" t="str">
        <f>IF(T_strat2!C22=".","-",(CONCATENATE("[",ROUND(T_strat2!C22,1),"; ",ROUND(T_strat2!D22,1),"]")))</f>
        <v>[287; 902.9]</v>
      </c>
      <c r="I47" s="22" t="str">
        <f>IF(T_strat2!G22=".","-",(CONCATENATE("[",ROUND(T_strat2!G22,1),"; ",ROUND(T_strat2!H22,1),"]")))</f>
        <v>[0; 222.3]</v>
      </c>
      <c r="L47" s="25"/>
      <c r="M47" s="21" t="str">
        <f>IF(T_strat3!C22=".","-",(CONCATENATE("[",ROUND(T_strat3!C22,1),"; ",ROUND(T_strat3!D22,1),"]")))</f>
        <v>[784.4; 4638.9]</v>
      </c>
      <c r="N47" s="22" t="str">
        <f>IF(T_strat3!G22=".","-",(CONCATENATE("[",ROUND(T_strat3!G22,1),"; ",ROUND(T_strat3!H22,1),"]")))</f>
        <v>-</v>
      </c>
    </row>
    <row r="48" spans="2:14" x14ac:dyDescent="0.2">
      <c r="B48" s="17" t="str">
        <f>T_strat1!A23</f>
        <v>NOVARTIS;COARTEM</v>
      </c>
      <c r="C48" s="18">
        <f>ROUND(T_strat1!B23,1)</f>
        <v>603.5</v>
      </c>
      <c r="D48" s="19">
        <f>ROUND(T_strat1!F23,1)</f>
        <v>0</v>
      </c>
      <c r="G48" s="17" t="str">
        <f>T_strat2!A23</f>
        <v>Manufacture-brand-combo-19</v>
      </c>
      <c r="H48" s="18">
        <f>ROUND(T_strat2!B23,1)</f>
        <v>852.2</v>
      </c>
      <c r="I48" s="19">
        <f>ROUND(T_strat2!F23,1)</f>
        <v>0</v>
      </c>
      <c r="L48" s="17" t="str">
        <f>T_strat3!A23</f>
        <v>Manufacture-brand-combo-19</v>
      </c>
      <c r="M48" s="18">
        <f>ROUND(T_strat3!B23,1)</f>
        <v>1981</v>
      </c>
      <c r="N48" s="19">
        <f>ROUND(T_strat3!F23,1)</f>
        <v>11314.6</v>
      </c>
    </row>
    <row r="49" spans="2:14" x14ac:dyDescent="0.2">
      <c r="B49" s="25"/>
      <c r="C49" s="21" t="str">
        <f>IF(T_strat1!C23=".","-",(CONCATENATE("[",ROUND(T_strat1!C23,1),"; ",ROUND(T_strat1!D23,1),"]")))</f>
        <v>[0; 7134.1]</v>
      </c>
      <c r="D49" s="22" t="str">
        <f>IF(T_strat1!G23=".","-",(CONCATENATE("[",ROUND(T_strat1!G23,1),"; ",ROUND(T_strat1!H23,1),"]")))</f>
        <v>-</v>
      </c>
      <c r="G49" s="25"/>
      <c r="H49" s="21" t="str">
        <f>IF(T_strat2!C23=".","-",(CONCATENATE("[",ROUND(T_strat2!C23,1),"; ",ROUND(T_strat2!D23,1),"]")))</f>
        <v>[237.2; 1467.2]</v>
      </c>
      <c r="I49" s="22" t="str">
        <f>IF(T_strat2!G23=".","-",(CONCATENATE("[",ROUND(T_strat2!G23,1),"; ",ROUND(T_strat2!H23,1),"]")))</f>
        <v>-</v>
      </c>
      <c r="L49" s="25"/>
      <c r="M49" s="21" t="str">
        <f>IF(T_strat3!C23=".","-",(CONCATENATE("[",ROUND(T_strat3!C23,1),"; ",ROUND(T_strat3!D23,1),"]")))</f>
        <v>[649.2; 3312.7]</v>
      </c>
      <c r="N49" s="22" t="str">
        <f>IF(T_strat3!G23=".","-",(CONCATENATE("[",ROUND(T_strat3!G23,1),"; ",ROUND(T_strat3!H23,1),"]")))</f>
        <v>[0; 141615.6]</v>
      </c>
    </row>
    <row r="50" spans="2:14" x14ac:dyDescent="0.2">
      <c r="B50" s="17" t="str">
        <f>T_strat1!A24</f>
        <v>OLIVE HEALTHCARE;AMATEM FORTE</v>
      </c>
      <c r="C50" s="18">
        <f>ROUND(T_strat1!B24,1)</f>
        <v>2953.1</v>
      </c>
      <c r="D50" s="19">
        <f>ROUND(T_strat1!F24,1)</f>
        <v>126</v>
      </c>
      <c r="G50" s="17" t="str">
        <f>T_strat2!A24</f>
        <v>Manufacture-brand-combo-20</v>
      </c>
      <c r="H50" s="18">
        <f>ROUND(T_strat2!B24,1)</f>
        <v>1012.6</v>
      </c>
      <c r="I50" s="19">
        <f>ROUND(T_strat2!F24,1)</f>
        <v>488.4</v>
      </c>
      <c r="L50" s="17" t="str">
        <f>T_strat3!A24</f>
        <v>Manufacture-brand-combo-20</v>
      </c>
      <c r="M50" s="18">
        <f>ROUND(T_strat3!B24,1)</f>
        <v>7160.3</v>
      </c>
      <c r="N50" s="19">
        <f>ROUND(T_strat3!F24,1)</f>
        <v>0</v>
      </c>
    </row>
    <row r="51" spans="2:14" x14ac:dyDescent="0.2">
      <c r="B51" s="25"/>
      <c r="C51" s="21" t="str">
        <f>IF(T_strat1!C24=".","-",(CONCATENATE("[",ROUND(T_strat1!C24,1),"; ",ROUND(T_strat1!D24,1),"]")))</f>
        <v>[1436.4; 4469.7]</v>
      </c>
      <c r="D51" s="22" t="str">
        <f>IF(T_strat1!G24=".","-",(CONCATENATE("[",ROUND(T_strat1!G24,1),"; ",ROUND(T_strat1!H24,1),"]")))</f>
        <v>[0; 0]</v>
      </c>
      <c r="G51" s="25"/>
      <c r="H51" s="21" t="str">
        <f>IF(T_strat2!C24=".","-",(CONCATENATE("[",ROUND(T_strat2!C24,1),"; ",ROUND(T_strat2!D24,1),"]")))</f>
        <v>[481.8; 1543.5]</v>
      </c>
      <c r="I51" s="22" t="str">
        <f>IF(T_strat2!G24=".","-",(CONCATENATE("[",ROUND(T_strat2!G24,1),"; ",ROUND(T_strat2!H24,1),"]")))</f>
        <v>[0; 1588.8]</v>
      </c>
      <c r="L51" s="25"/>
      <c r="M51" s="21" t="str">
        <f>IF(T_strat3!C24=".","-",(CONCATENATE("[",ROUND(T_strat3!C24,1),"; ",ROUND(T_strat3!D24,1),"]")))</f>
        <v>[550.2; 13770.3]</v>
      </c>
      <c r="N51" s="22" t="str">
        <f>IF(T_strat3!G24=".","-",(CONCATENATE("[",ROUND(T_strat3!G24,1),"; ",ROUND(T_strat3!H24,1),"]")))</f>
        <v>-</v>
      </c>
    </row>
    <row r="52" spans="2:14" x14ac:dyDescent="0.2">
      <c r="B52" s="17" t="str">
        <f>T_strat1!A25</f>
        <v>OLIVE HEALTHCARE;AMATEM FORTE SOFTGEL</v>
      </c>
      <c r="C52" s="18">
        <f>ROUND(T_strat1!B25,1)</f>
        <v>3878</v>
      </c>
      <c r="D52" s="19">
        <f>ROUND(T_strat1!F25,1)</f>
        <v>1808.3</v>
      </c>
      <c r="G52" s="17" t="str">
        <f>T_strat2!A25</f>
        <v>Manufacture-brand-combo-21</v>
      </c>
      <c r="H52" s="18">
        <f>ROUND(T_strat2!B25,1)</f>
        <v>6716.2</v>
      </c>
      <c r="I52" s="19">
        <f>ROUND(T_strat2!F25,1)</f>
        <v>59.6</v>
      </c>
      <c r="L52" s="17" t="str">
        <f>T_strat3!A25</f>
        <v>Manufacture-brand-combo-21</v>
      </c>
      <c r="M52" s="18">
        <f>ROUND(T_strat3!B25,1)</f>
        <v>12757.6</v>
      </c>
      <c r="N52" s="19">
        <f>ROUND(T_strat3!F25,1)</f>
        <v>0</v>
      </c>
    </row>
    <row r="53" spans="2:14" x14ac:dyDescent="0.2">
      <c r="B53" s="25"/>
      <c r="C53" s="21" t="str">
        <f>IF(T_strat1!C25=".","-",(CONCATENATE("[",ROUND(T_strat1!C25,1),"; ",ROUND(T_strat1!D25,1),"]")))</f>
        <v>[1747.3; 6008.8]</v>
      </c>
      <c r="D53" s="22" t="str">
        <f>IF(T_strat1!G25=".","-",(CONCATENATE("[",ROUND(T_strat1!G25,1),"; ",ROUND(T_strat1!H25,1),"]")))</f>
        <v>[0; 4680.8]</v>
      </c>
      <c r="G53" s="25"/>
      <c r="H53" s="21" t="str">
        <f>IF(T_strat2!C25=".","-",(CONCATENATE("[",ROUND(T_strat2!C25,1),"; ",ROUND(T_strat2!D25,1),"]")))</f>
        <v>[2287.2; 11145.2]</v>
      </c>
      <c r="I53" s="22" t="str">
        <f>IF(T_strat2!G25=".","-",(CONCATENATE("[",ROUND(T_strat2!G25,1),"; ",ROUND(T_strat2!H25,1),"]")))</f>
        <v>[0; 126.1]</v>
      </c>
      <c r="L53" s="25"/>
      <c r="M53" s="21" t="str">
        <f>IF(T_strat3!C25=".","-",(CONCATENATE("[",ROUND(T_strat3!C25,1),"; ",ROUND(T_strat3!D25,1),"]")))</f>
        <v>[7707.1; 17808.1]</v>
      </c>
      <c r="N53" s="22" t="str">
        <f>IF(T_strat3!G25=".","-",(CONCATENATE("[",ROUND(T_strat3!G25,1),"; ",ROUND(T_strat3!H25,1),"]")))</f>
        <v>-</v>
      </c>
    </row>
    <row r="54" spans="2:14" x14ac:dyDescent="0.2">
      <c r="B54" s="17" t="str">
        <f>T_strat1!A26</f>
        <v>OLIVE HEALTHCARE;IBASUNATE SOFTGEL</v>
      </c>
      <c r="C54" s="18">
        <f>ROUND(T_strat1!B26,1)</f>
        <v>2545.8000000000002</v>
      </c>
      <c r="D54" s="19">
        <f>ROUND(T_strat1!F26,1)</f>
        <v>154.30000000000001</v>
      </c>
      <c r="G54" s="17" t="str">
        <f>T_strat2!A26</f>
        <v>Manufacture-brand-combo-22</v>
      </c>
      <c r="H54" s="18">
        <f>ROUND(T_strat2!B26,1)</f>
        <v>621</v>
      </c>
      <c r="I54" s="19">
        <f>ROUND(T_strat2!F26,1)</f>
        <v>29.2</v>
      </c>
      <c r="L54" s="17" t="str">
        <f>T_strat3!A26</f>
        <v>Manufacture-brand-combo-22</v>
      </c>
      <c r="M54" s="18">
        <f>ROUND(T_strat3!B26,1)</f>
        <v>2024.7</v>
      </c>
      <c r="N54" s="19">
        <f>ROUND(T_strat3!F26,1)</f>
        <v>0</v>
      </c>
    </row>
    <row r="55" spans="2:14" x14ac:dyDescent="0.2">
      <c r="B55" s="25"/>
      <c r="C55" s="21" t="str">
        <f>IF(T_strat1!C26=".","-",(CONCATENATE("[",ROUND(T_strat1!C26,1),"; ",ROUND(T_strat1!D26,1),"]")))</f>
        <v>[1084.3; 4007.3]</v>
      </c>
      <c r="D55" s="22" t="str">
        <f>IF(T_strat1!G26=".","-",(CONCATENATE("[",ROUND(T_strat1!G26,1),"; ",ROUND(T_strat1!H26,1),"]")))</f>
        <v>[0; 1470.3]</v>
      </c>
      <c r="G55" s="25"/>
      <c r="H55" s="21" t="str">
        <f>IF(T_strat2!C26=".","-",(CONCATENATE("[",ROUND(T_strat2!C26,1),"; ",ROUND(T_strat2!D26,1),"]")))</f>
        <v>[252.5; 989.5]</v>
      </c>
      <c r="I55" s="22" t="str">
        <f>IF(T_strat2!G26=".","-",(CONCATENATE("[",ROUND(T_strat2!G26,1),"; ",ROUND(T_strat2!H26,1),"]")))</f>
        <v>[0; 0]</v>
      </c>
      <c r="L55" s="25"/>
      <c r="M55" s="21" t="str">
        <f>IF(T_strat3!C26=".","-",(CONCATENATE("[",ROUND(T_strat3!C26,1),"; ",ROUND(T_strat3!D26,1),"]")))</f>
        <v>[1243.1; 2806.3]</v>
      </c>
      <c r="N55" s="22" t="str">
        <f>IF(T_strat3!G26=".","-",(CONCATENATE("[",ROUND(T_strat3!G26,1),"; ",ROUND(T_strat3!H26,1),"]")))</f>
        <v>-</v>
      </c>
    </row>
    <row r="56" spans="2:14" x14ac:dyDescent="0.2">
      <c r="B56" s="17" t="str">
        <f>T_strat1!A27</f>
        <v>PHAMATEX INDUSTRIES;LUMAPIL</v>
      </c>
      <c r="C56" s="18">
        <f>ROUND(T_strat1!B27,1)</f>
        <v>367.4</v>
      </c>
      <c r="D56" s="19">
        <f>ROUND(T_strat1!F27,1)</f>
        <v>0</v>
      </c>
      <c r="G56" s="17" t="str">
        <f>T_strat2!A27</f>
        <v>Manufacture-brand-combo-23</v>
      </c>
      <c r="H56" s="18">
        <f>ROUND(T_strat2!B27,1)</f>
        <v>1393.9</v>
      </c>
      <c r="I56" s="19">
        <f>ROUND(T_strat2!F27,1)</f>
        <v>0</v>
      </c>
      <c r="L56" s="17" t="str">
        <f>T_strat3!A27</f>
        <v>Manufacture-brand-combo-23</v>
      </c>
      <c r="M56" s="18">
        <f>ROUND(T_strat3!B27,1)</f>
        <v>65.5</v>
      </c>
      <c r="N56" s="19">
        <f>ROUND(T_strat3!F27,1)</f>
        <v>5015.2</v>
      </c>
    </row>
    <row r="57" spans="2:14" x14ac:dyDescent="0.2">
      <c r="B57" s="25"/>
      <c r="C57" s="21" t="str">
        <f>IF(T_strat1!C27=".","-",(CONCATENATE("[",ROUND(T_strat1!C27,1),"; ",ROUND(T_strat1!D27,1),"]")))</f>
        <v>[0; 1541.9]</v>
      </c>
      <c r="D57" s="22" t="str">
        <f>IF(T_strat1!G27=".","-",(CONCATENATE("[",ROUND(T_strat1!G27,1),"; ",ROUND(T_strat1!H27,1),"]")))</f>
        <v>-</v>
      </c>
      <c r="G57" s="25"/>
      <c r="H57" s="21" t="str">
        <f>IF(T_strat2!C27=".","-",(CONCATENATE("[",ROUND(T_strat2!C27,1),"; ",ROUND(T_strat2!D27,1),"]")))</f>
        <v>[0; 17312.5]</v>
      </c>
      <c r="I57" s="22" t="str">
        <f>IF(T_strat2!G27=".","-",(CONCATENATE("[",ROUND(T_strat2!G27,1),"; ",ROUND(T_strat2!H27,1),"]")))</f>
        <v>-</v>
      </c>
      <c r="L57" s="25"/>
      <c r="M57" s="21" t="str">
        <f>IF(T_strat3!C27=".","-",(CONCATENATE("[",ROUND(T_strat3!C27,1),"; ",ROUND(T_strat3!D27,1),"]")))</f>
        <v>[0; 162.3]</v>
      </c>
      <c r="N57" s="22" t="str">
        <f>IF(T_strat3!G27=".","-",(CONCATENATE("[",ROUND(T_strat3!G27,1),"; ",ROUND(T_strat3!H27,1),"]")))</f>
        <v>[0; 0]</v>
      </c>
    </row>
    <row r="58" spans="2:14" x14ac:dyDescent="0.2">
      <c r="B58" s="17" t="str">
        <f>T_strat1!A28</f>
        <v>SAGAR VITACEUTICALS;HENAFENTRINE</v>
      </c>
      <c r="C58" s="18">
        <f>ROUND(T_strat1!B28,1)</f>
        <v>2501.1</v>
      </c>
      <c r="D58" s="19">
        <f>ROUND(T_strat1!F28,1)</f>
        <v>425</v>
      </c>
      <c r="G58" s="17" t="str">
        <f>T_strat2!A28</f>
        <v>Manufacture-brand-combo-24</v>
      </c>
      <c r="H58" s="18">
        <f>ROUND(T_strat2!B28,1)</f>
        <v>16437.2</v>
      </c>
      <c r="I58" s="19">
        <f>ROUND(T_strat2!F28,1)</f>
        <v>148.1</v>
      </c>
      <c r="L58" s="17" t="str">
        <f>T_strat3!A28</f>
        <v>Manufacture-brand-combo-24</v>
      </c>
      <c r="M58" s="18">
        <f>ROUND(T_strat3!B28,1)</f>
        <v>426.9</v>
      </c>
      <c r="N58" s="19">
        <f>ROUND(T_strat3!F28,1)</f>
        <v>0</v>
      </c>
    </row>
    <row r="59" spans="2:14" x14ac:dyDescent="0.2">
      <c r="B59" s="25"/>
      <c r="C59" s="21" t="str">
        <f>IF(T_strat1!C28=".","-",(CONCATENATE("[",ROUND(T_strat1!C28,1),"; ",ROUND(T_strat1!D28,1),"]")))</f>
        <v>[1566; 3436.3]</v>
      </c>
      <c r="D59" s="22" t="str">
        <f>IF(T_strat1!G28=".","-",(CONCATENATE("[",ROUND(T_strat1!G28,1),"; ",ROUND(T_strat1!H28,1),"]")))</f>
        <v>[0; 1334.3]</v>
      </c>
      <c r="G59" s="25"/>
      <c r="H59" s="21" t="str">
        <f>IF(T_strat2!C28=".","-",(CONCATENATE("[",ROUND(T_strat2!C28,1),"; ",ROUND(T_strat2!D28,1),"]")))</f>
        <v>[9102.6; 23771.7]</v>
      </c>
      <c r="I59" s="22" t="str">
        <f>IF(T_strat2!G28=".","-",(CONCATENATE("[",ROUND(T_strat2!G28,1),"; ",ROUND(T_strat2!H28,1),"]")))</f>
        <v>[0; 305.4]</v>
      </c>
      <c r="L59" s="25"/>
      <c r="M59" s="21" t="str">
        <f>IF(T_strat3!C28=".","-",(CONCATENATE("[",ROUND(T_strat3!C28,1),"; ",ROUND(T_strat3!D28,1),"]")))</f>
        <v>[15.3; 838.5]</v>
      </c>
      <c r="N59" s="22" t="str">
        <f>IF(T_strat3!G28=".","-",(CONCATENATE("[",ROUND(T_strat3!G28,1),"; ",ROUND(T_strat3!H28,1),"]")))</f>
        <v>-</v>
      </c>
    </row>
    <row r="60" spans="2:14" x14ac:dyDescent="0.2">
      <c r="B60" s="17" t="str">
        <f>T_strat1!A29</f>
        <v>SALUD CARE;MEROTHER</v>
      </c>
      <c r="C60" s="18">
        <f>ROUND(T_strat1!B29,1)</f>
        <v>1094.8</v>
      </c>
      <c r="D60" s="19">
        <f>ROUND(T_strat1!F29,1)</f>
        <v>74.7</v>
      </c>
      <c r="G60" s="17" t="str">
        <f>T_strat2!A29</f>
        <v>Manufacture-brand-combo-25</v>
      </c>
      <c r="H60" s="18">
        <f>ROUND(T_strat2!B29,1)</f>
        <v>4101.2</v>
      </c>
      <c r="I60" s="19">
        <f>ROUND(T_strat2!F29,1)</f>
        <v>82.5</v>
      </c>
      <c r="L60" s="17" t="str">
        <f>T_strat3!A29</f>
        <v>Manufacture-brand-combo-25</v>
      </c>
      <c r="M60" s="18">
        <f>ROUND(T_strat3!B29,1)</f>
        <v>2891.3</v>
      </c>
      <c r="N60" s="19">
        <f>ROUND(T_strat3!F29,1)</f>
        <v>0</v>
      </c>
    </row>
    <row r="61" spans="2:14" x14ac:dyDescent="0.2">
      <c r="B61" s="25"/>
      <c r="C61" s="21" t="str">
        <f>IF(T_strat1!C29=".","-",(CONCATENATE("[",ROUND(T_strat1!C29,1),"; ",ROUND(T_strat1!D29,1),"]")))</f>
        <v>[350.7; 1838.9]</v>
      </c>
      <c r="D61" s="22" t="str">
        <f>IF(T_strat1!G29=".","-",(CONCATENATE("[",ROUND(T_strat1!G29,1),"; ",ROUND(T_strat1!H29,1),"]")))</f>
        <v>[0; 503.5]</v>
      </c>
      <c r="G61" s="25"/>
      <c r="H61" s="21" t="str">
        <f>IF(T_strat2!C29=".","-",(CONCATENATE("[",ROUND(T_strat2!C29,1),"; ",ROUND(T_strat2!D29,1),"]")))</f>
        <v>[1453.5; 6749]</v>
      </c>
      <c r="I61" s="22" t="str">
        <f>IF(T_strat2!G29=".","-",(CONCATENATE("[",ROUND(T_strat2!G29,1),"; ",ROUND(T_strat2!H29,1),"]")))</f>
        <v>[0; 564.2]</v>
      </c>
      <c r="L61" s="25"/>
      <c r="M61" s="21" t="str">
        <f>IF(T_strat3!C29=".","-",(CONCATENATE("[",ROUND(T_strat3!C29,1),"; ",ROUND(T_strat3!D29,1),"]")))</f>
        <v>[0; 6592.2]</v>
      </c>
      <c r="N61" s="22" t="str">
        <f>IF(T_strat3!G29=".","-",(CONCATENATE("[",ROUND(T_strat3!G29,1),"; ",ROUND(T_strat3!H29,1),"]")))</f>
        <v>-</v>
      </c>
    </row>
    <row r="62" spans="2:14" x14ac:dyDescent="0.2">
      <c r="B62" s="17" t="str">
        <f>T_strat1!A30</f>
        <v>SHALINA HEALTHCARE NIGERIA;SHAL ARTEM</v>
      </c>
      <c r="C62" s="18">
        <f>ROUND(T_strat1!B30,1)</f>
        <v>1084</v>
      </c>
      <c r="D62" s="19">
        <f>ROUND(T_strat1!F30,1)</f>
        <v>42</v>
      </c>
      <c r="G62" s="17" t="str">
        <f>T_strat2!A30</f>
        <v>Manufacture-brand-combo-26</v>
      </c>
      <c r="H62" s="18">
        <f>ROUND(T_strat2!B30,1)</f>
        <v>1879.2</v>
      </c>
      <c r="I62" s="19">
        <f>ROUND(T_strat2!F30,1)</f>
        <v>0</v>
      </c>
      <c r="L62" s="17" t="str">
        <f>T_strat3!A30</f>
        <v>Manufacture-brand-combo-26</v>
      </c>
      <c r="M62" s="18">
        <f>ROUND(T_strat3!B30,1)</f>
        <v>11227.4</v>
      </c>
      <c r="N62" s="19">
        <f>ROUND(T_strat3!F30,1)</f>
        <v>0</v>
      </c>
    </row>
    <row r="63" spans="2:14" x14ac:dyDescent="0.2">
      <c r="B63" s="25"/>
      <c r="C63" s="21" t="str">
        <f>IF(T_strat1!C30=".","-",(CONCATENATE("[",ROUND(T_strat1!C30,1),"; ",ROUND(T_strat1!D30,1),"]")))</f>
        <v>[550.6; 1617.4]</v>
      </c>
      <c r="D63" s="22" t="str">
        <f>IF(T_strat1!G30=".","-",(CONCATENATE("[",ROUND(T_strat1!G30,1),"; ",ROUND(T_strat1!H30,1),"]")))</f>
        <v>[0; 0]</v>
      </c>
      <c r="G63" s="25"/>
      <c r="H63" s="21" t="str">
        <f>IF(T_strat2!C30=".","-",(CONCATENATE("[",ROUND(T_strat2!C30,1),"; ",ROUND(T_strat2!D30,1),"]")))</f>
        <v>[0; 3968.9]</v>
      </c>
      <c r="I63" s="22" t="str">
        <f>IF(T_strat2!G30=".","-",(CONCATENATE("[",ROUND(T_strat2!G30,1),"; ",ROUND(T_strat2!H30,1),"]")))</f>
        <v>-</v>
      </c>
      <c r="L63" s="25"/>
      <c r="M63" s="21" t="str">
        <f>IF(T_strat3!C30=".","-",(CONCATENATE("[",ROUND(T_strat3!C30,1),"; ",ROUND(T_strat3!D30,1),"]")))</f>
        <v>[0; 23304]</v>
      </c>
      <c r="N63" s="22" t="str">
        <f>IF(T_strat3!G30=".","-",(CONCATENATE("[",ROUND(T_strat3!G30,1),"; ",ROUND(T_strat3!H30,1),"]")))</f>
        <v>-</v>
      </c>
    </row>
    <row r="64" spans="2:14" x14ac:dyDescent="0.2">
      <c r="B64" s="17" t="str">
        <f>T_strat1!A31</f>
        <v>SHANDONG YIKANG PHARMA;NELMARTEM</v>
      </c>
      <c r="C64" s="18">
        <f>ROUND(T_strat1!B31,1)</f>
        <v>1237.3</v>
      </c>
      <c r="D64" s="19">
        <f>ROUND(T_strat1!F31,1)</f>
        <v>42</v>
      </c>
      <c r="G64" s="17" t="str">
        <f>T_strat2!A31</f>
        <v>Manufacture-brand-combo-27</v>
      </c>
      <c r="H64" s="18">
        <f>ROUND(T_strat2!B31,1)</f>
        <v>1807.6</v>
      </c>
      <c r="I64" s="19">
        <f>ROUND(T_strat2!F31,1)</f>
        <v>0</v>
      </c>
      <c r="L64" s="17" t="str">
        <f>T_strat3!A31</f>
        <v>Manufacture-brand-combo-27</v>
      </c>
      <c r="M64" s="18">
        <f>ROUND(T_strat3!B31,1)</f>
        <v>16725.400000000001</v>
      </c>
      <c r="N64" s="19">
        <f>ROUND(T_strat3!F31,1)</f>
        <v>0</v>
      </c>
    </row>
    <row r="65" spans="2:14" x14ac:dyDescent="0.2">
      <c r="B65" s="25"/>
      <c r="C65" s="21" t="str">
        <f>IF(T_strat1!C31=".","-",(CONCATENATE("[",ROUND(T_strat1!C31,1),"; ",ROUND(T_strat1!D31,1),"]")))</f>
        <v>[816.4; 1658.2]</v>
      </c>
      <c r="D65" s="22" t="str">
        <f>IF(T_strat1!G31=".","-",(CONCATENATE("[",ROUND(T_strat1!G31,1),"; ",ROUND(T_strat1!H31,1),"]")))</f>
        <v>[0; 0]</v>
      </c>
      <c r="G65" s="25"/>
      <c r="H65" s="21" t="str">
        <f>IF(T_strat2!C31=".","-",(CONCATENATE("[",ROUND(T_strat2!C31,1),"; ",ROUND(T_strat2!D31,1),"]")))</f>
        <v>[68.2; 3547]</v>
      </c>
      <c r="I65" s="22" t="str">
        <f>IF(T_strat2!G31=".","-",(CONCATENATE("[",ROUND(T_strat2!G31,1),"; ",ROUND(T_strat2!H31,1),"]")))</f>
        <v>-</v>
      </c>
      <c r="L65" s="25"/>
      <c r="M65" s="21" t="str">
        <f>IF(T_strat3!C31=".","-",(CONCATENATE("[",ROUND(T_strat3!C31,1),"; ",ROUND(T_strat3!D31,1),"]")))</f>
        <v>[0; 43843.5]</v>
      </c>
      <c r="N65" s="22" t="str">
        <f>IF(T_strat3!G31=".","-",(CONCATENATE("[",ROUND(T_strat3!G31,1),"; ",ROUND(T_strat3!H31,1),"]")))</f>
        <v>-</v>
      </c>
    </row>
    <row r="66" spans="2:14" x14ac:dyDescent="0.2">
      <c r="B66" s="17" t="str">
        <f>T_strat1!A32</f>
        <v>SJS LIFE SCIENCES;BALTENART</v>
      </c>
      <c r="C66" s="18">
        <f>ROUND(T_strat1!B32,1)</f>
        <v>746.6</v>
      </c>
      <c r="D66" s="19">
        <f>ROUND(T_strat1!F32,1)</f>
        <v>22.4</v>
      </c>
      <c r="G66" s="17" t="str">
        <f>T_strat2!A32</f>
        <v>Manufacture-brand-combo-28</v>
      </c>
      <c r="H66" s="18">
        <f>ROUND(T_strat2!B32,1)</f>
        <v>5344.1</v>
      </c>
      <c r="I66" s="19">
        <f>ROUND(T_strat2!F32,1)</f>
        <v>0</v>
      </c>
      <c r="L66" s="17" t="str">
        <f>T_strat3!A32</f>
        <v>Manufacture-brand-combo-28</v>
      </c>
      <c r="M66" s="18">
        <f>ROUND(T_strat3!B32,1)</f>
        <v>1666.3</v>
      </c>
      <c r="N66" s="19">
        <f>ROUND(T_strat3!F32,1)</f>
        <v>0</v>
      </c>
    </row>
    <row r="67" spans="2:14" x14ac:dyDescent="0.2">
      <c r="B67" s="25"/>
      <c r="C67" s="21" t="str">
        <f>IF(T_strat1!C32=".","-",(CONCATENATE("[",ROUND(T_strat1!C32,1),"; ",ROUND(T_strat1!D32,1),"]")))</f>
        <v>[495.4; 997.9]</v>
      </c>
      <c r="D67" s="22" t="str">
        <f>IF(T_strat1!G32=".","-",(CONCATENATE("[",ROUND(T_strat1!G32,1),"; ",ROUND(T_strat1!H32,1),"]")))</f>
        <v>[0; 0]</v>
      </c>
      <c r="G67" s="25"/>
      <c r="H67" s="21" t="str">
        <f>IF(T_strat2!C32=".","-",(CONCATENATE("[",ROUND(T_strat2!C32,1),"; ",ROUND(T_strat2!D32,1),"]")))</f>
        <v>[564.7; 10123.5]</v>
      </c>
      <c r="I67" s="22" t="str">
        <f>IF(T_strat2!G32=".","-",(CONCATENATE("[",ROUND(T_strat2!G32,1),"; ",ROUND(T_strat2!H32,1),"]")))</f>
        <v>[0; 0]</v>
      </c>
      <c r="L67" s="25"/>
      <c r="M67" s="21" t="str">
        <f>IF(T_strat3!C32=".","-",(CONCATENATE("[",ROUND(T_strat3!C32,1),"; ",ROUND(T_strat3!D32,1),"]")))</f>
        <v>[408.5; 2924.1]</v>
      </c>
      <c r="N67" s="22" t="str">
        <f>IF(T_strat3!G32=".","-",(CONCATENATE("[",ROUND(T_strat3!G32,1),"; ",ROUND(T_strat3!H32,1),"]")))</f>
        <v>-</v>
      </c>
    </row>
    <row r="68" spans="2:14" x14ac:dyDescent="0.2">
      <c r="B68" s="17" t="str">
        <f>T_strat1!A33</f>
        <v>STALLION LABORATORIES;ROBAMAL FORTE</v>
      </c>
      <c r="C68" s="18">
        <f>ROUND(T_strat1!B33,1)</f>
        <v>58.8</v>
      </c>
      <c r="D68" s="19">
        <f>ROUND(T_strat1!F33,1)</f>
        <v>0</v>
      </c>
      <c r="G68" s="17" t="str">
        <f>T_strat2!A33</f>
        <v>Manufacture-brand-combo-29</v>
      </c>
      <c r="H68" s="18">
        <f>ROUND(T_strat2!B33,1)</f>
        <v>5281.5</v>
      </c>
      <c r="I68" s="19">
        <f>ROUND(T_strat2!F33,1)</f>
        <v>28.7</v>
      </c>
      <c r="L68" s="17" t="str">
        <f>T_strat3!A33</f>
        <v>Manufacture-brand-combo-29</v>
      </c>
      <c r="M68" s="18">
        <f>ROUND(T_strat3!B33,1)</f>
        <v>0</v>
      </c>
      <c r="N68" s="19">
        <f>ROUND(T_strat3!F33,1)</f>
        <v>0</v>
      </c>
    </row>
    <row r="69" spans="2:14" x14ac:dyDescent="0.2">
      <c r="B69" s="25"/>
      <c r="C69" s="21" t="str">
        <f>IF(T_strat1!C33=".","-",(CONCATENATE("[",ROUND(T_strat1!C33,1),"; ",ROUND(T_strat1!D33,1),"]")))</f>
        <v>[0; 0]</v>
      </c>
      <c r="D69" s="22" t="str">
        <f>IF(T_strat1!G33=".","-",(CONCATENATE("[",ROUND(T_strat1!G33,1),"; ",ROUND(T_strat1!H33,1),"]")))</f>
        <v>-</v>
      </c>
      <c r="G69" s="25"/>
      <c r="H69" s="21" t="str">
        <f>IF(T_strat2!C33=".","-",(CONCATENATE("[",ROUND(T_strat2!C33,1),"; ",ROUND(T_strat2!D33,1),"]")))</f>
        <v>[1203.9; 9359.1]</v>
      </c>
      <c r="I69" s="22" t="str">
        <f>IF(T_strat2!G33=".","-",(CONCATENATE("[",ROUND(T_strat2!G33,1),"; ",ROUND(T_strat2!H33,1),"]")))</f>
        <v>[0; 0]</v>
      </c>
      <c r="L69" s="25"/>
      <c r="M69" s="21" t="str">
        <f>IF(T_strat3!C33=".","-",(CONCATENATE("[",ROUND(T_strat3!C33,1),"; ",ROUND(T_strat3!D33,1),"]")))</f>
        <v>-</v>
      </c>
      <c r="N69" s="22" t="str">
        <f>IF(T_strat3!G33=".","-",(CONCATENATE("[",ROUND(T_strat3!G33,1),"; ",ROUND(T_strat3!H33,1),"]")))</f>
        <v>-</v>
      </c>
    </row>
    <row r="70" spans="2:14" x14ac:dyDescent="0.2">
      <c r="B70" s="17" t="str">
        <f>T_strat1!A34</f>
        <v>SURELIFE PHARMA INDUSTRIES;SURESIDAR</v>
      </c>
      <c r="C70" s="18">
        <f>ROUND(T_strat1!B34,1)</f>
        <v>332.6</v>
      </c>
      <c r="D70" s="19">
        <f>ROUND(T_strat1!F34,1)</f>
        <v>84.1</v>
      </c>
      <c r="G70" s="17" t="str">
        <f>T_strat2!A34</f>
        <v>Manufacture-brand-combo-30</v>
      </c>
      <c r="H70" s="18">
        <f>ROUND(T_strat2!B34,1)</f>
        <v>6053.9</v>
      </c>
      <c r="I70" s="19">
        <f>ROUND(T_strat2!F34,1)</f>
        <v>43.2</v>
      </c>
      <c r="L70" s="17" t="str">
        <f>T_strat3!A34</f>
        <v>Manufacture-brand-combo-30</v>
      </c>
      <c r="M70" s="18">
        <f>ROUND(T_strat3!B34,1)</f>
        <v>3255</v>
      </c>
      <c r="N70" s="19">
        <f>ROUND(T_strat3!F34,1)</f>
        <v>0</v>
      </c>
    </row>
    <row r="71" spans="2:14" x14ac:dyDescent="0.2">
      <c r="B71" s="25"/>
      <c r="C71" s="21" t="str">
        <f>IF(T_strat1!C34=".","-",(CONCATENATE("[",ROUND(T_strat1!C34,1),"; ",ROUND(T_strat1!D34,1),"]")))</f>
        <v>[52.4; 612.8]</v>
      </c>
      <c r="D71" s="22" t="str">
        <f>IF(T_strat1!G34=".","-",(CONCATENATE("[",ROUND(T_strat1!G34,1),"; ",ROUND(T_strat1!H34,1),"]")))</f>
        <v>[0; 670.9]</v>
      </c>
      <c r="G71" s="25"/>
      <c r="H71" s="21" t="str">
        <f>IF(T_strat2!C34=".","-",(CONCATENATE("[",ROUND(T_strat2!C34,1),"; ",ROUND(T_strat2!D34,1),"]")))</f>
        <v>[3385.3; 8722.6]</v>
      </c>
      <c r="I71" s="22" t="str">
        <f>IF(T_strat2!G34=".","-",(CONCATENATE("[",ROUND(T_strat2!G34,1),"; ",ROUND(T_strat2!H34,1),"]")))</f>
        <v>[0; 315.5]</v>
      </c>
      <c r="L71" s="25"/>
      <c r="M71" s="21" t="str">
        <f>IF(T_strat3!C34=".","-",(CONCATENATE("[",ROUND(T_strat3!C34,1),"; ",ROUND(T_strat3!D34,1),"]")))</f>
        <v>[0; 7251.2]</v>
      </c>
      <c r="N71" s="22" t="str">
        <f>IF(T_strat3!G34=".","-",(CONCATENATE("[",ROUND(T_strat3!G34,1),"; ",ROUND(T_strat3!H34,1),"]")))</f>
        <v>-</v>
      </c>
    </row>
    <row r="72" spans="2:14" x14ac:dyDescent="0.2">
      <c r="B72" s="17" t="str">
        <f>T_strat1!A35</f>
        <v>SURMOUNT LABORATORIES;GENERIC AL</v>
      </c>
      <c r="C72" s="18">
        <f>ROUND(T_strat1!B35,1)</f>
        <v>2043.6</v>
      </c>
      <c r="D72" s="19">
        <f>ROUND(T_strat1!F35,1)</f>
        <v>168.1</v>
      </c>
      <c r="G72" s="17" t="str">
        <f>T_strat2!A35</f>
        <v>Manufacture-brand-combo-31</v>
      </c>
      <c r="H72" s="18">
        <f>ROUND(T_strat2!B35,1)</f>
        <v>2501.5</v>
      </c>
      <c r="I72" s="19">
        <f>ROUND(T_strat2!F35,1)</f>
        <v>0</v>
      </c>
      <c r="L72" s="17" t="str">
        <f>T_strat3!A35</f>
        <v>Manufacture-brand-combo-31</v>
      </c>
      <c r="M72" s="18">
        <f>ROUND(T_strat3!B35,1)</f>
        <v>182.2</v>
      </c>
      <c r="N72" s="19">
        <f>ROUND(T_strat3!F35,1)</f>
        <v>0</v>
      </c>
    </row>
    <row r="73" spans="2:14" x14ac:dyDescent="0.2">
      <c r="B73" s="25"/>
      <c r="C73" s="21" t="str">
        <f>IF(T_strat1!C35=".","-",(CONCATENATE("[",ROUND(T_strat1!C35,1),"; ",ROUND(T_strat1!D35,1),"]")))</f>
        <v>[1361.6; 2725.6]</v>
      </c>
      <c r="D73" s="22" t="str">
        <f>IF(T_strat1!G35=".","-",(CONCATENATE("[",ROUND(T_strat1!G35,1),"; ",ROUND(T_strat1!H35,1),"]")))</f>
        <v>[0; 810.7]</v>
      </c>
      <c r="G73" s="25"/>
      <c r="H73" s="21" t="str">
        <f>IF(T_strat2!C35=".","-",(CONCATENATE("[",ROUND(T_strat2!C35,1),"; ",ROUND(T_strat2!D35,1),"]")))</f>
        <v>[0; 5527]</v>
      </c>
      <c r="I73" s="22" t="str">
        <f>IF(T_strat2!G35=".","-",(CONCATENATE("[",ROUND(T_strat2!G35,1),"; ",ROUND(T_strat2!H35,1),"]")))</f>
        <v>-</v>
      </c>
      <c r="L73" s="25"/>
      <c r="M73" s="21" t="str">
        <f>IF(T_strat3!C35=".","-",(CONCATENATE("[",ROUND(T_strat3!C35,1),"; ",ROUND(T_strat3!D35,1),"]")))</f>
        <v>[0; 403]</v>
      </c>
      <c r="N73" s="22" t="str">
        <f>IF(T_strat3!G35=".","-",(CONCATENATE("[",ROUND(T_strat3!G35,1),"; ",ROUND(T_strat3!H35,1),"]")))</f>
        <v>-</v>
      </c>
    </row>
    <row r="74" spans="2:14" x14ac:dyDescent="0.2">
      <c r="B74" s="17" t="str">
        <f>T_strat1!A36</f>
        <v>SURMOUNT LABORATORIES;TOPSEA AL</v>
      </c>
      <c r="C74" s="18">
        <f>ROUND(T_strat1!B36,1)</f>
        <v>4047</v>
      </c>
      <c r="D74" s="19">
        <f>ROUND(T_strat1!F36,1)</f>
        <v>325.5</v>
      </c>
      <c r="G74" s="17" t="str">
        <f>T_strat2!A36</f>
        <v>Manufacture-brand-combo-32</v>
      </c>
      <c r="H74" s="18">
        <f>ROUND(T_strat2!B36,1)</f>
        <v>693.8</v>
      </c>
      <c r="I74" s="19">
        <f>ROUND(T_strat2!F36,1)</f>
        <v>0</v>
      </c>
      <c r="L74" s="17" t="str">
        <f>T_strat3!A36</f>
        <v>Manufacture-brand-combo-32</v>
      </c>
      <c r="M74" s="18">
        <f>ROUND(T_strat3!B36,1)</f>
        <v>2851.5</v>
      </c>
      <c r="N74" s="19">
        <f>ROUND(T_strat3!F36,1)</f>
        <v>0</v>
      </c>
    </row>
    <row r="75" spans="2:14" x14ac:dyDescent="0.2">
      <c r="B75" s="25"/>
      <c r="C75" s="21" t="str">
        <f>IF(T_strat1!C36=".","-",(CONCATENATE("[",ROUND(T_strat1!C36,1),"; ",ROUND(T_strat1!D36,1),"]")))</f>
        <v>[2710.5; 5383.5]</v>
      </c>
      <c r="D75" s="22" t="str">
        <f>IF(T_strat1!G36=".","-",(CONCATENATE("[",ROUND(T_strat1!G36,1),"; ",ROUND(T_strat1!H36,1),"]")))</f>
        <v>[0; 1057.5]</v>
      </c>
      <c r="G75" s="25"/>
      <c r="H75" s="21" t="str">
        <f>IF(T_strat2!C36=".","-",(CONCATENATE("[",ROUND(T_strat2!C36,1),"; ",ROUND(T_strat2!D36,1),"]")))</f>
        <v>[0; 1468.8]</v>
      </c>
      <c r="I75" s="22" t="str">
        <f>IF(T_strat2!G36=".","-",(CONCATENATE("[",ROUND(T_strat2!G36,1),"; ",ROUND(T_strat2!H36,1),"]")))</f>
        <v>-</v>
      </c>
      <c r="L75" s="25"/>
      <c r="M75" s="21" t="str">
        <f>IF(T_strat3!C36=".","-",(CONCATENATE("[",ROUND(T_strat3!C36,1),"; ",ROUND(T_strat3!D36,1),"]")))</f>
        <v>[759.3; 4943.7]</v>
      </c>
      <c r="N75" s="22" t="str">
        <f>IF(T_strat3!G36=".","-",(CONCATENATE("[",ROUND(T_strat3!G36,1),"; ",ROUND(T_strat3!H36,1),"]")))</f>
        <v>-</v>
      </c>
    </row>
    <row r="76" spans="2:14" x14ac:dyDescent="0.2">
      <c r="B76" s="17" t="str">
        <f>T_strat1!A37</f>
        <v>TIANJIN KINGYORK GROUP HUBEI TIANYAO;GENERIC ARTEMETHER</v>
      </c>
      <c r="C76" s="18">
        <f>ROUND(T_strat1!B37,1)</f>
        <v>22.8</v>
      </c>
      <c r="D76" s="19">
        <f>ROUND(T_strat1!F37,1)</f>
        <v>0</v>
      </c>
      <c r="G76" s="17" t="str">
        <f>T_strat2!A37</f>
        <v>Manufacture-brand-combo-33</v>
      </c>
      <c r="H76" s="18">
        <f>ROUND(T_strat2!B37,1)</f>
        <v>7050.4</v>
      </c>
      <c r="I76" s="19">
        <f>ROUND(T_strat2!F37,1)</f>
        <v>73.400000000000006</v>
      </c>
      <c r="L76" s="17" t="str">
        <f>T_strat3!A37</f>
        <v>Manufacture-brand-combo-33</v>
      </c>
      <c r="M76" s="18">
        <f>ROUND(T_strat3!B37,1)</f>
        <v>652</v>
      </c>
      <c r="N76" s="19">
        <f>ROUND(T_strat3!F37,1)</f>
        <v>0</v>
      </c>
    </row>
    <row r="77" spans="2:14" x14ac:dyDescent="0.2">
      <c r="B77" s="25"/>
      <c r="C77" s="21" t="str">
        <f>IF(T_strat1!C37=".","-",(CONCATENATE("[",ROUND(T_strat1!C37,1),"; ",ROUND(T_strat1!D37,1),"]")))</f>
        <v>[2.9; 42.8]</v>
      </c>
      <c r="D77" s="22" t="str">
        <f>IF(T_strat1!G37=".","-",(CONCATENATE("[",ROUND(T_strat1!G37,1),"; ",ROUND(T_strat1!H37,1),"]")))</f>
        <v>-</v>
      </c>
      <c r="G77" s="25"/>
      <c r="H77" s="21" t="str">
        <f>IF(T_strat2!C37=".","-",(CONCATENATE("[",ROUND(T_strat2!C37,1),"; ",ROUND(T_strat2!D37,1),"]")))</f>
        <v>[3927.5; 10173.2]</v>
      </c>
      <c r="I77" s="22" t="str">
        <f>IF(T_strat2!G37=".","-",(CONCATENATE("[",ROUND(T_strat2!G37,1),"; ",ROUND(T_strat2!H37,1),"]")))</f>
        <v>[0; 922.7]</v>
      </c>
      <c r="L77" s="25"/>
      <c r="M77" s="21" t="str">
        <f>IF(T_strat3!C37=".","-",(CONCATENATE("[",ROUND(T_strat3!C37,1),"; ",ROUND(T_strat3!D37,1),"]")))</f>
        <v>[75.2; 1228.8]</v>
      </c>
      <c r="N77" s="22" t="str">
        <f>IF(T_strat3!G37=".","-",(CONCATENATE("[",ROUND(T_strat3!G37,1),"; ",ROUND(T_strat3!H37,1),"]")))</f>
        <v>-</v>
      </c>
    </row>
    <row r="78" spans="2:14" x14ac:dyDescent="0.2">
      <c r="B78" s="17" t="str">
        <f>T_strat1!A38</f>
        <v>TIANJIN KINGYORK GROUP HUBEI TIANYAO;NEMETHER</v>
      </c>
      <c r="C78" s="18">
        <f>ROUND(T_strat1!B38,1)</f>
        <v>49</v>
      </c>
      <c r="D78" s="19">
        <f>ROUND(T_strat1!F38,1)</f>
        <v>0</v>
      </c>
      <c r="G78" s="17" t="str">
        <f>T_strat2!A38</f>
        <v>Manufacture-brand-combo-34</v>
      </c>
      <c r="H78" s="18">
        <f>ROUND(T_strat2!B38,1)</f>
        <v>9153.1</v>
      </c>
      <c r="I78" s="19">
        <f>ROUND(T_strat2!F38,1)</f>
        <v>143.4</v>
      </c>
      <c r="L78" s="17" t="str">
        <f>T_strat3!A38</f>
        <v>Manufacture-brand-combo-34</v>
      </c>
      <c r="M78" s="18">
        <f>ROUND(T_strat3!B38,1)</f>
        <v>19.600000000000001</v>
      </c>
      <c r="N78" s="19">
        <f>ROUND(T_strat3!F38,1)</f>
        <v>0</v>
      </c>
    </row>
    <row r="79" spans="2:14" x14ac:dyDescent="0.2">
      <c r="B79" s="25"/>
      <c r="C79" s="21" t="str">
        <f>IF(T_strat1!C38=".","-",(CONCATENATE("[",ROUND(T_strat1!C38,1),"; ",ROUND(T_strat1!D38,1),"]")))</f>
        <v>[0; 144.3]</v>
      </c>
      <c r="D79" s="22" t="str">
        <f>IF(T_strat1!G38=".","-",(CONCATENATE("[",ROUND(T_strat1!G38,1),"; ",ROUND(T_strat1!H38,1),"]")))</f>
        <v>-</v>
      </c>
      <c r="G79" s="25"/>
      <c r="H79" s="21" t="str">
        <f>IF(T_strat2!C38=".","-",(CONCATENATE("[",ROUND(T_strat2!C38,1),"; ",ROUND(T_strat2!D38,1),"]")))</f>
        <v>[3027.9; 15278.3]</v>
      </c>
      <c r="I79" s="22" t="str">
        <f>IF(T_strat2!G38=".","-",(CONCATENATE("[",ROUND(T_strat2!G38,1),"; ",ROUND(T_strat2!H38,1),"]")))</f>
        <v>[0; 383.6]</v>
      </c>
      <c r="L79" s="25"/>
      <c r="M79" s="21" t="str">
        <f>IF(T_strat3!C38=".","-",(CONCATENATE("[",ROUND(T_strat3!C38,1),"; ",ROUND(T_strat3!D38,1),"]")))</f>
        <v>[0; 183.8]</v>
      </c>
      <c r="N79" s="22" t="str">
        <f>IF(T_strat3!G38=".","-",(CONCATENATE("[",ROUND(T_strat3!G38,1),"; ",ROUND(T_strat3!H38,1),"]")))</f>
        <v>-</v>
      </c>
    </row>
    <row r="80" spans="2:14" x14ac:dyDescent="0.2">
      <c r="B80" s="17" t="str">
        <f>T_strat1!A39</f>
        <v>VITABIOTICS;DR MEYERS MAXIQUINE</v>
      </c>
      <c r="C80" s="18">
        <f>ROUND(T_strat1!B39,1)</f>
        <v>2695.2</v>
      </c>
      <c r="D80" s="19">
        <f>ROUND(T_strat1!F39,1)</f>
        <v>113.2</v>
      </c>
      <c r="G80" s="17" t="str">
        <f>T_strat2!A39</f>
        <v>All other brands</v>
      </c>
      <c r="H80" s="18">
        <f>ROUND(T_strat2!B39,1)</f>
        <v>128.5</v>
      </c>
      <c r="I80" s="19">
        <f>ROUND(T_strat2!F39,1)</f>
        <v>0</v>
      </c>
      <c r="L80" s="17" t="str">
        <f>T_strat3!A39</f>
        <v>Manufacture-brand-combo-35</v>
      </c>
      <c r="M80" s="18">
        <f>ROUND(T_strat3!B39,1)</f>
        <v>3337.3</v>
      </c>
      <c r="N80" s="19">
        <f>ROUND(T_strat3!F39,1)</f>
        <v>0</v>
      </c>
    </row>
    <row r="81" spans="2:14" x14ac:dyDescent="0.2">
      <c r="B81" s="25"/>
      <c r="C81" s="21" t="str">
        <f>IF(T_strat1!C39=".","-",(CONCATENATE("[",ROUND(T_strat1!C39,1),"; ",ROUND(T_strat1!D39,1),"]")))</f>
        <v>[2010.5; 3380]</v>
      </c>
      <c r="D81" s="22" t="str">
        <f>IF(T_strat1!G39=".","-",(CONCATENATE("[",ROUND(T_strat1!G39,1),"; ",ROUND(T_strat1!H39,1),"]")))</f>
        <v>[0; 445.7]</v>
      </c>
      <c r="G81" s="25"/>
      <c r="H81" s="21" t="str">
        <f>IF(T_strat2!C39=".","-",(CONCATENATE("[",ROUND(T_strat2!C39,1),"; ",ROUND(T_strat2!D39,1),"]")))</f>
        <v>[0; 280.5]</v>
      </c>
      <c r="I81" s="22" t="str">
        <f>IF(T_strat2!G39=".","-",(CONCATENATE("[",ROUND(T_strat2!G39,1),"; ",ROUND(T_strat2!H39,1),"]")))</f>
        <v>-</v>
      </c>
      <c r="L81" s="25"/>
      <c r="M81" s="21" t="str">
        <f>IF(T_strat3!C39=".","-",(CONCATENATE("[",ROUND(T_strat3!C39,1),"; ",ROUND(T_strat3!D39,1),"]")))</f>
        <v>[1595.7; 5078.8]</v>
      </c>
      <c r="N81" s="22" t="str">
        <f>IF(T_strat3!G39=".","-",(CONCATENATE("[",ROUND(T_strat3!G39,1),"; ",ROUND(T_strat3!H39,1),"]")))</f>
        <v>-</v>
      </c>
    </row>
    <row r="82" spans="2:14" x14ac:dyDescent="0.2">
      <c r="B82" s="17" t="str">
        <f>T_strat1!A40</f>
        <v>All other manu-brands</v>
      </c>
      <c r="C82" s="18">
        <f>ROUND(T_strat1!B40,1)</f>
        <v>71258.899999999994</v>
      </c>
      <c r="D82" s="19">
        <f>ROUND(T_strat1!F40,1)</f>
        <v>7701.8</v>
      </c>
      <c r="G82" s="17" t="str">
        <f>T_strat2!A40</f>
        <v>All other manufacturers</v>
      </c>
      <c r="H82" s="18">
        <f>ROUND(T_strat2!B40,1)</f>
        <v>181778.3</v>
      </c>
      <c r="I82" s="19">
        <f>ROUND(T_strat2!F40,1)</f>
        <v>6069.5</v>
      </c>
      <c r="L82" s="17" t="str">
        <f>T_strat3!A40</f>
        <v>Manufacture-brand-combo-36</v>
      </c>
      <c r="M82" s="18">
        <f>ROUND(T_strat3!B40,1)</f>
        <v>127011.4</v>
      </c>
      <c r="N82" s="19">
        <f>ROUND(T_strat3!F40,1)</f>
        <v>531.79999999999995</v>
      </c>
    </row>
    <row r="83" spans="2:14" x14ac:dyDescent="0.2">
      <c r="B83" s="25"/>
      <c r="C83" s="21" t="str">
        <f>IF(T_strat1!C40=".","-",(CONCATENATE("[",ROUND(T_strat1!C40,1),"; ",ROUND(T_strat1!D40,1),"]")))</f>
        <v>[39291.6; 103226.3]</v>
      </c>
      <c r="D83" s="22" t="str">
        <f>IF(T_strat1!G40=".","-",(CONCATENATE("[",ROUND(T_strat1!G40,1),"; ",ROUND(T_strat1!H40,1),"]")))</f>
        <v>[0; 17869.4]</v>
      </c>
      <c r="G83" s="25"/>
      <c r="H83" s="21" t="str">
        <f>IF(T_strat2!C40=".","-",(CONCATENATE("[",ROUND(T_strat2!C40,1),"; ",ROUND(T_strat2!D40,1),"]")))</f>
        <v>[90767.2; 272789.5]</v>
      </c>
      <c r="I83" s="22" t="str">
        <f>IF(T_strat2!G40=".","-",(CONCATENATE("[",ROUND(T_strat2!G40,1),"; ",ROUND(T_strat2!H40,1),"]")))</f>
        <v>[0; 12640.3]</v>
      </c>
      <c r="L83" s="25"/>
      <c r="M83" s="21" t="str">
        <f>IF(T_strat3!C40=".","-",(CONCATENATE("[",ROUND(T_strat3!C40,1),"; ",ROUND(T_strat3!D40,1),"]")))</f>
        <v>[63943.4; 190079.4]</v>
      </c>
      <c r="N83" s="22" t="str">
        <f>IF(T_strat3!G40=".","-",(CONCATENATE("[",ROUND(T_strat3!G40,1),"; ",ROUND(T_strat3!H40,1),"]")))</f>
        <v>[0; 0]</v>
      </c>
    </row>
    <row r="84" spans="2:14" x14ac:dyDescent="0.2">
      <c r="B84" s="17" t="str">
        <f>T_strat1!A41</f>
        <v>All manu-brands</v>
      </c>
      <c r="C84" s="18">
        <f>ROUND(T_strat1!B41,1)</f>
        <v>140257.79999999999</v>
      </c>
      <c r="D84" s="19">
        <f>ROUND(T_strat1!F41,1)</f>
        <v>18873.8</v>
      </c>
      <c r="G84" s="17" t="str">
        <f>T_strat2!A41</f>
        <v>All manufacturers</v>
      </c>
      <c r="H84" s="18">
        <f>ROUND(T_strat2!B41,1)</f>
        <v>326630.09999999998</v>
      </c>
      <c r="I84" s="19">
        <f>ROUND(T_strat2!F41,1)</f>
        <v>14255.6</v>
      </c>
      <c r="L84" s="17" t="str">
        <f>T_strat3!A41</f>
        <v>Manufacture-brand-combo-37</v>
      </c>
      <c r="M84" s="18">
        <f>ROUND(T_strat3!B41,1)</f>
        <v>265178.5</v>
      </c>
      <c r="N84" s="19">
        <f>ROUND(T_strat3!F41,1)</f>
        <v>24583.8</v>
      </c>
    </row>
    <row r="85" spans="2:14" x14ac:dyDescent="0.2">
      <c r="B85" s="25"/>
      <c r="C85" s="21" t="str">
        <f>IF(T_strat1!C41=".","-",(CONCATENATE("[",ROUND(T_strat1!C41,1),"; ",ROUND(T_strat1!D41,1),"]")))</f>
        <v>[80395.1; 200120.5]</v>
      </c>
      <c r="D85" s="22" t="str">
        <f>IF(T_strat1!G41=".","-",(CONCATENATE("[",ROUND(T_strat1!G41,1),"; ",ROUND(T_strat1!H41,1),"]")))</f>
        <v>[0; 40805.3]</v>
      </c>
      <c r="G85" s="25"/>
      <c r="H85" s="21" t="str">
        <f>IF(T_strat2!C41=".","-",(CONCATENATE("[",ROUND(T_strat2!C41,1),"; ",ROUND(T_strat2!D41,1),"]")))</f>
        <v>[181482.1; 471778.2]</v>
      </c>
      <c r="I85" s="22" t="str">
        <f>IF(T_strat2!G41=".","-",(CONCATENATE("[",ROUND(T_strat2!G41,1),"; ",ROUND(T_strat2!H41,1),"]")))</f>
        <v>[1560.3; 26950.9]</v>
      </c>
      <c r="L85" s="25"/>
      <c r="M85" s="21" t="str">
        <f>IF(T_strat3!C41=".","-",(CONCATENATE("[",ROUND(T_strat3!C41,1),"; ",ROUND(T_strat3!D41,1),"]")))</f>
        <v>[131298.7; 399058.3]</v>
      </c>
      <c r="N85" s="22" t="str">
        <f>IF(T_strat3!G41=".","-",(CONCATENATE("[",ROUND(T_strat3!G41,1),"; ",ROUND(T_strat3!H41,1),"]")))</f>
        <v>[0; 88300.3]</v>
      </c>
    </row>
    <row r="86" spans="2:14" x14ac:dyDescent="0.2">
      <c r="B86" s="17">
        <f>T_strat1!A42</f>
        <v>0</v>
      </c>
      <c r="C86" s="18">
        <f>ROUND(T_strat1!B42,1)</f>
        <v>0</v>
      </c>
      <c r="D86" s="19">
        <f>ROUND(T_strat1!F42,1)</f>
        <v>0</v>
      </c>
      <c r="G86" s="17">
        <f>T_strat2!A42</f>
        <v>0</v>
      </c>
      <c r="H86" s="18">
        <f>ROUND(T_strat2!B42,1)</f>
        <v>0</v>
      </c>
      <c r="I86" s="19">
        <f>ROUND(T_strat2!F42,1)</f>
        <v>0</v>
      </c>
      <c r="L86" s="17" t="str">
        <f>T_strat3!A42</f>
        <v>Manufacture-brand-combo-38</v>
      </c>
      <c r="M86" s="18">
        <f>ROUND(T_strat3!B42,1)</f>
        <v>29.8</v>
      </c>
      <c r="N86" s="19">
        <f>ROUND(T_strat3!F42,1)</f>
        <v>0</v>
      </c>
    </row>
    <row r="87" spans="2:14" x14ac:dyDescent="0.2">
      <c r="B87" s="25"/>
      <c r="C87" s="21" t="str">
        <f>IF(T_strat1!C42=".","-",(CONCATENATE("[",ROUND(T_strat1!C42,1),"; ",ROUND(T_strat1!D42,1),"]")))</f>
        <v>[0; 0]</v>
      </c>
      <c r="D87" s="22" t="str">
        <f>IF(T_strat1!G42=".","-",(CONCATENATE("[",ROUND(T_strat1!G42,1),"; ",ROUND(T_strat1!H42,1),"]")))</f>
        <v>[0; 0]</v>
      </c>
      <c r="G87" s="25"/>
      <c r="H87" s="21" t="str">
        <f>IF(T_strat2!C42=".","-",(CONCATENATE("[",ROUND(T_strat2!C42,1),"; ",ROUND(T_strat2!D42,1),"]")))</f>
        <v>[0; 0]</v>
      </c>
      <c r="I87" s="22" t="str">
        <f>IF(T_strat2!G42=".","-",(CONCATENATE("[",ROUND(T_strat2!G42,1),"; ",ROUND(T_strat2!H42,1),"]")))</f>
        <v>[0; 0]</v>
      </c>
      <c r="L87" s="25"/>
      <c r="M87" s="21" t="str">
        <f>IF(T_strat3!C42=".","-",(CONCATENATE("[",ROUND(T_strat3!C42,1),"; ",ROUND(T_strat3!D42,1),"]")))</f>
        <v>[8.3; 51.4]</v>
      </c>
      <c r="N87" s="22" t="str">
        <f>IF(T_strat3!G42=".","-",(CONCATENATE("[",ROUND(T_strat3!G42,1),"; ",ROUND(T_strat3!H42,1),"]")))</f>
        <v>-</v>
      </c>
    </row>
    <row r="88" spans="2:14" x14ac:dyDescent="0.2">
      <c r="B88" s="17">
        <f>T_strat1!A43</f>
        <v>0</v>
      </c>
      <c r="C88" s="18">
        <f>ROUND(T_strat1!B43,1)</f>
        <v>0</v>
      </c>
      <c r="D88" s="19">
        <f>ROUND(T_strat1!F43,1)</f>
        <v>0</v>
      </c>
      <c r="G88" s="17">
        <f>T_strat2!A43</f>
        <v>0</v>
      </c>
      <c r="H88" s="18">
        <f>ROUND(T_strat2!B43,1)</f>
        <v>0</v>
      </c>
      <c r="I88" s="19">
        <f>ROUND(T_strat2!F43,1)</f>
        <v>0</v>
      </c>
      <c r="L88" s="17" t="str">
        <f>T_strat3!A43</f>
        <v>Manufacture-brand-combo-39</v>
      </c>
      <c r="M88" s="18">
        <f>ROUND(T_strat3!B43,1)</f>
        <v>89</v>
      </c>
      <c r="N88" s="19">
        <f>ROUND(T_strat3!F43,1)</f>
        <v>0</v>
      </c>
    </row>
    <row r="89" spans="2:14" x14ac:dyDescent="0.2">
      <c r="B89" s="25"/>
      <c r="C89" s="21" t="str">
        <f>IF(T_strat1!C43=".","-",(CONCATENATE("[",ROUND(T_strat1!C43,1),"; ",ROUND(T_strat1!D43,1),"]")))</f>
        <v>[0; 0]</v>
      </c>
      <c r="D89" s="22" t="str">
        <f>IF(T_strat1!G43=".","-",(CONCATENATE("[",ROUND(T_strat1!G43,1),"; ",ROUND(T_strat1!H43,1),"]")))</f>
        <v>[0; 0]</v>
      </c>
      <c r="G89" s="25"/>
      <c r="H89" s="21" t="str">
        <f>IF(T_strat2!C43=".","-",(CONCATENATE("[",ROUND(T_strat2!C43,1),"; ",ROUND(T_strat2!D43,1),"]")))</f>
        <v>[0; 0]</v>
      </c>
      <c r="I89" s="22" t="str">
        <f>IF(T_strat2!G43=".","-",(CONCATENATE("[",ROUND(T_strat2!G43,1),"; ",ROUND(T_strat2!H43,1),"]")))</f>
        <v>[0; 0]</v>
      </c>
      <c r="L89" s="25"/>
      <c r="M89" s="21" t="str">
        <f>IF(T_strat3!C43=".","-",(CONCATENATE("[",ROUND(T_strat3!C43,1),"; ",ROUND(T_strat3!D43,1),"]")))</f>
        <v>[25.1; 152.8]</v>
      </c>
      <c r="N89" s="22" t="str">
        <f>IF(T_strat3!G43=".","-",(CONCATENATE("[",ROUND(T_strat3!G43,1),"; ",ROUND(T_strat3!H43,1),"]")))</f>
        <v>-</v>
      </c>
    </row>
    <row r="90" spans="2:14" x14ac:dyDescent="0.2">
      <c r="B90" s="17">
        <f>T_strat1!A44</f>
        <v>0</v>
      </c>
      <c r="C90" s="18">
        <f>ROUND(T_strat1!B44,1)</f>
        <v>0</v>
      </c>
      <c r="D90" s="19">
        <f>ROUND(T_strat1!F44,1)</f>
        <v>0</v>
      </c>
      <c r="G90" s="17">
        <f>T_strat2!A44</f>
        <v>0</v>
      </c>
      <c r="H90" s="18">
        <f>ROUND(T_strat2!B44,1)</f>
        <v>0</v>
      </c>
      <c r="I90" s="19">
        <f>ROUND(T_strat2!F44,1)</f>
        <v>0</v>
      </c>
      <c r="L90" s="17" t="str">
        <f>T_strat3!A44</f>
        <v>All other brands</v>
      </c>
      <c r="M90" s="18">
        <f>ROUND(T_strat3!B44,1)</f>
        <v>2956.8</v>
      </c>
      <c r="N90" s="19">
        <f>ROUND(T_strat3!F44,1)</f>
        <v>13.6</v>
      </c>
    </row>
    <row r="91" spans="2:14" x14ac:dyDescent="0.2">
      <c r="B91" s="25"/>
      <c r="C91" s="21" t="str">
        <f>IF(T_strat1!C44=".","-",(CONCATENATE("[",ROUND(T_strat1!C44,1),"; ",ROUND(T_strat1!D44,1),"]")))</f>
        <v>[0; 0]</v>
      </c>
      <c r="D91" s="22" t="str">
        <f>IF(T_strat1!G44=".","-",(CONCATENATE("[",ROUND(T_strat1!G44,1),"; ",ROUND(T_strat1!H44,1),"]")))</f>
        <v>[0; 0]</v>
      </c>
      <c r="G91" s="25"/>
      <c r="H91" s="21" t="str">
        <f>IF(T_strat2!C44=".","-",(CONCATENATE("[",ROUND(T_strat2!C44,1),"; ",ROUND(T_strat2!D44,1),"]")))</f>
        <v>[0; 0]</v>
      </c>
      <c r="I91" s="22" t="str">
        <f>IF(T_strat2!G44=".","-",(CONCATENATE("[",ROUND(T_strat2!G44,1),"; ",ROUND(T_strat2!H44,1),"]")))</f>
        <v>[0; 0]</v>
      </c>
      <c r="L91" s="25"/>
      <c r="M91" s="21" t="str">
        <f>IF(T_strat3!C44=".","-",(CONCATENATE("[",ROUND(T_strat3!C44,1),"; ",ROUND(T_strat3!D44,1),"]")))</f>
        <v>[1584.7; 4328.9]</v>
      </c>
      <c r="N91" s="22" t="str">
        <f>IF(T_strat3!G44=".","-",(CONCATENATE("[",ROUND(T_strat3!G44,1),"; ",ROUND(T_strat3!H44,1),"]")))</f>
        <v>[0; 0]</v>
      </c>
    </row>
    <row r="92" spans="2:14" x14ac:dyDescent="0.2">
      <c r="B92" s="17">
        <f>T_strat1!A45</f>
        <v>0</v>
      </c>
      <c r="C92" s="18">
        <f>ROUND(T_strat1!B45,1)</f>
        <v>0</v>
      </c>
      <c r="D92" s="19">
        <f>ROUND(T_strat1!F45,1)</f>
        <v>0</v>
      </c>
      <c r="G92" s="17">
        <f>T_strat2!A45</f>
        <v>0</v>
      </c>
      <c r="H92" s="18">
        <f>ROUND(T_strat2!B45,1)</f>
        <v>0</v>
      </c>
      <c r="I92" s="19">
        <f>ROUND(T_strat2!F45,1)</f>
        <v>0</v>
      </c>
      <c r="L92" s="17" t="str">
        <f>T_strat3!A45</f>
        <v>All other manufacturers</v>
      </c>
      <c r="M92" s="18">
        <f>ROUND(T_strat3!B45,1)</f>
        <v>1715.5</v>
      </c>
      <c r="N92" s="19">
        <f>ROUND(T_strat3!F45,1)</f>
        <v>0</v>
      </c>
    </row>
    <row r="93" spans="2:14" x14ac:dyDescent="0.2">
      <c r="B93" s="25"/>
      <c r="C93" s="21" t="str">
        <f>IF(T_strat1!C45=".","-",(CONCATENATE("[",ROUND(T_strat1!C45,1),"; ",ROUND(T_strat1!D45,1),"]")))</f>
        <v>[0; 0]</v>
      </c>
      <c r="D93" s="22" t="str">
        <f>IF(T_strat1!G45=".","-",(CONCATENATE("[",ROUND(T_strat1!G45,1),"; ",ROUND(T_strat1!H45,1),"]")))</f>
        <v>[0; 0]</v>
      </c>
      <c r="G93" s="25"/>
      <c r="H93" s="21" t="str">
        <f>IF(T_strat2!C45=".","-",(CONCATENATE("[",ROUND(T_strat2!C45,1),"; ",ROUND(T_strat2!D45,1),"]")))</f>
        <v>[0; 0]</v>
      </c>
      <c r="I93" s="22" t="str">
        <f>IF(T_strat2!G45=".","-",(CONCATENATE("[",ROUND(T_strat2!G45,1),"; ",ROUND(T_strat2!H45,1),"]")))</f>
        <v>[0; 0]</v>
      </c>
      <c r="L93" s="25"/>
      <c r="M93" s="21" t="str">
        <f>IF(T_strat3!C45=".","-",(CONCATENATE("[",ROUND(T_strat3!C45,1),"; ",ROUND(T_strat3!D45,1),"]")))</f>
        <v>[875.1; 2555.9]</v>
      </c>
      <c r="N93" s="22" t="str">
        <f>IF(T_strat3!G45=".","-",(CONCATENATE("[",ROUND(T_strat3!G45,1),"; ",ROUND(T_strat3!H45,1),"]")))</f>
        <v>-</v>
      </c>
    </row>
    <row r="94" spans="2:14" x14ac:dyDescent="0.2">
      <c r="B94" s="17">
        <f>T_strat1!A46</f>
        <v>0</v>
      </c>
      <c r="C94" s="18">
        <f>ROUND(T_strat1!B46,1)</f>
        <v>0</v>
      </c>
      <c r="D94" s="19">
        <f>ROUND(T_strat1!F46,1)</f>
        <v>0</v>
      </c>
      <c r="G94" s="17">
        <f>T_strat2!A46</f>
        <v>0</v>
      </c>
      <c r="H94" s="18">
        <f>ROUND(T_strat2!B46,1)</f>
        <v>0</v>
      </c>
      <c r="I94" s="19">
        <f>ROUND(T_strat2!F46,1)</f>
        <v>0</v>
      </c>
      <c r="L94" s="17" t="str">
        <f>T_strat3!A46</f>
        <v>All manufacturers</v>
      </c>
      <c r="M94" s="18">
        <f>ROUND(T_strat3!B46,1)</f>
        <v>6961.8</v>
      </c>
      <c r="N94" s="19">
        <f>ROUND(T_strat3!F46,1)</f>
        <v>1143.8</v>
      </c>
    </row>
    <row r="95" spans="2:14" x14ac:dyDescent="0.2">
      <c r="B95" s="25"/>
      <c r="C95" s="21" t="str">
        <f>IF(T_strat1!C46=".","-",(CONCATENATE("[",ROUND(T_strat1!C46,1),"; ",ROUND(T_strat1!D46,1),"]")))</f>
        <v>[0; 0]</v>
      </c>
      <c r="D95" s="22" t="str">
        <f>IF(T_strat1!G46=".","-",(CONCATENATE("[",ROUND(T_strat1!G46,1),"; ",ROUND(T_strat1!H46,1),"]")))</f>
        <v>[0; 0]</v>
      </c>
      <c r="G95" s="25"/>
      <c r="H95" s="21" t="str">
        <f>IF(T_strat2!C46=".","-",(CONCATENATE("[",ROUND(T_strat2!C46,1),"; ",ROUND(T_strat2!D46,1),"]")))</f>
        <v>[0; 0]</v>
      </c>
      <c r="I95" s="22" t="str">
        <f>IF(T_strat2!G46=".","-",(CONCATENATE("[",ROUND(T_strat2!G46,1),"; ",ROUND(T_strat2!H46,1),"]")))</f>
        <v>[0; 0]</v>
      </c>
      <c r="L95" s="25"/>
      <c r="M95" s="21" t="str">
        <f>IF(T_strat3!C46=".","-",(CONCATENATE("[",ROUND(T_strat3!C46,1),"; ",ROUND(T_strat3!D46,1),"]")))</f>
        <v>[3764.7; 10158.8]</v>
      </c>
      <c r="N95" s="22" t="str">
        <f>IF(T_strat3!G46=".","-",(CONCATENATE("[",ROUND(T_strat3!G46,1),"; ",ROUND(T_strat3!H46,1),"]")))</f>
        <v>[0; 3908.2]</v>
      </c>
    </row>
    <row r="96" spans="2:14" x14ac:dyDescent="0.2">
      <c r="B96" s="17">
        <f>T_strat1!A47</f>
        <v>0</v>
      </c>
      <c r="C96" s="18">
        <f>ROUND(T_strat1!B47,1)</f>
        <v>0</v>
      </c>
      <c r="D96" s="19">
        <f>ROUND(T_strat1!F47,1)</f>
        <v>0</v>
      </c>
      <c r="G96" s="17">
        <f>T_strat2!A47</f>
        <v>0</v>
      </c>
      <c r="H96" s="18">
        <f>ROUND(T_strat2!B47,1)</f>
        <v>0</v>
      </c>
      <c r="I96" s="19">
        <f>ROUND(T_strat2!F47,1)</f>
        <v>0</v>
      </c>
      <c r="L96" s="17">
        <f>T_strat3!A47</f>
        <v>0</v>
      </c>
      <c r="M96" s="18">
        <f>ROUND(T_strat3!B47,1)</f>
        <v>0</v>
      </c>
      <c r="N96" s="19">
        <f>ROUND(T_strat3!F47,1)</f>
        <v>0</v>
      </c>
    </row>
    <row r="97" spans="2:37" x14ac:dyDescent="0.2">
      <c r="B97" s="25"/>
      <c r="C97" s="21" t="str">
        <f>IF(T_strat1!C47=".","-",(CONCATENATE("[",ROUND(T_strat1!C47,1),"; ",ROUND(T_strat1!D47,1),"]")))</f>
        <v>[0; 0]</v>
      </c>
      <c r="D97" s="22" t="str">
        <f>IF(T_strat1!G47=".","-",(CONCATENATE("[",ROUND(T_strat1!G47,1),"; ",ROUND(T_strat1!H47,1),"]")))</f>
        <v>[0; 0]</v>
      </c>
      <c r="G97" s="25"/>
      <c r="H97" s="21" t="str">
        <f>IF(T_strat2!C47=".","-",(CONCATENATE("[",ROUND(T_strat2!C47,1),"; ",ROUND(T_strat2!D47,1),"]")))</f>
        <v>[0; 0]</v>
      </c>
      <c r="I97" s="22" t="str">
        <f>IF(T_strat2!G47=".","-",(CONCATENATE("[",ROUND(T_strat2!G47,1),"; ",ROUND(T_strat2!H47,1),"]")))</f>
        <v>[0; 0]</v>
      </c>
      <c r="L97" s="25"/>
      <c r="M97" s="21" t="str">
        <f>IF(T_strat3!C47=".","-",(CONCATENATE("[",ROUND(T_strat3!C47,1),"; ",ROUND(T_strat3!D47,1),"]")))</f>
        <v>[0; 0]</v>
      </c>
      <c r="N97" s="22" t="str">
        <f>IF(T_strat3!G47=".","-",(CONCATENATE("[",ROUND(T_strat3!G47,1),"; ",ROUND(T_strat3!H47,1),"]")))</f>
        <v>[0; 0]</v>
      </c>
    </row>
    <row r="98" spans="2:37" x14ac:dyDescent="0.2">
      <c r="B98" s="17">
        <f>T_strat1!A48</f>
        <v>0</v>
      </c>
      <c r="C98" s="18">
        <f>ROUND(T_strat1!B48,1)</f>
        <v>0</v>
      </c>
      <c r="D98" s="19">
        <f>ROUND(T_strat1!F48,1)</f>
        <v>0</v>
      </c>
      <c r="G98" s="17">
        <f>T_strat2!A48</f>
        <v>0</v>
      </c>
      <c r="H98" s="18">
        <f>ROUND(T_strat2!B48,1)</f>
        <v>0</v>
      </c>
      <c r="I98" s="19">
        <f>ROUND(T_strat2!F48,1)</f>
        <v>0</v>
      </c>
      <c r="L98" s="17">
        <f>T_strat3!A48</f>
        <v>0</v>
      </c>
      <c r="M98" s="18">
        <f>ROUND(T_strat3!B48,1)</f>
        <v>0</v>
      </c>
      <c r="N98" s="19">
        <f>ROUND(T_strat3!F48,1)</f>
        <v>0</v>
      </c>
    </row>
    <row r="99" spans="2:37" x14ac:dyDescent="0.2">
      <c r="B99" s="25"/>
      <c r="C99" s="21" t="str">
        <f>IF(T_strat1!C48=".","-",(CONCATENATE("[",ROUND(T_strat1!C48,1),"; ",ROUND(T_strat1!D48,1),"]")))</f>
        <v>[0; 0]</v>
      </c>
      <c r="D99" s="22" t="str">
        <f>IF(T_strat1!G48=".","-",(CONCATENATE("[",ROUND(T_strat1!G48,1),"; ",ROUND(T_strat1!H48,1),"]")))</f>
        <v>[0; 0]</v>
      </c>
      <c r="G99" s="25"/>
      <c r="H99" s="21" t="str">
        <f>IF(T_strat2!C48=".","-",(CONCATENATE("[",ROUND(T_strat2!C48,1),"; ",ROUND(T_strat2!D48,1),"]")))</f>
        <v>[0; 0]</v>
      </c>
      <c r="I99" s="22" t="str">
        <f>IF(T_strat2!G48=".","-",(CONCATENATE("[",ROUND(T_strat2!G48,1),"; ",ROUND(T_strat2!H48,1),"]")))</f>
        <v>[0; 0]</v>
      </c>
      <c r="L99" s="25"/>
      <c r="M99" s="21" t="str">
        <f>IF(T_strat3!C48=".","-",(CONCATENATE("[",ROUND(T_strat3!C48,1),"; ",ROUND(T_strat3!D48,1),"]")))</f>
        <v>[0; 0]</v>
      </c>
      <c r="N99" s="22" t="str">
        <f>IF(T_strat3!G48=".","-",(CONCATENATE("[",ROUND(T_strat3!G48,1),"; ",ROUND(T_strat3!H48,1),"]")))</f>
        <v>[0; 0]</v>
      </c>
    </row>
    <row r="100" spans="2:37" x14ac:dyDescent="0.2">
      <c r="B100" s="17">
        <f>T_strat1!A49</f>
        <v>0</v>
      </c>
      <c r="C100" s="18">
        <f>ROUND(T_strat1!B49,1)</f>
        <v>0</v>
      </c>
      <c r="D100" s="19">
        <f>ROUND(T_strat1!F49,1)</f>
        <v>0</v>
      </c>
      <c r="G100" s="17">
        <f>T_strat2!A49</f>
        <v>0</v>
      </c>
      <c r="H100" s="18">
        <f>ROUND(T_strat2!B49,1)</f>
        <v>0</v>
      </c>
      <c r="I100" s="19">
        <f>ROUND(T_strat2!F49,1)</f>
        <v>0</v>
      </c>
      <c r="L100" s="17">
        <f>T_strat3!A49</f>
        <v>0</v>
      </c>
      <c r="M100" s="18">
        <f>ROUND(T_strat3!B49,1)</f>
        <v>0</v>
      </c>
      <c r="N100" s="19">
        <f>ROUND(T_strat3!F49,1)</f>
        <v>0</v>
      </c>
    </row>
    <row r="101" spans="2:37" x14ac:dyDescent="0.2">
      <c r="B101" s="25"/>
      <c r="C101" s="21" t="str">
        <f>IF(T_strat1!C49=".","-",(CONCATENATE("[",ROUND(T_strat1!C49,1),"; ",ROUND(T_strat1!D49,1),"]")))</f>
        <v>[0; 0]</v>
      </c>
      <c r="D101" s="22" t="str">
        <f>IF(T_strat1!G49=".","-",(CONCATENATE("[",ROUND(T_strat1!G49,1),"; ",ROUND(T_strat1!H49,1),"]")))</f>
        <v>[0; 0]</v>
      </c>
      <c r="G101" s="25"/>
      <c r="H101" s="21" t="str">
        <f>IF(T_strat2!C49=".","-",(CONCATENATE("[",ROUND(T_strat2!C49,1),"; ",ROUND(T_strat2!D49,1),"]")))</f>
        <v>[0; 0]</v>
      </c>
      <c r="I101" s="22" t="str">
        <f>IF(T_strat2!G49=".","-",(CONCATENATE("[",ROUND(T_strat2!G49,1),"; ",ROUND(T_strat2!H49,1),"]")))</f>
        <v>[0; 0]</v>
      </c>
      <c r="L101" s="25"/>
      <c r="M101" s="21" t="str">
        <f>IF(T_strat3!C49=".","-",(CONCATENATE("[",ROUND(T_strat3!C49,1),"; ",ROUND(T_strat3!D49,1),"]")))</f>
        <v>[0; 0]</v>
      </c>
      <c r="N101" s="22" t="str">
        <f>IF(T_strat3!G49=".","-",(CONCATENATE("[",ROUND(T_strat3!G49,1),"; ",ROUND(T_strat3!H49,1),"]")))</f>
        <v>[0; 0]</v>
      </c>
    </row>
    <row r="102" spans="2:37" x14ac:dyDescent="0.2">
      <c r="B102" s="17">
        <f>T_strat1!A50</f>
        <v>0</v>
      </c>
      <c r="C102" s="18">
        <f>ROUND(T_strat1!B50,1)</f>
        <v>0</v>
      </c>
      <c r="D102" s="19">
        <f>ROUND(T_strat1!F50,1)</f>
        <v>0</v>
      </c>
      <c r="G102" s="17">
        <f>T_strat2!A50</f>
        <v>0</v>
      </c>
      <c r="H102" s="18">
        <f>ROUND(T_strat2!B50,1)</f>
        <v>0</v>
      </c>
      <c r="I102" s="19">
        <f>ROUND(T_strat2!F50,1)</f>
        <v>0</v>
      </c>
      <c r="L102" s="17">
        <f>T_strat3!A50</f>
        <v>0</v>
      </c>
      <c r="M102" s="18">
        <f>ROUND(T_strat3!B50,1)</f>
        <v>0</v>
      </c>
      <c r="N102" s="19">
        <f>ROUND(T_strat3!F50,1)</f>
        <v>0</v>
      </c>
    </row>
    <row r="103" spans="2:37" x14ac:dyDescent="0.2">
      <c r="B103" s="25"/>
      <c r="C103" s="21" t="str">
        <f>IF(T_strat1!C50=".","-",(CONCATENATE("[",ROUND(T_strat1!C50,1),"; ",ROUND(T_strat1!D50,1),"]")))</f>
        <v>[0; 0]</v>
      </c>
      <c r="D103" s="22" t="str">
        <f>IF(T_strat1!G50=".","-",(CONCATENATE("[",ROUND(T_strat1!G50,1),"; ",ROUND(T_strat1!H50,1),"]")))</f>
        <v>[0; 0]</v>
      </c>
      <c r="G103" s="25"/>
      <c r="H103" s="21" t="str">
        <f>IF(T_strat2!C50=".","-",(CONCATENATE("[",ROUND(T_strat2!C50,1),"; ",ROUND(T_strat2!D50,1),"]")))</f>
        <v>[0; 0]</v>
      </c>
      <c r="I103" s="22" t="str">
        <f>IF(T_strat2!G50=".","-",(CONCATENATE("[",ROUND(T_strat2!G50,1),"; ",ROUND(T_strat2!H50,1),"]")))</f>
        <v>[0; 0]</v>
      </c>
      <c r="L103" s="25"/>
      <c r="M103" s="21" t="str">
        <f>IF(T_strat3!C50=".","-",(CONCATENATE("[",ROUND(T_strat3!C50,1),"; ",ROUND(T_strat3!D50,1),"]")))</f>
        <v>[0; 0]</v>
      </c>
      <c r="N103" s="22" t="str">
        <f>IF(T_strat3!G50=".","-",(CONCATENATE("[",ROUND(T_strat3!G50,1),"; ",ROUND(T_strat3!H50,1),"]")))</f>
        <v>[0; 0]</v>
      </c>
    </row>
    <row r="104" spans="2:37" ht="12" thickBot="1" x14ac:dyDescent="0.25">
      <c r="B104" s="65" t="str">
        <f>T_strat1!A2</f>
        <v>strat1 Footnote: Volume data were available for the following total number of antimalarial products=8202;  by outlet type: Private not for profit=59; private not for profit=58; pharmacy=808; PPMV=6970; informal=56; labs = 8; wholesalers= 243;   The number of antimalarial products with volume data, from outlets that met screening criteria for a full interview but did not complete the interview =15</v>
      </c>
      <c r="C104" s="65"/>
      <c r="D104" s="65"/>
      <c r="G104" s="65" t="str">
        <f>T_strat2!A2</f>
        <v>strat2 Footnote: Volume data were available for the following total number of antimalarial products=9481;  by outlet type: Private not for profit=71; private not for profit=384; pharmacy=1476; PPMV=7191; informal=182; labs = 3; wholesalers= 174;   The number of antimalarial products with volume data, from outlets that met screening criteria for a full interview but did not complete the interview =25</v>
      </c>
      <c r="H104" s="65"/>
      <c r="I104" s="65"/>
      <c r="L104" s="65" t="str">
        <f>T_strat3!A2</f>
        <v>strat3 Footnote: Volume data were available for the following total number of antimalarial products=5273;  by outlet type: Private not for profit=13; private not for profit=228; pharmacy=2561; PPMV=2285; informal=175; labs = 0; wholesalers= 11;   The number of antimalarial products with volume data, from outlets that met screening criteria for a full interview but did not complete the interview =31</v>
      </c>
      <c r="M104" s="65"/>
      <c r="N104" s="65"/>
    </row>
    <row r="108" spans="2:37" s="28" customFormat="1" x14ac:dyDescent="0.2">
      <c r="B108" s="26"/>
      <c r="C108" s="27"/>
      <c r="D108" s="27"/>
    </row>
    <row r="109" spans="2:37" s="28" customFormat="1" x14ac:dyDescent="0.2">
      <c r="B109" s="26"/>
      <c r="C109" s="27"/>
      <c r="D109" s="27"/>
    </row>
    <row r="110" spans="2:37" ht="22.5" x14ac:dyDescent="0.2">
      <c r="B110" s="1" t="s">
        <v>0</v>
      </c>
      <c r="C110" s="2">
        <f t="shared" ref="C110:AB110" si="6">IFERROR(IF((RIGHT(C116,LEN(C116)-2)*1)&gt;50,0,1), "")</f>
        <v>0</v>
      </c>
      <c r="D110" s="2">
        <f t="shared" si="6"/>
        <v>0</v>
      </c>
      <c r="E110" s="3" t="str">
        <f t="shared" si="6"/>
        <v/>
      </c>
      <c r="F110" s="3" t="str">
        <f t="shared" si="6"/>
        <v/>
      </c>
      <c r="G110" s="3" t="str">
        <f t="shared" si="6"/>
        <v/>
      </c>
      <c r="H110" s="3">
        <f t="shared" si="6"/>
        <v>0</v>
      </c>
      <c r="I110" s="3">
        <f t="shared" si="6"/>
        <v>0</v>
      </c>
      <c r="J110" s="3" t="str">
        <f t="shared" si="6"/>
        <v/>
      </c>
      <c r="K110" s="3" t="str">
        <f t="shared" si="6"/>
        <v/>
      </c>
      <c r="L110" s="3" t="str">
        <f t="shared" si="6"/>
        <v/>
      </c>
      <c r="M110" s="3">
        <f t="shared" si="6"/>
        <v>0</v>
      </c>
      <c r="N110" s="3">
        <f t="shared" si="6"/>
        <v>1</v>
      </c>
      <c r="O110" s="3" t="str">
        <f t="shared" si="6"/>
        <v/>
      </c>
      <c r="P110" s="3" t="str">
        <f t="shared" si="6"/>
        <v/>
      </c>
      <c r="Q110" s="3" t="str">
        <f t="shared" si="6"/>
        <v/>
      </c>
      <c r="R110" s="3" t="str">
        <f t="shared" si="6"/>
        <v/>
      </c>
      <c r="S110" s="3" t="str">
        <f t="shared" si="6"/>
        <v/>
      </c>
      <c r="T110" s="3" t="str">
        <f t="shared" si="6"/>
        <v/>
      </c>
      <c r="U110" s="3" t="str">
        <f t="shared" si="6"/>
        <v/>
      </c>
      <c r="V110" s="3" t="str">
        <f t="shared" si="6"/>
        <v/>
      </c>
      <c r="W110" s="3" t="str">
        <f t="shared" si="6"/>
        <v/>
      </c>
      <c r="X110" s="3" t="str">
        <f t="shared" si="6"/>
        <v/>
      </c>
      <c r="Y110" s="3" t="str">
        <f t="shared" si="6"/>
        <v/>
      </c>
      <c r="Z110" s="3" t="str">
        <f t="shared" si="6"/>
        <v/>
      </c>
      <c r="AA110" s="3" t="str">
        <f t="shared" si="6"/>
        <v/>
      </c>
      <c r="AB110" s="3" t="str">
        <f t="shared" si="6"/>
        <v/>
      </c>
      <c r="AC110" s="3" t="str">
        <f t="shared" ref="AC110:AK110" si="7">IFERROR(IF((RIGHT(AC116,LEN(AC116)-2)*1)&gt;50,1,0), "")</f>
        <v/>
      </c>
      <c r="AD110" s="3" t="str">
        <f t="shared" si="7"/>
        <v/>
      </c>
      <c r="AE110" s="3" t="str">
        <f t="shared" si="7"/>
        <v/>
      </c>
      <c r="AF110" s="3" t="str">
        <f t="shared" si="7"/>
        <v/>
      </c>
      <c r="AG110" s="3" t="str">
        <f t="shared" si="7"/>
        <v/>
      </c>
      <c r="AH110" s="3" t="str">
        <f t="shared" si="7"/>
        <v/>
      </c>
      <c r="AI110" s="3" t="str">
        <f t="shared" si="7"/>
        <v/>
      </c>
      <c r="AJ110" s="3" t="str">
        <f t="shared" si="7"/>
        <v/>
      </c>
      <c r="AK110" s="3" t="str">
        <f t="shared" si="7"/>
        <v/>
      </c>
    </row>
    <row r="111" spans="2:37" ht="12" thickBot="1" x14ac:dyDescent="0.25">
      <c r="B111" s="49"/>
      <c r="C111" s="50"/>
      <c r="D111" s="50"/>
      <c r="G111" s="51"/>
      <c r="H111" s="51"/>
      <c r="I111" s="51"/>
      <c r="L111" s="51"/>
      <c r="M111" s="51"/>
      <c r="N111" s="51"/>
    </row>
    <row r="112" spans="2:37" s="7" customFormat="1" ht="15.75" x14ac:dyDescent="0.25">
      <c r="B112" s="71" t="s">
        <v>4</v>
      </c>
      <c r="C112" s="71"/>
      <c r="D112" s="71"/>
      <c r="G112" s="71" t="s">
        <v>4</v>
      </c>
      <c r="H112" s="71"/>
      <c r="I112" s="71"/>
      <c r="L112" s="71" t="s">
        <v>4</v>
      </c>
      <c r="M112" s="71"/>
      <c r="N112" s="71"/>
    </row>
    <row r="113" spans="2:14" x14ac:dyDescent="0.2">
      <c r="B113" s="4" t="str">
        <f>CONCATENATE("Table number: ",T_strat1!A1)</f>
        <v>Table number: T_6_3_strat1</v>
      </c>
      <c r="G113" s="3" t="str">
        <f>CONCATENATE("Table number: ",T_strat2!A1)</f>
        <v>Table number: T_6_3_strat2</v>
      </c>
      <c r="L113" s="3" t="str">
        <f>CONCATENATE("Table number: ",T_strat3!A1)</f>
        <v>Table number: T_6_3_strat3</v>
      </c>
    </row>
    <row r="115" spans="2:14" ht="22.5" x14ac:dyDescent="0.2">
      <c r="B115" s="56" t="s">
        <v>1</v>
      </c>
      <c r="C115" s="8" t="str">
        <f>IF(T_strat1!B2="","",T_strat1!B2)</f>
        <v>Retail total</v>
      </c>
      <c r="D115" s="8" t="str">
        <f>IF(T_strat1!F2="","",T_strat1!F2)</f>
        <v>Wholesale</v>
      </c>
      <c r="G115" s="59" t="s">
        <v>2</v>
      </c>
      <c r="H115" s="9" t="str">
        <f>IF(T_strat2!B2="","",T_strat2!B2)</f>
        <v>Retail total</v>
      </c>
      <c r="I115" s="9" t="str">
        <f>IF(T_strat2!F2="","",T_strat2!F2)</f>
        <v>Wholesale</v>
      </c>
      <c r="L115" s="62" t="s">
        <v>2</v>
      </c>
      <c r="M115" s="10" t="str">
        <f>IF(T_strat3!B2="","",T_strat3!B2)</f>
        <v>Retail total</v>
      </c>
      <c r="N115" s="10" t="str">
        <f>IF(T_strat3!F2="","",T_strat3!F2)</f>
        <v>Wholesale</v>
      </c>
    </row>
    <row r="116" spans="2:14" x14ac:dyDescent="0.2">
      <c r="B116" s="57"/>
      <c r="C116" s="11" t="str">
        <f>CONCATENATE("N=",T_strat1!E4)</f>
        <v>N=7959</v>
      </c>
      <c r="D116" s="11" t="str">
        <f>CONCATENATE("N=",T_strat1!I4)</f>
        <v>N=243</v>
      </c>
      <c r="G116" s="60"/>
      <c r="H116" s="12" t="str">
        <f>CONCATENATE("N=",T_strat2!E4)</f>
        <v>N=9307</v>
      </c>
      <c r="I116" s="12" t="str">
        <f>CONCATENATE("N=",T_strat2!I4)</f>
        <v>N=174</v>
      </c>
      <c r="L116" s="63"/>
      <c r="M116" s="13" t="str">
        <f>CONCATENATE("N=",T_strat3!E4)</f>
        <v>N=5262</v>
      </c>
      <c r="N116" s="13" t="str">
        <f>CONCATENATE("N=",T_strat3!I4)</f>
        <v>N=11</v>
      </c>
    </row>
    <row r="117" spans="2:14" x14ac:dyDescent="0.2">
      <c r="B117" s="57"/>
      <c r="C117" s="11" t="s">
        <v>3</v>
      </c>
      <c r="D117" s="11" t="s">
        <v>3</v>
      </c>
      <c r="G117" s="60"/>
      <c r="H117" s="12" t="s">
        <v>3</v>
      </c>
      <c r="I117" s="12" t="s">
        <v>3</v>
      </c>
      <c r="L117" s="63"/>
      <c r="M117" s="13" t="str">
        <f t="shared" ref="M117:N117" si="8">"%"</f>
        <v>%</v>
      </c>
      <c r="N117" s="13" t="str">
        <f t="shared" si="8"/>
        <v>%</v>
      </c>
    </row>
    <row r="118" spans="2:14" x14ac:dyDescent="0.2">
      <c r="B118" s="58"/>
      <c r="C118" s="14" t="str">
        <f t="shared" ref="C118:D118" si="9">"[95% CI]"</f>
        <v>[95% CI]</v>
      </c>
      <c r="D118" s="14" t="str">
        <f t="shared" si="9"/>
        <v>[95% CI]</v>
      </c>
      <c r="G118" s="61"/>
      <c r="H118" s="15" t="str">
        <f t="shared" ref="H118:I118" si="10">"[95% CI]"</f>
        <v>[95% CI]</v>
      </c>
      <c r="I118" s="15" t="str">
        <f t="shared" si="10"/>
        <v>[95% CI]</v>
      </c>
      <c r="L118" s="64"/>
      <c r="M118" s="16" t="str">
        <f t="shared" ref="M118:N118" si="11">"[95% CI]"</f>
        <v>[95% CI]</v>
      </c>
      <c r="N118" s="16" t="str">
        <f t="shared" si="11"/>
        <v>[95% CI]</v>
      </c>
    </row>
    <row r="119" spans="2:14" s="35" customFormat="1" x14ac:dyDescent="0.2">
      <c r="B119" s="46" t="str">
        <f>'Table iii'!$B$10</f>
        <v>Any Antimalarial</v>
      </c>
      <c r="C119" s="47">
        <f>IF('Table iii'!C10=0,0,('Table iii'!C10/('Table iii'!$C$10)))</f>
        <v>1</v>
      </c>
      <c r="D119" s="47">
        <f>IF('Table iii'!D10=0,0,('Table iii'!D10/('Table iii'!$C$10)))</f>
        <v>0.13456506518710545</v>
      </c>
      <c r="G119" s="46" t="str">
        <f>'Table iii'!$G$10</f>
        <v>Any Antimalarial</v>
      </c>
      <c r="H119" s="47">
        <f>IF('Table iii'!H10=0,0,('Table iii'!H10/('Table iii'!$H$10)))</f>
        <v>1</v>
      </c>
      <c r="I119" s="47">
        <f>IF('Table iii'!I10=0,0,('Table iii'!I10/('Table iii'!$H$10)))</f>
        <v>4.3644477346086605E-2</v>
      </c>
      <c r="L119" s="46" t="str">
        <f>'Table iii'!$L$10</f>
        <v>Any Antimalarial</v>
      </c>
      <c r="M119" s="47">
        <f>IF('Table iii'!M10=0,0,('Table iii'!M10/('Table iii'!$M$10)))</f>
        <v>1</v>
      </c>
      <c r="N119" s="47">
        <f>IF('Table iii'!N10=0,0,('Table iii'!N10/('Table iii'!$M$10)))</f>
        <v>9.2706610830063527E-2</v>
      </c>
    </row>
    <row r="120" spans="2:14" s="35" customFormat="1" x14ac:dyDescent="0.2">
      <c r="B120" s="34" t="str">
        <f>'Table iii'!$B$12</f>
        <v>AJANTA PHARMA;AFLOTIN 20/120</v>
      </c>
      <c r="C120" s="31">
        <f>IF('Table iii'!C12=0,0,('Table iii'!C12/('Table iii'!$C$10)))</f>
        <v>3.629031683086431E-4</v>
      </c>
      <c r="D120" s="32">
        <f>IF('Table iii'!D12=0,0,('Table iii'!D12/('Table iii'!$C$10)))</f>
        <v>0</v>
      </c>
      <c r="G120" s="34" t="str">
        <f>'Table iii'!$G$12</f>
        <v>Manufacture-brand-combo-1</v>
      </c>
      <c r="H120" s="31">
        <f>IF('Table iii'!H12=0,0,('Table iii'!H12/('Table iii'!$H$10)))</f>
        <v>1.9098668493809971E-2</v>
      </c>
      <c r="I120" s="32">
        <f>IF('Table iii'!I12=0,0,('Table iii'!I12/('Table iii'!$H$10)))</f>
        <v>9.9194777211285799E-4</v>
      </c>
      <c r="L120" s="34" t="str">
        <f>'Table iii'!$L$12</f>
        <v>Manufacture-brand-combo-1</v>
      </c>
      <c r="M120" s="31">
        <f>IF('Table iii'!M12=0,0,('Table iii'!M12/('Table iii'!$M$10)))</f>
        <v>5.1889576266552525E-4</v>
      </c>
      <c r="N120" s="32">
        <f>IF('Table iii'!N12=0,0,('Table iii'!N12/('Table iii'!$M$10)))</f>
        <v>0</v>
      </c>
    </row>
    <row r="121" spans="2:14" s="35" customFormat="1" x14ac:dyDescent="0.2">
      <c r="B121" s="34" t="str">
        <f>'Table iii'!$B$14</f>
        <v>ARCHY PHARMA NIGERIA;COLAMAR</v>
      </c>
      <c r="C121" s="31">
        <f>IF('Table iii'!C14=0,0,('Table iii'!C14/('Table iii'!$C$10)))</f>
        <v>5.5312431821973535E-3</v>
      </c>
      <c r="D121" s="32">
        <f>IF('Table iii'!D14=0,0,('Table iii'!D14/('Table iii'!$C$10)))</f>
        <v>1.3268424287276716E-3</v>
      </c>
      <c r="G121" s="34" t="str">
        <f>'Table iii'!$G$14</f>
        <v>Manufacture-brand-combo-2</v>
      </c>
      <c r="H121" s="31">
        <f>IF('Table iii'!H14=0,0,('Table iii'!H14/('Table iii'!$H$10)))</f>
        <v>1.1681103486788268E-2</v>
      </c>
      <c r="I121" s="32">
        <f>IF('Table iii'!I14=0,0,('Table iii'!I14/('Table iii'!$H$10)))</f>
        <v>3.9402369836705192E-4</v>
      </c>
      <c r="L121" s="34" t="str">
        <f>'Table iii'!$L$14</f>
        <v>Manufacture-brand-combo-2</v>
      </c>
      <c r="M121" s="31">
        <f>IF('Table iii'!M14=0,0,('Table iii'!M14/('Table iii'!$M$10)))</f>
        <v>6.1969578981704776E-3</v>
      </c>
      <c r="N121" s="32">
        <f>IF('Table iii'!N14=0,0,('Table iii'!N14/('Table iii'!$M$10)))</f>
        <v>0</v>
      </c>
    </row>
    <row r="122" spans="2:14" s="35" customFormat="1" x14ac:dyDescent="0.2">
      <c r="B122" s="34" t="str">
        <f>'Table iii'!$B$16</f>
        <v>BLISS GVS PHARMA;LONART</v>
      </c>
      <c r="C122" s="31">
        <f>IF('Table iii'!C16=0,0,('Table iii'!C16/('Table iii'!$C$10)))</f>
        <v>7.8426297860083372E-2</v>
      </c>
      <c r="D122" s="32">
        <f>IF('Table iii'!D16=0,0,('Table iii'!D16/('Table iii'!$C$10)))</f>
        <v>7.1111909640675956E-3</v>
      </c>
      <c r="G122" s="34" t="str">
        <f>'Table iii'!$G$16</f>
        <v>Manufacture-brand-combo-3</v>
      </c>
      <c r="H122" s="31">
        <f>IF('Table iii'!H16=0,0,('Table iii'!H16/('Table iii'!$H$10)))</f>
        <v>2.9472176630384036E-2</v>
      </c>
      <c r="I122" s="32">
        <f>IF('Table iii'!I16=0,0,('Table iii'!I16/('Table iii'!$H$10)))</f>
        <v>8.2294926278992666E-4</v>
      </c>
      <c r="L122" s="34" t="str">
        <f>'Table iii'!$L$16</f>
        <v>Manufacture-brand-combo-3</v>
      </c>
      <c r="M122" s="31">
        <f>IF('Table iii'!M16=0,0,('Table iii'!M16/('Table iii'!$M$10)))</f>
        <v>0.12219165580920022</v>
      </c>
      <c r="N122" s="32">
        <f>IF('Table iii'!N16=0,0,('Table iii'!N16/('Table iii'!$M$10)))</f>
        <v>2.8255684378635522E-2</v>
      </c>
    </row>
    <row r="123" spans="2:14" s="35" customFormat="1" x14ac:dyDescent="0.2">
      <c r="B123" s="34" t="str">
        <f>'Table iii'!$B$18</f>
        <v>BLISS GVS PHARMA;P-ALAXIN</v>
      </c>
      <c r="C123" s="31">
        <f>IF('Table iii'!C18=0,0,('Table iii'!C18/('Table iii'!$C$10)))</f>
        <v>2.7175672226428763E-2</v>
      </c>
      <c r="D123" s="32">
        <f>IF('Table iii'!D18=0,0,('Table iii'!D18/('Table iii'!$C$10)))</f>
        <v>2.5210719118651517E-3</v>
      </c>
      <c r="G123" s="34" t="str">
        <f>'Table iii'!$G$18</f>
        <v>Manufacture-brand-combo-4</v>
      </c>
      <c r="H123" s="31">
        <f>IF('Table iii'!H18=0,0,('Table iii'!H18/('Table iii'!$H$10)))</f>
        <v>1.1949909086762059E-2</v>
      </c>
      <c r="I123" s="32">
        <f>IF('Table iii'!I18=0,0,('Table iii'!I18/('Table iii'!$H$10)))</f>
        <v>1.1927865802937331E-3</v>
      </c>
      <c r="L123" s="34" t="str">
        <f>'Table iii'!$L$18</f>
        <v>Manufacture-brand-combo-4</v>
      </c>
      <c r="M123" s="31">
        <f>IF('Table iii'!M18=0,0,('Table iii'!M18/('Table iii'!$M$10)))</f>
        <v>3.2485288211525444E-2</v>
      </c>
      <c r="N123" s="32">
        <f>IF('Table iii'!N18=0,0,('Table iii'!N18/('Table iii'!$M$10)))</f>
        <v>8.6507767409499641E-4</v>
      </c>
    </row>
    <row r="124" spans="2:14" s="35" customFormat="1" x14ac:dyDescent="0.2">
      <c r="B124" s="34" t="str">
        <f>'Table iii'!$B$20</f>
        <v>CIRON DRUGS &amp; PHARMA;LARIS</v>
      </c>
      <c r="C124" s="31">
        <f>IF('Table iii'!C20=0,0,('Table iii'!C20/('Table iii'!$C$10)))</f>
        <v>1.1302758206673711E-2</v>
      </c>
      <c r="D124" s="32">
        <f>IF('Table iii'!D20=0,0,('Table iii'!D20/('Table iii'!$C$10)))</f>
        <v>0</v>
      </c>
      <c r="G124" s="34" t="str">
        <f>'Table iii'!$G$20</f>
        <v>Manufacture-brand-combo-5</v>
      </c>
      <c r="H124" s="31">
        <f>IF('Table iii'!H20=0,0,('Table iii'!H20/('Table iii'!$H$10)))</f>
        <v>4.4720312059421353E-3</v>
      </c>
      <c r="I124" s="32">
        <f>IF('Table iii'!I20=0,0,('Table iii'!I20/('Table iii'!$H$10)))</f>
        <v>9.3683956255103263E-5</v>
      </c>
      <c r="L124" s="34" t="str">
        <f>'Table iii'!$L$20</f>
        <v>Manufacture-brand-combo-5</v>
      </c>
      <c r="M124" s="31">
        <f>IF('Table iii'!M20=0,0,('Table iii'!M20/('Table iii'!$M$10)))</f>
        <v>3.5975767266199937E-3</v>
      </c>
      <c r="N124" s="32">
        <f>IF('Table iii'!N20=0,0,('Table iii'!N20/('Table iii'!$M$10)))</f>
        <v>0</v>
      </c>
    </row>
    <row r="125" spans="2:14" s="35" customFormat="1" x14ac:dyDescent="0.2">
      <c r="B125" s="34" t="str">
        <f>'Table iii'!$B$22</f>
        <v>CLAROID PHARMA;ROTEM PLUS</v>
      </c>
      <c r="C125" s="31">
        <f>IF('Table iii'!C22=0,0,('Table iii'!C22/('Table iii'!$C$10)))</f>
        <v>0</v>
      </c>
      <c r="D125" s="32">
        <f>IF('Table iii'!D22=0,0,('Table iii'!D22/('Table iii'!$C$10)))</f>
        <v>0</v>
      </c>
      <c r="G125" s="34" t="str">
        <f>'Table iii'!$G$22</f>
        <v>Manufacture-brand-combo-6</v>
      </c>
      <c r="H125" s="31">
        <f>IF('Table iii'!H22=0,0,('Table iii'!H22/('Table iii'!$H$10)))</f>
        <v>2.9433907040410543E-3</v>
      </c>
      <c r="I125" s="32">
        <f>IF('Table iii'!I22=0,0,('Table iii'!I22/('Table iii'!$H$10)))</f>
        <v>2.1568740909058905E-3</v>
      </c>
      <c r="L125" s="34" t="str">
        <f>'Table iii'!$L$22</f>
        <v>Manufacture-brand-combo-6</v>
      </c>
      <c r="M125" s="31">
        <f>IF('Table iii'!M22=0,0,('Table iii'!M22/('Table iii'!$M$10)))</f>
        <v>0</v>
      </c>
      <c r="N125" s="32">
        <f>IF('Table iii'!N22=0,0,('Table iii'!N22/('Table iii'!$M$10)))</f>
        <v>0</v>
      </c>
    </row>
    <row r="126" spans="2:14" s="35" customFormat="1" x14ac:dyDescent="0.2">
      <c r="B126" s="34" t="str">
        <f>'Table iii'!$B$24</f>
        <v>DIVINE ESSENTIALS FORMULATIONS;ASTAB</v>
      </c>
      <c r="C126" s="31">
        <f>IF('Table iii'!C24=0,0,('Table iii'!C24/('Table iii'!$C$10)))</f>
        <v>0</v>
      </c>
      <c r="D126" s="32">
        <f>IF('Table iii'!D24=0,0,('Table iii'!D24/('Table iii'!$C$10)))</f>
        <v>0</v>
      </c>
      <c r="G126" s="34" t="str">
        <f>'Table iii'!$G$24</f>
        <v>Manufacture-brand-combo-7</v>
      </c>
      <c r="H126" s="31">
        <f>IF('Table iii'!H24=0,0,('Table iii'!H24/('Table iii'!$H$10)))</f>
        <v>2.001132167549776E-2</v>
      </c>
      <c r="I126" s="32">
        <f>IF('Table iii'!I24=0,0,('Table iii'!I24/('Table iii'!$H$10)))</f>
        <v>9.9837706322840445E-4</v>
      </c>
      <c r="L126" s="34" t="str">
        <f>'Table iii'!$L$24</f>
        <v>Manufacture-brand-combo-7</v>
      </c>
      <c r="M126" s="31">
        <f>IF('Table iii'!M24=0,0,('Table iii'!M24/('Table iii'!$M$10)))</f>
        <v>0</v>
      </c>
      <c r="N126" s="32">
        <f>IF('Table iii'!N24=0,0,('Table iii'!N24/('Table iii'!$M$10)))</f>
        <v>0</v>
      </c>
    </row>
    <row r="127" spans="2:14" s="35" customFormat="1" x14ac:dyDescent="0.2">
      <c r="B127" s="34" t="str">
        <f>'Table iii'!$B$26</f>
        <v>FRONT PHARMA PLC;CAMOSUNATE ADULT</v>
      </c>
      <c r="C127" s="31">
        <f>IF('Table iii'!C26=0,0,('Table iii'!C26/('Table iii'!$C$10)))</f>
        <v>1.8302725409923726E-2</v>
      </c>
      <c r="D127" s="32">
        <f>IF('Table iii'!D26=0,0,('Table iii'!D26/('Table iii'!$C$10)))</f>
        <v>0</v>
      </c>
      <c r="G127" s="34" t="str">
        <f>'Table iii'!$G$26</f>
        <v>Manufacture-brand-combo-8</v>
      </c>
      <c r="H127" s="31">
        <f>IF('Table iii'!H26=0,0,('Table iii'!H26/('Table iii'!$H$10)))</f>
        <v>3.0208483541473985E-3</v>
      </c>
      <c r="I127" s="32">
        <f>IF('Table iii'!I26=0,0,('Table iii'!I26/('Table iii'!$H$10)))</f>
        <v>1.0715485192577171E-5</v>
      </c>
      <c r="L127" s="34" t="str">
        <f>'Table iii'!$L$26</f>
        <v>Manufacture-brand-combo-8</v>
      </c>
      <c r="M127" s="31">
        <f>IF('Table iii'!M26=0,0,('Table iii'!M26/('Table iii'!$M$10)))</f>
        <v>4.7203676014458185E-2</v>
      </c>
      <c r="N127" s="32">
        <f>IF('Table iii'!N26=0,0,('Table iii'!N26/('Table iii'!$M$10)))</f>
        <v>0</v>
      </c>
    </row>
    <row r="128" spans="2:14" s="35" customFormat="1" x14ac:dyDescent="0.2">
      <c r="B128" s="34" t="str">
        <f>'Table iii'!$B$28</f>
        <v>GLOBELA PHARMA;AQUAMAL QS</v>
      </c>
      <c r="C128" s="31">
        <f>IF('Table iii'!C28=0,0,('Table iii'!C28/('Table iii'!$C$10)))</f>
        <v>1.6811899231272702E-3</v>
      </c>
      <c r="D128" s="32">
        <f>IF('Table iii'!D28=0,0,('Table iii'!D28/('Table iii'!$C$10)))</f>
        <v>2.0000313708043331E-2</v>
      </c>
      <c r="G128" s="34" t="str">
        <f>'Table iii'!$G$28</f>
        <v>Manufacture-brand-combo-9</v>
      </c>
      <c r="H128" s="31">
        <f>IF('Table iii'!H28=0,0,('Table iii'!H28/('Table iii'!$H$10)))</f>
        <v>1.6434492718215498E-3</v>
      </c>
      <c r="I128" s="32">
        <f>IF('Table iii'!I28=0,0,('Table iii'!I28/('Table iii'!$H$10)))</f>
        <v>0</v>
      </c>
      <c r="L128" s="34" t="str">
        <f>'Table iii'!$L$28</f>
        <v>Manufacture-brand-combo-9</v>
      </c>
      <c r="M128" s="31">
        <f>IF('Table iii'!M28=0,0,('Table iii'!M28/('Table iii'!$M$10)))</f>
        <v>9.7670059978467337E-4</v>
      </c>
      <c r="N128" s="32">
        <f>IF('Table iii'!N28=0,0,('Table iii'!N28/('Table iii'!$M$10)))</f>
        <v>0</v>
      </c>
    </row>
    <row r="129" spans="2:14" s="35" customFormat="1" x14ac:dyDescent="0.2">
      <c r="B129" s="34" t="str">
        <f>'Table iii'!$B$30</f>
        <v>GREENFIELD PHARMA (JIANGSU);LUTHERMIN</v>
      </c>
      <c r="C129" s="31">
        <f>IF('Table iii'!C30=0,0,('Table iii'!C30/('Table iii'!$C$10)))</f>
        <v>6.3383284209505653E-4</v>
      </c>
      <c r="D129" s="32">
        <f>IF('Table iii'!D30=0,0,('Table iii'!D30/('Table iii'!$C$10)))</f>
        <v>9.9816195605520694E-5</v>
      </c>
      <c r="G129" s="34" t="str">
        <f>'Table iii'!$G$30</f>
        <v>Manufacture-brand-combo-10</v>
      </c>
      <c r="H129" s="31">
        <f>IF('Table iii'!H30=0,0,('Table iii'!H30/('Table iii'!$H$10)))</f>
        <v>2.9325221404885835E-2</v>
      </c>
      <c r="I129" s="32">
        <f>IF('Table iii'!I30=0,0,('Table iii'!I30/('Table iii'!$H$10)))</f>
        <v>1.3676326829646137E-2</v>
      </c>
      <c r="L129" s="34" t="str">
        <f>'Table iii'!$L$30</f>
        <v>Manufacture-brand-combo-10</v>
      </c>
      <c r="M129" s="31">
        <f>IF('Table iii'!M30=0,0,('Table iii'!M30/('Table iii'!$M$10)))</f>
        <v>5.2794627015387748E-5</v>
      </c>
      <c r="N129" s="32">
        <f>IF('Table iii'!N30=0,0,('Table iii'!N30/('Table iii'!$M$10)))</f>
        <v>0</v>
      </c>
    </row>
    <row r="130" spans="2:14" s="35" customFormat="1" x14ac:dyDescent="0.2">
      <c r="B130" s="34" t="str">
        <f>'Table iii'!$B$32</f>
        <v>JIANGSU RUINIAN QIANJIN PHARMA;CLARTEM</v>
      </c>
      <c r="C130" s="31">
        <f>IF('Table iii'!C32=0,0,('Table iii'!C32/('Table iii'!$C$10)))</f>
        <v>2.9782300877384361E-2</v>
      </c>
      <c r="D130" s="32">
        <f>IF('Table iii'!D32=0,0,('Table iii'!D32/('Table iii'!$C$10)))</f>
        <v>1.6220131785897114E-3</v>
      </c>
      <c r="G130" s="34" t="str">
        <f>'Table iii'!$G$32</f>
        <v>Manufacture-brand-combo-11</v>
      </c>
      <c r="H130" s="31">
        <f>IF('Table iii'!H32=0,0,('Table iii'!H32/('Table iii'!$H$10)))</f>
        <v>6.8426026872599926E-4</v>
      </c>
      <c r="I130" s="32">
        <f>IF('Table iii'!I32=0,0,('Table iii'!I32/('Table iii'!$H$10)))</f>
        <v>0</v>
      </c>
      <c r="L130" s="34" t="str">
        <f>'Table iii'!$L$32</f>
        <v>Manufacture-brand-combo-11</v>
      </c>
      <c r="M130" s="31">
        <f>IF('Table iii'!M32=0,0,('Table iii'!M32/('Table iii'!$M$10)))</f>
        <v>1.4411424757286129E-2</v>
      </c>
      <c r="N130" s="32">
        <f>IF('Table iii'!N32=0,0,('Table iii'!N32/('Table iii'!$M$10)))</f>
        <v>0</v>
      </c>
    </row>
    <row r="131" spans="2:14" s="35" customFormat="1" x14ac:dyDescent="0.2">
      <c r="B131" s="34" t="str">
        <f>'Table iii'!$B$34</f>
        <v>JIANGSU RUINIAN QIANJIN PHARMA;MELOFAN</v>
      </c>
      <c r="C131" s="31">
        <f>IF('Table iii'!C34=0,0,('Table iii'!C34/('Table iii'!$C$10)))</f>
        <v>1.0003008745324683E-3</v>
      </c>
      <c r="D131" s="32">
        <f>IF('Table iii'!D34=0,0,('Table iii'!D34/('Table iii'!$C$10)))</f>
        <v>0</v>
      </c>
      <c r="G131" s="34" t="str">
        <f>'Table iii'!$G$34</f>
        <v>Manufacture-brand-combo-12</v>
      </c>
      <c r="H131" s="31">
        <f>IF('Table iii'!H34=0,0,('Table iii'!H34/('Table iii'!$H$10)))</f>
        <v>1.5876369018042121E-2</v>
      </c>
      <c r="I131" s="32">
        <f>IF('Table iii'!I34=0,0,('Table iii'!I34/('Table iii'!$H$10)))</f>
        <v>6.1200728285605035E-4</v>
      </c>
      <c r="L131" s="34" t="str">
        <f>'Table iii'!$L$34</f>
        <v>Manufacture-brand-combo-12</v>
      </c>
      <c r="M131" s="31">
        <f>IF('Table iii'!M34=0,0,('Table iii'!M34/('Table iii'!$M$10)))</f>
        <v>2.2317043048361764E-3</v>
      </c>
      <c r="N131" s="32">
        <f>IF('Table iii'!N34=0,0,('Table iii'!N34/('Table iii'!$M$10)))</f>
        <v>0</v>
      </c>
    </row>
    <row r="132" spans="2:14" s="35" customFormat="1" x14ac:dyDescent="0.2">
      <c r="B132" s="34" t="str">
        <f>'Table iii'!$B$36</f>
        <v>KRISHAR PHARMA IND;KRISHAT</v>
      </c>
      <c r="C132" s="31">
        <f>IF('Table iii'!C36=0,0,('Table iii'!C36/('Table iii'!$C$10)))</f>
        <v>1.1193673364333393E-3</v>
      </c>
      <c r="D132" s="32">
        <f>IF('Table iii'!D36=0,0,('Table iii'!D36/('Table iii'!$C$10)))</f>
        <v>0</v>
      </c>
      <c r="G132" s="34" t="str">
        <f>'Table iii'!$G$36</f>
        <v>Manufacture-brand-combo-13</v>
      </c>
      <c r="H132" s="31">
        <f>IF('Table iii'!H36=0,0,('Table iii'!H36/('Table iii'!$H$10)))</f>
        <v>3.1162467880333139E-2</v>
      </c>
      <c r="I132" s="32">
        <f>IF('Table iii'!I36=0,0,('Table iii'!I36/('Table iii'!$H$10)))</f>
        <v>4.3474254209884518E-5</v>
      </c>
      <c r="L132" s="34" t="str">
        <f>'Table iii'!$L$36</f>
        <v>Manufacture-brand-combo-13</v>
      </c>
      <c r="M132" s="31">
        <f>IF('Table iii'!M36=0,0,('Table iii'!M36/('Table iii'!$M$10)))</f>
        <v>1.8821284530985733E-3</v>
      </c>
      <c r="N132" s="32">
        <f>IF('Table iii'!N36=0,0,('Table iii'!N36/('Table iii'!$M$10)))</f>
        <v>0</v>
      </c>
    </row>
    <row r="133" spans="2:14" s="35" customFormat="1" x14ac:dyDescent="0.2">
      <c r="B133" s="34" t="str">
        <f>'Table iii'!$B$38</f>
        <v>LABORATE PHARMA;HAVAX FORTE SOFTGEL</v>
      </c>
      <c r="C133" s="31">
        <f>IF('Table iii'!C38=0,0,('Table iii'!C38/('Table iii'!$C$10)))</f>
        <v>3.7843171645355916E-2</v>
      </c>
      <c r="D133" s="32">
        <f>IF('Table iii'!D38=0,0,('Table iii'!D38/('Table iii'!$C$10)))</f>
        <v>9.1125056859582849E-3</v>
      </c>
      <c r="G133" s="34" t="str">
        <f>'Table iii'!$G$38</f>
        <v>Manufacture-brand-combo-14</v>
      </c>
      <c r="H133" s="31">
        <f>IF('Table iii'!H38=0,0,('Table iii'!H38/('Table iii'!$H$10)))</f>
        <v>3.2979201855554653E-3</v>
      </c>
      <c r="I133" s="32">
        <f>IF('Table iii'!I38=0,0,('Table iii'!I38/('Table iii'!$H$10)))</f>
        <v>0</v>
      </c>
      <c r="L133" s="34" t="str">
        <f>'Table iii'!$L$38</f>
        <v>Manufacture-brand-combo-14</v>
      </c>
      <c r="M133" s="31">
        <f>IF('Table iii'!M38=0,0,('Table iii'!M38/('Table iii'!$M$10)))</f>
        <v>1.2430117826294364E-2</v>
      </c>
      <c r="N133" s="32">
        <f>IF('Table iii'!N38=0,0,('Table iii'!N38/('Table iii'!$M$10)))</f>
        <v>0</v>
      </c>
    </row>
    <row r="134" spans="2:14" s="35" customFormat="1" x14ac:dyDescent="0.2">
      <c r="B134" s="34" t="str">
        <f>'Table iii'!$B$40</f>
        <v>MAXHEAL LABORATORIES;MALANTER DS</v>
      </c>
      <c r="C134" s="31">
        <f>IF('Table iii'!C40=0,0,('Table iii'!C40/('Table iii'!$C$10)))</f>
        <v>7.4778728883527337E-2</v>
      </c>
      <c r="D134" s="32">
        <f>IF('Table iii'!D40=0,0,('Table iii'!D40/('Table iii'!$C$10)))</f>
        <v>1.1964396988973162E-2</v>
      </c>
      <c r="G134" s="34" t="str">
        <f>'Table iii'!$G$40</f>
        <v>Manufacture-brand-combo-15</v>
      </c>
      <c r="H134" s="31">
        <f>IF('Table iii'!H40=0,0,('Table iii'!H40/('Table iii'!$H$10)))</f>
        <v>3.7994048925680765E-4</v>
      </c>
      <c r="I134" s="32">
        <f>IF('Table iii'!I40=0,0,('Table iii'!I40/('Table iii'!$H$10)))</f>
        <v>0</v>
      </c>
      <c r="L134" s="34" t="str">
        <f>'Table iii'!$L$40</f>
        <v>Manufacture-brand-combo-15</v>
      </c>
      <c r="M134" s="31">
        <f>IF('Table iii'!M40=0,0,('Table iii'!M40/('Table iii'!$M$10)))</f>
        <v>8.3000695757763174E-3</v>
      </c>
      <c r="N134" s="32">
        <f>IF('Table iii'!N40=0,0,('Table iii'!N40/('Table iii'!$M$10)))</f>
        <v>0</v>
      </c>
    </row>
    <row r="135" spans="2:14" s="35" customFormat="1" x14ac:dyDescent="0.2">
      <c r="B135" s="34" t="str">
        <f>'Table iii'!$B$42</f>
        <v>MEDBIOS LABORATORIES;ARTELUMEX FORTE</v>
      </c>
      <c r="C135" s="31">
        <f>IF('Table iii'!C42=0,0,('Table iii'!C42/('Table iii'!$C$10)))</f>
        <v>3.3509722810424808E-3</v>
      </c>
      <c r="D135" s="32">
        <f>IF('Table iii'!D42=0,0,('Table iii'!D42/('Table iii'!$C$10)))</f>
        <v>1.1343397657741674E-3</v>
      </c>
      <c r="G135" s="34" t="str">
        <f>'Table iii'!$G$42</f>
        <v>Manufacture-brand-combo-16</v>
      </c>
      <c r="H135" s="31">
        <f>IF('Table iii'!H42=0,0,('Table iii'!H42/('Table iii'!$H$10)))</f>
        <v>1.6672070332770926E-2</v>
      </c>
      <c r="I135" s="32">
        <f>IF('Table iii'!I42=0,0,('Table iii'!I42/('Table iii'!$H$10)))</f>
        <v>4.7760448286915384E-5</v>
      </c>
      <c r="L135" s="34" t="str">
        <f>'Table iii'!$L$42</f>
        <v>Manufacture-brand-combo-16</v>
      </c>
      <c r="M135" s="31">
        <f>IF('Table iii'!M42=0,0,('Table iii'!M42/('Table iii'!$M$10)))</f>
        <v>4.8254289092064398E-3</v>
      </c>
      <c r="N135" s="32">
        <f>IF('Table iii'!N42=0,0,('Table iii'!N42/('Table iii'!$M$10)))</f>
        <v>0</v>
      </c>
    </row>
    <row r="136" spans="2:14" s="35" customFormat="1" x14ac:dyDescent="0.2">
      <c r="B136" s="34" t="str">
        <f>'Table iii'!$B$44</f>
        <v>MYLAN LABORATORIES;KOFENACT</v>
      </c>
      <c r="C136" s="31">
        <f>IF('Table iii'!C44=0,0,('Table iii'!C44/('Table iii'!$C$10)))</f>
        <v>5.9176744537558705E-5</v>
      </c>
      <c r="D136" s="32">
        <f>IF('Table iii'!D44=0,0,('Table iii'!D44/('Table iii'!$C$10)))</f>
        <v>0</v>
      </c>
      <c r="G136" s="34" t="str">
        <f>'Table iii'!$G$44</f>
        <v>Manufacture-brand-combo-17</v>
      </c>
      <c r="H136" s="31">
        <f>IF('Table iii'!H44=0,0,('Table iii'!H44/('Table iii'!$H$10)))</f>
        <v>2.2504355844730786E-2</v>
      </c>
      <c r="I136" s="32">
        <f>IF('Table iii'!I44=0,0,('Table iii'!I44/('Table iii'!$H$10)))</f>
        <v>4.5341810200590825E-4</v>
      </c>
      <c r="L136" s="34" t="str">
        <f>'Table iii'!$L$44</f>
        <v>Manufacture-brand-combo-17</v>
      </c>
      <c r="M136" s="31">
        <f>IF('Table iii'!M44=0,0,('Table iii'!M44/('Table iii'!$M$10)))</f>
        <v>0</v>
      </c>
      <c r="N136" s="32">
        <f>IF('Table iii'!N44=0,0,('Table iii'!N44/('Table iii'!$M$10)))</f>
        <v>0</v>
      </c>
    </row>
    <row r="137" spans="2:14" s="35" customFormat="1" x14ac:dyDescent="0.2">
      <c r="B137" s="34" t="str">
        <f>'Table iii'!$B$46</f>
        <v>MZOR INDUSTRIES;LOKMAL</v>
      </c>
      <c r="C137" s="31">
        <f>IF('Table iii'!C46=0,0,('Table iii'!C46/('Table iii'!$C$10)))</f>
        <v>1.3358971836147438E-2</v>
      </c>
      <c r="D137" s="32">
        <f>IF('Table iii'!D46=0,0,('Table iii'!D46/('Table iii'!$C$10)))</f>
        <v>6.2242527688299691E-4</v>
      </c>
      <c r="G137" s="34" t="str">
        <f>'Table iii'!$G$46</f>
        <v>Manufacture-brand-combo-18</v>
      </c>
      <c r="H137" s="31">
        <f>IF('Table iii'!H46=0,0,('Table iii'!H46/('Table iii'!$H$10)))</f>
        <v>1.8216324827381189E-3</v>
      </c>
      <c r="I137" s="32">
        <f>IF('Table iii'!I46=0,0,('Table iii'!I46/('Table iii'!$H$10)))</f>
        <v>2.1094197993387631E-4</v>
      </c>
      <c r="L137" s="34" t="str">
        <f>'Table iii'!$L$46</f>
        <v>Manufacture-brand-combo-18</v>
      </c>
      <c r="M137" s="31">
        <f>IF('Table iii'!M46=0,0,('Table iii'!M46/('Table iii'!$M$10)))</f>
        <v>1.0225565043923244E-2</v>
      </c>
      <c r="N137" s="32">
        <f>IF('Table iii'!N46=0,0,('Table iii'!N46/('Table iii'!$M$10)))</f>
        <v>0</v>
      </c>
    </row>
    <row r="138" spans="2:14" s="35" customFormat="1" x14ac:dyDescent="0.2">
      <c r="B138" s="34" t="str">
        <f>'Table iii'!$B$48</f>
        <v>NOVARTIS;COARTEM</v>
      </c>
      <c r="C138" s="31">
        <f>IF('Table iii'!C48=0,0,('Table iii'!C48/('Table iii'!$C$10)))</f>
        <v>4.3027910034236956E-3</v>
      </c>
      <c r="D138" s="32">
        <f>IF('Table iii'!D48=0,0,('Table iii'!D48/('Table iii'!$C$10)))</f>
        <v>0</v>
      </c>
      <c r="G138" s="34" t="str">
        <f>'Table iii'!$G$48</f>
        <v>Manufacture-brand-combo-19</v>
      </c>
      <c r="H138" s="31">
        <f>IF('Table iii'!H48=0,0,('Table iii'!H48/('Table iii'!$H$10)))</f>
        <v>2.609067566032647E-3</v>
      </c>
      <c r="I138" s="32">
        <f>IF('Table iii'!I48=0,0,('Table iii'!I48/('Table iii'!$H$10)))</f>
        <v>0</v>
      </c>
      <c r="L138" s="34" t="str">
        <f>'Table iii'!$L$48</f>
        <v>Manufacture-brand-combo-19</v>
      </c>
      <c r="M138" s="31">
        <f>IF('Table iii'!M48=0,0,('Table iii'!M48/('Table iii'!$M$10)))</f>
        <v>7.4704397226773665E-3</v>
      </c>
      <c r="N138" s="32">
        <f>IF('Table iii'!N48=0,0,('Table iii'!N48/('Table iii'!$M$10)))</f>
        <v>4.2667863344879015E-2</v>
      </c>
    </row>
    <row r="139" spans="2:14" s="35" customFormat="1" x14ac:dyDescent="0.2">
      <c r="B139" s="34" t="str">
        <f>'Table iii'!$B$50</f>
        <v>OLIVE HEALTHCARE;AMATEM FORTE</v>
      </c>
      <c r="C139" s="31">
        <f>IF('Table iii'!C50=0,0,('Table iii'!C50/('Table iii'!$C$10)))</f>
        <v>2.1054800517333085E-2</v>
      </c>
      <c r="D139" s="32">
        <f>IF('Table iii'!D50=0,0,('Table iii'!D50/('Table iii'!$C$10)))</f>
        <v>8.9834576044968634E-4</v>
      </c>
      <c r="G139" s="34" t="str">
        <f>'Table iii'!$G$50</f>
        <v>Manufacture-brand-combo-20</v>
      </c>
      <c r="H139" s="31">
        <f>IF('Table iii'!H50=0,0,('Table iii'!H50/('Table iii'!$H$10)))</f>
        <v>3.1001429445724695E-3</v>
      </c>
      <c r="I139" s="32">
        <f>IF('Table iii'!I50=0,0,('Table iii'!I50/('Table iii'!$H$10)))</f>
        <v>1.4952694194441971E-3</v>
      </c>
      <c r="L139" s="34" t="str">
        <f>'Table iii'!$L$50</f>
        <v>Manufacture-brand-combo-20</v>
      </c>
      <c r="M139" s="31">
        <f>IF('Table iii'!M50=0,0,('Table iii'!M50/('Table iii'!$M$10)))</f>
        <v>2.7001811987020063E-2</v>
      </c>
      <c r="N139" s="32">
        <f>IF('Table iii'!N50=0,0,('Table iii'!N50/('Table iii'!$M$10)))</f>
        <v>0</v>
      </c>
    </row>
    <row r="140" spans="2:14" s="35" customFormat="1" x14ac:dyDescent="0.2">
      <c r="B140" s="34" t="str">
        <f>'Table iii'!$B$52</f>
        <v>OLIVE HEALTHCARE;AMATEM FORTE SOFTGEL</v>
      </c>
      <c r="C140" s="31">
        <f>IF('Table iii'!C52=0,0,('Table iii'!C52/('Table iii'!$C$10)))</f>
        <v>2.7649086182729234E-2</v>
      </c>
      <c r="D140" s="32">
        <f>IF('Table iii'!D52=0,0,('Table iii'!D52/('Table iii'!$C$10)))</f>
        <v>1.2892687608104506E-2</v>
      </c>
      <c r="G140" s="34" t="str">
        <f>'Table iii'!$G$52</f>
        <v>Manufacture-brand-combo-21</v>
      </c>
      <c r="H140" s="31">
        <f>IF('Table iii'!H52=0,0,('Table iii'!H52/('Table iii'!$H$10)))</f>
        <v>2.0562097614396226E-2</v>
      </c>
      <c r="I140" s="32">
        <f>IF('Table iii'!I52=0,0,('Table iii'!I52/('Table iii'!$H$10)))</f>
        <v>1.8246940499359982E-4</v>
      </c>
      <c r="L140" s="34" t="str">
        <f>'Table iii'!$L$52</f>
        <v>Manufacture-brand-combo-21</v>
      </c>
      <c r="M140" s="31">
        <f>IF('Table iii'!M52=0,0,('Table iii'!M52/('Table iii'!$M$10)))</f>
        <v>4.8109480972250769E-2</v>
      </c>
      <c r="N140" s="32">
        <f>IF('Table iii'!N52=0,0,('Table iii'!N52/('Table iii'!$M$10)))</f>
        <v>0</v>
      </c>
    </row>
    <row r="141" spans="2:14" s="35" customFormat="1" x14ac:dyDescent="0.2">
      <c r="B141" s="34" t="str">
        <f>'Table iii'!$B$54</f>
        <v>OLIVE HEALTHCARE;IBASUNATE SOFTGEL</v>
      </c>
      <c r="C141" s="31">
        <f>IF('Table iii'!C54=0,0,('Table iii'!C54/('Table iii'!$C$10)))</f>
        <v>1.8150862198038187E-2</v>
      </c>
      <c r="D141" s="32">
        <f>IF('Table iii'!D54=0,0,('Table iii'!D54/('Table iii'!$C$10)))</f>
        <v>1.100117070137989E-3</v>
      </c>
      <c r="G141" s="34" t="str">
        <f>'Table iii'!$G$54</f>
        <v>Manufacture-brand-combo-22</v>
      </c>
      <c r="H141" s="31">
        <f>IF('Table iii'!H54=0,0,('Table iii'!H54/('Table iii'!$H$10)))</f>
        <v>1.9012332298829779E-3</v>
      </c>
      <c r="I141" s="32">
        <f>IF('Table iii'!I54=0,0,('Table iii'!I54/('Table iii'!$H$10)))</f>
        <v>8.939776217807239E-5</v>
      </c>
      <c r="L141" s="34" t="str">
        <f>'Table iii'!$L$54</f>
        <v>Manufacture-brand-combo-22</v>
      </c>
      <c r="M141" s="31">
        <f>IF('Table iii'!M54=0,0,('Table iii'!M54/('Table iii'!$M$10)))</f>
        <v>7.6352343798611125E-3</v>
      </c>
      <c r="N141" s="32">
        <f>IF('Table iii'!N54=0,0,('Table iii'!N54/('Table iii'!$M$10)))</f>
        <v>0</v>
      </c>
    </row>
    <row r="142" spans="2:14" s="35" customFormat="1" x14ac:dyDescent="0.2">
      <c r="B142" s="34" t="str">
        <f>'Table iii'!$B$56</f>
        <v>PHAMATEX INDUSTRIES;LUMAPIL</v>
      </c>
      <c r="C142" s="31">
        <f>IF('Table iii'!C56=0,0,('Table iii'!C56/('Table iii'!$C$10)))</f>
        <v>2.6194621618191643E-3</v>
      </c>
      <c r="D142" s="32">
        <f>IF('Table iii'!D56=0,0,('Table iii'!D56/('Table iii'!$C$10)))</f>
        <v>0</v>
      </c>
      <c r="G142" s="34" t="str">
        <f>'Table iii'!$G$56</f>
        <v>Manufacture-brand-combo-23</v>
      </c>
      <c r="H142" s="31">
        <f>IF('Table iii'!H56=0,0,('Table iii'!H56/('Table iii'!$H$10)))</f>
        <v>4.2675185171238052E-3</v>
      </c>
      <c r="I142" s="32">
        <f>IF('Table iii'!I56=0,0,('Table iii'!I56/('Table iii'!$H$10)))</f>
        <v>0</v>
      </c>
      <c r="L142" s="34" t="str">
        <f>'Table iii'!$L$56</f>
        <v>Manufacture-brand-combo-23</v>
      </c>
      <c r="M142" s="31">
        <f>IF('Table iii'!M56=0,0,('Table iii'!M56/('Table iii'!$M$10)))</f>
        <v>2.4700343353627842E-4</v>
      </c>
      <c r="N142" s="32">
        <f>IF('Table iii'!N56=0,0,('Table iii'!N56/('Table iii'!$M$10)))</f>
        <v>1.8912543814826616E-2</v>
      </c>
    </row>
    <row r="143" spans="2:14" s="35" customFormat="1" x14ac:dyDescent="0.2">
      <c r="B143" s="34" t="str">
        <f>'Table iii'!$B$58</f>
        <v>SAGAR VITACEUTICALS;HENAFENTRINE</v>
      </c>
      <c r="C143" s="31">
        <f>IF('Table iii'!C58=0,0,('Table iii'!C58/('Table iii'!$C$10)))</f>
        <v>1.7832163344926273E-2</v>
      </c>
      <c r="D143" s="32">
        <f>IF('Table iii'!D58=0,0,('Table iii'!D58/('Table iii'!$C$10)))</f>
        <v>3.0301345094533071E-3</v>
      </c>
      <c r="G143" s="34" t="str">
        <f>'Table iii'!$G$58</f>
        <v>Manufacture-brand-combo-24</v>
      </c>
      <c r="H143" s="31">
        <f>IF('Table iii'!H58=0,0,('Table iii'!H58/('Table iii'!$H$10)))</f>
        <v>5.0323592344979844E-2</v>
      </c>
      <c r="I143" s="32">
        <f>IF('Table iii'!I58=0,0,('Table iii'!I58/('Table iii'!$H$10)))</f>
        <v>4.5341810200590825E-4</v>
      </c>
      <c r="L143" s="34" t="str">
        <f>'Table iii'!$L$58</f>
        <v>Manufacture-brand-combo-24</v>
      </c>
      <c r="M143" s="31">
        <f>IF('Table iii'!M58=0,0,('Table iii'!M58/('Table iii'!$M$10)))</f>
        <v>1.6098590194906449E-3</v>
      </c>
      <c r="N143" s="32">
        <f>IF('Table iii'!N58=0,0,('Table iii'!N58/('Table iii'!$M$10)))</f>
        <v>0</v>
      </c>
    </row>
    <row r="144" spans="2:14" s="35" customFormat="1" x14ac:dyDescent="0.2">
      <c r="B144" s="34" t="str">
        <f>'Table iii'!$B$60</f>
        <v>SALUD CARE;MEROTHER</v>
      </c>
      <c r="C144" s="31">
        <f>IF('Table iii'!C60=0,0,('Table iii'!C60/('Table iii'!$C$10)))</f>
        <v>7.8056264963517179E-3</v>
      </c>
      <c r="D144" s="32">
        <f>IF('Table iii'!D60=0,0,('Table iii'!D60/('Table iii'!$C$10)))</f>
        <v>5.3259070083802834E-4</v>
      </c>
      <c r="G144" s="34" t="str">
        <f>'Table iii'!$G$60</f>
        <v>Manufacture-brand-combo-25</v>
      </c>
      <c r="H144" s="31">
        <f>IF('Table iii'!H60=0,0,('Table iii'!H60/('Table iii'!$H$10)))</f>
        <v>1.255609939194214E-2</v>
      </c>
      <c r="I144" s="32">
        <f>IF('Table iii'!I60=0,0,('Table iii'!I60/('Table iii'!$H$10)))</f>
        <v>2.5257929382503327E-4</v>
      </c>
      <c r="L144" s="34" t="str">
        <f>'Table iii'!$L$60</f>
        <v>Manufacture-brand-combo-25</v>
      </c>
      <c r="M144" s="31">
        <f>IF('Table iii'!M60=0,0,('Table iii'!M60/('Table iii'!$M$10)))</f>
        <v>1.0903221792113615E-2</v>
      </c>
      <c r="N144" s="32">
        <f>IF('Table iii'!N60=0,0,('Table iii'!N60/('Table iii'!$M$10)))</f>
        <v>0</v>
      </c>
    </row>
    <row r="145" spans="2:14" s="35" customFormat="1" x14ac:dyDescent="0.2">
      <c r="B145" s="34" t="str">
        <f>'Table iii'!$B$62</f>
        <v>SHALINA HEALTHCARE NIGERIA;SHAL ARTEM</v>
      </c>
      <c r="C145" s="31">
        <f>IF('Table iii'!C62=0,0,('Table iii'!C62/('Table iii'!$C$10)))</f>
        <v>7.7286254311703167E-3</v>
      </c>
      <c r="D145" s="32">
        <f>IF('Table iii'!D62=0,0,('Table iii'!D62/('Table iii'!$C$10)))</f>
        <v>2.994485868165621E-4</v>
      </c>
      <c r="G145" s="34" t="str">
        <f>'Table iii'!$G$62</f>
        <v>Manufacture-brand-combo-26</v>
      </c>
      <c r="H145" s="31">
        <f>IF('Table iii'!H62=0,0,('Table iii'!H62/('Table iii'!$H$10)))</f>
        <v>5.7532970782545765E-3</v>
      </c>
      <c r="I145" s="32">
        <f>IF('Table iii'!I62=0,0,('Table iii'!I62/('Table iii'!$H$10)))</f>
        <v>0</v>
      </c>
      <c r="L145" s="34" t="str">
        <f>'Table iii'!$L$62</f>
        <v>Manufacture-brand-combo-26</v>
      </c>
      <c r="M145" s="31">
        <f>IF('Table iii'!M62=0,0,('Table iii'!M62/('Table iii'!$M$10)))</f>
        <v>4.2339028239468883E-2</v>
      </c>
      <c r="N145" s="32">
        <f>IF('Table iii'!N62=0,0,('Table iii'!N62/('Table iii'!$M$10)))</f>
        <v>0</v>
      </c>
    </row>
    <row r="146" spans="2:14" s="35" customFormat="1" x14ac:dyDescent="0.2">
      <c r="B146" s="34" t="str">
        <f>'Table iii'!$B$64</f>
        <v>SHANDONG YIKANG PHARMA;NELMARTEM</v>
      </c>
      <c r="C146" s="31">
        <f>IF('Table iii'!C64=0,0,('Table iii'!C64/('Table iii'!$C$10)))</f>
        <v>8.8216127730507687E-3</v>
      </c>
      <c r="D146" s="32">
        <f>IF('Table iii'!D64=0,0,('Table iii'!D64/('Table iii'!$C$10)))</f>
        <v>2.994485868165621E-4</v>
      </c>
      <c r="G146" s="34" t="str">
        <f>'Table iii'!$G$64</f>
        <v>Manufacture-brand-combo-27</v>
      </c>
      <c r="H146" s="31">
        <f>IF('Table iii'!H64=0,0,('Table iii'!H64/('Table iii'!$H$10)))</f>
        <v>5.5340888668864259E-3</v>
      </c>
      <c r="I146" s="32">
        <f>IF('Table iii'!I64=0,0,('Table iii'!I64/('Table iii'!$H$10)))</f>
        <v>0</v>
      </c>
      <c r="L146" s="34" t="str">
        <f>'Table iii'!$L$64</f>
        <v>Manufacture-brand-combo-27</v>
      </c>
      <c r="M146" s="31">
        <f>IF('Table iii'!M64=0,0,('Table iii'!M64/('Table iii'!$M$10)))</f>
        <v>6.3072232477369025E-2</v>
      </c>
      <c r="N146" s="32">
        <f>IF('Table iii'!N64=0,0,('Table iii'!N64/('Table iii'!$M$10)))</f>
        <v>0</v>
      </c>
    </row>
    <row r="147" spans="2:14" s="35" customFormat="1" x14ac:dyDescent="0.2">
      <c r="B147" s="34" t="str">
        <f>'Table iii'!$B$66</f>
        <v>SJS LIFE SCIENCES;BALTENART</v>
      </c>
      <c r="C147" s="31">
        <f>IF('Table iii'!C66=0,0,('Table iii'!C66/('Table iii'!$C$10)))</f>
        <v>5.3230551170772682E-3</v>
      </c>
      <c r="D147" s="32">
        <f>IF('Table iii'!D66=0,0,('Table iii'!D66/('Table iii'!$C$10)))</f>
        <v>1.597059129688331E-4</v>
      </c>
      <c r="G147" s="34" t="str">
        <f>'Table iii'!$G$66</f>
        <v>Manufacture-brand-combo-28</v>
      </c>
      <c r="H147" s="31">
        <f>IF('Table iii'!H66=0,0,('Table iii'!H66/('Table iii'!$H$10)))</f>
        <v>1.6361321262186188E-2</v>
      </c>
      <c r="I147" s="32">
        <f>IF('Table iii'!I66=0,0,('Table iii'!I66/('Table iii'!$H$10)))</f>
        <v>0</v>
      </c>
      <c r="L147" s="34" t="str">
        <f>'Table iii'!$L$66</f>
        <v>Manufacture-brand-combo-28</v>
      </c>
      <c r="M147" s="31">
        <f>IF('Table iii'!M66=0,0,('Table iii'!M66/('Table iii'!$M$10)))</f>
        <v>6.2836919282671863E-3</v>
      </c>
      <c r="N147" s="32">
        <f>IF('Table iii'!N66=0,0,('Table iii'!N66/('Table iii'!$M$10)))</f>
        <v>0</v>
      </c>
    </row>
    <row r="148" spans="2:14" s="35" customFormat="1" x14ac:dyDescent="0.2">
      <c r="B148" s="34" t="str">
        <f>'Table iii'!$B$68</f>
        <v>STALLION LABORATORIES;ROBAMAL FORTE</v>
      </c>
      <c r="C148" s="31">
        <f>IF('Table iii'!C68=0,0,('Table iii'!C68/('Table iii'!$C$10)))</f>
        <v>4.1922802154318694E-4</v>
      </c>
      <c r="D148" s="32">
        <f>IF('Table iii'!D68=0,0,('Table iii'!D68/('Table iii'!$C$10)))</f>
        <v>0</v>
      </c>
      <c r="G148" s="34" t="str">
        <f>'Table iii'!$G$68</f>
        <v>Manufacture-brand-combo-29</v>
      </c>
      <c r="H148" s="31">
        <f>IF('Table iii'!H68=0,0,('Table iii'!H68/('Table iii'!$H$10)))</f>
        <v>1.6169667155598949E-2</v>
      </c>
      <c r="I148" s="32">
        <f>IF('Table iii'!I68=0,0,('Table iii'!I68/('Table iii'!$H$10)))</f>
        <v>8.7866978579132795E-5</v>
      </c>
      <c r="L148" s="34" t="str">
        <f>'Table iii'!$L$68</f>
        <v>Manufacture-brand-combo-29</v>
      </c>
      <c r="M148" s="31">
        <f>IF('Table iii'!M68=0,0,('Table iii'!M68/('Table iii'!$M$10)))</f>
        <v>0</v>
      </c>
      <c r="N148" s="32">
        <f>IF('Table iii'!N68=0,0,('Table iii'!N68/('Table iii'!$M$10)))</f>
        <v>0</v>
      </c>
    </row>
    <row r="149" spans="2:14" s="35" customFormat="1" x14ac:dyDescent="0.2">
      <c r="B149" s="34" t="str">
        <f>'Table iii'!$B$70</f>
        <v>SURELIFE PHARMA INDUSTRIES;SURESIDAR</v>
      </c>
      <c r="C149" s="31">
        <f>IF('Table iii'!C70=0,0,('Table iii'!C70/('Table iii'!$C$10)))</f>
        <v>2.3713476184568706E-3</v>
      </c>
      <c r="D149" s="32">
        <f>IF('Table iii'!D70=0,0,('Table iii'!D70/('Table iii'!$C$10)))</f>
        <v>5.9961014645887789E-4</v>
      </c>
      <c r="G149" s="34" t="str">
        <f>'Table iii'!$G$70</f>
        <v>Manufacture-brand-combo-30</v>
      </c>
      <c r="H149" s="31">
        <f>IF('Table iii'!H70=0,0,('Table iii'!H70/('Table iii'!$H$10)))</f>
        <v>1.8534421659240834E-2</v>
      </c>
      <c r="I149" s="32">
        <f>IF('Table iii'!I70=0,0,('Table iii'!I70/('Table iii'!$H$10)))</f>
        <v>1.3225970294838109E-4</v>
      </c>
      <c r="L149" s="34" t="str">
        <f>'Table iii'!$L$70</f>
        <v>Manufacture-brand-combo-30</v>
      </c>
      <c r="M149" s="31">
        <f>IF('Table iii'!M70=0,0,('Table iii'!M70/('Table iii'!$M$10)))</f>
        <v>1.2274750781077651E-2</v>
      </c>
      <c r="N149" s="32">
        <f>IF('Table iii'!N70=0,0,('Table iii'!N70/('Table iii'!$M$10)))</f>
        <v>0</v>
      </c>
    </row>
    <row r="150" spans="2:14" s="35" customFormat="1" x14ac:dyDescent="0.2">
      <c r="B150" s="34" t="str">
        <f>'Table iii'!$B$72</f>
        <v>SURMOUNT LABORATORIES;GENERIC AL</v>
      </c>
      <c r="C150" s="31">
        <f>IF('Table iii'!C72=0,0,('Table iii'!C72/('Table iii'!$C$10)))</f>
        <v>1.4570312667103007E-2</v>
      </c>
      <c r="D150" s="32">
        <f>IF('Table iii'!D72=0,0,('Table iii'!D72/('Table iii'!$C$10)))</f>
        <v>1.1985073200920021E-3</v>
      </c>
      <c r="G150" s="34" t="str">
        <f>'Table iii'!$G$72</f>
        <v>Manufacture-brand-combo-31</v>
      </c>
      <c r="H150" s="31">
        <f>IF('Table iii'!H72=0,0,('Table iii'!H72/('Table iii'!$H$10)))</f>
        <v>7.6585103454947972E-3</v>
      </c>
      <c r="I150" s="32">
        <f>IF('Table iii'!I72=0,0,('Table iii'!I72/('Table iii'!$H$10)))</f>
        <v>0</v>
      </c>
      <c r="L150" s="34" t="str">
        <f>'Table iii'!$L$72</f>
        <v>Manufacture-brand-combo-31</v>
      </c>
      <c r="M150" s="31">
        <f>IF('Table iii'!M72=0,0,('Table iii'!M72/('Table iii'!$M$10)))</f>
        <v>6.8708436015740338E-4</v>
      </c>
      <c r="N150" s="32">
        <f>IF('Table iii'!N72=0,0,('Table iii'!N72/('Table iii'!$M$10)))</f>
        <v>0</v>
      </c>
    </row>
    <row r="151" spans="2:14" s="35" customFormat="1" x14ac:dyDescent="0.2">
      <c r="B151" s="34" t="str">
        <f>'Table iii'!$B$74</f>
        <v>SURMOUNT LABORATORIES;TOPSEA AL</v>
      </c>
      <c r="C151" s="31">
        <f>IF('Table iii'!C74=0,0,('Table iii'!C74/('Table iii'!$C$10)))</f>
        <v>2.8854010258253019E-2</v>
      </c>
      <c r="D151" s="32">
        <f>IF('Table iii'!D74=0,0,('Table iii'!D74/('Table iii'!$C$10)))</f>
        <v>2.3207265478283564E-3</v>
      </c>
      <c r="G151" s="34" t="str">
        <f>'Table iii'!$G$74</f>
        <v>Manufacture-brand-combo-32</v>
      </c>
      <c r="H151" s="31">
        <f>IF('Table iii'!H74=0,0,('Table iii'!H74/('Table iii'!$H$10)))</f>
        <v>2.1241153218885828E-3</v>
      </c>
      <c r="I151" s="32">
        <f>IF('Table iii'!I74=0,0,('Table iii'!I74/('Table iii'!$H$10)))</f>
        <v>0</v>
      </c>
      <c r="L151" s="34" t="str">
        <f>'Table iii'!$L$74</f>
        <v>Manufacture-brand-combo-32</v>
      </c>
      <c r="M151" s="31">
        <f>IF('Table iii'!M74=0,0,('Table iii'!M74/('Table iii'!$M$10)))</f>
        <v>1.075313420959844E-2</v>
      </c>
      <c r="N151" s="32">
        <f>IF('Table iii'!N74=0,0,('Table iii'!N74/('Table iii'!$M$10)))</f>
        <v>0</v>
      </c>
    </row>
    <row r="152" spans="2:14" s="35" customFormat="1" x14ac:dyDescent="0.2">
      <c r="B152" s="34" t="str">
        <f>'Table iii'!$B$76</f>
        <v>TIANJIN KINGYORK GROUP HUBEI TIANYAO;GENERIC ARTEMETHER</v>
      </c>
      <c r="C152" s="31">
        <f>IF('Table iii'!C76=0,0,('Table iii'!C76/('Table iii'!$C$10)))</f>
        <v>1.6255780427184801E-4</v>
      </c>
      <c r="D152" s="32">
        <f>IF('Table iii'!D76=0,0,('Table iii'!D76/('Table iii'!$C$10)))</f>
        <v>0</v>
      </c>
      <c r="G152" s="34" t="str">
        <f>'Table iii'!$G$76</f>
        <v>Manufacture-brand-combo-33</v>
      </c>
      <c r="H152" s="31">
        <f>IF('Table iii'!H76=0,0,('Table iii'!H76/('Table iii'!$H$10)))</f>
        <v>2.1585273371927449E-2</v>
      </c>
      <c r="I152" s="32">
        <f>IF('Table iii'!I76=0,0,('Table iii'!I76/('Table iii'!$H$10)))</f>
        <v>2.2471903232433268E-4</v>
      </c>
      <c r="L152" s="34" t="str">
        <f>'Table iii'!$L$76</f>
        <v>Manufacture-brand-combo-33</v>
      </c>
      <c r="M152" s="31">
        <f>IF('Table iii'!M76=0,0,('Table iii'!M76/('Table iii'!$M$10)))</f>
        <v>2.4587212010023438E-3</v>
      </c>
      <c r="N152" s="32">
        <f>IF('Table iii'!N76=0,0,('Table iii'!N76/('Table iii'!$M$10)))</f>
        <v>0</v>
      </c>
    </row>
    <row r="153" spans="2:14" s="35" customFormat="1" x14ac:dyDescent="0.2">
      <c r="B153" s="34" t="str">
        <f>'Table iii'!$B$78</f>
        <v>TIANJIN KINGYORK GROUP HUBEI TIANYAO;NEMETHER</v>
      </c>
      <c r="C153" s="31">
        <f>IF('Table iii'!C78=0,0,('Table iii'!C78/('Table iii'!$C$10)))</f>
        <v>3.4935668461932244E-4</v>
      </c>
      <c r="D153" s="32">
        <f>IF('Table iii'!D78=0,0,('Table iii'!D78/('Table iii'!$C$10)))</f>
        <v>0</v>
      </c>
      <c r="G153" s="34" t="str">
        <f>'Table iii'!$G$78</f>
        <v>Manufacture-brand-combo-34</v>
      </c>
      <c r="H153" s="31">
        <f>IF('Table iii'!H78=0,0,('Table iii'!H78/('Table iii'!$H$10)))</f>
        <v>2.8022830718908029E-2</v>
      </c>
      <c r="I153" s="32">
        <f>IF('Table iii'!I78=0,0,('Table iii'!I78/('Table iii'!$H$10)))</f>
        <v>4.3902873617587606E-4</v>
      </c>
      <c r="L153" s="34" t="str">
        <f>'Table iii'!$L$78</f>
        <v>Manufacture-brand-combo-34</v>
      </c>
      <c r="M153" s="31">
        <f>IF('Table iii'!M78=0,0,('Table iii'!M78/('Table iii'!$M$10)))</f>
        <v>7.3912477821542851E-5</v>
      </c>
      <c r="N153" s="32">
        <f>IF('Table iii'!N78=0,0,('Table iii'!N78/('Table iii'!$M$10)))</f>
        <v>0</v>
      </c>
    </row>
    <row r="154" spans="2:14" s="35" customFormat="1" x14ac:dyDescent="0.2">
      <c r="B154" s="48" t="str">
        <f>'Table iii'!$B$80</f>
        <v>VITABIOTICS;DR MEYERS MAXIQUINE</v>
      </c>
      <c r="C154" s="47">
        <f>IF('Table iii'!C80=0,0,('Table iii'!C80/('Table iii'!$C$10)))</f>
        <v>1.9216043599714242E-2</v>
      </c>
      <c r="D154" s="47">
        <f>IF('Table iii'!D80=0,0,('Table iii'!D80/('Table iii'!$C$10)))</f>
        <v>8.0708523875321026E-4</v>
      </c>
      <c r="G154" s="48" t="str">
        <f>'Table iii'!$G$80</f>
        <v>All other brands</v>
      </c>
      <c r="H154" s="47">
        <f>IF('Table iii'!H80=0,0,('Table iii'!H80/('Table iii'!$H$10)))</f>
        <v>3.934113849274761E-4</v>
      </c>
      <c r="I154" s="47">
        <f>IF('Table iii'!I80=0,0,('Table iii'!I80/('Table iii'!$H$10)))</f>
        <v>0</v>
      </c>
      <c r="L154" s="48" t="str">
        <f>'Table iii'!$L$80</f>
        <v>Manufacture-brand-combo-35</v>
      </c>
      <c r="M154" s="47">
        <f>IF('Table iii'!M80=0,0,('Table iii'!M80/('Table iii'!$M$10)))</f>
        <v>1.2585107767032396E-2</v>
      </c>
      <c r="N154" s="47">
        <f>IF('Table iii'!N80=0,0,('Table iii'!N80/('Table iii'!$M$10)))</f>
        <v>0</v>
      </c>
    </row>
    <row r="155" spans="2:14" s="35" customFormat="1" x14ac:dyDescent="0.2">
      <c r="B155" s="48" t="str">
        <f>'Table iii'!$B$82</f>
        <v>All other manu-brands</v>
      </c>
      <c r="C155" s="47">
        <f>IF('Table iii'!C82=0,0,('Table iii'!C82/('Table iii'!$C$10)))</f>
        <v>0.50805659293101701</v>
      </c>
      <c r="D155" s="47">
        <f>IF('Table iii'!D82=0,0,('Table iii'!D82/('Table iii'!$C$10)))</f>
        <v>5.491174109389995E-2</v>
      </c>
      <c r="G155" s="48" t="str">
        <f>'Table iii'!$G$82</f>
        <v>All other manufacturers</v>
      </c>
      <c r="H155" s="47">
        <f>IF('Table iii'!H82=0,0,('Table iii'!H82/('Table iii'!$H$10)))</f>
        <v>0.55652648056624299</v>
      </c>
      <c r="I155" s="47">
        <f>IF('Table iii'!I82=0,0,('Table iii'!I82/('Table iii'!$H$10)))</f>
        <v>1.8582182107527753E-2</v>
      </c>
      <c r="L155" s="48" t="str">
        <f>'Table iii'!$L$82</f>
        <v>Manufacture-brand-combo-36</v>
      </c>
      <c r="M155" s="47">
        <f>IF('Table iii'!M82=0,0,('Table iii'!M82/('Table iii'!$M$10)))</f>
        <v>0.47896567783587279</v>
      </c>
      <c r="N155" s="47">
        <f>IF('Table iii'!N82=0,0,('Table iii'!N82/('Table iii'!$M$10)))</f>
        <v>2.0054416176273717E-3</v>
      </c>
    </row>
    <row r="156" spans="2:14" s="35" customFormat="1" x14ac:dyDescent="0.2">
      <c r="B156" s="46" t="str">
        <f>'Table iii'!$B$84</f>
        <v>All manu-brands</v>
      </c>
      <c r="C156" s="47">
        <f>IF('Table iii'!C84=0,0,('Table iii'!C84/('Table iii'!$C$10)))</f>
        <v>1</v>
      </c>
      <c r="D156" s="47">
        <f>IF('Table iii'!D84=0,0,('Table iii'!D84/('Table iii'!$C$10)))</f>
        <v>0.13456506518710545</v>
      </c>
      <c r="G156" s="46" t="str">
        <f>'Table iii'!$G$84</f>
        <v>All manufacturers</v>
      </c>
      <c r="H156" s="47">
        <f>IF('Table iii'!H84=0,0,('Table iii'!H84/('Table iii'!$H$10)))</f>
        <v>1</v>
      </c>
      <c r="I156" s="47">
        <f>IF('Table iii'!I84=0,0,('Table iii'!I84/('Table iii'!$H$10)))</f>
        <v>4.3644477346086605E-2</v>
      </c>
      <c r="L156" s="46" t="str">
        <f>'Table iii'!$L$84</f>
        <v>Manufacture-brand-combo-37</v>
      </c>
      <c r="M156" s="47">
        <f>IF('Table iii'!M84=0,0,('Table iii'!M84/('Table iii'!$M$10)))</f>
        <v>1</v>
      </c>
      <c r="N156" s="47">
        <f>IF('Table iii'!N84=0,0,('Table iii'!N84/('Table iii'!$M$10)))</f>
        <v>9.2706610830063527E-2</v>
      </c>
    </row>
    <row r="157" spans="2:14" x14ac:dyDescent="0.2">
      <c r="B157" s="67" t="str">
        <f>T_strat1!A2</f>
        <v>strat1 Footnote: Volume data were available for the following total number of antimalarial products=8202;  by outlet type: Private not for profit=59; private not for profit=58; pharmacy=808; PPMV=6970; informal=56; labs = 8; wholesalers= 243;   The number of antimalarial products with volume data, from outlets that met screening criteria for a full interview but did not complete the interview =15</v>
      </c>
      <c r="C157" s="67"/>
      <c r="D157" s="67"/>
      <c r="G157" s="67" t="str">
        <f>T_strat2!A2</f>
        <v>strat2 Footnote: Volume data were available for the following total number of antimalarial products=9481;  by outlet type: Private not for profit=71; private not for profit=384; pharmacy=1476; PPMV=7191; informal=182; labs = 3; wholesalers= 174;   The number of antimalarial products with volume data, from outlets that met screening criteria for a full interview but did not complete the interview =25</v>
      </c>
      <c r="H157" s="67"/>
      <c r="I157" s="67"/>
      <c r="L157" s="67" t="str">
        <f>T_strat3!A2</f>
        <v>strat3 Footnote: Volume data were available for the following total number of antimalarial products=5273;  by outlet type: Private not for profit=13; private not for profit=228; pharmacy=2561; PPMV=2285; informal=175; labs = 0; wholesalers= 11;   The number of antimalarial products with volume data, from outlets that met screening criteria for a full interview but did not complete the interview =31</v>
      </c>
      <c r="M157" s="67"/>
      <c r="N157" s="67"/>
    </row>
    <row r="167" spans="2:37" s="28" customFormat="1" x14ac:dyDescent="0.2">
      <c r="B167" s="26"/>
      <c r="C167" s="27"/>
      <c r="D167" s="27"/>
    </row>
    <row r="168" spans="2:37" s="28" customFormat="1" x14ac:dyDescent="0.2">
      <c r="B168" s="26"/>
      <c r="C168" s="27"/>
      <c r="D168" s="27"/>
    </row>
    <row r="169" spans="2:37" ht="22.5" x14ac:dyDescent="0.2">
      <c r="B169" s="1" t="s">
        <v>0</v>
      </c>
      <c r="C169" s="2">
        <f t="shared" ref="C169:AB169" si="12">IFERROR(IF((RIGHT(C174,LEN(C174)-2)*1)&gt;50,0,1), "")</f>
        <v>0</v>
      </c>
      <c r="D169" s="2">
        <f t="shared" si="12"/>
        <v>0</v>
      </c>
      <c r="E169" s="3" t="str">
        <f t="shared" si="12"/>
        <v/>
      </c>
      <c r="F169" s="3" t="str">
        <f t="shared" si="12"/>
        <v/>
      </c>
      <c r="G169" s="3" t="str">
        <f t="shared" si="12"/>
        <v/>
      </c>
      <c r="H169" s="3">
        <f t="shared" si="12"/>
        <v>0</v>
      </c>
      <c r="I169" s="3">
        <f t="shared" si="12"/>
        <v>0</v>
      </c>
      <c r="J169" s="3" t="str">
        <f t="shared" si="12"/>
        <v/>
      </c>
      <c r="K169" s="3" t="str">
        <f t="shared" si="12"/>
        <v/>
      </c>
      <c r="L169" s="3" t="str">
        <f t="shared" si="12"/>
        <v/>
      </c>
      <c r="M169" s="3">
        <f t="shared" si="12"/>
        <v>0</v>
      </c>
      <c r="N169" s="3">
        <f t="shared" si="12"/>
        <v>1</v>
      </c>
      <c r="O169" s="3" t="str">
        <f t="shared" si="12"/>
        <v/>
      </c>
      <c r="P169" s="3" t="str">
        <f t="shared" si="12"/>
        <v/>
      </c>
      <c r="Q169" s="3" t="str">
        <f t="shared" si="12"/>
        <v/>
      </c>
      <c r="R169" s="3" t="str">
        <f t="shared" si="12"/>
        <v/>
      </c>
      <c r="S169" s="3" t="str">
        <f t="shared" si="12"/>
        <v/>
      </c>
      <c r="T169" s="3" t="str">
        <f t="shared" si="12"/>
        <v/>
      </c>
      <c r="U169" s="3" t="str">
        <f t="shared" si="12"/>
        <v/>
      </c>
      <c r="V169" s="3" t="str">
        <f t="shared" si="12"/>
        <v/>
      </c>
      <c r="W169" s="3" t="str">
        <f t="shared" si="12"/>
        <v/>
      </c>
      <c r="X169" s="3" t="str">
        <f t="shared" si="12"/>
        <v/>
      </c>
      <c r="Y169" s="3" t="str">
        <f t="shared" si="12"/>
        <v/>
      </c>
      <c r="Z169" s="3" t="str">
        <f t="shared" si="12"/>
        <v/>
      </c>
      <c r="AA169" s="3" t="str">
        <f t="shared" si="12"/>
        <v/>
      </c>
      <c r="AB169" s="3" t="str">
        <f t="shared" si="12"/>
        <v/>
      </c>
      <c r="AC169" s="3" t="str">
        <f t="shared" ref="AC169:AK169" si="13">IFERROR(IF((RIGHT(AC174,LEN(AC174)-2)*1)&gt;50,1,0), "")</f>
        <v/>
      </c>
      <c r="AD169" s="3" t="str">
        <f t="shared" si="13"/>
        <v/>
      </c>
      <c r="AE169" s="3" t="str">
        <f t="shared" si="13"/>
        <v/>
      </c>
      <c r="AF169" s="3" t="str">
        <f t="shared" si="13"/>
        <v/>
      </c>
      <c r="AG169" s="3" t="str">
        <f t="shared" si="13"/>
        <v/>
      </c>
      <c r="AH169" s="3" t="str">
        <f t="shared" si="13"/>
        <v/>
      </c>
      <c r="AI169" s="3" t="str">
        <f t="shared" si="13"/>
        <v/>
      </c>
      <c r="AJ169" s="3" t="str">
        <f t="shared" si="13"/>
        <v/>
      </c>
      <c r="AK169" s="3" t="str">
        <f t="shared" si="13"/>
        <v/>
      </c>
    </row>
    <row r="170" spans="2:37" ht="12" thickBot="1" x14ac:dyDescent="0.25">
      <c r="B170" s="49"/>
      <c r="C170" s="50"/>
      <c r="D170" s="50"/>
      <c r="G170" s="51"/>
      <c r="H170" s="51"/>
      <c r="I170" s="51"/>
      <c r="L170" s="51"/>
      <c r="M170" s="51"/>
      <c r="N170" s="51"/>
    </row>
    <row r="171" spans="2:37" s="7" customFormat="1" ht="15.75" x14ac:dyDescent="0.25">
      <c r="B171" s="5" t="s">
        <v>5</v>
      </c>
      <c r="C171" s="6"/>
      <c r="D171" s="6"/>
      <c r="G171" s="5" t="s">
        <v>5</v>
      </c>
      <c r="H171" s="6"/>
      <c r="I171" s="6"/>
      <c r="L171" s="5" t="s">
        <v>5</v>
      </c>
      <c r="M171" s="6"/>
      <c r="N171" s="6"/>
    </row>
    <row r="172" spans="2:37" x14ac:dyDescent="0.2">
      <c r="B172" s="4" t="str">
        <f>CONCATENATE("Table number: ",T_strat1!A1)</f>
        <v>Table number: T_6_3_strat1</v>
      </c>
      <c r="G172" s="3" t="str">
        <f>CONCATENATE("Table number: ",T_strat2!A1)</f>
        <v>Table number: T_6_3_strat2</v>
      </c>
      <c r="L172" s="3" t="str">
        <f>CONCATENATE("Table number: ",T_strat3!A1)</f>
        <v>Table number: T_6_3_strat3</v>
      </c>
    </row>
    <row r="173" spans="2:37" ht="22.5" x14ac:dyDescent="0.2">
      <c r="B173" s="56" t="s">
        <v>1</v>
      </c>
      <c r="C173" s="8" t="str">
        <f>IF(T_strat1!B2="","",T_strat1!B2)</f>
        <v>Retail total</v>
      </c>
      <c r="D173" s="8" t="str">
        <f>IF(T_strat1!F2="","",T_strat1!F2)</f>
        <v>Wholesale</v>
      </c>
      <c r="G173" s="59" t="s">
        <v>2</v>
      </c>
      <c r="H173" s="9" t="str">
        <f>IF(T_strat2!B2="","",T_strat2!B2)</f>
        <v>Retail total</v>
      </c>
      <c r="I173" s="9" t="str">
        <f>IF(T_strat2!F2="","",T_strat2!F2)</f>
        <v>Wholesale</v>
      </c>
      <c r="L173" s="62" t="s">
        <v>2</v>
      </c>
      <c r="M173" s="10" t="str">
        <f>IF(T_strat3!B2="","",T_strat3!B2)</f>
        <v>Retail total</v>
      </c>
      <c r="N173" s="10" t="str">
        <f>IF(T_strat3!F2="","",T_strat3!F2)</f>
        <v>Wholesale</v>
      </c>
    </row>
    <row r="174" spans="2:37" x14ac:dyDescent="0.2">
      <c r="B174" s="57"/>
      <c r="C174" s="11" t="str">
        <f>CONCATENATE("N=",T_strat1!E4)</f>
        <v>N=7959</v>
      </c>
      <c r="D174" s="11" t="str">
        <f>CONCATENATE("N=",T_strat1!I4)</f>
        <v>N=243</v>
      </c>
      <c r="G174" s="60"/>
      <c r="H174" s="12" t="str">
        <f>CONCATENATE("N=",T_strat2!E4)</f>
        <v>N=9307</v>
      </c>
      <c r="I174" s="12" t="str">
        <f>CONCATENATE("N=",T_strat2!I4)</f>
        <v>N=174</v>
      </c>
      <c r="L174" s="63"/>
      <c r="M174" s="13" t="str">
        <f>CONCATENATE("N=",T_strat3!E4)</f>
        <v>N=5262</v>
      </c>
      <c r="N174" s="13" t="str">
        <f>CONCATENATE("N=",T_strat3!I4)</f>
        <v>N=11</v>
      </c>
    </row>
    <row r="175" spans="2:37" x14ac:dyDescent="0.2">
      <c r="B175" s="57"/>
      <c r="C175" s="11" t="s">
        <v>3</v>
      </c>
      <c r="D175" s="11" t="s">
        <v>3</v>
      </c>
      <c r="G175" s="60"/>
      <c r="H175" s="12" t="s">
        <v>3</v>
      </c>
      <c r="I175" s="12" t="s">
        <v>3</v>
      </c>
      <c r="L175" s="63"/>
      <c r="M175" s="13" t="str">
        <f>"%"</f>
        <v>%</v>
      </c>
      <c r="N175" s="13" t="str">
        <f>"%"</f>
        <v>%</v>
      </c>
    </row>
    <row r="176" spans="2:37" x14ac:dyDescent="0.2">
      <c r="B176" s="58"/>
      <c r="C176" s="14" t="str">
        <f>"[95% CI]"</f>
        <v>[95% CI]</v>
      </c>
      <c r="D176" s="14" t="str">
        <f>"[95% CI]"</f>
        <v>[95% CI]</v>
      </c>
      <c r="G176" s="61"/>
      <c r="H176" s="15" t="str">
        <f>"[95% CI]"</f>
        <v>[95% CI]</v>
      </c>
      <c r="I176" s="15" t="str">
        <f>"[95% CI]"</f>
        <v>[95% CI]</v>
      </c>
      <c r="L176" s="64"/>
      <c r="M176" s="16" t="str">
        <f>"[95% CI]"</f>
        <v>[95% CI]</v>
      </c>
      <c r="N176" s="16" t="str">
        <f>"[95% CI]"</f>
        <v>[95% CI]</v>
      </c>
    </row>
    <row r="177" spans="2:14" s="35" customFormat="1" x14ac:dyDescent="0.2">
      <c r="B177" s="46" t="str">
        <f>T_strat1!A4</f>
        <v>Any Antimalarial</v>
      </c>
      <c r="C177" s="47">
        <f>IF('Table iii'!C10=0,0,('Table iii'!C10/('Table iii'!C$10)))</f>
        <v>1</v>
      </c>
      <c r="D177" s="47">
        <f>IF('Table iii'!D10=0,0,('Table iii'!D10/('Table iii'!D$10)))</f>
        <v>1</v>
      </c>
      <c r="G177" s="46" t="str">
        <f t="shared" ref="G177:G214" si="14">B177</f>
        <v>Any Antimalarial</v>
      </c>
      <c r="H177" s="47">
        <f>IF('Table iii'!H10=0,0,('Table iii'!H10/('Table iii'!H$10)))</f>
        <v>1</v>
      </c>
      <c r="I177" s="47">
        <f>IF('Table iii'!I10=0,0,('Table iii'!I10/('Table iii'!I$10)))</f>
        <v>1</v>
      </c>
      <c r="L177" s="46" t="str">
        <f t="shared" ref="L177:L214" si="15">B177</f>
        <v>Any Antimalarial</v>
      </c>
      <c r="M177" s="47">
        <f>IF('Table iii'!M10=0,0,('Table iii'!M10/('Table iii'!M$10)))</f>
        <v>1</v>
      </c>
      <c r="N177" s="47">
        <f>IF('Table iii'!N10=0,0,('Table iii'!N10/('Table iii'!N$10)))</f>
        <v>1</v>
      </c>
    </row>
    <row r="178" spans="2:14" s="35" customFormat="1" x14ac:dyDescent="0.2">
      <c r="B178" s="30" t="str">
        <f>T_strat1!A5</f>
        <v>AJANTA PHARMA;AFLOTIN 20/120</v>
      </c>
      <c r="C178" s="31">
        <f>IF('Table iii'!C12=0,0,('Table iii'!C12/('Table iii'!$C$10)))</f>
        <v>3.629031683086431E-4</v>
      </c>
      <c r="D178" s="32">
        <f>IF('Table iii'!D12=0,0,('Table iii'!D12/('Table iii'!D$10)))</f>
        <v>0</v>
      </c>
      <c r="G178" s="30" t="str">
        <f t="shared" si="14"/>
        <v>AJANTA PHARMA;AFLOTIN 20/120</v>
      </c>
      <c r="H178" s="31">
        <f>IF('Table iii'!H12=0,0,('Table iii'!H12/('Table iii'!H$10)))</f>
        <v>1.9098668493809971E-2</v>
      </c>
      <c r="I178" s="32">
        <f>IF('Table iii'!I12=0,0,('Table iii'!I12/('Table iii'!I$10)))</f>
        <v>2.2727910435197396E-2</v>
      </c>
      <c r="L178" s="30" t="str">
        <f t="shared" si="15"/>
        <v>AJANTA PHARMA;AFLOTIN 20/120</v>
      </c>
      <c r="M178" s="31">
        <f>IF('Table iii'!M12=0,0,('Table iii'!M12/('Table iii'!M$10)))</f>
        <v>5.1889576266552525E-4</v>
      </c>
      <c r="N178" s="32">
        <f>IF('Table iii'!N12=0,0,('Table iii'!N12/('Table iii'!N$10)))</f>
        <v>0</v>
      </c>
    </row>
    <row r="179" spans="2:14" s="35" customFormat="1" x14ac:dyDescent="0.2">
      <c r="B179" s="30" t="str">
        <f>T_strat1!A6</f>
        <v>ARCHY PHARMA NIGERIA;COLAMAR</v>
      </c>
      <c r="C179" s="31">
        <f>IF('Table iii'!C14=0,0,('Table iii'!C14/('Table iii'!$C$10)))</f>
        <v>5.5312431821973535E-3</v>
      </c>
      <c r="D179" s="32">
        <f>IF('Table iii'!D14=0,0,('Table iii'!D14/('Table iii'!D$10)))</f>
        <v>9.8602295245260631E-3</v>
      </c>
      <c r="G179" s="30" t="str">
        <f t="shared" si="14"/>
        <v>ARCHY PHARMA NIGERIA;COLAMAR</v>
      </c>
      <c r="H179" s="31">
        <f>IF('Table iii'!H14=0,0,('Table iii'!H14/('Table iii'!H$10)))</f>
        <v>1.1681103486788268E-2</v>
      </c>
      <c r="I179" s="32">
        <f>IF('Table iii'!I14=0,0,('Table iii'!I14/('Table iii'!I$10)))</f>
        <v>9.0280310895367432E-3</v>
      </c>
      <c r="L179" s="30" t="str">
        <f t="shared" si="15"/>
        <v>ARCHY PHARMA NIGERIA;COLAMAR</v>
      </c>
      <c r="M179" s="31">
        <f>IF('Table iii'!M14=0,0,('Table iii'!M14/('Table iii'!M$10)))</f>
        <v>6.1969578981704776E-3</v>
      </c>
      <c r="N179" s="32">
        <f>IF('Table iii'!N14=0,0,('Table iii'!N14/('Table iii'!N$10)))</f>
        <v>0</v>
      </c>
    </row>
    <row r="180" spans="2:14" s="35" customFormat="1" x14ac:dyDescent="0.2">
      <c r="B180" s="30" t="str">
        <f>T_strat1!A7</f>
        <v>BLISS GVS PHARMA;LONART</v>
      </c>
      <c r="C180" s="31">
        <f>IF('Table iii'!C16=0,0,('Table iii'!C16/('Table iii'!$C$10)))</f>
        <v>7.8426297860083372E-2</v>
      </c>
      <c r="D180" s="32">
        <f>IF('Table iii'!D16=0,0,('Table iii'!D16/('Table iii'!D$10)))</f>
        <v>5.284574383536967E-2</v>
      </c>
      <c r="G180" s="30" t="str">
        <f t="shared" si="14"/>
        <v>BLISS GVS PHARMA;LONART</v>
      </c>
      <c r="H180" s="31">
        <f>IF('Table iii'!H16=0,0,('Table iii'!H16/('Table iii'!H$10)))</f>
        <v>2.9472176630384036E-2</v>
      </c>
      <c r="I180" s="32">
        <f>IF('Table iii'!I16=0,0,('Table iii'!I16/('Table iii'!I$10)))</f>
        <v>1.8855747916608212E-2</v>
      </c>
      <c r="L180" s="30" t="str">
        <f t="shared" si="15"/>
        <v>BLISS GVS PHARMA;LONART</v>
      </c>
      <c r="M180" s="31">
        <f>IF('Table iii'!M16=0,0,('Table iii'!M16/('Table iii'!M$10)))</f>
        <v>0.12219165580920022</v>
      </c>
      <c r="N180" s="32">
        <f>IF('Table iii'!N16=0,0,('Table iii'!N16/('Table iii'!N$10)))</f>
        <v>0.30478607863715129</v>
      </c>
    </row>
    <row r="181" spans="2:14" s="35" customFormat="1" x14ac:dyDescent="0.2">
      <c r="B181" s="30" t="str">
        <f>T_strat1!A8</f>
        <v>BLISS GVS PHARMA;P-ALAXIN</v>
      </c>
      <c r="C181" s="31">
        <f>IF('Table iii'!C18=0,0,('Table iii'!C18/('Table iii'!$C$10)))</f>
        <v>2.7175672226428763E-2</v>
      </c>
      <c r="D181" s="32">
        <f>IF('Table iii'!D18=0,0,('Table iii'!D18/('Table iii'!D$10)))</f>
        <v>1.87349659316089E-2</v>
      </c>
      <c r="G181" s="30" t="str">
        <f t="shared" si="14"/>
        <v>BLISS GVS PHARMA;P-ALAXIN</v>
      </c>
      <c r="H181" s="31">
        <f>IF('Table iii'!H18=0,0,('Table iii'!H18/('Table iii'!H$10)))</f>
        <v>1.1949909086762059E-2</v>
      </c>
      <c r="I181" s="32">
        <f>IF('Table iii'!I18=0,0,('Table iii'!I18/('Table iii'!I$10)))</f>
        <v>2.7329610819607733E-2</v>
      </c>
      <c r="L181" s="30" t="str">
        <f t="shared" si="15"/>
        <v>BLISS GVS PHARMA;P-ALAXIN</v>
      </c>
      <c r="M181" s="31">
        <f>IF('Table iii'!M18=0,0,('Table iii'!M18/('Table iii'!M$10)))</f>
        <v>3.2485288211525444E-2</v>
      </c>
      <c r="N181" s="32">
        <f>IF('Table iii'!N18=0,0,('Table iii'!N18/('Table iii'!N$10)))</f>
        <v>9.3313482862698201E-3</v>
      </c>
    </row>
    <row r="182" spans="2:14" s="35" customFormat="1" x14ac:dyDescent="0.2">
      <c r="B182" s="30" t="str">
        <f>T_strat1!A9</f>
        <v>CIRON DRUGS &amp; PHARMA;LARIS</v>
      </c>
      <c r="C182" s="31">
        <f>IF('Table iii'!C20=0,0,('Table iii'!C20/('Table iii'!$C$10)))</f>
        <v>1.1302758206673711E-2</v>
      </c>
      <c r="D182" s="32">
        <f>IF('Table iii'!D20=0,0,('Table iii'!D20/('Table iii'!D$10)))</f>
        <v>0</v>
      </c>
      <c r="G182" s="30" t="str">
        <f t="shared" si="14"/>
        <v>CIRON DRUGS &amp; PHARMA;LARIS</v>
      </c>
      <c r="H182" s="31">
        <f>IF('Table iii'!H20=0,0,('Table iii'!H20/('Table iii'!H$10)))</f>
        <v>4.4720312059421353E-3</v>
      </c>
      <c r="I182" s="32">
        <f>IF('Table iii'!I20=0,0,('Table iii'!I20/('Table iii'!I$10)))</f>
        <v>2.1465248744353097E-3</v>
      </c>
      <c r="L182" s="30" t="str">
        <f t="shared" si="15"/>
        <v>CIRON DRUGS &amp; PHARMA;LARIS</v>
      </c>
      <c r="M182" s="31">
        <f>IF('Table iii'!M20=0,0,('Table iii'!M20/('Table iii'!M$10)))</f>
        <v>3.5975767266199937E-3</v>
      </c>
      <c r="N182" s="32">
        <f>IF('Table iii'!N20=0,0,('Table iii'!N20/('Table iii'!N$10)))</f>
        <v>0</v>
      </c>
    </row>
    <row r="183" spans="2:14" s="35" customFormat="1" x14ac:dyDescent="0.2">
      <c r="B183" s="30" t="str">
        <f>T_strat1!A10</f>
        <v>CLAROID PHARMA;ROTEM PLUS</v>
      </c>
      <c r="C183" s="31">
        <f>IF('Table iii'!C22=0,0,('Table iii'!C22/('Table iii'!$C$10)))</f>
        <v>0</v>
      </c>
      <c r="D183" s="32">
        <f>IF('Table iii'!D22=0,0,('Table iii'!D22/('Table iii'!D$10)))</f>
        <v>0</v>
      </c>
      <c r="G183" s="30" t="str">
        <f t="shared" si="14"/>
        <v>CLAROID PHARMA;ROTEM PLUS</v>
      </c>
      <c r="H183" s="31">
        <f>IF('Table iii'!H22=0,0,('Table iii'!H22/('Table iii'!H$10)))</f>
        <v>2.9433907040410543E-3</v>
      </c>
      <c r="I183" s="32">
        <f>IF('Table iii'!I22=0,0,('Table iii'!I22/('Table iii'!I$10)))</f>
        <v>4.9419175622211618E-2</v>
      </c>
      <c r="L183" s="30" t="str">
        <f t="shared" si="15"/>
        <v>CLAROID PHARMA;ROTEM PLUS</v>
      </c>
      <c r="M183" s="31">
        <f>IF('Table iii'!M22=0,0,('Table iii'!M22/('Table iii'!M$10)))</f>
        <v>0</v>
      </c>
      <c r="N183" s="32">
        <f>IF('Table iii'!N22=0,0,('Table iii'!N22/('Table iii'!N$10)))</f>
        <v>0</v>
      </c>
    </row>
    <row r="184" spans="2:14" s="35" customFormat="1" x14ac:dyDescent="0.2">
      <c r="B184" s="30" t="str">
        <f>T_strat1!A11</f>
        <v>DIVINE ESSENTIALS FORMULATIONS;ASTAB</v>
      </c>
      <c r="C184" s="31">
        <f>IF('Table iii'!C24=0,0,('Table iii'!C24/('Table iii'!$C$10)))</f>
        <v>0</v>
      </c>
      <c r="D184" s="32">
        <f>IF('Table iii'!D24=0,0,('Table iii'!D24/('Table iii'!D$10)))</f>
        <v>0</v>
      </c>
      <c r="G184" s="30" t="str">
        <f t="shared" si="14"/>
        <v>DIVINE ESSENTIALS FORMULATIONS;ASTAB</v>
      </c>
      <c r="H184" s="31">
        <f>IF('Table iii'!H24=0,0,('Table iii'!H24/('Table iii'!H$10)))</f>
        <v>2.001132167549776E-2</v>
      </c>
      <c r="I184" s="32">
        <f>IF('Table iii'!I24=0,0,('Table iii'!I24/('Table iii'!I$10)))</f>
        <v>2.28752209657959E-2</v>
      </c>
      <c r="L184" s="30" t="str">
        <f t="shared" si="15"/>
        <v>DIVINE ESSENTIALS FORMULATIONS;ASTAB</v>
      </c>
      <c r="M184" s="31">
        <f>IF('Table iii'!M24=0,0,('Table iii'!M24/('Table iii'!M$10)))</f>
        <v>0</v>
      </c>
      <c r="N184" s="32">
        <f>IF('Table iii'!N24=0,0,('Table iii'!N24/('Table iii'!N$10)))</f>
        <v>0</v>
      </c>
    </row>
    <row r="185" spans="2:14" s="35" customFormat="1" x14ac:dyDescent="0.2">
      <c r="B185" s="30" t="str">
        <f>T_strat1!A12</f>
        <v>FRONT PHARMA PLC;CAMOSUNATE ADULT</v>
      </c>
      <c r="C185" s="31">
        <f>IF('Table iii'!C26=0,0,('Table iii'!C26/('Table iii'!$C$10)))</f>
        <v>1.8302725409923726E-2</v>
      </c>
      <c r="D185" s="32">
        <f>IF('Table iii'!D26=0,0,('Table iii'!D26/('Table iii'!D$10)))</f>
        <v>0</v>
      </c>
      <c r="G185" s="30" t="str">
        <f t="shared" si="14"/>
        <v>FRONT PHARMA PLC;CAMOSUNATE ADULT</v>
      </c>
      <c r="H185" s="31">
        <f>IF('Table iii'!H26=0,0,('Table iii'!H26/('Table iii'!H$10)))</f>
        <v>3.0208483541473985E-3</v>
      </c>
      <c r="I185" s="32">
        <f>IF('Table iii'!I26=0,0,('Table iii'!I26/('Table iii'!I$10)))</f>
        <v>2.4551755099750272E-4</v>
      </c>
      <c r="L185" s="30" t="str">
        <f t="shared" si="15"/>
        <v>FRONT PHARMA PLC;CAMOSUNATE ADULT</v>
      </c>
      <c r="M185" s="31">
        <f>IF('Table iii'!M26=0,0,('Table iii'!M26/('Table iii'!M$10)))</f>
        <v>4.7203676014458185E-2</v>
      </c>
      <c r="N185" s="32">
        <f>IF('Table iii'!N26=0,0,('Table iii'!N26/('Table iii'!N$10)))</f>
        <v>0</v>
      </c>
    </row>
    <row r="186" spans="2:14" s="35" customFormat="1" x14ac:dyDescent="0.2">
      <c r="B186" s="30" t="str">
        <f>T_strat1!A13</f>
        <v>GLOBELA PHARMA;AQUAMAL QS</v>
      </c>
      <c r="C186" s="31">
        <f>IF('Table iii'!C28=0,0,('Table iii'!C28/('Table iii'!$C$10)))</f>
        <v>1.6811899231272702E-3</v>
      </c>
      <c r="D186" s="32">
        <f>IF('Table iii'!D28=0,0,('Table iii'!D28/('Table iii'!D$10)))</f>
        <v>0.14862931683073891</v>
      </c>
      <c r="G186" s="30" t="str">
        <f t="shared" si="14"/>
        <v>GLOBELA PHARMA;AQUAMAL QS</v>
      </c>
      <c r="H186" s="31">
        <f>IF('Table iii'!H28=0,0,('Table iii'!H28/('Table iii'!H$10)))</f>
        <v>1.6434492718215498E-3</v>
      </c>
      <c r="I186" s="32">
        <f>IF('Table iii'!I28=0,0,('Table iii'!I28/('Table iii'!I$10)))</f>
        <v>0</v>
      </c>
      <c r="L186" s="30" t="str">
        <f t="shared" si="15"/>
        <v>GLOBELA PHARMA;AQUAMAL QS</v>
      </c>
      <c r="M186" s="31">
        <f>IF('Table iii'!M28=0,0,('Table iii'!M28/('Table iii'!M$10)))</f>
        <v>9.7670059978467337E-4</v>
      </c>
      <c r="N186" s="32">
        <f>IF('Table iii'!N28=0,0,('Table iii'!N28/('Table iii'!N$10)))</f>
        <v>0</v>
      </c>
    </row>
    <row r="187" spans="2:14" s="35" customFormat="1" x14ac:dyDescent="0.2">
      <c r="B187" s="33" t="str">
        <f>T_strat1!A14</f>
        <v>GREENFIELD PHARMA (JIANGSU);LUTHERMIN</v>
      </c>
      <c r="C187" s="31">
        <f>IF('Table iii'!C30=0,0,('Table iii'!C30/('Table iii'!$C$10)))</f>
        <v>6.3383284209505653E-4</v>
      </c>
      <c r="D187" s="32">
        <f>IF('Table iii'!D30=0,0,('Table iii'!D30/('Table iii'!D$10)))</f>
        <v>7.4176901312931153E-4</v>
      </c>
      <c r="G187" s="33" t="str">
        <f t="shared" si="14"/>
        <v>GREENFIELD PHARMA (JIANGSU);LUTHERMIN</v>
      </c>
      <c r="H187" s="31">
        <f>IF('Table iii'!H30=0,0,('Table iii'!H30/('Table iii'!H$10)))</f>
        <v>2.9325221404885835E-2</v>
      </c>
      <c r="I187" s="32">
        <f>IF('Table iii'!I30=0,0,('Table iii'!I30/('Table iii'!I$10)))</f>
        <v>0.31335755773169843</v>
      </c>
      <c r="L187" s="33" t="str">
        <f t="shared" si="15"/>
        <v>GREENFIELD PHARMA (JIANGSU);LUTHERMIN</v>
      </c>
      <c r="M187" s="31">
        <f>IF('Table iii'!M30=0,0,('Table iii'!M30/('Table iii'!M$10)))</f>
        <v>5.2794627015387748E-5</v>
      </c>
      <c r="N187" s="32">
        <f>IF('Table iii'!N30=0,0,('Table iii'!N30/('Table iii'!N$10)))</f>
        <v>0</v>
      </c>
    </row>
    <row r="188" spans="2:14" s="35" customFormat="1" ht="22.5" x14ac:dyDescent="0.2">
      <c r="B188" s="33" t="str">
        <f>T_strat1!A15</f>
        <v>JIANGSU RUINIAN QIANJIN PHARMA;CLARTEM</v>
      </c>
      <c r="C188" s="31">
        <f>IF('Table iii'!C32=0,0,('Table iii'!C32/('Table iii'!$C$10)))</f>
        <v>2.9782300877384361E-2</v>
      </c>
      <c r="D188" s="32">
        <f>IF('Table iii'!D32=0,0,('Table iii'!D32/('Table iii'!D$10)))</f>
        <v>1.2053746463351313E-2</v>
      </c>
      <c r="G188" s="33" t="str">
        <f t="shared" si="14"/>
        <v>JIANGSU RUINIAN QIANJIN PHARMA;CLARTEM</v>
      </c>
      <c r="H188" s="31">
        <f>IF('Table iii'!H32=0,0,('Table iii'!H32/('Table iii'!H$10)))</f>
        <v>6.8426026872599926E-4</v>
      </c>
      <c r="I188" s="32">
        <f>IF('Table iii'!I32=0,0,('Table iii'!I32/('Table iii'!I$10)))</f>
        <v>0</v>
      </c>
      <c r="L188" s="33" t="str">
        <f t="shared" si="15"/>
        <v>JIANGSU RUINIAN QIANJIN PHARMA;CLARTEM</v>
      </c>
      <c r="M188" s="31">
        <f>IF('Table iii'!M32=0,0,('Table iii'!M32/('Table iii'!M$10)))</f>
        <v>1.4411424757286129E-2</v>
      </c>
      <c r="N188" s="32">
        <f>IF('Table iii'!N32=0,0,('Table iii'!N32/('Table iii'!N$10)))</f>
        <v>0</v>
      </c>
    </row>
    <row r="189" spans="2:14" s="35" customFormat="1" ht="22.5" x14ac:dyDescent="0.2">
      <c r="B189" s="33" t="str">
        <f>T_strat1!A16</f>
        <v>JIANGSU RUINIAN QIANJIN PHARMA;MELOFAN</v>
      </c>
      <c r="C189" s="31">
        <f>IF('Table iii'!C34=0,0,('Table iii'!C34/('Table iii'!$C$10)))</f>
        <v>1.0003008745324683E-3</v>
      </c>
      <c r="D189" s="32">
        <f>IF('Table iii'!D34=0,0,('Table iii'!D34/('Table iii'!D$10)))</f>
        <v>0</v>
      </c>
      <c r="G189" s="33" t="str">
        <f t="shared" si="14"/>
        <v>JIANGSU RUINIAN QIANJIN PHARMA;MELOFAN</v>
      </c>
      <c r="H189" s="31">
        <f>IF('Table iii'!H34=0,0,('Table iii'!H34/('Table iii'!H$10)))</f>
        <v>1.5876369018042121E-2</v>
      </c>
      <c r="I189" s="32">
        <f>IF('Table iii'!I34=0,0,('Table iii'!I34/('Table iii'!I$10)))</f>
        <v>1.4022559555543084E-2</v>
      </c>
      <c r="L189" s="33" t="str">
        <f t="shared" si="15"/>
        <v>JIANGSU RUINIAN QIANJIN PHARMA;MELOFAN</v>
      </c>
      <c r="M189" s="31">
        <f>IF('Table iii'!M34=0,0,('Table iii'!M34/('Table iii'!M$10)))</f>
        <v>2.2317043048361764E-3</v>
      </c>
      <c r="N189" s="32">
        <f>IF('Table iii'!N34=0,0,('Table iii'!N34/('Table iii'!N$10)))</f>
        <v>0</v>
      </c>
    </row>
    <row r="190" spans="2:14" s="35" customFormat="1" x14ac:dyDescent="0.2">
      <c r="B190" s="33" t="str">
        <f>T_strat1!A17</f>
        <v>KRISHAR PHARMA IND;KRISHAT</v>
      </c>
      <c r="C190" s="31">
        <f>IF('Table iii'!C36=0,0,('Table iii'!C36/('Table iii'!$C$10)))</f>
        <v>1.1193673364333393E-3</v>
      </c>
      <c r="D190" s="32">
        <f>IF('Table iii'!D36=0,0,('Table iii'!D36/('Table iii'!D$10)))</f>
        <v>0</v>
      </c>
      <c r="G190" s="33" t="str">
        <f t="shared" si="14"/>
        <v>KRISHAR PHARMA IND;KRISHAT</v>
      </c>
      <c r="H190" s="31">
        <f>IF('Table iii'!H36=0,0,('Table iii'!H36/('Table iii'!H$10)))</f>
        <v>3.1162467880333139E-2</v>
      </c>
      <c r="I190" s="32">
        <f>IF('Table iii'!I36=0,0,('Table iii'!I36/('Table iii'!I$10)))</f>
        <v>9.9609977833272538E-4</v>
      </c>
      <c r="L190" s="33" t="str">
        <f t="shared" si="15"/>
        <v>KRISHAR PHARMA IND;KRISHAT</v>
      </c>
      <c r="M190" s="31">
        <f>IF('Table iii'!M36=0,0,('Table iii'!M36/('Table iii'!M$10)))</f>
        <v>1.8821284530985733E-3</v>
      </c>
      <c r="N190" s="32">
        <f>IF('Table iii'!N36=0,0,('Table iii'!N36/('Table iii'!N$10)))</f>
        <v>0</v>
      </c>
    </row>
    <row r="191" spans="2:14" s="35" customFormat="1" x14ac:dyDescent="0.2">
      <c r="B191" s="30" t="str">
        <f>T_strat1!A18</f>
        <v>LABORATE PHARMA;HAVAX FORTE SOFTGEL</v>
      </c>
      <c r="C191" s="31">
        <f>IF('Table iii'!C38=0,0,('Table iii'!C38/('Table iii'!$C$10)))</f>
        <v>3.7843171645355916E-2</v>
      </c>
      <c r="D191" s="32">
        <f>IF('Table iii'!D38=0,0,('Table iii'!D38/('Table iii'!D$10)))</f>
        <v>6.7718212548612364E-2</v>
      </c>
      <c r="G191" s="30" t="str">
        <f t="shared" si="14"/>
        <v>LABORATE PHARMA;HAVAX FORTE SOFTGEL</v>
      </c>
      <c r="H191" s="31">
        <f>IF('Table iii'!H38=0,0,('Table iii'!H38/('Table iii'!H$10)))</f>
        <v>3.2979201855554653E-3</v>
      </c>
      <c r="I191" s="32">
        <f>IF('Table iii'!I38=0,0,('Table iii'!I38/('Table iii'!I$10)))</f>
        <v>0</v>
      </c>
      <c r="L191" s="30" t="str">
        <f t="shared" si="15"/>
        <v>LABORATE PHARMA;HAVAX FORTE SOFTGEL</v>
      </c>
      <c r="M191" s="31">
        <f>IF('Table iii'!M38=0,0,('Table iii'!M38/('Table iii'!M$10)))</f>
        <v>1.2430117826294364E-2</v>
      </c>
      <c r="N191" s="32">
        <f>IF('Table iii'!N38=0,0,('Table iii'!N38/('Table iii'!N$10)))</f>
        <v>0</v>
      </c>
    </row>
    <row r="192" spans="2:14" s="35" customFormat="1" x14ac:dyDescent="0.2">
      <c r="B192" s="33" t="str">
        <f>T_strat1!A19</f>
        <v>MAXHEAL LABORATORIES;MALANTER DS</v>
      </c>
      <c r="C192" s="31">
        <f>IF('Table iii'!C40=0,0,('Table iii'!C40/('Table iii'!$C$10)))</f>
        <v>7.4778728883527337E-2</v>
      </c>
      <c r="D192" s="32">
        <f>IF('Table iii'!D40=0,0,('Table iii'!D40/('Table iii'!D$10)))</f>
        <v>8.8911612923735547E-2</v>
      </c>
      <c r="G192" s="33" t="str">
        <f t="shared" si="14"/>
        <v>MAXHEAL LABORATORIES;MALANTER DS</v>
      </c>
      <c r="H192" s="31">
        <f>IF('Table iii'!H40=0,0,('Table iii'!H40/('Table iii'!H$10)))</f>
        <v>3.7994048925680765E-4</v>
      </c>
      <c r="I192" s="32">
        <f>IF('Table iii'!I40=0,0,('Table iii'!I40/('Table iii'!I$10)))</f>
        <v>0</v>
      </c>
      <c r="L192" s="33" t="str">
        <f t="shared" si="15"/>
        <v>MAXHEAL LABORATORIES;MALANTER DS</v>
      </c>
      <c r="M192" s="31">
        <f>IF('Table iii'!M40=0,0,('Table iii'!M40/('Table iii'!M$10)))</f>
        <v>8.3000695757763174E-3</v>
      </c>
      <c r="N192" s="32">
        <f>IF('Table iii'!N40=0,0,('Table iii'!N40/('Table iii'!N$10)))</f>
        <v>0</v>
      </c>
    </row>
    <row r="193" spans="2:15" s="35" customFormat="1" x14ac:dyDescent="0.2">
      <c r="B193" s="30" t="str">
        <f>T_strat1!A20</f>
        <v>MEDBIOS LABORATORIES;ARTELUMEX FORTE</v>
      </c>
      <c r="C193" s="31">
        <f>IF('Table iii'!C42=0,0,('Table iii'!C42/('Table iii'!$C$10)))</f>
        <v>3.3509722810424808E-3</v>
      </c>
      <c r="D193" s="32">
        <f>IF('Table iii'!D42=0,0,('Table iii'!D42/('Table iii'!D$10)))</f>
        <v>8.4296749992052479E-3</v>
      </c>
      <c r="G193" s="30" t="str">
        <f t="shared" si="14"/>
        <v>MEDBIOS LABORATORIES;ARTELUMEX FORTE</v>
      </c>
      <c r="H193" s="31">
        <f>IF('Table iii'!H42=0,0,('Table iii'!H42/('Table iii'!H$10)))</f>
        <v>1.6672070332770926E-2</v>
      </c>
      <c r="I193" s="32">
        <f>IF('Table iii'!I42=0,0,('Table iii'!I42/('Table iii'!I$10)))</f>
        <v>1.0943067987317263E-3</v>
      </c>
      <c r="L193" s="30" t="str">
        <f t="shared" si="15"/>
        <v>MEDBIOS LABORATORIES;ARTELUMEX FORTE</v>
      </c>
      <c r="M193" s="31">
        <f>IF('Table iii'!M42=0,0,('Table iii'!M42/('Table iii'!M$10)))</f>
        <v>4.8254289092064398E-3</v>
      </c>
      <c r="N193" s="32">
        <f>IF('Table iii'!N42=0,0,('Table iii'!N42/('Table iii'!N$10)))</f>
        <v>0</v>
      </c>
    </row>
    <row r="194" spans="2:15" s="35" customFormat="1" x14ac:dyDescent="0.2">
      <c r="B194" s="30" t="str">
        <f>T_strat1!A21</f>
        <v>MYLAN LABORATORIES;KOFENACT</v>
      </c>
      <c r="C194" s="31">
        <f>IF('Table iii'!C44=0,0,('Table iii'!C44/('Table iii'!$C$10)))</f>
        <v>5.9176744537558705E-5</v>
      </c>
      <c r="D194" s="32">
        <f>IF('Table iii'!D44=0,0,('Table iii'!D44/('Table iii'!D$10)))</f>
        <v>0</v>
      </c>
      <c r="G194" s="30" t="str">
        <f t="shared" si="14"/>
        <v>MYLAN LABORATORIES;KOFENACT</v>
      </c>
      <c r="H194" s="31">
        <f>IF('Table iii'!H44=0,0,('Table iii'!H44/('Table iii'!H$10)))</f>
        <v>2.2504355844730786E-2</v>
      </c>
      <c r="I194" s="32">
        <f>IF('Table iii'!I44=0,0,('Table iii'!I44/('Table iii'!I$10)))</f>
        <v>1.0388899800780043E-2</v>
      </c>
      <c r="L194" s="30" t="str">
        <f t="shared" si="15"/>
        <v>MYLAN LABORATORIES;KOFENACT</v>
      </c>
      <c r="M194" s="31">
        <f>IF('Table iii'!M44=0,0,('Table iii'!M44/('Table iii'!M$10)))</f>
        <v>0</v>
      </c>
      <c r="N194" s="32">
        <f>IF('Table iii'!N44=0,0,('Table iii'!N44/('Table iii'!N$10)))</f>
        <v>0</v>
      </c>
    </row>
    <row r="195" spans="2:15" s="35" customFormat="1" x14ac:dyDescent="0.2">
      <c r="B195" s="30" t="str">
        <f>T_strat1!A22</f>
        <v>MZOR INDUSTRIES;LOKMAL</v>
      </c>
      <c r="C195" s="31">
        <f>IF('Table iii'!C46=0,0,('Table iii'!C46/('Table iii'!$C$10)))</f>
        <v>1.3358971836147438E-2</v>
      </c>
      <c r="D195" s="32">
        <f>IF('Table iii'!D46=0,0,('Table iii'!D46/('Table iii'!D$10)))</f>
        <v>4.6254596318706358E-3</v>
      </c>
      <c r="G195" s="30" t="str">
        <f t="shared" si="14"/>
        <v>MZOR INDUSTRIES;LOKMAL</v>
      </c>
      <c r="H195" s="31">
        <f>IF('Table iii'!H46=0,0,('Table iii'!H46/('Table iii'!H$10)))</f>
        <v>1.8216324827381189E-3</v>
      </c>
      <c r="I195" s="32">
        <f>IF('Table iii'!I46=0,0,('Table iii'!I46/('Table iii'!I$10)))</f>
        <v>4.8331883610651253E-3</v>
      </c>
      <c r="L195" s="30" t="str">
        <f t="shared" si="15"/>
        <v>MZOR INDUSTRIES;LOKMAL</v>
      </c>
      <c r="M195" s="31">
        <f>IF('Table iii'!M46=0,0,('Table iii'!M46/('Table iii'!M$10)))</f>
        <v>1.0225565043923244E-2</v>
      </c>
      <c r="N195" s="32">
        <f>IF('Table iii'!N46=0,0,('Table iii'!N46/('Table iii'!N$10)))</f>
        <v>0</v>
      </c>
    </row>
    <row r="196" spans="2:15" s="35" customFormat="1" x14ac:dyDescent="0.2">
      <c r="B196" s="30" t="str">
        <f>T_strat1!A23</f>
        <v>NOVARTIS;COARTEM</v>
      </c>
      <c r="C196" s="31">
        <f>IF('Table iii'!C48=0,0,('Table iii'!C48/('Table iii'!$C$10)))</f>
        <v>4.3027910034236956E-3</v>
      </c>
      <c r="D196" s="32">
        <f>IF('Table iii'!D48=0,0,('Table iii'!D48/('Table iii'!D$10)))</f>
        <v>0</v>
      </c>
      <c r="G196" s="30" t="str">
        <f t="shared" si="14"/>
        <v>NOVARTIS;COARTEM</v>
      </c>
      <c r="H196" s="31">
        <f>IF('Table iii'!H48=0,0,('Table iii'!H48/('Table iii'!H$10)))</f>
        <v>2.609067566032647E-3</v>
      </c>
      <c r="I196" s="32">
        <f>IF('Table iii'!I48=0,0,('Table iii'!I48/('Table iii'!I$10)))</f>
        <v>0</v>
      </c>
      <c r="L196" s="30" t="str">
        <f t="shared" si="15"/>
        <v>NOVARTIS;COARTEM</v>
      </c>
      <c r="M196" s="31">
        <f>IF('Table iii'!M48=0,0,('Table iii'!M48/('Table iii'!M$10)))</f>
        <v>7.4704397226773665E-3</v>
      </c>
      <c r="N196" s="32">
        <f>IF('Table iii'!N48=0,0,('Table iii'!N48/('Table iii'!N$10)))</f>
        <v>0.46024617837763082</v>
      </c>
    </row>
    <row r="197" spans="2:15" s="35" customFormat="1" x14ac:dyDescent="0.2">
      <c r="B197" s="30" t="str">
        <f>T_strat1!A24</f>
        <v>OLIVE HEALTHCARE;AMATEM FORTE</v>
      </c>
      <c r="C197" s="31">
        <f>IF('Table iii'!C50=0,0,('Table iii'!C50/('Table iii'!$C$10)))</f>
        <v>2.1054800517333085E-2</v>
      </c>
      <c r="D197" s="32">
        <f>IF('Table iii'!D50=0,0,('Table iii'!D50/('Table iii'!D$10)))</f>
        <v>6.6759211181638039E-3</v>
      </c>
      <c r="G197" s="30" t="str">
        <f t="shared" si="14"/>
        <v>OLIVE HEALTHCARE;AMATEM FORTE</v>
      </c>
      <c r="H197" s="31">
        <f>IF('Table iii'!H50=0,0,('Table iii'!H50/('Table iii'!H$10)))</f>
        <v>3.1001429445724695E-3</v>
      </c>
      <c r="I197" s="32">
        <f>IF('Table iii'!I50=0,0,('Table iii'!I50/('Table iii'!I$10)))</f>
        <v>3.4260220544908668E-2</v>
      </c>
      <c r="L197" s="30" t="str">
        <f t="shared" si="15"/>
        <v>OLIVE HEALTHCARE;AMATEM FORTE</v>
      </c>
      <c r="M197" s="31">
        <f>IF('Table iii'!M50=0,0,('Table iii'!M50/('Table iii'!M$10)))</f>
        <v>2.7001811987020063E-2</v>
      </c>
      <c r="N197" s="32">
        <f>IF('Table iii'!N50=0,0,('Table iii'!N50/('Table iii'!N$10)))</f>
        <v>0</v>
      </c>
    </row>
    <row r="198" spans="2:15" s="35" customFormat="1" x14ac:dyDescent="0.2">
      <c r="B198" s="30" t="str">
        <f>T_strat1!A25</f>
        <v>OLIVE HEALTHCARE;AMATEM FORTE SOFTGEL</v>
      </c>
      <c r="C198" s="31">
        <f>IF('Table iii'!C52=0,0,('Table iii'!C52/('Table iii'!$C$10)))</f>
        <v>2.7649086182729234E-2</v>
      </c>
      <c r="D198" s="32">
        <f>IF('Table iii'!D52=0,0,('Table iii'!D52/('Table iii'!D$10)))</f>
        <v>9.5810064745838142E-2</v>
      </c>
      <c r="G198" s="30" t="str">
        <f t="shared" si="14"/>
        <v>OLIVE HEALTHCARE;AMATEM FORTE SOFTGEL</v>
      </c>
      <c r="H198" s="31">
        <f>IF('Table iii'!H52=0,0,('Table iii'!H52/('Table iii'!H$10)))</f>
        <v>2.0562097614396226E-2</v>
      </c>
      <c r="I198" s="32">
        <f>IF('Table iii'!I52=0,0,('Table iii'!I52/('Table iii'!I$10)))</f>
        <v>4.1808131541289035E-3</v>
      </c>
      <c r="L198" s="30" t="str">
        <f t="shared" si="15"/>
        <v>OLIVE HEALTHCARE;AMATEM FORTE SOFTGEL</v>
      </c>
      <c r="M198" s="31">
        <f>IF('Table iii'!M52=0,0,('Table iii'!M52/('Table iii'!M$10)))</f>
        <v>4.8109480972250769E-2</v>
      </c>
      <c r="N198" s="32">
        <f>IF('Table iii'!N52=0,0,('Table iii'!N52/('Table iii'!N$10)))</f>
        <v>0</v>
      </c>
    </row>
    <row r="199" spans="2:15" s="35" customFormat="1" x14ac:dyDescent="0.2">
      <c r="B199" s="30" t="str">
        <f>T_strat1!A26</f>
        <v>OLIVE HEALTHCARE;IBASUNATE SOFTGEL</v>
      </c>
      <c r="C199" s="31">
        <f>IF('Table iii'!C54=0,0,('Table iii'!C54/('Table iii'!$C$10)))</f>
        <v>1.8150862198038187E-2</v>
      </c>
      <c r="D199" s="32">
        <f>IF('Table iii'!D54=0,0,('Table iii'!D54/('Table iii'!D$10)))</f>
        <v>8.1753541947037697E-3</v>
      </c>
      <c r="G199" s="30" t="str">
        <f t="shared" si="14"/>
        <v>OLIVE HEALTHCARE;IBASUNATE SOFTGEL</v>
      </c>
      <c r="H199" s="31">
        <f>IF('Table iii'!H54=0,0,('Table iii'!H54/('Table iii'!H$10)))</f>
        <v>1.9012332298829779E-3</v>
      </c>
      <c r="I199" s="32">
        <f>IF('Table iii'!I54=0,0,('Table iii'!I54/('Table iii'!I$10)))</f>
        <v>2.0483178540363083E-3</v>
      </c>
      <c r="L199" s="30" t="str">
        <f t="shared" si="15"/>
        <v>OLIVE HEALTHCARE;IBASUNATE SOFTGEL</v>
      </c>
      <c r="M199" s="31">
        <f>IF('Table iii'!M54=0,0,('Table iii'!M54/('Table iii'!M$10)))</f>
        <v>7.6352343798611125E-3</v>
      </c>
      <c r="N199" s="32">
        <f>IF('Table iii'!N54=0,0,('Table iii'!N54/('Table iii'!N$10)))</f>
        <v>0</v>
      </c>
    </row>
    <row r="200" spans="2:15" s="35" customFormat="1" x14ac:dyDescent="0.2">
      <c r="B200" s="30" t="str">
        <f>T_strat1!A27</f>
        <v>PHAMATEX INDUSTRIES;LUMAPIL</v>
      </c>
      <c r="C200" s="31">
        <f>IF('Table iii'!C56=0,0,('Table iii'!C56/('Table iii'!$C$10)))</f>
        <v>2.6194621618191643E-3</v>
      </c>
      <c r="D200" s="32">
        <f>IF('Table iii'!D56=0,0,('Table iii'!D56/('Table iii'!D$10)))</f>
        <v>0</v>
      </c>
      <c r="G200" s="30" t="str">
        <f t="shared" si="14"/>
        <v>PHAMATEX INDUSTRIES;LUMAPIL</v>
      </c>
      <c r="H200" s="31">
        <f>IF('Table iii'!H56=0,0,('Table iii'!H56/('Table iii'!H$10)))</f>
        <v>4.2675185171238052E-3</v>
      </c>
      <c r="I200" s="32">
        <f>IF('Table iii'!I56=0,0,('Table iii'!I56/('Table iii'!I$10)))</f>
        <v>0</v>
      </c>
      <c r="L200" s="30" t="str">
        <f t="shared" si="15"/>
        <v>PHAMATEX INDUSTRIES;LUMAPIL</v>
      </c>
      <c r="M200" s="31">
        <f>IF('Table iii'!M56=0,0,('Table iii'!M56/('Table iii'!M$10)))</f>
        <v>2.4700343353627842E-4</v>
      </c>
      <c r="N200" s="32">
        <f>IF('Table iii'!N56=0,0,('Table iii'!N56/('Table iii'!N$10)))</f>
        <v>0.20400426296992327</v>
      </c>
    </row>
    <row r="201" spans="2:15" s="35" customFormat="1" x14ac:dyDescent="0.2">
      <c r="B201" s="30" t="str">
        <f>T_strat1!A28</f>
        <v>SAGAR VITACEUTICALS;HENAFENTRINE</v>
      </c>
      <c r="C201" s="31">
        <f>IF('Table iii'!C58=0,0,('Table iii'!C58/('Table iii'!$C$10)))</f>
        <v>1.7832163344926273E-2</v>
      </c>
      <c r="D201" s="32">
        <f>IF('Table iii'!D58=0,0,('Table iii'!D58/('Table iii'!D$10)))</f>
        <v>2.2517987898568386E-2</v>
      </c>
      <c r="G201" s="30" t="str">
        <f t="shared" si="14"/>
        <v>SAGAR VITACEUTICALS;HENAFENTRINE</v>
      </c>
      <c r="H201" s="31">
        <f>IF('Table iii'!H58=0,0,('Table iii'!H58/('Table iii'!H$10)))</f>
        <v>5.0323592344979844E-2</v>
      </c>
      <c r="I201" s="32">
        <f>IF('Table iii'!I58=0,0,('Table iii'!I58/('Table iii'!I$10)))</f>
        <v>1.0388899800780043E-2</v>
      </c>
      <c r="L201" s="30" t="str">
        <f t="shared" si="15"/>
        <v>SAGAR VITACEUTICALS;HENAFENTRINE</v>
      </c>
      <c r="M201" s="31">
        <f>IF('Table iii'!M58=0,0,('Table iii'!M58/('Table iii'!M$10)))</f>
        <v>1.6098590194906449E-3</v>
      </c>
      <c r="N201" s="32">
        <f>IF('Table iii'!N58=0,0,('Table iii'!N58/('Table iii'!N$10)))</f>
        <v>0</v>
      </c>
    </row>
    <row r="202" spans="2:15" s="35" customFormat="1" x14ac:dyDescent="0.2">
      <c r="B202" s="30" t="str">
        <f>T_strat1!A29</f>
        <v>SALUD CARE;MEROTHER</v>
      </c>
      <c r="C202" s="31">
        <f>IF('Table iii'!C60=0,0,('Table iii'!C60/('Table iii'!$C$10)))</f>
        <v>7.8056264963517179E-3</v>
      </c>
      <c r="D202" s="32">
        <f>IF('Table iii'!D60=0,0,('Table iii'!D60/('Table iii'!D$10)))</f>
        <v>3.9578675200542552E-3</v>
      </c>
      <c r="G202" s="30" t="str">
        <f t="shared" si="14"/>
        <v>SALUD CARE;MEROTHER</v>
      </c>
      <c r="H202" s="31">
        <f>IF('Table iii'!H60=0,0,('Table iii'!H60/('Table iii'!H$10)))</f>
        <v>1.255609939194214E-2</v>
      </c>
      <c r="I202" s="32">
        <f>IF('Table iii'!I60=0,0,('Table iii'!I60/('Table iii'!I$10)))</f>
        <v>5.7871994163697076E-3</v>
      </c>
      <c r="L202" s="30" t="str">
        <f t="shared" si="15"/>
        <v>SALUD CARE;MEROTHER</v>
      </c>
      <c r="M202" s="31">
        <f>IF('Table iii'!M60=0,0,('Table iii'!M60/('Table iii'!M$10)))</f>
        <v>1.0903221792113615E-2</v>
      </c>
      <c r="N202" s="32">
        <f>IF('Table iii'!N60=0,0,('Table iii'!N60/('Table iii'!N$10)))</f>
        <v>0</v>
      </c>
    </row>
    <row r="203" spans="2:15" s="35" customFormat="1" x14ac:dyDescent="0.2">
      <c r="B203" s="30" t="str">
        <f>T_strat1!A30</f>
        <v>SHALINA HEALTHCARE NIGERIA;SHAL ARTEM</v>
      </c>
      <c r="C203" s="31">
        <f>IF('Table iii'!C62=0,0,('Table iii'!C62/('Table iii'!$C$10)))</f>
        <v>7.7286254311703167E-3</v>
      </c>
      <c r="D203" s="32">
        <f>IF('Table iii'!D62=0,0,('Table iii'!D62/('Table iii'!D$10)))</f>
        <v>2.2253070393879345E-3</v>
      </c>
      <c r="G203" s="30" t="str">
        <f t="shared" si="14"/>
        <v>SHALINA HEALTHCARE NIGERIA;SHAL ARTEM</v>
      </c>
      <c r="H203" s="31">
        <f>IF('Table iii'!H62=0,0,('Table iii'!H62/('Table iii'!H$10)))</f>
        <v>5.7532970782545765E-3</v>
      </c>
      <c r="I203" s="32">
        <f>IF('Table iii'!I62=0,0,('Table iii'!I62/('Table iii'!I$10)))</f>
        <v>0</v>
      </c>
      <c r="L203" s="30" t="str">
        <f t="shared" si="15"/>
        <v>SHALINA HEALTHCARE NIGERIA;SHAL ARTEM</v>
      </c>
      <c r="M203" s="31">
        <f>IF('Table iii'!M62=0,0,('Table iii'!M62/('Table iii'!M$10)))</f>
        <v>4.2339028239468883E-2</v>
      </c>
      <c r="N203" s="32">
        <f>IF('Table iii'!N62=0,0,('Table iii'!N62/('Table iii'!N$10)))</f>
        <v>0</v>
      </c>
    </row>
    <row r="204" spans="2:15" s="35" customFormat="1" x14ac:dyDescent="0.2">
      <c r="B204" s="30" t="str">
        <f>T_strat1!A31</f>
        <v>SHANDONG YIKANG PHARMA;NELMARTEM</v>
      </c>
      <c r="C204" s="31">
        <f>IF('Table iii'!C64=0,0,('Table iii'!C64/('Table iii'!$C$10)))</f>
        <v>8.8216127730507687E-3</v>
      </c>
      <c r="D204" s="32">
        <f>IF('Table iii'!D64=0,0,('Table iii'!D64/('Table iii'!D$10)))</f>
        <v>2.2253070393879345E-3</v>
      </c>
      <c r="G204" s="30" t="str">
        <f t="shared" si="14"/>
        <v>SHANDONG YIKANG PHARMA;NELMARTEM</v>
      </c>
      <c r="H204" s="31">
        <f>IF('Table iii'!H64=0,0,('Table iii'!H64/('Table iii'!H$10)))</f>
        <v>5.5340888668864259E-3</v>
      </c>
      <c r="I204" s="32">
        <f>IF('Table iii'!I64=0,0,('Table iii'!I64/('Table iii'!I$10)))</f>
        <v>0</v>
      </c>
      <c r="L204" s="30" t="str">
        <f t="shared" si="15"/>
        <v>SHANDONG YIKANG PHARMA;NELMARTEM</v>
      </c>
      <c r="M204" s="31">
        <f>IF('Table iii'!M64=0,0,('Table iii'!M64/('Table iii'!M$10)))</f>
        <v>6.3072232477369025E-2</v>
      </c>
      <c r="N204" s="32">
        <f>IF('Table iii'!N64=0,0,('Table iii'!N64/('Table iii'!N$10)))</f>
        <v>0</v>
      </c>
    </row>
    <row r="205" spans="2:15" x14ac:dyDescent="0.2">
      <c r="B205" s="30" t="str">
        <f>T_strat1!A32</f>
        <v>SJS LIFE SCIENCES;BALTENART</v>
      </c>
      <c r="C205" s="31">
        <f>IF('Table iii'!C66=0,0,('Table iii'!C66/('Table iii'!$C$10)))</f>
        <v>5.3230551170772682E-3</v>
      </c>
      <c r="D205" s="32">
        <f>IF('Table iii'!D66=0,0,('Table iii'!D66/('Table iii'!D$10)))</f>
        <v>1.1868304210068984E-3</v>
      </c>
      <c r="E205" s="35"/>
      <c r="F205" s="35"/>
      <c r="G205" s="30" t="str">
        <f t="shared" si="14"/>
        <v>SJS LIFE SCIENCES;BALTENART</v>
      </c>
      <c r="H205" s="31">
        <f>IF('Table iii'!H66=0,0,('Table iii'!H66/('Table iii'!H$10)))</f>
        <v>1.6361321262186188E-2</v>
      </c>
      <c r="I205" s="32">
        <f>IF('Table iii'!I66=0,0,('Table iii'!I66/('Table iii'!I$10)))</f>
        <v>0</v>
      </c>
      <c r="J205" s="35"/>
      <c r="K205" s="35"/>
      <c r="L205" s="30" t="str">
        <f t="shared" si="15"/>
        <v>SJS LIFE SCIENCES;BALTENART</v>
      </c>
      <c r="M205" s="31">
        <f>IF('Table iii'!M66=0,0,('Table iii'!M66/('Table iii'!M$10)))</f>
        <v>6.2836919282671863E-3</v>
      </c>
      <c r="N205" s="32">
        <f>IF('Table iii'!N66=0,0,('Table iii'!N66/('Table iii'!N$10)))</f>
        <v>0</v>
      </c>
      <c r="O205" s="35"/>
    </row>
    <row r="206" spans="2:15" x14ac:dyDescent="0.2">
      <c r="B206" s="30" t="str">
        <f>T_strat1!A33</f>
        <v>STALLION LABORATORIES;ROBAMAL FORTE</v>
      </c>
      <c r="C206" s="31">
        <f>IF('Table iii'!C68=0,0,('Table iii'!C68/('Table iii'!$C$10)))</f>
        <v>4.1922802154318694E-4</v>
      </c>
      <c r="D206" s="32">
        <f>IF('Table iii'!D68=0,0,('Table iii'!D68/('Table iii'!D$10)))</f>
        <v>0</v>
      </c>
      <c r="E206" s="35"/>
      <c r="F206" s="35"/>
      <c r="G206" s="30" t="str">
        <f t="shared" si="14"/>
        <v>STALLION LABORATORIES;ROBAMAL FORTE</v>
      </c>
      <c r="H206" s="31">
        <f>IF('Table iii'!H68=0,0,('Table iii'!H68/('Table iii'!H$10)))</f>
        <v>1.6169667155598949E-2</v>
      </c>
      <c r="I206" s="32">
        <f>IF('Table iii'!I68=0,0,('Table iii'!I68/('Table iii'!I$10)))</f>
        <v>2.0132439181795225E-3</v>
      </c>
      <c r="J206" s="35"/>
      <c r="K206" s="35"/>
      <c r="L206" s="30" t="str">
        <f t="shared" si="15"/>
        <v>STALLION LABORATORIES;ROBAMAL FORTE</v>
      </c>
      <c r="M206" s="31">
        <f>IF('Table iii'!M68=0,0,('Table iii'!M68/('Table iii'!M$10)))</f>
        <v>0</v>
      </c>
      <c r="N206" s="32">
        <f>IF('Table iii'!N68=0,0,('Table iii'!N68/('Table iii'!N$10)))</f>
        <v>0</v>
      </c>
      <c r="O206" s="35"/>
    </row>
    <row r="207" spans="2:15" x14ac:dyDescent="0.2">
      <c r="B207" s="30" t="str">
        <f>T_strat1!A34</f>
        <v>SURELIFE PHARMA INDUSTRIES;SURESIDAR</v>
      </c>
      <c r="C207" s="31">
        <f>IF('Table iii'!C70=0,0,('Table iii'!C70/('Table iii'!$C$10)))</f>
        <v>2.3713476184568706E-3</v>
      </c>
      <c r="D207" s="32">
        <f>IF('Table iii'!D70=0,0,('Table iii'!D70/('Table iii'!D$10)))</f>
        <v>4.4559124288696501E-3</v>
      </c>
      <c r="E207" s="35"/>
      <c r="F207" s="35"/>
      <c r="G207" s="30" t="str">
        <f t="shared" si="14"/>
        <v>SURELIFE PHARMA INDUSTRIES;SURESIDAR</v>
      </c>
      <c r="H207" s="31">
        <f>IF('Table iii'!H70=0,0,('Table iii'!H70/('Table iii'!H$10)))</f>
        <v>1.8534421659240834E-2</v>
      </c>
      <c r="I207" s="32">
        <f>IF('Table iii'!I70=0,0,('Table iii'!I70/('Table iii'!I$10)))</f>
        <v>3.0303880580263196E-3</v>
      </c>
      <c r="J207" s="35"/>
      <c r="K207" s="35"/>
      <c r="L207" s="30" t="str">
        <f t="shared" si="15"/>
        <v>SURELIFE PHARMA INDUSTRIES;SURESIDAR</v>
      </c>
      <c r="M207" s="31">
        <f>IF('Table iii'!M70=0,0,('Table iii'!M70/('Table iii'!M$10)))</f>
        <v>1.2274750781077651E-2</v>
      </c>
      <c r="N207" s="32">
        <f>IF('Table iii'!N70=0,0,('Table iii'!N70/('Table iii'!N$10)))</f>
        <v>0</v>
      </c>
      <c r="O207" s="35"/>
    </row>
    <row r="208" spans="2:15" customFormat="1" ht="15" x14ac:dyDescent="0.25">
      <c r="B208" s="30" t="str">
        <f>T_strat1!A35</f>
        <v>SURMOUNT LABORATORIES;GENERIC AL</v>
      </c>
      <c r="C208" s="31">
        <f>IF('Table iii'!C72=0,0,('Table iii'!C72/('Table iii'!$C$10)))</f>
        <v>1.4570312667103007E-2</v>
      </c>
      <c r="D208" s="32">
        <f>IF('Table iii'!D72=0,0,('Table iii'!D72/('Table iii'!D$10)))</f>
        <v>8.9065265076455191E-3</v>
      </c>
      <c r="E208" s="35"/>
      <c r="F208" s="35"/>
      <c r="G208" s="30" t="str">
        <f t="shared" si="14"/>
        <v>SURMOUNT LABORATORIES;GENERIC AL</v>
      </c>
      <c r="H208" s="31">
        <f>IF('Table iii'!H72=0,0,('Table iii'!H72/('Table iii'!H$10)))</f>
        <v>7.6585103454947972E-3</v>
      </c>
      <c r="I208" s="32">
        <f>IF('Table iii'!I72=0,0,('Table iii'!I72/('Table iii'!I$10)))</f>
        <v>0</v>
      </c>
      <c r="J208" s="35"/>
      <c r="K208" s="35"/>
      <c r="L208" s="30" t="str">
        <f t="shared" si="15"/>
        <v>SURMOUNT LABORATORIES;GENERIC AL</v>
      </c>
      <c r="M208" s="31">
        <f>IF('Table iii'!M72=0,0,('Table iii'!M72/('Table iii'!M$10)))</f>
        <v>6.8708436015740338E-4</v>
      </c>
      <c r="N208" s="32">
        <f>IF('Table iii'!N72=0,0,('Table iii'!N72/('Table iii'!N$10)))</f>
        <v>0</v>
      </c>
      <c r="O208" s="35"/>
    </row>
    <row r="209" spans="2:15" x14ac:dyDescent="0.2">
      <c r="B209" s="30" t="str">
        <f>T_strat1!A36</f>
        <v>SURMOUNT LABORATORIES;TOPSEA AL</v>
      </c>
      <c r="C209" s="31">
        <f>IF('Table iii'!C74=0,0,('Table iii'!C74/('Table iii'!$C$10)))</f>
        <v>2.8854010258253019E-2</v>
      </c>
      <c r="D209" s="32">
        <f>IF('Table iii'!D74=0,0,('Table iii'!D74/('Table iii'!D$10)))</f>
        <v>1.7246129555256492E-2</v>
      </c>
      <c r="E209" s="35"/>
      <c r="F209" s="35"/>
      <c r="G209" s="30" t="str">
        <f t="shared" si="14"/>
        <v>SURMOUNT LABORATORIES;TOPSEA AL</v>
      </c>
      <c r="H209" s="31">
        <f>IF('Table iii'!H74=0,0,('Table iii'!H74/('Table iii'!H$10)))</f>
        <v>2.1241153218885828E-3</v>
      </c>
      <c r="I209" s="32">
        <f>IF('Table iii'!I74=0,0,('Table iii'!I74/('Table iii'!I$10)))</f>
        <v>0</v>
      </c>
      <c r="J209" s="35"/>
      <c r="K209" s="35"/>
      <c r="L209" s="30" t="str">
        <f t="shared" si="15"/>
        <v>SURMOUNT LABORATORIES;TOPSEA AL</v>
      </c>
      <c r="M209" s="31">
        <f>IF('Table iii'!M74=0,0,('Table iii'!M74/('Table iii'!M$10)))</f>
        <v>1.075313420959844E-2</v>
      </c>
      <c r="N209" s="32">
        <f>IF('Table iii'!N74=0,0,('Table iii'!N74/('Table iii'!N$10)))</f>
        <v>0</v>
      </c>
      <c r="O209" s="35"/>
    </row>
    <row r="210" spans="2:15" x14ac:dyDescent="0.2">
      <c r="B210" s="30" t="str">
        <f>T_strat1!A37</f>
        <v>TIANJIN KINGYORK GROUP HUBEI TIANYAO;GENERIC ARTEMETHER</v>
      </c>
      <c r="C210" s="31">
        <f>IF('Table iii'!C76=0,0,('Table iii'!C76/('Table iii'!$C$10)))</f>
        <v>1.6255780427184801E-4</v>
      </c>
      <c r="D210" s="32">
        <f>IF('Table iii'!D76=0,0,('Table iii'!D76/('Table iii'!D$10)))</f>
        <v>0</v>
      </c>
      <c r="E210" s="35"/>
      <c r="F210" s="35"/>
      <c r="G210" s="30" t="str">
        <f t="shared" si="14"/>
        <v>TIANJIN KINGYORK GROUP HUBEI TIANYAO;GENERIC ARTEMETHER</v>
      </c>
      <c r="H210" s="31">
        <f>IF('Table iii'!H76=0,0,('Table iii'!H76/('Table iii'!H$10)))</f>
        <v>2.1585273371927449E-2</v>
      </c>
      <c r="I210" s="32">
        <f>IF('Table iii'!I76=0,0,('Table iii'!I76/('Table iii'!I$10)))</f>
        <v>5.1488537837762003E-3</v>
      </c>
      <c r="J210" s="35"/>
      <c r="K210" s="35"/>
      <c r="L210" s="30" t="str">
        <f t="shared" si="15"/>
        <v>TIANJIN KINGYORK GROUP HUBEI TIANYAO;GENERIC ARTEMETHER</v>
      </c>
      <c r="M210" s="31">
        <f>IF('Table iii'!M76=0,0,('Table iii'!M76/('Table iii'!M$10)))</f>
        <v>2.4587212010023438E-3</v>
      </c>
      <c r="N210" s="32">
        <f>IF('Table iii'!N76=0,0,('Table iii'!N76/('Table iii'!N$10)))</f>
        <v>0</v>
      </c>
    </row>
    <row r="211" spans="2:15" x14ac:dyDescent="0.2">
      <c r="B211" s="30" t="str">
        <f>T_strat1!A38</f>
        <v>TIANJIN KINGYORK GROUP HUBEI TIANYAO;NEMETHER</v>
      </c>
      <c r="C211" s="31">
        <f>IF('Table iii'!C78=0,0,('Table iii'!C78/('Table iii'!$C$10)))</f>
        <v>3.4935668461932244E-4</v>
      </c>
      <c r="D211" s="32">
        <f>IF('Table iii'!D78=0,0,('Table iii'!D78/('Table iii'!D$10)))</f>
        <v>0</v>
      </c>
      <c r="E211" s="35"/>
      <c r="F211" s="35"/>
      <c r="G211" s="30" t="str">
        <f t="shared" si="14"/>
        <v>TIANJIN KINGYORK GROUP HUBEI TIANYAO;NEMETHER</v>
      </c>
      <c r="H211" s="31">
        <f>IF('Table iii'!H78=0,0,('Table iii'!H78/('Table iii'!H$10)))</f>
        <v>2.8022830718908029E-2</v>
      </c>
      <c r="I211" s="32">
        <f>IF('Table iii'!I78=0,0,('Table iii'!I78/('Table iii'!I$10)))</f>
        <v>1.0059204803726254E-2</v>
      </c>
      <c r="J211" s="35"/>
      <c r="K211" s="35"/>
      <c r="L211" s="30" t="str">
        <f t="shared" si="15"/>
        <v>TIANJIN KINGYORK GROUP HUBEI TIANYAO;NEMETHER</v>
      </c>
      <c r="M211" s="31">
        <f>IF('Table iii'!M78=0,0,('Table iii'!M78/('Table iii'!M$10)))</f>
        <v>7.3912477821542851E-5</v>
      </c>
      <c r="N211" s="32">
        <f>IF('Table iii'!N78=0,0,('Table iii'!N78/('Table iii'!N$10)))</f>
        <v>0</v>
      </c>
    </row>
    <row r="212" spans="2:15" x14ac:dyDescent="0.2">
      <c r="B212" s="46" t="str">
        <f>T_strat1!A39</f>
        <v>VITABIOTICS;DR MEYERS MAXIQUINE</v>
      </c>
      <c r="C212" s="47">
        <f>IF('Table iii'!C80=0,0,('Table iii'!C80/('Table iii'!$C$10)))</f>
        <v>1.9216043599714242E-2</v>
      </c>
      <c r="D212" s="47">
        <f>IF('Table iii'!D80=0,0,('Table iii'!D80/('Table iii'!D$10)))</f>
        <v>5.9977323061598626E-3</v>
      </c>
      <c r="E212" s="35"/>
      <c r="F212" s="35"/>
      <c r="G212" s="46" t="str">
        <f t="shared" si="14"/>
        <v>VITABIOTICS;DR MEYERS MAXIQUINE</v>
      </c>
      <c r="H212" s="47">
        <f>IF('Table iii'!H80=0,0,('Table iii'!H80/('Table iii'!H$10)))</f>
        <v>3.934113849274761E-4</v>
      </c>
      <c r="I212" s="47">
        <f>IF('Table iii'!I80=0,0,('Table iii'!I80/('Table iii'!I$10)))</f>
        <v>0</v>
      </c>
      <c r="J212" s="35"/>
      <c r="K212" s="35"/>
      <c r="L212" s="46" t="str">
        <f t="shared" si="15"/>
        <v>VITABIOTICS;DR MEYERS MAXIQUINE</v>
      </c>
      <c r="M212" s="47">
        <f>IF('Table iii'!M80=0,0,('Table iii'!M80/('Table iii'!M$10)))</f>
        <v>1.2585107767032396E-2</v>
      </c>
      <c r="N212" s="47">
        <f>IF('Table iii'!N80=0,0,('Table iii'!N80/('Table iii'!N$10)))</f>
        <v>0</v>
      </c>
    </row>
    <row r="213" spans="2:15" x14ac:dyDescent="0.2">
      <c r="B213" s="46" t="str">
        <f>T_strat1!A40</f>
        <v>All other manu-brands</v>
      </c>
      <c r="C213" s="47">
        <f>IF('Table iii'!C82=0,0,('Table iii'!C82/('Table iii'!$C$10)))</f>
        <v>0.50805659293101701</v>
      </c>
      <c r="D213" s="47">
        <f>IF('Table iii'!D82=0,0,('Table iii'!D82/('Table iii'!D$10)))</f>
        <v>0.40806832752280942</v>
      </c>
      <c r="E213" s="35"/>
      <c r="F213" s="35"/>
      <c r="G213" s="46" t="str">
        <f t="shared" si="14"/>
        <v>All other manu-brands</v>
      </c>
      <c r="H213" s="47">
        <f>IF('Table iii'!H82=0,0,('Table iii'!H82/('Table iii'!H$10)))</f>
        <v>0.55652648056624299</v>
      </c>
      <c r="I213" s="47">
        <f>IF('Table iii'!I82=0,0,('Table iii'!I82/('Table iii'!I$10)))</f>
        <v>0.42576250736552651</v>
      </c>
      <c r="J213" s="35"/>
      <c r="K213" s="35"/>
      <c r="L213" s="46" t="str">
        <f t="shared" si="15"/>
        <v>All other manu-brands</v>
      </c>
      <c r="M213" s="47">
        <f>IF('Table iii'!M82=0,0,('Table iii'!M82/('Table iii'!M$10)))</f>
        <v>0.47896567783587279</v>
      </c>
      <c r="N213" s="47">
        <f>IF('Table iii'!N82=0,0,('Table iii'!N82/('Table iii'!N$10)))</f>
        <v>2.1632131729024805E-2</v>
      </c>
    </row>
    <row r="214" spans="2:15" x14ac:dyDescent="0.2">
      <c r="B214" s="46" t="str">
        <f>T_strat1!A41</f>
        <v>All manu-brands</v>
      </c>
      <c r="C214" s="47">
        <f>IF('Table iii'!C84=0,0,('Table iii'!C84/('Table iii'!$C$10)))</f>
        <v>1</v>
      </c>
      <c r="D214" s="47">
        <f>IF('Table iii'!D84=0,0,('Table iii'!D84/('Table iii'!D$10)))</f>
        <v>1</v>
      </c>
      <c r="E214" s="35"/>
      <c r="F214" s="35"/>
      <c r="G214" s="46" t="str">
        <f t="shared" si="14"/>
        <v>All manu-brands</v>
      </c>
      <c r="H214" s="47">
        <f>IF('Table iii'!H84=0,0,('Table iii'!H84/('Table iii'!H$10)))</f>
        <v>1</v>
      </c>
      <c r="I214" s="47">
        <f>IF('Table iii'!I84=0,0,('Table iii'!I84/('Table iii'!I$10)))</f>
        <v>1</v>
      </c>
      <c r="J214" s="35"/>
      <c r="K214" s="35"/>
      <c r="L214" s="46" t="str">
        <f t="shared" si="15"/>
        <v>All manu-brands</v>
      </c>
      <c r="M214" s="47">
        <f>IF('Table iii'!M84=0,0,('Table iii'!M84/('Table iii'!M$10)))</f>
        <v>1</v>
      </c>
      <c r="N214" s="47">
        <f>IF('Table iii'!N84=0,0,('Table iii'!N84/('Table iii'!N$10)))</f>
        <v>1</v>
      </c>
    </row>
    <row r="215" spans="2:15" ht="12" thickBot="1" x14ac:dyDescent="0.25">
      <c r="B215" s="65" t="str">
        <f>T_strat1!A2</f>
        <v>strat1 Footnote: Volume data were available for the following total number of antimalarial products=8202;  by outlet type: Private not for profit=59; private not for profit=58; pharmacy=808; PPMV=6970; informal=56; labs = 8; wholesalers= 243;   The number of antimalarial products with volume data, from outlets that met screening criteria for a full interview but did not complete the interview =15</v>
      </c>
      <c r="C215" s="65"/>
      <c r="D215" s="65"/>
      <c r="G215" s="65" t="str">
        <f>T_strat2!A2</f>
        <v>strat2 Footnote: Volume data were available for the following total number of antimalarial products=9481;  by outlet type: Private not for profit=71; private not for profit=384; pharmacy=1476; PPMV=7191; informal=182; labs = 3; wholesalers= 174;   The number of antimalarial products with volume data, from outlets that met screening criteria for a full interview but did not complete the interview =25</v>
      </c>
      <c r="H215" s="65"/>
      <c r="I215" s="65"/>
      <c r="L215" s="65" t="str">
        <f>T_strat3!A2</f>
        <v>strat3 Footnote: Volume data were available for the following total number of antimalarial products=5273;  by outlet type: Private not for profit=13; private not for profit=228; pharmacy=2561; PPMV=2285; informal=175; labs = 0; wholesalers= 11;   The number of antimalarial products with volume data, from outlets that met screening criteria for a full interview but did not complete the interview =31</v>
      </c>
      <c r="M215" s="65"/>
      <c r="N215" s="65"/>
    </row>
    <row r="220" spans="2:15" s="28" customFormat="1" x14ac:dyDescent="0.2">
      <c r="B220" s="26"/>
      <c r="C220" s="27"/>
      <c r="D220" s="27"/>
    </row>
    <row r="221" spans="2:15" s="28" customFormat="1" x14ac:dyDescent="0.2">
      <c r="B221" s="26"/>
      <c r="C221" s="27"/>
      <c r="D221" s="27"/>
    </row>
    <row r="228" spans="2:14" ht="12" thickBot="1" x14ac:dyDescent="0.25">
      <c r="B228" s="49"/>
      <c r="C228" s="50"/>
      <c r="D228" s="50"/>
      <c r="E228" s="51"/>
    </row>
    <row r="229" spans="2:14" ht="15.75" x14ac:dyDescent="0.25">
      <c r="B229" s="66" t="s">
        <v>5</v>
      </c>
      <c r="C229" s="66"/>
      <c r="D229" s="66"/>
      <c r="E229" s="66"/>
    </row>
    <row r="230" spans="2:14" x14ac:dyDescent="0.2">
      <c r="B230" s="53"/>
      <c r="C230" s="39" t="s">
        <v>57</v>
      </c>
      <c r="D230" s="36" t="s">
        <v>62</v>
      </c>
      <c r="E230" s="43" t="s">
        <v>67</v>
      </c>
    </row>
    <row r="231" spans="2:14" x14ac:dyDescent="0.2">
      <c r="B231" s="54"/>
      <c r="C231" s="40" t="str">
        <f>CONCATENATE("N=",T_strat1!E4)</f>
        <v>N=7959</v>
      </c>
      <c r="D231" s="37" t="str">
        <f>CONCATENATE("N=",T_strat2!E4)</f>
        <v>N=9307</v>
      </c>
      <c r="E231" s="44" t="str">
        <f>CONCATENATE("N=",T_strat3!E4)</f>
        <v>N=5262</v>
      </c>
    </row>
    <row r="232" spans="2:14" x14ac:dyDescent="0.2">
      <c r="B232" s="54"/>
      <c r="C232" s="40" t="s">
        <v>3</v>
      </c>
      <c r="D232" s="37" t="s">
        <v>3</v>
      </c>
      <c r="E232" s="44" t="str">
        <f>"%"</f>
        <v>%</v>
      </c>
    </row>
    <row r="233" spans="2:14" x14ac:dyDescent="0.2">
      <c r="B233" s="55"/>
      <c r="C233" s="41" t="str">
        <f>"[95% CI]"</f>
        <v>[95% CI]</v>
      </c>
      <c r="D233" s="38" t="str">
        <f>"[95% CI]"</f>
        <v>[95% CI]</v>
      </c>
      <c r="E233" s="45" t="str">
        <f>"[95% CI]"</f>
        <v>[95% CI]</v>
      </c>
    </row>
    <row r="234" spans="2:14" s="35" customFormat="1" x14ac:dyDescent="0.2">
      <c r="B234" s="46" t="str">
        <f>T_strat1!A4</f>
        <v>Any Antimalarial</v>
      </c>
      <c r="C234" s="47">
        <f>IF('Table iii'!C10=0,0,('Table iii'!C10/('Table iii'!C$10)))</f>
        <v>1</v>
      </c>
      <c r="D234" s="47">
        <f>IF('Table iii'!H10=0,0,('Table iii'!H10/('Table iii'!H$10)))</f>
        <v>1</v>
      </c>
      <c r="E234" s="52">
        <f>IF('Table iii'!M10=0,0,('Table iii'!M10/('Table iii'!M$10)))</f>
        <v>1</v>
      </c>
      <c r="G234" s="3"/>
      <c r="H234" s="3"/>
      <c r="I234" s="3"/>
      <c r="J234" s="3"/>
      <c r="K234" s="3"/>
      <c r="L234" s="3"/>
      <c r="M234" s="3"/>
      <c r="N234" s="3"/>
    </row>
    <row r="235" spans="2:14" x14ac:dyDescent="0.2">
      <c r="B235" s="30" t="str">
        <f>T_strat1!A5</f>
        <v>AJANTA PHARMA;AFLOTIN 20/120</v>
      </c>
      <c r="C235" s="42">
        <f>IF('Table iii'!C12=0,0,('Table iii'!C12/('Table iii'!$C$10)))</f>
        <v>3.629031683086431E-4</v>
      </c>
      <c r="D235" s="42">
        <f>IF('Table iii'!H12=0,0,('Table iii'!H12/('Table iii'!H$10)))</f>
        <v>1.9098668493809971E-2</v>
      </c>
      <c r="E235" s="42">
        <f>IF('Table iii'!M12=0,0,('Table iii'!M12/('Table iii'!M$10)))</f>
        <v>5.1889576266552525E-4</v>
      </c>
    </row>
    <row r="236" spans="2:14" x14ac:dyDescent="0.2">
      <c r="B236" s="30" t="str">
        <f>T_strat1!A6</f>
        <v>ARCHY PHARMA NIGERIA;COLAMAR</v>
      </c>
      <c r="C236" s="42">
        <f>IF('Table iii'!C14=0,0,('Table iii'!C14/('Table iii'!$C$10)))</f>
        <v>5.5312431821973535E-3</v>
      </c>
      <c r="D236" s="42">
        <f>IF('Table iii'!H14=0,0,('Table iii'!H14/('Table iii'!H$10)))</f>
        <v>1.1681103486788268E-2</v>
      </c>
      <c r="E236" s="42">
        <f>IF('Table iii'!M14=0,0,('Table iii'!M14/('Table iii'!M$10)))</f>
        <v>6.1969578981704776E-3</v>
      </c>
    </row>
    <row r="237" spans="2:14" x14ac:dyDescent="0.2">
      <c r="B237" s="30" t="str">
        <f>T_strat1!A7</f>
        <v>BLISS GVS PHARMA;LONART</v>
      </c>
      <c r="C237" s="42">
        <f>IF('Table iii'!C16=0,0,('Table iii'!C16/('Table iii'!$C$10)))</f>
        <v>7.8426297860083372E-2</v>
      </c>
      <c r="D237" s="42">
        <f>IF('Table iii'!H16=0,0,('Table iii'!H16/('Table iii'!H$10)))</f>
        <v>2.9472176630384036E-2</v>
      </c>
      <c r="E237" s="42">
        <f>IF('Table iii'!M16=0,0,('Table iii'!M16/('Table iii'!M$10)))</f>
        <v>0.12219165580920022</v>
      </c>
    </row>
    <row r="238" spans="2:14" x14ac:dyDescent="0.2">
      <c r="B238" s="30" t="str">
        <f>T_strat1!A8</f>
        <v>BLISS GVS PHARMA;P-ALAXIN</v>
      </c>
      <c r="C238" s="42">
        <f>IF('Table iii'!C18=0,0,('Table iii'!C18/('Table iii'!$C$10)))</f>
        <v>2.7175672226428763E-2</v>
      </c>
      <c r="D238" s="42">
        <f>IF('Table iii'!H18=0,0,('Table iii'!H18/('Table iii'!H$10)))</f>
        <v>1.1949909086762059E-2</v>
      </c>
      <c r="E238" s="42">
        <f>IF('Table iii'!M18=0,0,('Table iii'!M18/('Table iii'!M$10)))</f>
        <v>3.2485288211525444E-2</v>
      </c>
    </row>
    <row r="239" spans="2:14" x14ac:dyDescent="0.2">
      <c r="B239" s="30" t="str">
        <f>T_strat1!A9</f>
        <v>CIRON DRUGS &amp; PHARMA;LARIS</v>
      </c>
      <c r="C239" s="42">
        <f>IF('Table iii'!C20=0,0,('Table iii'!C20/('Table iii'!$C$10)))</f>
        <v>1.1302758206673711E-2</v>
      </c>
      <c r="D239" s="42">
        <f>IF('Table iii'!H20=0,0,('Table iii'!H20/('Table iii'!H$10)))</f>
        <v>4.4720312059421353E-3</v>
      </c>
      <c r="E239" s="42">
        <f>IF('Table iii'!M20=0,0,('Table iii'!M20/('Table iii'!M$10)))</f>
        <v>3.5975767266199937E-3</v>
      </c>
    </row>
    <row r="240" spans="2:14" x14ac:dyDescent="0.2">
      <c r="B240" s="30" t="str">
        <f>T_strat1!A10</f>
        <v>CLAROID PHARMA;ROTEM PLUS</v>
      </c>
      <c r="C240" s="42">
        <f>IF('Table iii'!C22=0,0,('Table iii'!C22/('Table iii'!$C$10)))</f>
        <v>0</v>
      </c>
      <c r="D240" s="42">
        <f>IF('Table iii'!H22=0,0,('Table iii'!H22/('Table iii'!H$10)))</f>
        <v>2.9433907040410543E-3</v>
      </c>
      <c r="E240" s="42">
        <f>IF('Table iii'!M22=0,0,('Table iii'!M22/('Table iii'!M$10)))</f>
        <v>0</v>
      </c>
    </row>
    <row r="241" spans="2:5" x14ac:dyDescent="0.2">
      <c r="B241" s="30" t="str">
        <f>T_strat1!A11</f>
        <v>DIVINE ESSENTIALS FORMULATIONS;ASTAB</v>
      </c>
      <c r="C241" s="42">
        <f>IF('Table iii'!C24=0,0,('Table iii'!C24/('Table iii'!$C$10)))</f>
        <v>0</v>
      </c>
      <c r="D241" s="42">
        <f>IF('Table iii'!H24=0,0,('Table iii'!H24/('Table iii'!H$10)))</f>
        <v>2.001132167549776E-2</v>
      </c>
      <c r="E241" s="42">
        <f>IF('Table iii'!M24=0,0,('Table iii'!M24/('Table iii'!M$10)))</f>
        <v>0</v>
      </c>
    </row>
    <row r="242" spans="2:5" x14ac:dyDescent="0.2">
      <c r="B242" s="30" t="str">
        <f>T_strat1!A12</f>
        <v>FRONT PHARMA PLC;CAMOSUNATE ADULT</v>
      </c>
      <c r="C242" s="42">
        <f>IF('Table iii'!C26=0,0,('Table iii'!C26/('Table iii'!$C$10)))</f>
        <v>1.8302725409923726E-2</v>
      </c>
      <c r="D242" s="42">
        <f>IF('Table iii'!H26=0,0,('Table iii'!H26/('Table iii'!H$10)))</f>
        <v>3.0208483541473985E-3</v>
      </c>
      <c r="E242" s="42">
        <f>IF('Table iii'!M26=0,0,('Table iii'!M26/('Table iii'!M$10)))</f>
        <v>4.7203676014458185E-2</v>
      </c>
    </row>
    <row r="243" spans="2:5" x14ac:dyDescent="0.2">
      <c r="B243" s="30" t="str">
        <f>T_strat1!A13</f>
        <v>GLOBELA PHARMA;AQUAMAL QS</v>
      </c>
      <c r="C243" s="42">
        <f>IF('Table iii'!C28=0,0,('Table iii'!C28/('Table iii'!$C$10)))</f>
        <v>1.6811899231272702E-3</v>
      </c>
      <c r="D243" s="42">
        <f>IF('Table iii'!H28=0,0,('Table iii'!H28/('Table iii'!H$10)))</f>
        <v>1.6434492718215498E-3</v>
      </c>
      <c r="E243" s="42">
        <f>IF('Table iii'!M28=0,0,('Table iii'!M28/('Table iii'!M$10)))</f>
        <v>9.7670059978467337E-4</v>
      </c>
    </row>
    <row r="244" spans="2:5" x14ac:dyDescent="0.2">
      <c r="B244" s="33" t="str">
        <f>T_strat1!A14</f>
        <v>GREENFIELD PHARMA (JIANGSU);LUTHERMIN</v>
      </c>
      <c r="C244" s="42">
        <f>IF('Table iii'!C30=0,0,('Table iii'!C30/('Table iii'!$C$10)))</f>
        <v>6.3383284209505653E-4</v>
      </c>
      <c r="D244" s="42">
        <f>IF('Table iii'!H30=0,0,('Table iii'!H30/('Table iii'!H$10)))</f>
        <v>2.9325221404885835E-2</v>
      </c>
      <c r="E244" s="42">
        <f>IF('Table iii'!M30=0,0,('Table iii'!M30/('Table iii'!M$10)))</f>
        <v>5.2794627015387748E-5</v>
      </c>
    </row>
    <row r="245" spans="2:5" x14ac:dyDescent="0.2">
      <c r="B245" s="33" t="str">
        <f>T_strat1!A15</f>
        <v>JIANGSU RUINIAN QIANJIN PHARMA;CLARTEM</v>
      </c>
      <c r="C245" s="42">
        <f>IF('Table iii'!C32=0,0,('Table iii'!C32/('Table iii'!$C$10)))</f>
        <v>2.9782300877384361E-2</v>
      </c>
      <c r="D245" s="42">
        <f>IF('Table iii'!H32=0,0,('Table iii'!H32/('Table iii'!H$10)))</f>
        <v>6.8426026872599926E-4</v>
      </c>
      <c r="E245" s="42">
        <f>IF('Table iii'!M32=0,0,('Table iii'!M32/('Table iii'!M$10)))</f>
        <v>1.4411424757286129E-2</v>
      </c>
    </row>
    <row r="246" spans="2:5" x14ac:dyDescent="0.2">
      <c r="B246" s="33" t="str">
        <f>T_strat1!A16</f>
        <v>JIANGSU RUINIAN QIANJIN PHARMA;MELOFAN</v>
      </c>
      <c r="C246" s="42">
        <f>IF('Table iii'!C34=0,0,('Table iii'!C34/('Table iii'!$C$10)))</f>
        <v>1.0003008745324683E-3</v>
      </c>
      <c r="D246" s="42">
        <f>IF('Table iii'!H34=0,0,('Table iii'!H34/('Table iii'!H$10)))</f>
        <v>1.5876369018042121E-2</v>
      </c>
      <c r="E246" s="42">
        <f>IF('Table iii'!M34=0,0,('Table iii'!M34/('Table iii'!M$10)))</f>
        <v>2.2317043048361764E-3</v>
      </c>
    </row>
    <row r="247" spans="2:5" x14ac:dyDescent="0.2">
      <c r="B247" s="33" t="str">
        <f>T_strat1!A17</f>
        <v>KRISHAR PHARMA IND;KRISHAT</v>
      </c>
      <c r="C247" s="42">
        <f>IF('Table iii'!C36=0,0,('Table iii'!C36/('Table iii'!$C$10)))</f>
        <v>1.1193673364333393E-3</v>
      </c>
      <c r="D247" s="42">
        <f>IF('Table iii'!H36=0,0,('Table iii'!H36/('Table iii'!H$10)))</f>
        <v>3.1162467880333139E-2</v>
      </c>
      <c r="E247" s="42">
        <f>IF('Table iii'!M36=0,0,('Table iii'!M36/('Table iii'!M$10)))</f>
        <v>1.8821284530985733E-3</v>
      </c>
    </row>
    <row r="248" spans="2:5" x14ac:dyDescent="0.2">
      <c r="B248" s="30" t="str">
        <f>T_strat1!A18</f>
        <v>LABORATE PHARMA;HAVAX FORTE SOFTGEL</v>
      </c>
      <c r="C248" s="42">
        <f>IF('Table iii'!C38=0,0,('Table iii'!C38/('Table iii'!$C$10)))</f>
        <v>3.7843171645355916E-2</v>
      </c>
      <c r="D248" s="42">
        <f>IF('Table iii'!H38=0,0,('Table iii'!H38/('Table iii'!H$10)))</f>
        <v>3.2979201855554653E-3</v>
      </c>
      <c r="E248" s="42">
        <f>IF('Table iii'!M38=0,0,('Table iii'!M38/('Table iii'!M$10)))</f>
        <v>1.2430117826294364E-2</v>
      </c>
    </row>
    <row r="249" spans="2:5" x14ac:dyDescent="0.2">
      <c r="B249" s="33" t="str">
        <f>T_strat1!A19</f>
        <v>MAXHEAL LABORATORIES;MALANTER DS</v>
      </c>
      <c r="C249" s="42">
        <f>IF('Table iii'!C40=0,0,('Table iii'!C40/('Table iii'!$C$10)))</f>
        <v>7.4778728883527337E-2</v>
      </c>
      <c r="D249" s="42">
        <f>IF('Table iii'!H40=0,0,('Table iii'!H40/('Table iii'!H$10)))</f>
        <v>3.7994048925680765E-4</v>
      </c>
      <c r="E249" s="42">
        <f>IF('Table iii'!M40=0,0,('Table iii'!M40/('Table iii'!M$10)))</f>
        <v>8.3000695757763174E-3</v>
      </c>
    </row>
    <row r="250" spans="2:5" x14ac:dyDescent="0.2">
      <c r="B250" s="30" t="str">
        <f>T_strat1!A20</f>
        <v>MEDBIOS LABORATORIES;ARTELUMEX FORTE</v>
      </c>
      <c r="C250" s="42">
        <f>IF('Table iii'!C42=0,0,('Table iii'!C42/('Table iii'!$C$10)))</f>
        <v>3.3509722810424808E-3</v>
      </c>
      <c r="D250" s="42">
        <f>IF('Table iii'!H42=0,0,('Table iii'!H42/('Table iii'!H$10)))</f>
        <v>1.6672070332770926E-2</v>
      </c>
      <c r="E250" s="42">
        <f>IF('Table iii'!M42=0,0,('Table iii'!M42/('Table iii'!M$10)))</f>
        <v>4.8254289092064398E-3</v>
      </c>
    </row>
    <row r="251" spans="2:5" x14ac:dyDescent="0.2">
      <c r="B251" s="30" t="str">
        <f>T_strat1!A21</f>
        <v>MYLAN LABORATORIES;KOFENACT</v>
      </c>
      <c r="C251" s="42">
        <f>IF('Table iii'!C44=0,0,('Table iii'!C44/('Table iii'!$C$10)))</f>
        <v>5.9176744537558705E-5</v>
      </c>
      <c r="D251" s="42">
        <f>IF('Table iii'!H44=0,0,('Table iii'!H44/('Table iii'!H$10)))</f>
        <v>2.2504355844730786E-2</v>
      </c>
      <c r="E251" s="42">
        <f>IF('Table iii'!M44=0,0,('Table iii'!M44/('Table iii'!M$10)))</f>
        <v>0</v>
      </c>
    </row>
    <row r="252" spans="2:5" x14ac:dyDescent="0.2">
      <c r="B252" s="30" t="str">
        <f>T_strat1!A22</f>
        <v>MZOR INDUSTRIES;LOKMAL</v>
      </c>
      <c r="C252" s="42">
        <f>IF('Table iii'!C46=0,0,('Table iii'!C46/('Table iii'!$C$10)))</f>
        <v>1.3358971836147438E-2</v>
      </c>
      <c r="D252" s="42">
        <f>IF('Table iii'!H46=0,0,('Table iii'!H46/('Table iii'!H$10)))</f>
        <v>1.8216324827381189E-3</v>
      </c>
      <c r="E252" s="42">
        <f>IF('Table iii'!M46=0,0,('Table iii'!M46/('Table iii'!M$10)))</f>
        <v>1.0225565043923244E-2</v>
      </c>
    </row>
    <row r="253" spans="2:5" x14ac:dyDescent="0.2">
      <c r="B253" s="30" t="str">
        <f>T_strat1!A23</f>
        <v>NOVARTIS;COARTEM</v>
      </c>
      <c r="C253" s="42">
        <f>IF('Table iii'!C48=0,0,('Table iii'!C48/('Table iii'!$C$10)))</f>
        <v>4.3027910034236956E-3</v>
      </c>
      <c r="D253" s="42">
        <f>IF('Table iii'!H48=0,0,('Table iii'!H48/('Table iii'!H$10)))</f>
        <v>2.609067566032647E-3</v>
      </c>
      <c r="E253" s="42">
        <f>IF('Table iii'!M48=0,0,('Table iii'!M48/('Table iii'!M$10)))</f>
        <v>7.4704397226773665E-3</v>
      </c>
    </row>
    <row r="254" spans="2:5" x14ac:dyDescent="0.2">
      <c r="B254" s="30" t="str">
        <f>T_strat1!A24</f>
        <v>OLIVE HEALTHCARE;AMATEM FORTE</v>
      </c>
      <c r="C254" s="42">
        <f>IF('Table iii'!C50=0,0,('Table iii'!C50/('Table iii'!$C$10)))</f>
        <v>2.1054800517333085E-2</v>
      </c>
      <c r="D254" s="42">
        <f>IF('Table iii'!H50=0,0,('Table iii'!H50/('Table iii'!H$10)))</f>
        <v>3.1001429445724695E-3</v>
      </c>
      <c r="E254" s="42">
        <f>IF('Table iii'!M50=0,0,('Table iii'!M50/('Table iii'!M$10)))</f>
        <v>2.7001811987020063E-2</v>
      </c>
    </row>
    <row r="255" spans="2:5" x14ac:dyDescent="0.2">
      <c r="B255" s="30" t="str">
        <f>T_strat1!A25</f>
        <v>OLIVE HEALTHCARE;AMATEM FORTE SOFTGEL</v>
      </c>
      <c r="C255" s="42">
        <f>IF('Table iii'!C52=0,0,('Table iii'!C52/('Table iii'!$C$10)))</f>
        <v>2.7649086182729234E-2</v>
      </c>
      <c r="D255" s="42">
        <f>IF('Table iii'!H52=0,0,('Table iii'!H52/('Table iii'!H$10)))</f>
        <v>2.0562097614396226E-2</v>
      </c>
      <c r="E255" s="42">
        <f>IF('Table iii'!M52=0,0,('Table iii'!M52/('Table iii'!M$10)))</f>
        <v>4.8109480972250769E-2</v>
      </c>
    </row>
    <row r="256" spans="2:5" x14ac:dyDescent="0.2">
      <c r="B256" s="30" t="str">
        <f>T_strat1!A26</f>
        <v>OLIVE HEALTHCARE;IBASUNATE SOFTGEL</v>
      </c>
      <c r="C256" s="42">
        <f>IF('Table iii'!C54=0,0,('Table iii'!C54/('Table iii'!$C$10)))</f>
        <v>1.8150862198038187E-2</v>
      </c>
      <c r="D256" s="42">
        <f>IF('Table iii'!H54=0,0,('Table iii'!H54/('Table iii'!H$10)))</f>
        <v>1.9012332298829779E-3</v>
      </c>
      <c r="E256" s="42">
        <f>IF('Table iii'!M54=0,0,('Table iii'!M54/('Table iii'!M$10)))</f>
        <v>7.6352343798611125E-3</v>
      </c>
    </row>
    <row r="257" spans="2:5" x14ac:dyDescent="0.2">
      <c r="B257" s="30" t="str">
        <f>T_strat1!A27</f>
        <v>PHAMATEX INDUSTRIES;LUMAPIL</v>
      </c>
      <c r="C257" s="42">
        <f>IF('Table iii'!C56=0,0,('Table iii'!C56/('Table iii'!$C$10)))</f>
        <v>2.6194621618191643E-3</v>
      </c>
      <c r="D257" s="42">
        <f>IF('Table iii'!H56=0,0,('Table iii'!H56/('Table iii'!H$10)))</f>
        <v>4.2675185171238052E-3</v>
      </c>
      <c r="E257" s="42">
        <f>IF('Table iii'!M56=0,0,('Table iii'!M56/('Table iii'!M$10)))</f>
        <v>2.4700343353627842E-4</v>
      </c>
    </row>
    <row r="258" spans="2:5" x14ac:dyDescent="0.2">
      <c r="B258" s="30" t="str">
        <f>T_strat1!A28</f>
        <v>SAGAR VITACEUTICALS;HENAFENTRINE</v>
      </c>
      <c r="C258" s="42">
        <f>IF('Table iii'!C58=0,0,('Table iii'!C58/('Table iii'!$C$10)))</f>
        <v>1.7832163344926273E-2</v>
      </c>
      <c r="D258" s="42">
        <f>IF('Table iii'!H58=0,0,('Table iii'!H58/('Table iii'!H$10)))</f>
        <v>5.0323592344979844E-2</v>
      </c>
      <c r="E258" s="42">
        <f>IF('Table iii'!M58=0,0,('Table iii'!M58/('Table iii'!M$10)))</f>
        <v>1.6098590194906449E-3</v>
      </c>
    </row>
    <row r="259" spans="2:5" x14ac:dyDescent="0.2">
      <c r="B259" s="30" t="str">
        <f>T_strat1!A29</f>
        <v>SALUD CARE;MEROTHER</v>
      </c>
      <c r="C259" s="42">
        <f>IF('Table iii'!C60=0,0,('Table iii'!C60/('Table iii'!$C$10)))</f>
        <v>7.8056264963517179E-3</v>
      </c>
      <c r="D259" s="42">
        <f>IF('Table iii'!H60=0,0,('Table iii'!H60/('Table iii'!H$10)))</f>
        <v>1.255609939194214E-2</v>
      </c>
      <c r="E259" s="42">
        <f>IF('Table iii'!M60=0,0,('Table iii'!M60/('Table iii'!M$10)))</f>
        <v>1.0903221792113615E-2</v>
      </c>
    </row>
    <row r="260" spans="2:5" x14ac:dyDescent="0.2">
      <c r="B260" s="30" t="str">
        <f>T_strat1!A30</f>
        <v>SHALINA HEALTHCARE NIGERIA;SHAL ARTEM</v>
      </c>
      <c r="C260" s="42">
        <f>IF('Table iii'!C62=0,0,('Table iii'!C62/('Table iii'!$C$10)))</f>
        <v>7.7286254311703167E-3</v>
      </c>
      <c r="D260" s="42">
        <f>IF('Table iii'!H62=0,0,('Table iii'!H62/('Table iii'!H$10)))</f>
        <v>5.7532970782545765E-3</v>
      </c>
      <c r="E260" s="42">
        <f>IF('Table iii'!M62=0,0,('Table iii'!M62/('Table iii'!M$10)))</f>
        <v>4.2339028239468883E-2</v>
      </c>
    </row>
    <row r="261" spans="2:5" x14ac:dyDescent="0.2">
      <c r="B261" s="30" t="str">
        <f>T_strat1!A31</f>
        <v>SHANDONG YIKANG PHARMA;NELMARTEM</v>
      </c>
      <c r="C261" s="42">
        <f>IF('Table iii'!C64=0,0,('Table iii'!C64/('Table iii'!$C$10)))</f>
        <v>8.8216127730507687E-3</v>
      </c>
      <c r="D261" s="42">
        <f>IF('Table iii'!H64=0,0,('Table iii'!H64/('Table iii'!H$10)))</f>
        <v>5.5340888668864259E-3</v>
      </c>
      <c r="E261" s="42">
        <f>IF('Table iii'!M64=0,0,('Table iii'!M64/('Table iii'!M$10)))</f>
        <v>6.3072232477369025E-2</v>
      </c>
    </row>
    <row r="262" spans="2:5" x14ac:dyDescent="0.2">
      <c r="B262" s="30" t="str">
        <f>T_strat1!A32</f>
        <v>SJS LIFE SCIENCES;BALTENART</v>
      </c>
      <c r="C262" s="42">
        <f>IF('Table iii'!C66=0,0,('Table iii'!C66/('Table iii'!$C$10)))</f>
        <v>5.3230551170772682E-3</v>
      </c>
      <c r="D262" s="42">
        <f>IF('Table iii'!H66=0,0,('Table iii'!H66/('Table iii'!H$10)))</f>
        <v>1.6361321262186188E-2</v>
      </c>
      <c r="E262" s="42">
        <f>IF('Table iii'!M66=0,0,('Table iii'!M66/('Table iii'!M$10)))</f>
        <v>6.2836919282671863E-3</v>
      </c>
    </row>
    <row r="263" spans="2:5" x14ac:dyDescent="0.2">
      <c r="B263" s="30" t="str">
        <f>T_strat1!A33</f>
        <v>STALLION LABORATORIES;ROBAMAL FORTE</v>
      </c>
      <c r="C263" s="42">
        <f>IF('Table iii'!C68=0,0,('Table iii'!C68/('Table iii'!$C$10)))</f>
        <v>4.1922802154318694E-4</v>
      </c>
      <c r="D263" s="42">
        <f>IF('Table iii'!H68=0,0,('Table iii'!H68/('Table iii'!H$10)))</f>
        <v>1.6169667155598949E-2</v>
      </c>
      <c r="E263" s="42">
        <f>IF('Table iii'!M68=0,0,('Table iii'!M68/('Table iii'!M$10)))</f>
        <v>0</v>
      </c>
    </row>
    <row r="264" spans="2:5" x14ac:dyDescent="0.2">
      <c r="B264" s="30" t="str">
        <f>T_strat1!A34</f>
        <v>SURELIFE PHARMA INDUSTRIES;SURESIDAR</v>
      </c>
      <c r="C264" s="42">
        <f>IF('Table iii'!C70=0,0,('Table iii'!C70/('Table iii'!$C$10)))</f>
        <v>2.3713476184568706E-3</v>
      </c>
      <c r="D264" s="42">
        <f>IF('Table iii'!H70=0,0,('Table iii'!H70/('Table iii'!H$10)))</f>
        <v>1.8534421659240834E-2</v>
      </c>
      <c r="E264" s="42">
        <f>IF('Table iii'!M70=0,0,('Table iii'!M70/('Table iii'!M$10)))</f>
        <v>1.2274750781077651E-2</v>
      </c>
    </row>
    <row r="265" spans="2:5" x14ac:dyDescent="0.2">
      <c r="B265" s="30" t="str">
        <f>T_strat1!A35</f>
        <v>SURMOUNT LABORATORIES;GENERIC AL</v>
      </c>
      <c r="C265" s="42">
        <f>IF('Table iii'!C72=0,0,('Table iii'!C72/('Table iii'!$C$10)))</f>
        <v>1.4570312667103007E-2</v>
      </c>
      <c r="D265" s="42">
        <f>IF('Table iii'!H72=0,0,('Table iii'!H72/('Table iii'!H$10)))</f>
        <v>7.6585103454947972E-3</v>
      </c>
      <c r="E265" s="42">
        <f>IF('Table iii'!M72=0,0,('Table iii'!M72/('Table iii'!M$10)))</f>
        <v>6.8708436015740338E-4</v>
      </c>
    </row>
    <row r="266" spans="2:5" x14ac:dyDescent="0.2">
      <c r="B266" s="30" t="str">
        <f>T_strat1!A36</f>
        <v>SURMOUNT LABORATORIES;TOPSEA AL</v>
      </c>
      <c r="C266" s="42">
        <f>IF('Table iii'!C74=0,0,('Table iii'!C74/('Table iii'!$C$10)))</f>
        <v>2.8854010258253019E-2</v>
      </c>
      <c r="D266" s="42">
        <f>IF('Table iii'!H74=0,0,('Table iii'!H74/('Table iii'!H$10)))</f>
        <v>2.1241153218885828E-3</v>
      </c>
      <c r="E266" s="42">
        <f>IF('Table iii'!M74=0,0,('Table iii'!M74/('Table iii'!M$10)))</f>
        <v>1.075313420959844E-2</v>
      </c>
    </row>
    <row r="267" spans="2:5" x14ac:dyDescent="0.2">
      <c r="B267" s="30" t="str">
        <f>T_strat1!A37</f>
        <v>TIANJIN KINGYORK GROUP HUBEI TIANYAO;GENERIC ARTEMETHER</v>
      </c>
      <c r="C267" s="42">
        <f>IF('Table iii'!C76=0,0,('Table iii'!C76/('Table iii'!$C$10)))</f>
        <v>1.6255780427184801E-4</v>
      </c>
      <c r="D267" s="42">
        <f>IF('Table iii'!H76=0,0,('Table iii'!H76/('Table iii'!H$10)))</f>
        <v>2.1585273371927449E-2</v>
      </c>
      <c r="E267" s="42">
        <f>IF('Table iii'!M76=0,0,('Table iii'!M76/('Table iii'!M$10)))</f>
        <v>2.4587212010023438E-3</v>
      </c>
    </row>
    <row r="268" spans="2:5" x14ac:dyDescent="0.2">
      <c r="B268" s="30" t="str">
        <f>T_strat1!A38</f>
        <v>TIANJIN KINGYORK GROUP HUBEI TIANYAO;NEMETHER</v>
      </c>
      <c r="C268" s="42">
        <f>IF('Table iii'!C78=0,0,('Table iii'!C78/('Table iii'!$C$10)))</f>
        <v>3.4935668461932244E-4</v>
      </c>
      <c r="D268" s="42">
        <f>IF('Table iii'!H78=0,0,('Table iii'!H78/('Table iii'!H$10)))</f>
        <v>2.8022830718908029E-2</v>
      </c>
      <c r="E268" s="42">
        <f>IF('Table iii'!M78=0,0,('Table iii'!M78/('Table iii'!M$10)))</f>
        <v>7.3912477821542851E-5</v>
      </c>
    </row>
    <row r="269" spans="2:5" x14ac:dyDescent="0.2">
      <c r="B269" s="46" t="str">
        <f>T_strat1!A39</f>
        <v>VITABIOTICS;DR MEYERS MAXIQUINE</v>
      </c>
      <c r="C269" s="47">
        <f>IF('Table iii'!C80=0,0,('Table iii'!C80/('Table iii'!$C$10)))</f>
        <v>1.9216043599714242E-2</v>
      </c>
      <c r="D269" s="47">
        <f>IF('Table iii'!H80=0,0,('Table iii'!H80/('Table iii'!H$10)))</f>
        <v>3.934113849274761E-4</v>
      </c>
      <c r="E269" s="47">
        <f>IF('Table iii'!M80=0,0,('Table iii'!M80/('Table iii'!M$10)))</f>
        <v>1.2585107767032396E-2</v>
      </c>
    </row>
    <row r="270" spans="2:5" x14ac:dyDescent="0.2">
      <c r="B270" s="46" t="str">
        <f>T_strat1!A40</f>
        <v>All other manu-brands</v>
      </c>
      <c r="C270" s="47">
        <f>IF('Table iii'!C82=0,0,('Table iii'!C82/('Table iii'!$C$10)))</f>
        <v>0.50805659293101701</v>
      </c>
      <c r="D270" s="47">
        <f>IF('Table iii'!H82=0,0,('Table iii'!H82/('Table iii'!H$10)))</f>
        <v>0.55652648056624299</v>
      </c>
      <c r="E270" s="47">
        <f>IF('Table iii'!M82=0,0,('Table iii'!M82/('Table iii'!M$10)))</f>
        <v>0.47896567783587279</v>
      </c>
    </row>
    <row r="271" spans="2:5" x14ac:dyDescent="0.2">
      <c r="B271" s="46" t="str">
        <f>T_strat1!A41</f>
        <v>All manu-brands</v>
      </c>
      <c r="C271" s="47">
        <f>IF('Table iii'!C84=0,0,('Table iii'!C84/('Table iii'!$C$10)))</f>
        <v>1</v>
      </c>
      <c r="D271" s="47">
        <f>IF('Table iii'!H84=0,0,('Table iii'!H84/('Table iii'!H$10)))</f>
        <v>1</v>
      </c>
      <c r="E271" s="47">
        <f>IF('Table iii'!M84=0,0,('Table iii'!M84/('Table iii'!M$10)))</f>
        <v>1</v>
      </c>
    </row>
  </sheetData>
  <mergeCells count="38">
    <mergeCell ref="B4:D4"/>
    <mergeCell ref="G4:I4"/>
    <mergeCell ref="L4:N4"/>
    <mergeCell ref="B112:D112"/>
    <mergeCell ref="G112:I112"/>
    <mergeCell ref="L112:N112"/>
    <mergeCell ref="G36:G37"/>
    <mergeCell ref="L36:L37"/>
    <mergeCell ref="B34:B35"/>
    <mergeCell ref="G34:G35"/>
    <mergeCell ref="L34:L35"/>
    <mergeCell ref="B6:B9"/>
    <mergeCell ref="G6:G9"/>
    <mergeCell ref="L6:L9"/>
    <mergeCell ref="B30:B31"/>
    <mergeCell ref="G30:G31"/>
    <mergeCell ref="L30:L31"/>
    <mergeCell ref="B104:D104"/>
    <mergeCell ref="G104:I104"/>
    <mergeCell ref="L104:N104"/>
    <mergeCell ref="B32:B33"/>
    <mergeCell ref="G32:G33"/>
    <mergeCell ref="L32:L33"/>
    <mergeCell ref="B36:B37"/>
    <mergeCell ref="B230:B233"/>
    <mergeCell ref="B173:B176"/>
    <mergeCell ref="G173:G176"/>
    <mergeCell ref="L173:L176"/>
    <mergeCell ref="B115:B118"/>
    <mergeCell ref="G115:G118"/>
    <mergeCell ref="L115:L118"/>
    <mergeCell ref="B215:D215"/>
    <mergeCell ref="G215:I215"/>
    <mergeCell ref="L215:N215"/>
    <mergeCell ref="B229:E229"/>
    <mergeCell ref="B157:D157"/>
    <mergeCell ref="G157:I157"/>
    <mergeCell ref="L157:N157"/>
  </mergeCells>
  <conditionalFormatting sqref="B120:B155 C178:D214 H178:I214 M178:N214">
    <cfRule type="expression" dxfId="6" priority="11">
      <formula>"(RIGHT(B4, LEN(B4)-2)*1)&lt;50"</formula>
    </cfRule>
  </conditionalFormatting>
  <conditionalFormatting sqref="C10">
    <cfRule type="expression" dxfId="5" priority="26">
      <formula>"(RIGHT(B4, LEN(B4)-2)*1)&lt;50"</formula>
    </cfRule>
  </conditionalFormatting>
  <conditionalFormatting sqref="C1:XFD2 C104:XFD104 A110:XFD111 A169:XFD170">
    <cfRule type="cellIs" dxfId="4" priority="17" operator="equal">
      <formula>1</formula>
    </cfRule>
  </conditionalFormatting>
  <conditionalFormatting sqref="G120:G155">
    <cfRule type="expression" dxfId="3" priority="9">
      <formula>"(RIGHT(B4, LEN(B4)-2)*1)&lt;50"</formula>
    </cfRule>
  </conditionalFormatting>
  <conditionalFormatting sqref="H10">
    <cfRule type="expression" dxfId="2" priority="25">
      <formula>"(RIGHT(B4, LEN(B4)-2)*1)&lt;50"</formula>
    </cfRule>
  </conditionalFormatting>
  <conditionalFormatting sqref="L120:L155">
    <cfRule type="expression" dxfId="1" priority="8">
      <formula>"(RIGHT(B4, LEN(B4)-2)*1)&lt;50"</formula>
    </cfRule>
  </conditionalFormatting>
  <conditionalFormatting sqref="M10">
    <cfRule type="expression" dxfId="0" priority="24">
      <formula>"(RIGHT(B4, LEN(B4)-2)*1)&lt;50"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6"/>
  <sheetViews>
    <sheetView workbookViewId="0">
      <selection activeCell="A4" sqref="A4:A46"/>
    </sheetView>
  </sheetViews>
  <sheetFormatPr defaultRowHeight="15" x14ac:dyDescent="0.25"/>
  <sheetData>
    <row r="1" spans="1:9" x14ac:dyDescent="0.25">
      <c r="A1" t="s">
        <v>61</v>
      </c>
      <c r="B1" t="s">
        <v>6</v>
      </c>
    </row>
    <row r="2" spans="1:9" x14ac:dyDescent="0.25">
      <c r="A2" t="s">
        <v>59</v>
      </c>
      <c r="B2" t="s">
        <v>7</v>
      </c>
      <c r="F2" t="s">
        <v>8</v>
      </c>
    </row>
    <row r="3" spans="1:9" x14ac:dyDescent="0.25">
      <c r="A3" t="s">
        <v>9</v>
      </c>
      <c r="B3" t="s">
        <v>10</v>
      </c>
      <c r="C3" t="s">
        <v>11</v>
      </c>
      <c r="D3" t="s">
        <v>12</v>
      </c>
      <c r="E3" t="s">
        <v>3</v>
      </c>
    </row>
    <row r="4" spans="1:9" x14ac:dyDescent="0.25">
      <c r="A4" t="s">
        <v>13</v>
      </c>
      <c r="B4">
        <v>140257.79070750723</v>
      </c>
      <c r="C4">
        <v>80395.109788014204</v>
      </c>
      <c r="D4">
        <v>200120.47162700025</v>
      </c>
      <c r="E4">
        <v>7959</v>
      </c>
      <c r="F4">
        <v>18873.766610782652</v>
      </c>
      <c r="G4" t="s">
        <v>14</v>
      </c>
      <c r="H4">
        <v>40805.30327464595</v>
      </c>
      <c r="I4">
        <v>243</v>
      </c>
    </row>
    <row r="5" spans="1:9" x14ac:dyDescent="0.25">
      <c r="A5" t="s">
        <v>20</v>
      </c>
      <c r="B5">
        <v>50.931857228279114</v>
      </c>
      <c r="C5" t="s">
        <v>14</v>
      </c>
      <c r="D5">
        <v>197.08852372917724</v>
      </c>
      <c r="E5">
        <v>4</v>
      </c>
      <c r="F5" t="s">
        <v>15</v>
      </c>
      <c r="G5" t="s">
        <v>16</v>
      </c>
      <c r="H5" t="s">
        <v>16</v>
      </c>
      <c r="I5" t="s">
        <v>15</v>
      </c>
    </row>
    <row r="6" spans="1:9" x14ac:dyDescent="0.25">
      <c r="A6" t="s">
        <v>21</v>
      </c>
      <c r="B6">
        <v>1485.8596742669508</v>
      </c>
      <c r="C6">
        <v>854.82609507694883</v>
      </c>
      <c r="D6">
        <v>2116.8932534569531</v>
      </c>
      <c r="E6">
        <v>84</v>
      </c>
      <c r="F6">
        <v>139.97071981430054</v>
      </c>
      <c r="I6">
        <v>1</v>
      </c>
    </row>
    <row r="7" spans="1:9" x14ac:dyDescent="0.25">
      <c r="A7" t="s">
        <v>22</v>
      </c>
      <c r="B7">
        <v>3798.2504679262638</v>
      </c>
      <c r="C7">
        <v>1669.0565247522309</v>
      </c>
      <c r="D7">
        <v>5927.4444111002967</v>
      </c>
      <c r="E7">
        <v>149</v>
      </c>
      <c r="F7">
        <v>125.97364783287048</v>
      </c>
      <c r="I7">
        <v>2</v>
      </c>
    </row>
    <row r="8" spans="1:9" x14ac:dyDescent="0.25">
      <c r="A8" t="s">
        <v>23</v>
      </c>
      <c r="B8">
        <v>3878.0267561674118</v>
      </c>
      <c r="C8">
        <v>1747.2974052033519</v>
      </c>
      <c r="D8">
        <v>6008.7561071314722</v>
      </c>
      <c r="E8">
        <v>185</v>
      </c>
      <c r="F8">
        <v>1808.3363473415375</v>
      </c>
      <c r="G8" t="s">
        <v>14</v>
      </c>
      <c r="H8">
        <v>4680.7604949874494</v>
      </c>
      <c r="I8">
        <v>12</v>
      </c>
    </row>
    <row r="9" spans="1:9" x14ac:dyDescent="0.25">
      <c r="A9" t="s">
        <v>24</v>
      </c>
      <c r="B9">
        <v>388.04136443138123</v>
      </c>
      <c r="C9">
        <v>40.214780293754245</v>
      </c>
      <c r="D9">
        <v>735.86794856900815</v>
      </c>
      <c r="E9">
        <v>14</v>
      </c>
      <c r="F9">
        <v>2805.1693439483643</v>
      </c>
      <c r="I9">
        <v>1</v>
      </c>
    </row>
    <row r="10" spans="1:9" x14ac:dyDescent="0.25">
      <c r="A10" t="s">
        <v>25</v>
      </c>
      <c r="B10">
        <v>621.73155224323273</v>
      </c>
      <c r="C10">
        <v>256.03498617662808</v>
      </c>
      <c r="D10">
        <v>987.42811830983737</v>
      </c>
      <c r="E10">
        <v>36</v>
      </c>
      <c r="F10">
        <v>159.08905863761902</v>
      </c>
      <c r="G10" t="s">
        <v>14</v>
      </c>
      <c r="H10">
        <v>1227.0409590690949</v>
      </c>
      <c r="I10">
        <v>4</v>
      </c>
    </row>
    <row r="11" spans="1:9" x14ac:dyDescent="0.25">
      <c r="A11" t="s">
        <v>26</v>
      </c>
      <c r="B11" t="s">
        <v>15</v>
      </c>
      <c r="C11" t="s">
        <v>16</v>
      </c>
      <c r="D11" t="s">
        <v>16</v>
      </c>
      <c r="E11" t="s">
        <v>15</v>
      </c>
      <c r="F11" t="s">
        <v>15</v>
      </c>
      <c r="G11" t="s">
        <v>16</v>
      </c>
      <c r="H11" t="s">
        <v>16</v>
      </c>
      <c r="I11" t="s">
        <v>15</v>
      </c>
    </row>
    <row r="12" spans="1:9" x14ac:dyDescent="0.25">
      <c r="A12" t="s">
        <v>27</v>
      </c>
      <c r="B12">
        <v>746.61542892456055</v>
      </c>
      <c r="C12">
        <v>495.36353229921724</v>
      </c>
      <c r="D12">
        <v>997.86732554990385</v>
      </c>
      <c r="E12">
        <v>44</v>
      </c>
      <c r="F12">
        <v>22.395315170288086</v>
      </c>
      <c r="I12">
        <v>1</v>
      </c>
    </row>
    <row r="13" spans="1:9" x14ac:dyDescent="0.25">
      <c r="A13" t="s">
        <v>28</v>
      </c>
      <c r="B13">
        <v>2567.1249064207077</v>
      </c>
      <c r="C13">
        <v>836.7433403999014</v>
      </c>
      <c r="D13">
        <v>4297.5064724415142</v>
      </c>
      <c r="E13">
        <v>55</v>
      </c>
      <c r="F13" t="s">
        <v>15</v>
      </c>
      <c r="G13" t="s">
        <v>16</v>
      </c>
      <c r="H13" t="s">
        <v>16</v>
      </c>
      <c r="I13" t="s">
        <v>15</v>
      </c>
    </row>
    <row r="14" spans="1:9" x14ac:dyDescent="0.25">
      <c r="A14" t="s">
        <v>29</v>
      </c>
      <c r="B14">
        <v>4559.8153479397297</v>
      </c>
      <c r="C14">
        <v>2634.8662470576892</v>
      </c>
      <c r="D14">
        <v>6484.7644488217702</v>
      </c>
      <c r="E14">
        <v>258</v>
      </c>
      <c r="F14">
        <v>227.53298896551132</v>
      </c>
      <c r="G14" t="s">
        <v>14</v>
      </c>
      <c r="H14">
        <v>1941.029680003651</v>
      </c>
      <c r="I14">
        <v>6</v>
      </c>
    </row>
    <row r="15" spans="1:9" x14ac:dyDescent="0.25">
      <c r="A15" t="s">
        <v>30</v>
      </c>
      <c r="B15">
        <v>603.51967906951904</v>
      </c>
      <c r="C15" t="s">
        <v>14</v>
      </c>
      <c r="D15">
        <v>7134.1175540614704</v>
      </c>
      <c r="E15">
        <v>3</v>
      </c>
      <c r="F15" t="s">
        <v>15</v>
      </c>
      <c r="G15" t="s">
        <v>16</v>
      </c>
      <c r="H15" t="s">
        <v>16</v>
      </c>
      <c r="I15" t="s">
        <v>15</v>
      </c>
    </row>
    <row r="16" spans="1:9" x14ac:dyDescent="0.25">
      <c r="A16" t="s">
        <v>31</v>
      </c>
      <c r="B16">
        <v>775.80469560623169</v>
      </c>
      <c r="C16">
        <v>535.68614594804205</v>
      </c>
      <c r="D16">
        <v>1015.9232452644213</v>
      </c>
      <c r="E16">
        <v>122</v>
      </c>
      <c r="F16">
        <v>186.05199241638184</v>
      </c>
      <c r="G16" t="s">
        <v>14</v>
      </c>
      <c r="H16">
        <v>524.34594462076871</v>
      </c>
      <c r="I16">
        <v>9</v>
      </c>
    </row>
    <row r="17" spans="1:9" x14ac:dyDescent="0.25">
      <c r="A17" t="s">
        <v>32</v>
      </c>
      <c r="B17">
        <v>2695.2458604161125</v>
      </c>
      <c r="C17">
        <v>2010.488106501575</v>
      </c>
      <c r="D17">
        <v>3380.0036143306497</v>
      </c>
      <c r="E17">
        <v>349</v>
      </c>
      <c r="F17">
        <v>113.22373284585586</v>
      </c>
      <c r="G17" t="s">
        <v>14</v>
      </c>
      <c r="H17">
        <v>445.67671145055346</v>
      </c>
      <c r="I17">
        <v>6</v>
      </c>
    </row>
    <row r="18" spans="1:9" x14ac:dyDescent="0.25">
      <c r="A18" t="s">
        <v>33</v>
      </c>
      <c r="B18">
        <v>2926.1216219365597</v>
      </c>
      <c r="C18">
        <v>1979.6877965813569</v>
      </c>
      <c r="D18">
        <v>3872.5554472917624</v>
      </c>
      <c r="E18">
        <v>154</v>
      </c>
      <c r="F18">
        <v>1477.158989906311</v>
      </c>
      <c r="G18" t="s">
        <v>14</v>
      </c>
      <c r="H18">
        <v>15890.135149854867</v>
      </c>
      <c r="I18">
        <v>4</v>
      </c>
    </row>
    <row r="19" spans="1:9" x14ac:dyDescent="0.25">
      <c r="A19" t="s">
        <v>34</v>
      </c>
      <c r="B19">
        <v>175.44979762404057</v>
      </c>
      <c r="C19">
        <v>52.100542206039876</v>
      </c>
      <c r="D19">
        <v>298.79905304204124</v>
      </c>
      <c r="E19">
        <v>20</v>
      </c>
      <c r="F19">
        <v>23.343800719392902</v>
      </c>
      <c r="G19" t="s">
        <v>14</v>
      </c>
      <c r="H19">
        <v>119.75454098269621</v>
      </c>
      <c r="I19">
        <v>4</v>
      </c>
    </row>
    <row r="20" spans="1:9" x14ac:dyDescent="0.25">
      <c r="A20" t="s">
        <v>35</v>
      </c>
      <c r="B20">
        <v>6026.938696937671</v>
      </c>
      <c r="C20">
        <v>3911.8933765010438</v>
      </c>
      <c r="D20">
        <v>8141.9840173742978</v>
      </c>
      <c r="E20">
        <v>287</v>
      </c>
      <c r="F20">
        <v>1334.131110906601</v>
      </c>
      <c r="G20" t="s">
        <v>14</v>
      </c>
      <c r="H20">
        <v>3418.2595891644087</v>
      </c>
      <c r="I20">
        <v>13</v>
      </c>
    </row>
    <row r="21" spans="1:9" x14ac:dyDescent="0.25">
      <c r="A21" t="s">
        <v>36</v>
      </c>
      <c r="B21">
        <v>2516.0103073716164</v>
      </c>
      <c r="C21">
        <v>1580.9583132515158</v>
      </c>
      <c r="D21">
        <v>3451.0623014917169</v>
      </c>
      <c r="E21">
        <v>147</v>
      </c>
      <c r="F21">
        <v>424.98755574226379</v>
      </c>
      <c r="G21" t="s">
        <v>14</v>
      </c>
      <c r="H21">
        <v>1334.3493826459066</v>
      </c>
      <c r="I21">
        <v>10</v>
      </c>
    </row>
    <row r="22" spans="1:9" x14ac:dyDescent="0.25">
      <c r="A22" t="s">
        <v>37</v>
      </c>
      <c r="B22">
        <v>2956.4425017673466</v>
      </c>
      <c r="C22">
        <v>1241.373561521473</v>
      </c>
      <c r="D22">
        <v>4671.5114420132204</v>
      </c>
      <c r="E22">
        <v>138</v>
      </c>
      <c r="F22">
        <v>154.31976250652087</v>
      </c>
      <c r="G22" t="s">
        <v>14</v>
      </c>
      <c r="H22">
        <v>1470.2972463615229</v>
      </c>
      <c r="I22">
        <v>4</v>
      </c>
    </row>
    <row r="23" spans="1:9" x14ac:dyDescent="0.25">
      <c r="A23" t="s">
        <v>38</v>
      </c>
      <c r="B23">
        <v>2241.1206300258636</v>
      </c>
      <c r="C23">
        <v>1171.6059746617079</v>
      </c>
      <c r="D23">
        <v>3310.6352853900194</v>
      </c>
      <c r="E23">
        <v>118</v>
      </c>
      <c r="F23" t="s">
        <v>15</v>
      </c>
      <c r="G23" t="s">
        <v>16</v>
      </c>
      <c r="H23" t="s">
        <v>16</v>
      </c>
      <c r="I23" t="s">
        <v>15</v>
      </c>
    </row>
    <row r="24" spans="1:9" x14ac:dyDescent="0.25">
      <c r="A24" t="s">
        <v>39</v>
      </c>
      <c r="B24">
        <v>8.2657463550567627</v>
      </c>
      <c r="C24" t="s">
        <v>14</v>
      </c>
      <c r="D24">
        <v>27.459307415696902</v>
      </c>
      <c r="E24">
        <v>2</v>
      </c>
      <c r="F24" t="s">
        <v>15</v>
      </c>
      <c r="G24" t="s">
        <v>16</v>
      </c>
      <c r="H24" t="s">
        <v>16</v>
      </c>
      <c r="I24" t="s">
        <v>15</v>
      </c>
    </row>
    <row r="25" spans="1:9" x14ac:dyDescent="0.25">
      <c r="A25" t="s">
        <v>40</v>
      </c>
      <c r="B25">
        <v>157.00225973129272</v>
      </c>
      <c r="C25" t="s">
        <v>14</v>
      </c>
      <c r="D25">
        <v>357.51006299707035</v>
      </c>
      <c r="E25">
        <v>10</v>
      </c>
      <c r="F25" t="s">
        <v>15</v>
      </c>
      <c r="G25" t="s">
        <v>16</v>
      </c>
      <c r="H25" t="s">
        <v>16</v>
      </c>
      <c r="I25" t="s">
        <v>15</v>
      </c>
    </row>
    <row r="26" spans="1:9" x14ac:dyDescent="0.25">
      <c r="A26" t="s">
        <v>41</v>
      </c>
      <c r="B26">
        <v>1874.3284717798233</v>
      </c>
      <c r="C26">
        <v>962.47126670501655</v>
      </c>
      <c r="D26">
        <v>2786.1856768546299</v>
      </c>
      <c r="E26">
        <v>120</v>
      </c>
      <c r="F26" t="s">
        <v>15</v>
      </c>
      <c r="G26" t="s">
        <v>16</v>
      </c>
      <c r="H26" t="s">
        <v>16</v>
      </c>
      <c r="I26" t="s">
        <v>15</v>
      </c>
    </row>
    <row r="27" spans="1:9" x14ac:dyDescent="0.25">
      <c r="A27" t="s">
        <v>42</v>
      </c>
      <c r="B27">
        <v>1873.748849093914</v>
      </c>
      <c r="C27">
        <v>156.89069016556459</v>
      </c>
      <c r="D27">
        <v>3590.6070080222635</v>
      </c>
      <c r="E27">
        <v>73</v>
      </c>
      <c r="F27">
        <v>87.34433114528656</v>
      </c>
      <c r="G27">
        <v>16.483771700519867</v>
      </c>
      <c r="H27">
        <v>158.20489059005325</v>
      </c>
      <c r="I27">
        <v>3</v>
      </c>
    </row>
    <row r="28" spans="1:9" x14ac:dyDescent="0.25">
      <c r="A28" t="s">
        <v>43</v>
      </c>
      <c r="B28">
        <v>10999.929876744747</v>
      </c>
      <c r="C28">
        <v>6247.3088807856111</v>
      </c>
      <c r="D28">
        <v>15752.550872703883</v>
      </c>
      <c r="E28">
        <v>617</v>
      </c>
      <c r="F28">
        <v>997.3957177400589</v>
      </c>
      <c r="G28" t="s">
        <v>14</v>
      </c>
      <c r="H28">
        <v>8682.9293412508996</v>
      </c>
      <c r="I28">
        <v>20</v>
      </c>
    </row>
    <row r="29" spans="1:9" x14ac:dyDescent="0.25">
      <c r="A29" t="s">
        <v>44</v>
      </c>
      <c r="B29">
        <v>602.80031353235245</v>
      </c>
      <c r="C29">
        <v>377.74174409944703</v>
      </c>
      <c r="D29">
        <v>827.85888296525786</v>
      </c>
      <c r="E29">
        <v>39</v>
      </c>
      <c r="F29">
        <v>83.982431888580322</v>
      </c>
      <c r="I29">
        <v>1</v>
      </c>
    </row>
    <row r="30" spans="1:9" x14ac:dyDescent="0.25">
      <c r="A30" t="s">
        <v>45</v>
      </c>
      <c r="B30">
        <v>367.39711833000183</v>
      </c>
      <c r="C30" t="s">
        <v>14</v>
      </c>
      <c r="D30">
        <v>1541.9212950515825</v>
      </c>
      <c r="E30">
        <v>6</v>
      </c>
      <c r="F30" t="s">
        <v>15</v>
      </c>
      <c r="G30" t="s">
        <v>16</v>
      </c>
      <c r="H30" t="s">
        <v>16</v>
      </c>
      <c r="I30" t="s">
        <v>15</v>
      </c>
    </row>
    <row r="31" spans="1:9" x14ac:dyDescent="0.25">
      <c r="A31" t="s">
        <v>46</v>
      </c>
      <c r="B31">
        <v>88.907721261735105</v>
      </c>
      <c r="C31" t="s">
        <v>14</v>
      </c>
      <c r="D31">
        <v>284.50173583016391</v>
      </c>
      <c r="E31">
        <v>4</v>
      </c>
      <c r="F31">
        <v>14.016255362782033</v>
      </c>
      <c r="G31" t="s">
        <v>14</v>
      </c>
      <c r="H31">
        <v>67.896447591149752</v>
      </c>
      <c r="I31">
        <v>3</v>
      </c>
    </row>
    <row r="32" spans="1:9" x14ac:dyDescent="0.25">
      <c r="A32" t="s">
        <v>47</v>
      </c>
      <c r="B32">
        <v>10488.321874675494</v>
      </c>
      <c r="C32">
        <v>7180.6062450546315</v>
      </c>
      <c r="D32">
        <v>13796.037504296357</v>
      </c>
      <c r="E32">
        <v>501</v>
      </c>
      <c r="F32">
        <v>1678.0837821960449</v>
      </c>
      <c r="G32" t="s">
        <v>14</v>
      </c>
      <c r="H32">
        <v>6682.6224491580924</v>
      </c>
      <c r="I32">
        <v>15</v>
      </c>
    </row>
    <row r="33" spans="1:9" x14ac:dyDescent="0.25">
      <c r="A33" t="s">
        <v>48</v>
      </c>
      <c r="B33">
        <v>140.33867163684266</v>
      </c>
      <c r="C33">
        <v>1.469754790437463</v>
      </c>
      <c r="D33">
        <v>279.20758848324783</v>
      </c>
      <c r="E33">
        <v>10</v>
      </c>
      <c r="F33" t="s">
        <v>15</v>
      </c>
      <c r="G33" t="s">
        <v>16</v>
      </c>
      <c r="H33" t="s">
        <v>16</v>
      </c>
      <c r="I33" t="s">
        <v>15</v>
      </c>
    </row>
    <row r="34" spans="1:9" x14ac:dyDescent="0.25">
      <c r="A34" t="s">
        <v>49</v>
      </c>
      <c r="B34">
        <v>1094.8222455978394</v>
      </c>
      <c r="C34">
        <v>350.7492281683086</v>
      </c>
      <c r="D34">
        <v>1838.8952630273702</v>
      </c>
      <c r="E34">
        <v>50</v>
      </c>
      <c r="F34">
        <v>74.689416885375977</v>
      </c>
      <c r="G34" t="s">
        <v>14</v>
      </c>
      <c r="H34">
        <v>503.52474215048306</v>
      </c>
      <c r="I34">
        <v>2</v>
      </c>
    </row>
    <row r="35" spans="1:9" x14ac:dyDescent="0.25">
      <c r="A35" t="s">
        <v>50</v>
      </c>
      <c r="B35">
        <v>585.5418199300766</v>
      </c>
      <c r="C35">
        <v>296.76161518060275</v>
      </c>
      <c r="D35">
        <v>874.3220246795504</v>
      </c>
      <c r="E35">
        <v>36</v>
      </c>
      <c r="F35">
        <v>336.04482650756836</v>
      </c>
      <c r="G35" t="s">
        <v>14</v>
      </c>
      <c r="H35">
        <v>2910.3805179170126</v>
      </c>
      <c r="I35">
        <v>2</v>
      </c>
    </row>
    <row r="36" spans="1:9" x14ac:dyDescent="0.25">
      <c r="A36" t="s">
        <v>51</v>
      </c>
      <c r="B36">
        <v>1916.4409544467926</v>
      </c>
      <c r="C36">
        <v>1294.5779282854396</v>
      </c>
      <c r="D36">
        <v>2538.3039806081456</v>
      </c>
      <c r="E36">
        <v>137</v>
      </c>
      <c r="F36">
        <v>476.70614004135132</v>
      </c>
      <c r="G36" t="s">
        <v>14</v>
      </c>
      <c r="H36">
        <v>4027.5040367118036</v>
      </c>
      <c r="I36">
        <v>3</v>
      </c>
    </row>
    <row r="37" spans="1:9" x14ac:dyDescent="0.25">
      <c r="A37" t="s">
        <v>52</v>
      </c>
      <c r="B37">
        <v>48.987029790878296</v>
      </c>
      <c r="C37" t="s">
        <v>14</v>
      </c>
      <c r="D37">
        <v>144.3231966786002</v>
      </c>
      <c r="E37">
        <v>6</v>
      </c>
      <c r="F37" t="s">
        <v>15</v>
      </c>
      <c r="G37" t="s">
        <v>16</v>
      </c>
      <c r="H37" t="s">
        <v>16</v>
      </c>
      <c r="I37" t="s">
        <v>15</v>
      </c>
    </row>
    <row r="38" spans="1:9" x14ac:dyDescent="0.25">
      <c r="A38" t="s">
        <v>53</v>
      </c>
      <c r="B38">
        <v>3828.0764137776914</v>
      </c>
      <c r="C38">
        <v>1119.8236046994084</v>
      </c>
      <c r="D38">
        <v>6536.3292228559749</v>
      </c>
      <c r="E38">
        <v>202</v>
      </c>
      <c r="F38">
        <v>353.58495584338277</v>
      </c>
      <c r="G38" t="s">
        <v>14</v>
      </c>
      <c r="H38">
        <v>2865.7085134315003</v>
      </c>
      <c r="I38">
        <v>8</v>
      </c>
    </row>
    <row r="39" spans="1:9" x14ac:dyDescent="0.25">
      <c r="A39" t="s">
        <v>54</v>
      </c>
      <c r="B39">
        <v>58.787702322006226</v>
      </c>
      <c r="E39">
        <v>2</v>
      </c>
      <c r="F39" t="s">
        <v>15</v>
      </c>
      <c r="G39" t="s">
        <v>16</v>
      </c>
      <c r="H39" t="s">
        <v>16</v>
      </c>
      <c r="I39" t="s">
        <v>15</v>
      </c>
    </row>
    <row r="40" spans="1:9" x14ac:dyDescent="0.25">
      <c r="A40" t="s">
        <v>55</v>
      </c>
      <c r="B40">
        <v>33.425647258758545</v>
      </c>
      <c r="C40" t="s">
        <v>14</v>
      </c>
      <c r="D40">
        <v>69.850861936034846</v>
      </c>
      <c r="E40">
        <v>4</v>
      </c>
      <c r="F40" t="s">
        <v>15</v>
      </c>
      <c r="G40" t="s">
        <v>16</v>
      </c>
      <c r="H40" t="s">
        <v>16</v>
      </c>
      <c r="I40" t="s">
        <v>15</v>
      </c>
    </row>
    <row r="41" spans="1:9" x14ac:dyDescent="0.25">
      <c r="A41" t="s">
        <v>56</v>
      </c>
      <c r="B41">
        <v>1123.2577216774225</v>
      </c>
      <c r="C41">
        <v>565.01281110024627</v>
      </c>
      <c r="D41">
        <v>1681.5026322545987</v>
      </c>
      <c r="E41">
        <v>95</v>
      </c>
      <c r="F41">
        <v>41.991215944290161</v>
      </c>
      <c r="I41">
        <v>1</v>
      </c>
    </row>
    <row r="42" spans="1:9" x14ac:dyDescent="0.25">
      <c r="A42" t="s">
        <v>72</v>
      </c>
      <c r="B42">
        <v>332.60314536094666</v>
      </c>
      <c r="C42">
        <v>52.409369307806855</v>
      </c>
      <c r="D42">
        <v>612.79692141408646</v>
      </c>
      <c r="E42">
        <v>10</v>
      </c>
      <c r="F42">
        <v>84.135824203491211</v>
      </c>
      <c r="G42" t="s">
        <v>14</v>
      </c>
      <c r="H42">
        <v>670.91572864519821</v>
      </c>
      <c r="I42">
        <v>2</v>
      </c>
    </row>
    <row r="43" spans="1:9" x14ac:dyDescent="0.25">
      <c r="A43" t="s">
        <v>73</v>
      </c>
      <c r="B43">
        <v>4047.0027832984924</v>
      </c>
      <c r="C43">
        <v>2710.5108792377432</v>
      </c>
      <c r="D43">
        <v>5383.4946873592417</v>
      </c>
      <c r="E43">
        <v>204</v>
      </c>
      <c r="F43">
        <v>325.46720325946808</v>
      </c>
      <c r="G43" t="s">
        <v>14</v>
      </c>
      <c r="H43">
        <v>1057.5146063453253</v>
      </c>
      <c r="I43">
        <v>8</v>
      </c>
    </row>
    <row r="44" spans="1:9" x14ac:dyDescent="0.25">
      <c r="A44" t="s">
        <v>17</v>
      </c>
      <c r="B44">
        <v>61574.753194601304</v>
      </c>
      <c r="C44">
        <v>33892.64837182223</v>
      </c>
      <c r="D44">
        <v>89256.858017380378</v>
      </c>
      <c r="E44">
        <v>3664</v>
      </c>
      <c r="F44">
        <v>5318.6401430111528</v>
      </c>
      <c r="G44" t="s">
        <v>14</v>
      </c>
      <c r="H44">
        <v>11587.77016942865</v>
      </c>
      <c r="I44">
        <v>98</v>
      </c>
    </row>
    <row r="45" spans="1:9" x14ac:dyDescent="0.25">
      <c r="A45" t="s">
        <v>18</v>
      </c>
    </row>
    <row r="46" spans="1:9" x14ac:dyDescent="0.25">
      <c r="A46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6"/>
  <sheetViews>
    <sheetView workbookViewId="0">
      <selection activeCell="A4" sqref="A4:A46"/>
    </sheetView>
  </sheetViews>
  <sheetFormatPr defaultRowHeight="15" x14ac:dyDescent="0.25"/>
  <sheetData>
    <row r="1" spans="1:9" x14ac:dyDescent="0.25">
      <c r="A1" t="s">
        <v>66</v>
      </c>
      <c r="B1" t="s">
        <v>6</v>
      </c>
    </row>
    <row r="2" spans="1:9" x14ac:dyDescent="0.25">
      <c r="A2" t="s">
        <v>64</v>
      </c>
      <c r="B2" t="s">
        <v>7</v>
      </c>
      <c r="F2" t="s">
        <v>8</v>
      </c>
    </row>
    <row r="3" spans="1:9" x14ac:dyDescent="0.25">
      <c r="A3" t="s">
        <v>9</v>
      </c>
      <c r="B3" t="s">
        <v>10</v>
      </c>
      <c r="C3" t="s">
        <v>11</v>
      </c>
      <c r="D3" t="s">
        <v>12</v>
      </c>
      <c r="E3" t="s">
        <v>3</v>
      </c>
    </row>
    <row r="4" spans="1:9" x14ac:dyDescent="0.25">
      <c r="A4" t="s">
        <v>13</v>
      </c>
      <c r="B4">
        <v>326630.11136982223</v>
      </c>
      <c r="C4">
        <v>181482.05195710869</v>
      </c>
      <c r="D4">
        <v>471778.1707825358</v>
      </c>
      <c r="E4">
        <v>9307</v>
      </c>
      <c r="F4">
        <v>14255.589721014965</v>
      </c>
      <c r="G4">
        <v>1560.2604799436122</v>
      </c>
      <c r="H4">
        <v>26950.918962086318</v>
      </c>
      <c r="I4">
        <v>174</v>
      </c>
    </row>
    <row r="5" spans="1:9" x14ac:dyDescent="0.25">
      <c r="A5" t="s">
        <v>20</v>
      </c>
      <c r="B5">
        <v>6238.1859701871872</v>
      </c>
      <c r="C5">
        <v>3028.6393060708251</v>
      </c>
      <c r="D5">
        <v>9447.7326343035493</v>
      </c>
      <c r="E5">
        <v>114</v>
      </c>
      <c r="F5">
        <v>324.01236534118652</v>
      </c>
      <c r="I5">
        <v>1</v>
      </c>
    </row>
    <row r="6" spans="1:9" x14ac:dyDescent="0.25">
      <c r="A6" t="s">
        <v>21</v>
      </c>
      <c r="B6">
        <v>585.09394079446793</v>
      </c>
      <c r="C6" t="s">
        <v>14</v>
      </c>
      <c r="D6">
        <v>1524.634131266944</v>
      </c>
      <c r="E6">
        <v>17</v>
      </c>
      <c r="F6" t="s">
        <v>15</v>
      </c>
      <c r="G6" t="s">
        <v>16</v>
      </c>
      <c r="H6" t="s">
        <v>16</v>
      </c>
      <c r="I6" t="s">
        <v>15</v>
      </c>
    </row>
    <row r="7" spans="1:9" x14ac:dyDescent="0.25">
      <c r="A7" t="s">
        <v>22</v>
      </c>
      <c r="B7">
        <v>1082.768326446414</v>
      </c>
      <c r="C7">
        <v>535.18737203964054</v>
      </c>
      <c r="D7">
        <v>1630.3492808531873</v>
      </c>
      <c r="E7">
        <v>77</v>
      </c>
      <c r="F7">
        <v>488.39358168840408</v>
      </c>
      <c r="G7" t="s">
        <v>14</v>
      </c>
      <c r="H7">
        <v>1588.7920652939215</v>
      </c>
      <c r="I7">
        <v>5</v>
      </c>
    </row>
    <row r="8" spans="1:9" x14ac:dyDescent="0.25">
      <c r="A8" t="s">
        <v>23</v>
      </c>
      <c r="B8">
        <v>6716.2052628993988</v>
      </c>
      <c r="C8">
        <v>2287.2422018496063</v>
      </c>
      <c r="D8">
        <v>11145.16832394919</v>
      </c>
      <c r="E8">
        <v>285</v>
      </c>
      <c r="F8">
        <v>59.619035005569458</v>
      </c>
      <c r="G8" t="s">
        <v>14</v>
      </c>
      <c r="H8">
        <v>126.13064775218228</v>
      </c>
      <c r="I8">
        <v>4</v>
      </c>
    </row>
    <row r="9" spans="1:9" x14ac:dyDescent="0.25">
      <c r="A9" t="s">
        <v>24</v>
      </c>
      <c r="B9">
        <v>551.14038932323456</v>
      </c>
      <c r="C9" t="s">
        <v>14</v>
      </c>
      <c r="D9">
        <v>1162.3181679726333</v>
      </c>
      <c r="E9">
        <v>11</v>
      </c>
      <c r="F9" t="s">
        <v>15</v>
      </c>
      <c r="G9" t="s">
        <v>16</v>
      </c>
      <c r="H9" t="s">
        <v>16</v>
      </c>
      <c r="I9" t="s">
        <v>15</v>
      </c>
    </row>
    <row r="10" spans="1:9" x14ac:dyDescent="0.25">
      <c r="A10" t="s">
        <v>25</v>
      </c>
      <c r="B10">
        <v>7522.2819582972443</v>
      </c>
      <c r="C10" t="s">
        <v>14</v>
      </c>
      <c r="D10">
        <v>15049.861235067685</v>
      </c>
      <c r="E10">
        <v>150</v>
      </c>
      <c r="F10">
        <v>15.610310792922974</v>
      </c>
      <c r="G10">
        <v>10.484339269164</v>
      </c>
      <c r="H10">
        <v>20.736282316681947</v>
      </c>
      <c r="I10">
        <v>2</v>
      </c>
    </row>
    <row r="11" spans="1:9" x14ac:dyDescent="0.25">
      <c r="A11" t="s">
        <v>26</v>
      </c>
      <c r="B11">
        <v>6536.3404546380043</v>
      </c>
      <c r="C11" t="s">
        <v>14</v>
      </c>
      <c r="D11">
        <v>13240.409751459716</v>
      </c>
      <c r="E11">
        <v>75</v>
      </c>
      <c r="F11">
        <v>326.13686317205429</v>
      </c>
      <c r="G11" t="s">
        <v>14</v>
      </c>
      <c r="H11">
        <v>4199.0935502081593</v>
      </c>
      <c r="I11">
        <v>2</v>
      </c>
    </row>
    <row r="12" spans="1:9" x14ac:dyDescent="0.25">
      <c r="A12" t="s">
        <v>27</v>
      </c>
      <c r="B12">
        <v>5387.2724199295044</v>
      </c>
      <c r="C12">
        <v>612.67355982566005</v>
      </c>
      <c r="D12">
        <v>10161.871280033349</v>
      </c>
      <c r="E12">
        <v>80</v>
      </c>
      <c r="F12">
        <v>0</v>
      </c>
      <c r="I12">
        <v>1</v>
      </c>
    </row>
    <row r="13" spans="1:9" x14ac:dyDescent="0.25">
      <c r="A13" t="s">
        <v>28</v>
      </c>
      <c r="B13">
        <v>986.74838244915009</v>
      </c>
      <c r="C13">
        <v>474.42013806445641</v>
      </c>
      <c r="D13">
        <v>1499.0766268338439</v>
      </c>
      <c r="E13">
        <v>60</v>
      </c>
      <c r="F13">
        <v>3.4794297218322754</v>
      </c>
      <c r="I13">
        <v>1</v>
      </c>
    </row>
    <row r="14" spans="1:9" x14ac:dyDescent="0.25">
      <c r="A14" t="s">
        <v>29</v>
      </c>
      <c r="B14">
        <v>223.54534412920475</v>
      </c>
      <c r="C14" t="s">
        <v>14</v>
      </c>
      <c r="D14">
        <v>528.49767396721859</v>
      </c>
      <c r="E14">
        <v>7</v>
      </c>
      <c r="F14" t="s">
        <v>15</v>
      </c>
      <c r="G14" t="s">
        <v>16</v>
      </c>
      <c r="H14" t="s">
        <v>16</v>
      </c>
      <c r="I14" t="s">
        <v>15</v>
      </c>
    </row>
    <row r="15" spans="1:9" x14ac:dyDescent="0.25">
      <c r="A15" t="s">
        <v>30</v>
      </c>
      <c r="B15">
        <v>852.1568873077631</v>
      </c>
      <c r="C15">
        <v>237.1602059941323</v>
      </c>
      <c r="D15">
        <v>1467.1535686213938</v>
      </c>
      <c r="E15">
        <v>55</v>
      </c>
      <c r="F15" t="s">
        <v>15</v>
      </c>
      <c r="G15" t="s">
        <v>16</v>
      </c>
      <c r="H15" t="s">
        <v>16</v>
      </c>
      <c r="I15" t="s">
        <v>15</v>
      </c>
    </row>
    <row r="16" spans="1:9" x14ac:dyDescent="0.25">
      <c r="A16" t="s">
        <v>31</v>
      </c>
      <c r="B16">
        <v>3815.436471218256</v>
      </c>
      <c r="C16">
        <v>2323.758842119395</v>
      </c>
      <c r="D16">
        <v>5307.1141003171169</v>
      </c>
      <c r="E16">
        <v>267</v>
      </c>
      <c r="F16">
        <v>128.65896270320059</v>
      </c>
      <c r="G16" t="s">
        <v>14</v>
      </c>
      <c r="H16">
        <v>1179.6460161197288</v>
      </c>
      <c r="I16">
        <v>3</v>
      </c>
    </row>
    <row r="17" spans="1:9" x14ac:dyDescent="0.25">
      <c r="A17" t="s">
        <v>32</v>
      </c>
      <c r="B17">
        <v>128.48862246505234</v>
      </c>
      <c r="C17" t="s">
        <v>14</v>
      </c>
      <c r="D17">
        <v>280.45252898969011</v>
      </c>
      <c r="E17">
        <v>20</v>
      </c>
      <c r="F17" t="s">
        <v>15</v>
      </c>
      <c r="G17" t="s">
        <v>16</v>
      </c>
      <c r="H17" t="s">
        <v>16</v>
      </c>
      <c r="I17" t="s">
        <v>15</v>
      </c>
    </row>
    <row r="18" spans="1:9" x14ac:dyDescent="0.25">
      <c r="A18" t="s">
        <v>33</v>
      </c>
      <c r="B18">
        <v>3403.0959921001604</v>
      </c>
      <c r="C18">
        <v>331.6215507072925</v>
      </c>
      <c r="D18">
        <v>6474.5704334930288</v>
      </c>
      <c r="E18">
        <v>60</v>
      </c>
      <c r="F18" t="s">
        <v>15</v>
      </c>
      <c r="G18" t="s">
        <v>16</v>
      </c>
      <c r="H18" t="s">
        <v>16</v>
      </c>
      <c r="I18" t="s">
        <v>15</v>
      </c>
    </row>
    <row r="19" spans="1:9" x14ac:dyDescent="0.25">
      <c r="A19" t="s">
        <v>34</v>
      </c>
      <c r="B19">
        <v>22563.231827343072</v>
      </c>
      <c r="C19">
        <v>14103.783698139912</v>
      </c>
      <c r="D19">
        <v>31022.679956546232</v>
      </c>
      <c r="E19">
        <v>449</v>
      </c>
      <c r="F19">
        <v>81.461224969359137</v>
      </c>
      <c r="G19" t="s">
        <v>14</v>
      </c>
      <c r="H19">
        <v>289.3880242863961</v>
      </c>
      <c r="I19">
        <v>4</v>
      </c>
    </row>
    <row r="20" spans="1:9" x14ac:dyDescent="0.25">
      <c r="A20" t="s">
        <v>35</v>
      </c>
      <c r="B20">
        <v>1150.0748401284218</v>
      </c>
      <c r="C20" t="s">
        <v>14</v>
      </c>
      <c r="D20">
        <v>2749.1657588066646</v>
      </c>
      <c r="E20">
        <v>26</v>
      </c>
      <c r="F20">
        <v>42.895674705505371</v>
      </c>
      <c r="I20">
        <v>1</v>
      </c>
    </row>
    <row r="21" spans="1:9" x14ac:dyDescent="0.25">
      <c r="A21" t="s">
        <v>36</v>
      </c>
      <c r="B21">
        <v>16437.151471793652</v>
      </c>
      <c r="C21">
        <v>9102.5550050504244</v>
      </c>
      <c r="D21">
        <v>23771.747938536879</v>
      </c>
      <c r="E21">
        <v>265</v>
      </c>
      <c r="F21">
        <v>148.1498190164566</v>
      </c>
      <c r="G21" t="s">
        <v>14</v>
      </c>
      <c r="H21">
        <v>305.39440289606114</v>
      </c>
      <c r="I21">
        <v>5</v>
      </c>
    </row>
    <row r="22" spans="1:9" x14ac:dyDescent="0.25">
      <c r="A22" t="s">
        <v>37</v>
      </c>
      <c r="B22">
        <v>661.96541984930673</v>
      </c>
      <c r="C22">
        <v>243.4700843740294</v>
      </c>
      <c r="D22">
        <v>1080.4607553245842</v>
      </c>
      <c r="E22">
        <v>59</v>
      </c>
      <c r="F22">
        <v>29.161074161529541</v>
      </c>
      <c r="I22">
        <v>1</v>
      </c>
    </row>
    <row r="23" spans="1:9" x14ac:dyDescent="0.25">
      <c r="A23" t="s">
        <v>38</v>
      </c>
      <c r="B23">
        <v>3058.2336636781693</v>
      </c>
      <c r="C23">
        <v>891.94146842900909</v>
      </c>
      <c r="D23">
        <v>5224.525858927329</v>
      </c>
      <c r="E23">
        <v>63</v>
      </c>
      <c r="F23" t="s">
        <v>15</v>
      </c>
      <c r="G23" t="s">
        <v>16</v>
      </c>
      <c r="H23" t="s">
        <v>16</v>
      </c>
      <c r="I23" t="s">
        <v>15</v>
      </c>
    </row>
    <row r="24" spans="1:9" x14ac:dyDescent="0.25">
      <c r="A24" t="s">
        <v>39</v>
      </c>
      <c r="B24">
        <v>7350.5697214305401</v>
      </c>
      <c r="C24">
        <v>2592.3548628985545</v>
      </c>
      <c r="D24">
        <v>12108.784579962525</v>
      </c>
      <c r="E24">
        <v>88</v>
      </c>
      <c r="F24">
        <v>148.13436716794968</v>
      </c>
      <c r="G24" t="s">
        <v>14</v>
      </c>
      <c r="H24">
        <v>1930.4879312847477</v>
      </c>
      <c r="I24">
        <v>2</v>
      </c>
    </row>
    <row r="25" spans="1:9" x14ac:dyDescent="0.25">
      <c r="A25" t="s">
        <v>40</v>
      </c>
      <c r="B25">
        <v>10446.665183663368</v>
      </c>
      <c r="C25">
        <v>5018.3334343520673</v>
      </c>
      <c r="D25">
        <v>15874.996932974669</v>
      </c>
      <c r="E25">
        <v>144</v>
      </c>
      <c r="F25">
        <v>14.163318872451782</v>
      </c>
      <c r="I25">
        <v>1</v>
      </c>
    </row>
    <row r="26" spans="1:9" x14ac:dyDescent="0.25">
      <c r="A26" t="s">
        <v>41</v>
      </c>
      <c r="B26">
        <v>1460.7094684839249</v>
      </c>
      <c r="C26">
        <v>606.7194522774198</v>
      </c>
      <c r="D26">
        <v>2314.6994846904299</v>
      </c>
      <c r="E26">
        <v>72</v>
      </c>
      <c r="F26">
        <v>30.639767646789551</v>
      </c>
      <c r="I26">
        <v>1</v>
      </c>
    </row>
    <row r="27" spans="1:9" x14ac:dyDescent="0.25">
      <c r="A27" t="s">
        <v>42</v>
      </c>
      <c r="B27">
        <v>594.96049232780933</v>
      </c>
      <c r="C27">
        <v>287.02817698307297</v>
      </c>
      <c r="D27">
        <v>902.8928076725457</v>
      </c>
      <c r="E27">
        <v>53</v>
      </c>
      <c r="F27">
        <v>68.932008266448975</v>
      </c>
      <c r="G27" t="s">
        <v>14</v>
      </c>
      <c r="H27">
        <v>222.29439828964408</v>
      </c>
      <c r="I27">
        <v>3</v>
      </c>
    </row>
    <row r="28" spans="1:9" x14ac:dyDescent="0.25">
      <c r="A28" t="s">
        <v>43</v>
      </c>
      <c r="B28">
        <v>9626.4815546572208</v>
      </c>
      <c r="C28">
        <v>2555.835128586391</v>
      </c>
      <c r="D28">
        <v>16697.127980728052</v>
      </c>
      <c r="E28">
        <v>534</v>
      </c>
      <c r="F28">
        <v>268.81534197926521</v>
      </c>
      <c r="G28">
        <v>37.535755134086259</v>
      </c>
      <c r="H28">
        <v>500.0949288244442</v>
      </c>
      <c r="I28">
        <v>16</v>
      </c>
    </row>
    <row r="29" spans="1:9" x14ac:dyDescent="0.25">
      <c r="A29" t="s">
        <v>44</v>
      </c>
      <c r="B29">
        <v>4321.3358361423016</v>
      </c>
      <c r="C29">
        <v>664.38489162107453</v>
      </c>
      <c r="D29">
        <v>7978.2867806635286</v>
      </c>
      <c r="E29">
        <v>41</v>
      </c>
      <c r="F29">
        <v>115.81858277320862</v>
      </c>
      <c r="G29" t="s">
        <v>14</v>
      </c>
      <c r="H29">
        <v>404.53398470148102</v>
      </c>
      <c r="I29">
        <v>3</v>
      </c>
    </row>
    <row r="30" spans="1:9" x14ac:dyDescent="0.25">
      <c r="A30" t="s">
        <v>45</v>
      </c>
      <c r="B30">
        <v>1393.8813405036926</v>
      </c>
      <c r="C30" t="s">
        <v>14</v>
      </c>
      <c r="D30">
        <v>17312.481940354548</v>
      </c>
      <c r="E30">
        <v>2</v>
      </c>
      <c r="F30" t="s">
        <v>15</v>
      </c>
      <c r="G30" t="s">
        <v>16</v>
      </c>
      <c r="H30" t="s">
        <v>16</v>
      </c>
      <c r="I30" t="s">
        <v>15</v>
      </c>
    </row>
    <row r="31" spans="1:9" x14ac:dyDescent="0.25">
      <c r="A31" t="s">
        <v>46</v>
      </c>
      <c r="B31">
        <v>10234.798223404814</v>
      </c>
      <c r="C31">
        <v>4426.9605920521071</v>
      </c>
      <c r="D31">
        <v>16042.635854757522</v>
      </c>
      <c r="E31">
        <v>185</v>
      </c>
      <c r="F31">
        <v>4467.9284827464799</v>
      </c>
      <c r="G31" t="s">
        <v>14</v>
      </c>
      <c r="H31">
        <v>16133.228707734408</v>
      </c>
      <c r="I31">
        <v>4</v>
      </c>
    </row>
    <row r="32" spans="1:9" x14ac:dyDescent="0.25">
      <c r="A32" t="s">
        <v>47</v>
      </c>
      <c r="B32">
        <v>124.05731177330017</v>
      </c>
      <c r="C32" t="s">
        <v>14</v>
      </c>
      <c r="D32">
        <v>287.11050869446836</v>
      </c>
      <c r="E32">
        <v>5</v>
      </c>
      <c r="F32" t="s">
        <v>15</v>
      </c>
      <c r="G32" t="s">
        <v>16</v>
      </c>
      <c r="H32" t="s">
        <v>16</v>
      </c>
      <c r="I32" t="s">
        <v>15</v>
      </c>
    </row>
    <row r="33" spans="1:9" x14ac:dyDescent="0.25">
      <c r="A33" t="s">
        <v>48</v>
      </c>
      <c r="B33">
        <v>5185.6859537959099</v>
      </c>
      <c r="C33">
        <v>1672.6230475294051</v>
      </c>
      <c r="D33">
        <v>8698.7488600624147</v>
      </c>
      <c r="E33">
        <v>62</v>
      </c>
      <c r="F33">
        <v>199.87644493579865</v>
      </c>
      <c r="G33" t="s">
        <v>14</v>
      </c>
      <c r="H33">
        <v>606.42240340733588</v>
      </c>
      <c r="I33">
        <v>3</v>
      </c>
    </row>
    <row r="34" spans="1:9" x14ac:dyDescent="0.25">
      <c r="A34" t="s">
        <v>49</v>
      </c>
      <c r="B34">
        <v>4101.2333756089211</v>
      </c>
      <c r="C34">
        <v>1453.4830091270474</v>
      </c>
      <c r="D34">
        <v>6748.9837420907952</v>
      </c>
      <c r="E34">
        <v>99</v>
      </c>
      <c r="F34">
        <v>82.524513602256775</v>
      </c>
      <c r="G34" t="s">
        <v>14</v>
      </c>
      <c r="H34">
        <v>564.22053522143597</v>
      </c>
      <c r="I34">
        <v>2</v>
      </c>
    </row>
    <row r="35" spans="1:9" x14ac:dyDescent="0.25">
      <c r="A35" t="s">
        <v>50</v>
      </c>
      <c r="B35">
        <v>1230.8933682441711</v>
      </c>
      <c r="C35">
        <v>462.6402332715536</v>
      </c>
      <c r="D35">
        <v>1999.1465032167887</v>
      </c>
      <c r="E35">
        <v>38</v>
      </c>
      <c r="F35">
        <v>49.023628234863281</v>
      </c>
      <c r="I35">
        <v>1</v>
      </c>
    </row>
    <row r="36" spans="1:9" x14ac:dyDescent="0.25">
      <c r="A36" t="s">
        <v>51</v>
      </c>
      <c r="B36">
        <v>2429.8423110544682</v>
      </c>
      <c r="C36">
        <v>438.22114894965148</v>
      </c>
      <c r="D36">
        <v>4421.4634731592851</v>
      </c>
      <c r="E36">
        <v>60</v>
      </c>
      <c r="F36" t="s">
        <v>15</v>
      </c>
      <c r="G36" t="s">
        <v>16</v>
      </c>
      <c r="H36" t="s">
        <v>16</v>
      </c>
      <c r="I36" t="s">
        <v>15</v>
      </c>
    </row>
    <row r="37" spans="1:9" x14ac:dyDescent="0.25">
      <c r="A37" t="s">
        <v>52</v>
      </c>
      <c r="B37">
        <v>9870.4598048155131</v>
      </c>
      <c r="C37">
        <v>3599.6155780621275</v>
      </c>
      <c r="D37">
        <v>16141.3040315689</v>
      </c>
      <c r="E37">
        <v>138</v>
      </c>
      <c r="F37">
        <v>143.35587024688721</v>
      </c>
      <c r="G37" t="s">
        <v>14</v>
      </c>
      <c r="H37">
        <v>383.55595805693372</v>
      </c>
      <c r="I37">
        <v>4</v>
      </c>
    </row>
    <row r="38" spans="1:9" x14ac:dyDescent="0.25">
      <c r="A38" t="s">
        <v>53</v>
      </c>
      <c r="B38">
        <v>3982.8880577833133</v>
      </c>
      <c r="C38">
        <v>2397.5740816365669</v>
      </c>
      <c r="D38">
        <v>5568.2020339300598</v>
      </c>
      <c r="E38">
        <v>404</v>
      </c>
      <c r="F38">
        <v>389.55218215478078</v>
      </c>
      <c r="G38" t="s">
        <v>14</v>
      </c>
      <c r="H38">
        <v>991.84093805036321</v>
      </c>
      <c r="I38">
        <v>13</v>
      </c>
    </row>
    <row r="39" spans="1:9" x14ac:dyDescent="0.25">
      <c r="A39" t="s">
        <v>54</v>
      </c>
      <c r="B39">
        <v>5554.8886678814888</v>
      </c>
      <c r="C39">
        <v>1309.1497281771535</v>
      </c>
      <c r="D39">
        <v>9800.6276075858241</v>
      </c>
      <c r="E39">
        <v>106</v>
      </c>
      <c r="F39">
        <v>1044.8278319835663</v>
      </c>
      <c r="G39" t="s">
        <v>14</v>
      </c>
      <c r="H39">
        <v>12925.420704054526</v>
      </c>
      <c r="I39">
        <v>2</v>
      </c>
    </row>
    <row r="40" spans="1:9" x14ac:dyDescent="0.25">
      <c r="A40" t="s">
        <v>55</v>
      </c>
      <c r="B40">
        <v>1210.9035400748253</v>
      </c>
      <c r="C40">
        <v>436.85499014302218</v>
      </c>
      <c r="D40">
        <v>1984.9520900066284</v>
      </c>
      <c r="E40">
        <v>26</v>
      </c>
      <c r="F40">
        <v>704.52645123004913</v>
      </c>
      <c r="G40" t="s">
        <v>14</v>
      </c>
      <c r="H40">
        <v>8070.8028998606424</v>
      </c>
      <c r="I40">
        <v>2</v>
      </c>
    </row>
    <row r="41" spans="1:9" x14ac:dyDescent="0.25">
      <c r="A41" t="s">
        <v>56</v>
      </c>
      <c r="B41">
        <v>1879.1713758558035</v>
      </c>
      <c r="C41" t="s">
        <v>14</v>
      </c>
      <c r="D41">
        <v>3968.8588656725601</v>
      </c>
      <c r="E41">
        <v>40</v>
      </c>
      <c r="F41" t="s">
        <v>15</v>
      </c>
      <c r="G41" t="s">
        <v>16</v>
      </c>
      <c r="H41" t="s">
        <v>16</v>
      </c>
      <c r="I41" t="s">
        <v>15</v>
      </c>
    </row>
    <row r="42" spans="1:9" x14ac:dyDescent="0.25">
      <c r="A42" t="s">
        <v>72</v>
      </c>
      <c r="B42">
        <v>6053.9376491904259</v>
      </c>
      <c r="C42">
        <v>3385.3185210530901</v>
      </c>
      <c r="D42">
        <v>8722.5567773277617</v>
      </c>
      <c r="E42">
        <v>111</v>
      </c>
      <c r="F42">
        <v>43.210892081260681</v>
      </c>
      <c r="G42" t="s">
        <v>14</v>
      </c>
      <c r="H42">
        <v>315.45432778514845</v>
      </c>
      <c r="I42">
        <v>2</v>
      </c>
    </row>
    <row r="43" spans="1:9" x14ac:dyDescent="0.25">
      <c r="A43" t="s">
        <v>73</v>
      </c>
      <c r="B43">
        <v>693.77438753843307</v>
      </c>
      <c r="C43" t="s">
        <v>14</v>
      </c>
      <c r="D43">
        <v>1468.757545897593</v>
      </c>
      <c r="E43">
        <v>12</v>
      </c>
      <c r="F43" t="s">
        <v>15</v>
      </c>
      <c r="G43" t="s">
        <v>16</v>
      </c>
      <c r="H43" t="s">
        <v>16</v>
      </c>
      <c r="I43" t="s">
        <v>15</v>
      </c>
    </row>
    <row r="44" spans="1:9" x14ac:dyDescent="0.25">
      <c r="A44" t="s">
        <v>17</v>
      </c>
      <c r="B44">
        <v>150983.5561006137</v>
      </c>
      <c r="C44">
        <v>70924.248419241005</v>
      </c>
      <c r="D44">
        <v>231042.86378198641</v>
      </c>
      <c r="E44">
        <v>4947</v>
      </c>
      <c r="F44">
        <v>4836.6816958148884</v>
      </c>
      <c r="G44" t="s">
        <v>14</v>
      </c>
      <c r="H44">
        <v>11084.939328464407</v>
      </c>
      <c r="I44">
        <v>85</v>
      </c>
    </row>
    <row r="45" spans="1:9" x14ac:dyDescent="0.25">
      <c r="A45" t="s">
        <v>18</v>
      </c>
    </row>
    <row r="46" spans="1:9" x14ac:dyDescent="0.25">
      <c r="A46" t="s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6"/>
  <sheetViews>
    <sheetView workbookViewId="0">
      <selection activeCell="M18" sqref="M18"/>
    </sheetView>
  </sheetViews>
  <sheetFormatPr defaultRowHeight="15" x14ac:dyDescent="0.25"/>
  <sheetData>
    <row r="1" spans="1:9" x14ac:dyDescent="0.25">
      <c r="A1" t="s">
        <v>71</v>
      </c>
      <c r="B1" t="s">
        <v>6</v>
      </c>
    </row>
    <row r="2" spans="1:9" x14ac:dyDescent="0.25">
      <c r="A2" t="s">
        <v>69</v>
      </c>
      <c r="B2" t="s">
        <v>7</v>
      </c>
      <c r="F2" t="s">
        <v>8</v>
      </c>
    </row>
    <row r="3" spans="1:9" x14ac:dyDescent="0.25">
      <c r="A3" t="s">
        <v>9</v>
      </c>
      <c r="B3" t="s">
        <v>10</v>
      </c>
      <c r="C3" t="s">
        <v>11</v>
      </c>
      <c r="D3" t="s">
        <v>12</v>
      </c>
      <c r="E3" t="s">
        <v>3</v>
      </c>
    </row>
    <row r="4" spans="1:9" x14ac:dyDescent="0.25">
      <c r="A4" t="s">
        <v>13</v>
      </c>
      <c r="B4">
        <v>265178.48789377511</v>
      </c>
      <c r="C4">
        <v>131298.68706080312</v>
      </c>
      <c r="D4">
        <v>399058.28872674709</v>
      </c>
      <c r="E4">
        <v>5262</v>
      </c>
      <c r="F4">
        <v>24583.793470262484</v>
      </c>
      <c r="G4" t="s">
        <v>14</v>
      </c>
      <c r="H4">
        <v>88300.337940111291</v>
      </c>
      <c r="I4">
        <v>11</v>
      </c>
    </row>
    <row r="5" spans="1:9" x14ac:dyDescent="0.25">
      <c r="A5" t="s">
        <v>20</v>
      </c>
      <c r="B5">
        <v>137.64246731996536</v>
      </c>
      <c r="C5" t="s">
        <v>14</v>
      </c>
      <c r="D5">
        <v>358.46398632075727</v>
      </c>
      <c r="E5">
        <v>7</v>
      </c>
      <c r="F5" t="s">
        <v>15</v>
      </c>
      <c r="G5" t="s">
        <v>16</v>
      </c>
      <c r="H5" t="s">
        <v>16</v>
      </c>
      <c r="I5" t="s">
        <v>15</v>
      </c>
    </row>
    <row r="6" spans="1:9" x14ac:dyDescent="0.25">
      <c r="A6" t="s">
        <v>21</v>
      </c>
      <c r="B6">
        <v>3724.4444550275803</v>
      </c>
      <c r="C6">
        <v>1199.02156365981</v>
      </c>
      <c r="D6">
        <v>6249.867346395351</v>
      </c>
      <c r="E6">
        <v>88</v>
      </c>
      <c r="F6" t="s">
        <v>15</v>
      </c>
      <c r="G6" t="s">
        <v>16</v>
      </c>
      <c r="H6" t="s">
        <v>16</v>
      </c>
      <c r="I6" t="s">
        <v>15</v>
      </c>
    </row>
    <row r="7" spans="1:9" x14ac:dyDescent="0.25">
      <c r="A7" t="s">
        <v>22</v>
      </c>
      <c r="B7">
        <v>10426.824969023466</v>
      </c>
      <c r="C7">
        <v>3067.2165945805646</v>
      </c>
      <c r="D7">
        <v>17786.433343466368</v>
      </c>
      <c r="E7">
        <v>134</v>
      </c>
      <c r="F7" t="s">
        <v>15</v>
      </c>
      <c r="G7" t="s">
        <v>16</v>
      </c>
      <c r="H7" t="s">
        <v>16</v>
      </c>
      <c r="I7" t="s">
        <v>15</v>
      </c>
    </row>
    <row r="8" spans="1:9" x14ac:dyDescent="0.25">
      <c r="A8" t="s">
        <v>23</v>
      </c>
      <c r="B8">
        <v>12757.588080048561</v>
      </c>
      <c r="C8">
        <v>7707.060869293522</v>
      </c>
      <c r="D8">
        <v>17808.115290803602</v>
      </c>
      <c r="E8">
        <v>219</v>
      </c>
      <c r="F8" t="s">
        <v>15</v>
      </c>
      <c r="G8" t="s">
        <v>16</v>
      </c>
      <c r="H8" t="s">
        <v>16</v>
      </c>
      <c r="I8" t="s">
        <v>15</v>
      </c>
    </row>
    <row r="9" spans="1:9" x14ac:dyDescent="0.25">
      <c r="A9" t="s">
        <v>24</v>
      </c>
      <c r="B9">
        <v>334.4446586298194</v>
      </c>
      <c r="C9">
        <v>132.45737328949573</v>
      </c>
      <c r="D9">
        <v>536.43194397014304</v>
      </c>
      <c r="E9">
        <v>15</v>
      </c>
      <c r="F9" t="s">
        <v>15</v>
      </c>
      <c r="G9" t="s">
        <v>16</v>
      </c>
      <c r="H9" t="s">
        <v>16</v>
      </c>
      <c r="I9" t="s">
        <v>15</v>
      </c>
    </row>
    <row r="10" spans="1:9" x14ac:dyDescent="0.25">
      <c r="A10" t="s">
        <v>25</v>
      </c>
      <c r="B10">
        <v>1990.7255580425262</v>
      </c>
      <c r="C10">
        <v>606.78261558550776</v>
      </c>
      <c r="D10">
        <v>3374.6685004995447</v>
      </c>
      <c r="E10">
        <v>37</v>
      </c>
      <c r="F10" t="s">
        <v>15</v>
      </c>
      <c r="G10" t="s">
        <v>16</v>
      </c>
      <c r="H10" t="s">
        <v>16</v>
      </c>
      <c r="I10" t="s">
        <v>15</v>
      </c>
    </row>
    <row r="11" spans="1:9" x14ac:dyDescent="0.25">
      <c r="A11" t="s">
        <v>26</v>
      </c>
      <c r="B11" t="s">
        <v>15</v>
      </c>
      <c r="C11" t="s">
        <v>16</v>
      </c>
      <c r="D11" t="s">
        <v>16</v>
      </c>
      <c r="E11" t="s">
        <v>15</v>
      </c>
      <c r="F11" t="s">
        <v>15</v>
      </c>
      <c r="G11" t="s">
        <v>16</v>
      </c>
      <c r="H11" t="s">
        <v>16</v>
      </c>
      <c r="I11" t="s">
        <v>15</v>
      </c>
    </row>
    <row r="12" spans="1:9" x14ac:dyDescent="0.25">
      <c r="A12" t="s">
        <v>27</v>
      </c>
      <c r="B12">
        <v>1666.2558283805847</v>
      </c>
      <c r="C12">
        <v>408.45183564591275</v>
      </c>
      <c r="D12">
        <v>2924.0598211152565</v>
      </c>
      <c r="E12">
        <v>22</v>
      </c>
      <c r="F12" t="s">
        <v>15</v>
      </c>
      <c r="G12" t="s">
        <v>16</v>
      </c>
      <c r="H12" t="s">
        <v>16</v>
      </c>
      <c r="I12" t="s">
        <v>15</v>
      </c>
    </row>
    <row r="13" spans="1:9" x14ac:dyDescent="0.25">
      <c r="A13" t="s">
        <v>28</v>
      </c>
      <c r="B13">
        <v>12517.429353713989</v>
      </c>
      <c r="C13">
        <v>2332.4794696181871</v>
      </c>
      <c r="D13">
        <v>22702.379237809793</v>
      </c>
      <c r="E13">
        <v>99</v>
      </c>
      <c r="F13" t="s">
        <v>15</v>
      </c>
      <c r="G13" t="s">
        <v>16</v>
      </c>
      <c r="H13" t="s">
        <v>16</v>
      </c>
      <c r="I13" t="s">
        <v>15</v>
      </c>
    </row>
    <row r="14" spans="1:9" x14ac:dyDescent="0.25">
      <c r="A14" t="s">
        <v>29</v>
      </c>
      <c r="B14">
        <v>3853.198872551322</v>
      </c>
      <c r="C14">
        <v>530.73075912530658</v>
      </c>
      <c r="D14">
        <v>7175.6669859773374</v>
      </c>
      <c r="E14">
        <v>73</v>
      </c>
      <c r="F14" t="s">
        <v>15</v>
      </c>
      <c r="G14" t="s">
        <v>16</v>
      </c>
      <c r="H14" t="s">
        <v>16</v>
      </c>
      <c r="I14" t="s">
        <v>15</v>
      </c>
    </row>
    <row r="15" spans="1:9" x14ac:dyDescent="0.25">
      <c r="A15" t="s">
        <v>30</v>
      </c>
      <c r="B15">
        <v>1980.9511579871178</v>
      </c>
      <c r="C15">
        <v>649.18859534389048</v>
      </c>
      <c r="D15">
        <v>3312.7137206303451</v>
      </c>
      <c r="E15">
        <v>50</v>
      </c>
      <c r="F15">
        <v>11314.641556739807</v>
      </c>
      <c r="G15" t="s">
        <v>14</v>
      </c>
      <c r="H15">
        <v>141615.58384364229</v>
      </c>
      <c r="I15">
        <v>2</v>
      </c>
    </row>
    <row r="16" spans="1:9" x14ac:dyDescent="0.25">
      <c r="A16" t="s">
        <v>31</v>
      </c>
      <c r="B16">
        <v>1643.320404946804</v>
      </c>
      <c r="C16">
        <v>1064.2606387313594</v>
      </c>
      <c r="D16">
        <v>2222.3801711622486</v>
      </c>
      <c r="E16">
        <v>95</v>
      </c>
      <c r="F16" t="s">
        <v>15</v>
      </c>
      <c r="G16" t="s">
        <v>16</v>
      </c>
      <c r="H16" t="s">
        <v>16</v>
      </c>
      <c r="I16" t="s">
        <v>15</v>
      </c>
    </row>
    <row r="17" spans="1:9" x14ac:dyDescent="0.25">
      <c r="A17" t="s">
        <v>32</v>
      </c>
      <c r="B17">
        <v>3337.2882128105489</v>
      </c>
      <c r="C17">
        <v>1595.7472615038992</v>
      </c>
      <c r="D17">
        <v>5078.8291641171982</v>
      </c>
      <c r="E17">
        <v>153</v>
      </c>
      <c r="F17" t="s">
        <v>15</v>
      </c>
      <c r="G17" t="s">
        <v>16</v>
      </c>
      <c r="H17" t="s">
        <v>16</v>
      </c>
      <c r="I17" t="s">
        <v>15</v>
      </c>
    </row>
    <row r="18" spans="1:9" x14ac:dyDescent="0.25">
      <c r="A18" t="s">
        <v>33</v>
      </c>
      <c r="B18">
        <v>530.80640840530396</v>
      </c>
      <c r="C18">
        <v>149.11027558392033</v>
      </c>
      <c r="D18">
        <v>912.50254122668753</v>
      </c>
      <c r="E18">
        <v>20</v>
      </c>
      <c r="F18" t="s">
        <v>15</v>
      </c>
      <c r="G18" t="s">
        <v>16</v>
      </c>
      <c r="H18" t="s">
        <v>16</v>
      </c>
      <c r="I18" t="s">
        <v>15</v>
      </c>
    </row>
    <row r="19" spans="1:9" x14ac:dyDescent="0.25">
      <c r="A19" t="s">
        <v>34</v>
      </c>
      <c r="B19">
        <v>1383.3048467709823</v>
      </c>
      <c r="C19">
        <v>430.87032448739524</v>
      </c>
      <c r="D19">
        <v>2335.7393690545696</v>
      </c>
      <c r="E19">
        <v>26</v>
      </c>
      <c r="F19" t="s">
        <v>15</v>
      </c>
      <c r="G19" t="s">
        <v>16</v>
      </c>
      <c r="H19" t="s">
        <v>16</v>
      </c>
      <c r="I19" t="s">
        <v>15</v>
      </c>
    </row>
    <row r="20" spans="1:9" x14ac:dyDescent="0.25">
      <c r="A20" t="s">
        <v>35</v>
      </c>
      <c r="B20">
        <v>4119.9103118777275</v>
      </c>
      <c r="C20">
        <v>1817.1792768987666</v>
      </c>
      <c r="D20">
        <v>6422.641346856688</v>
      </c>
      <c r="E20">
        <v>93</v>
      </c>
      <c r="F20" t="s">
        <v>15</v>
      </c>
      <c r="G20" t="s">
        <v>16</v>
      </c>
      <c r="H20" t="s">
        <v>16</v>
      </c>
      <c r="I20" t="s">
        <v>15</v>
      </c>
    </row>
    <row r="21" spans="1:9" x14ac:dyDescent="0.25">
      <c r="A21" t="s">
        <v>36</v>
      </c>
      <c r="B21">
        <v>426.88235116004944</v>
      </c>
      <c r="C21">
        <v>15.262543774287678</v>
      </c>
      <c r="D21">
        <v>838.5021585458112</v>
      </c>
      <c r="E21">
        <v>10</v>
      </c>
      <c r="F21" t="s">
        <v>15</v>
      </c>
      <c r="G21" t="s">
        <v>16</v>
      </c>
      <c r="H21" t="s">
        <v>16</v>
      </c>
      <c r="I21" t="s">
        <v>15</v>
      </c>
    </row>
    <row r="22" spans="1:9" x14ac:dyDescent="0.25">
      <c r="A22" t="s">
        <v>37</v>
      </c>
      <c r="B22">
        <v>2376.6542453579941</v>
      </c>
      <c r="C22">
        <v>1482.7562484747918</v>
      </c>
      <c r="D22">
        <v>3270.5522422411964</v>
      </c>
      <c r="E22">
        <v>64</v>
      </c>
      <c r="F22" t="s">
        <v>15</v>
      </c>
      <c r="G22" t="s">
        <v>16</v>
      </c>
      <c r="H22" t="s">
        <v>16</v>
      </c>
      <c r="I22" t="s">
        <v>15</v>
      </c>
    </row>
    <row r="23" spans="1:9" x14ac:dyDescent="0.25">
      <c r="A23" t="s">
        <v>38</v>
      </c>
      <c r="B23">
        <v>1194.7072060108185</v>
      </c>
      <c r="C23">
        <v>331.44525016363048</v>
      </c>
      <c r="D23">
        <v>2057.9691618580064</v>
      </c>
      <c r="E23">
        <v>28</v>
      </c>
      <c r="F23" t="s">
        <v>15</v>
      </c>
      <c r="G23" t="s">
        <v>16</v>
      </c>
      <c r="H23" t="s">
        <v>16</v>
      </c>
      <c r="I23" t="s">
        <v>15</v>
      </c>
    </row>
    <row r="24" spans="1:9" x14ac:dyDescent="0.25">
      <c r="A24" t="s">
        <v>39</v>
      </c>
      <c r="B24" t="s">
        <v>15</v>
      </c>
      <c r="C24" t="s">
        <v>16</v>
      </c>
      <c r="D24" t="s">
        <v>16</v>
      </c>
      <c r="E24" t="s">
        <v>15</v>
      </c>
      <c r="F24" t="s">
        <v>15</v>
      </c>
      <c r="G24" t="s">
        <v>16</v>
      </c>
      <c r="H24" t="s">
        <v>16</v>
      </c>
      <c r="I24" t="s">
        <v>15</v>
      </c>
    </row>
    <row r="25" spans="1:9" x14ac:dyDescent="0.25">
      <c r="A25" t="s">
        <v>40</v>
      </c>
      <c r="B25">
        <v>499.05722641944885</v>
      </c>
      <c r="C25" t="s">
        <v>14</v>
      </c>
      <c r="D25">
        <v>1461.2189646090214</v>
      </c>
      <c r="E25">
        <v>5</v>
      </c>
      <c r="F25" t="s">
        <v>15</v>
      </c>
      <c r="G25" t="s">
        <v>16</v>
      </c>
      <c r="H25" t="s">
        <v>16</v>
      </c>
      <c r="I25" t="s">
        <v>15</v>
      </c>
    </row>
    <row r="26" spans="1:9" x14ac:dyDescent="0.25">
      <c r="A26" t="s">
        <v>41</v>
      </c>
      <c r="B26">
        <v>990.43594765663147</v>
      </c>
      <c r="C26">
        <v>457.95312370025749</v>
      </c>
      <c r="D26">
        <v>1522.9187716130054</v>
      </c>
      <c r="E26">
        <v>36</v>
      </c>
      <c r="F26" t="s">
        <v>15</v>
      </c>
      <c r="G26" t="s">
        <v>16</v>
      </c>
      <c r="H26" t="s">
        <v>16</v>
      </c>
      <c r="I26" t="s">
        <v>15</v>
      </c>
    </row>
    <row r="27" spans="1:9" x14ac:dyDescent="0.25">
      <c r="A27" t="s">
        <v>42</v>
      </c>
      <c r="B27">
        <v>2711.6151504218578</v>
      </c>
      <c r="C27">
        <v>784.3646789081406</v>
      </c>
      <c r="D27">
        <v>4638.8656219355753</v>
      </c>
      <c r="E27">
        <v>83</v>
      </c>
      <c r="F27" t="s">
        <v>15</v>
      </c>
      <c r="G27" t="s">
        <v>16</v>
      </c>
      <c r="H27" t="s">
        <v>16</v>
      </c>
      <c r="I27" t="s">
        <v>15</v>
      </c>
    </row>
    <row r="28" spans="1:9" x14ac:dyDescent="0.25">
      <c r="A28" t="s">
        <v>43</v>
      </c>
      <c r="B28">
        <v>32402.577307671309</v>
      </c>
      <c r="C28">
        <v>19657.911004605245</v>
      </c>
      <c r="D28">
        <v>45147.243610737372</v>
      </c>
      <c r="E28">
        <v>644</v>
      </c>
      <c r="F28">
        <v>7492.7606046199799</v>
      </c>
      <c r="G28" t="s">
        <v>14</v>
      </c>
      <c r="H28">
        <v>93110.935665913639</v>
      </c>
      <c r="I28">
        <v>4</v>
      </c>
    </row>
    <row r="29" spans="1:9" x14ac:dyDescent="0.25">
      <c r="A29" t="s">
        <v>44</v>
      </c>
      <c r="B29">
        <v>1594.1901195645332</v>
      </c>
      <c r="C29" t="s">
        <v>14</v>
      </c>
      <c r="D29">
        <v>3376.1021478177636</v>
      </c>
      <c r="E29">
        <v>17</v>
      </c>
      <c r="F29" t="s">
        <v>15</v>
      </c>
      <c r="G29" t="s">
        <v>16</v>
      </c>
      <c r="H29" t="s">
        <v>16</v>
      </c>
      <c r="I29" t="s">
        <v>15</v>
      </c>
    </row>
    <row r="30" spans="1:9" x14ac:dyDescent="0.25">
      <c r="A30" t="s">
        <v>45</v>
      </c>
      <c r="B30">
        <v>65.487269401550293</v>
      </c>
      <c r="C30" t="s">
        <v>14</v>
      </c>
      <c r="D30">
        <v>162.32529084872817</v>
      </c>
      <c r="E30">
        <v>5</v>
      </c>
      <c r="F30">
        <v>5015.2111053466797</v>
      </c>
      <c r="I30">
        <v>1</v>
      </c>
    </row>
    <row r="31" spans="1:9" x14ac:dyDescent="0.25">
      <c r="A31" t="s">
        <v>46</v>
      </c>
      <c r="B31">
        <v>15.569928356584484</v>
      </c>
      <c r="C31">
        <v>3.523878089891495</v>
      </c>
      <c r="D31">
        <v>27.615978623277471</v>
      </c>
      <c r="E31">
        <v>7</v>
      </c>
      <c r="F31" t="s">
        <v>15</v>
      </c>
      <c r="G31" t="s">
        <v>16</v>
      </c>
      <c r="H31" t="s">
        <v>16</v>
      </c>
      <c r="I31" t="s">
        <v>15</v>
      </c>
    </row>
    <row r="32" spans="1:9" x14ac:dyDescent="0.25">
      <c r="A32" t="s">
        <v>47</v>
      </c>
      <c r="B32">
        <v>2200.9935650229454</v>
      </c>
      <c r="C32" t="s">
        <v>14</v>
      </c>
      <c r="D32">
        <v>4492.5786585156902</v>
      </c>
      <c r="E32">
        <v>39</v>
      </c>
      <c r="F32" t="s">
        <v>15</v>
      </c>
      <c r="G32" t="s">
        <v>16</v>
      </c>
      <c r="H32" t="s">
        <v>16</v>
      </c>
      <c r="I32" t="s">
        <v>15</v>
      </c>
    </row>
    <row r="33" spans="1:9" x14ac:dyDescent="0.25">
      <c r="A33" t="s">
        <v>48</v>
      </c>
      <c r="B33">
        <v>591.80003452301025</v>
      </c>
      <c r="C33" t="s">
        <v>14</v>
      </c>
      <c r="D33">
        <v>3018.9341090538637</v>
      </c>
      <c r="E33">
        <v>2</v>
      </c>
      <c r="F33" t="s">
        <v>15</v>
      </c>
      <c r="G33" t="s">
        <v>16</v>
      </c>
      <c r="H33" t="s">
        <v>16</v>
      </c>
      <c r="I33" t="s">
        <v>15</v>
      </c>
    </row>
    <row r="34" spans="1:9" x14ac:dyDescent="0.25">
      <c r="A34" t="s">
        <v>49</v>
      </c>
      <c r="B34">
        <v>2891.3324811458588</v>
      </c>
      <c r="C34" t="s">
        <v>14</v>
      </c>
      <c r="D34">
        <v>6592.1558669697079</v>
      </c>
      <c r="E34">
        <v>26</v>
      </c>
      <c r="F34" t="s">
        <v>15</v>
      </c>
      <c r="G34" t="s">
        <v>16</v>
      </c>
      <c r="H34" t="s">
        <v>16</v>
      </c>
      <c r="I34" t="s">
        <v>15</v>
      </c>
    </row>
    <row r="35" spans="1:9" x14ac:dyDescent="0.25">
      <c r="A35" t="s">
        <v>50</v>
      </c>
      <c r="B35">
        <v>1585.202225446701</v>
      </c>
      <c r="C35">
        <v>102.83849103010266</v>
      </c>
      <c r="D35">
        <v>3067.5659598632992</v>
      </c>
      <c r="E35">
        <v>20</v>
      </c>
      <c r="F35" t="s">
        <v>15</v>
      </c>
      <c r="G35" t="s">
        <v>16</v>
      </c>
      <c r="H35" t="s">
        <v>16</v>
      </c>
      <c r="I35" t="s">
        <v>15</v>
      </c>
    </row>
    <row r="36" spans="1:9" x14ac:dyDescent="0.25">
      <c r="A36" t="s">
        <v>51</v>
      </c>
      <c r="B36">
        <v>17712.031784892082</v>
      </c>
      <c r="C36" t="s">
        <v>14</v>
      </c>
      <c r="D36">
        <v>44648.639242997764</v>
      </c>
      <c r="E36">
        <v>111</v>
      </c>
      <c r="F36" t="s">
        <v>15</v>
      </c>
      <c r="G36" t="s">
        <v>16</v>
      </c>
      <c r="H36" t="s">
        <v>16</v>
      </c>
      <c r="I36" t="s">
        <v>15</v>
      </c>
    </row>
    <row r="37" spans="1:9" x14ac:dyDescent="0.25">
      <c r="A37" t="s">
        <v>52</v>
      </c>
      <c r="B37">
        <v>32.373280162618045</v>
      </c>
      <c r="C37" t="s">
        <v>14</v>
      </c>
      <c r="D37">
        <v>351.77130410150812</v>
      </c>
      <c r="E37">
        <v>3</v>
      </c>
      <c r="F37" t="s">
        <v>15</v>
      </c>
      <c r="G37" t="s">
        <v>16</v>
      </c>
      <c r="H37" t="s">
        <v>16</v>
      </c>
      <c r="I37" t="s">
        <v>15</v>
      </c>
    </row>
    <row r="38" spans="1:9" x14ac:dyDescent="0.25">
      <c r="A38" t="s">
        <v>53</v>
      </c>
      <c r="B38">
        <v>8632.3556709407057</v>
      </c>
      <c r="C38">
        <v>5539.6292246831472</v>
      </c>
      <c r="D38">
        <v>11725.082117198264</v>
      </c>
      <c r="E38">
        <v>265</v>
      </c>
      <c r="F38">
        <v>229.39677297969251</v>
      </c>
      <c r="I38">
        <v>2</v>
      </c>
    </row>
    <row r="39" spans="1:9" x14ac:dyDescent="0.25">
      <c r="A39" t="s">
        <v>54</v>
      </c>
      <c r="B39" t="s">
        <v>15</v>
      </c>
      <c r="C39" t="s">
        <v>16</v>
      </c>
      <c r="D39" t="s">
        <v>16</v>
      </c>
      <c r="E39" t="s">
        <v>15</v>
      </c>
      <c r="F39" t="s">
        <v>15</v>
      </c>
      <c r="G39" t="s">
        <v>16</v>
      </c>
      <c r="H39" t="s">
        <v>16</v>
      </c>
      <c r="I39" t="s">
        <v>15</v>
      </c>
    </row>
    <row r="40" spans="1:9" x14ac:dyDescent="0.25">
      <c r="A40" t="s">
        <v>55</v>
      </c>
      <c r="B40">
        <v>134.63116049766541</v>
      </c>
      <c r="C40" t="s">
        <v>14</v>
      </c>
      <c r="D40">
        <v>307.54162540121723</v>
      </c>
      <c r="E40">
        <v>7</v>
      </c>
      <c r="F40" t="s">
        <v>15</v>
      </c>
      <c r="G40" t="s">
        <v>16</v>
      </c>
      <c r="H40" t="s">
        <v>16</v>
      </c>
      <c r="I40" t="s">
        <v>15</v>
      </c>
    </row>
    <row r="41" spans="1:9" x14ac:dyDescent="0.25">
      <c r="A41" t="s">
        <v>56</v>
      </c>
      <c r="B41">
        <v>11229.295792043209</v>
      </c>
      <c r="C41" t="s">
        <v>14</v>
      </c>
      <c r="D41">
        <v>23305.762076764298</v>
      </c>
      <c r="E41">
        <v>193</v>
      </c>
      <c r="F41" t="s">
        <v>15</v>
      </c>
      <c r="G41" t="s">
        <v>16</v>
      </c>
      <c r="H41" t="s">
        <v>16</v>
      </c>
      <c r="I41" t="s">
        <v>15</v>
      </c>
    </row>
    <row r="42" spans="1:9" x14ac:dyDescent="0.25">
      <c r="A42" t="s">
        <v>72</v>
      </c>
      <c r="B42">
        <v>3255.02596531976</v>
      </c>
      <c r="C42" t="s">
        <v>14</v>
      </c>
      <c r="D42">
        <v>7251.1677908770043</v>
      </c>
      <c r="E42">
        <v>38</v>
      </c>
      <c r="F42" t="s">
        <v>15</v>
      </c>
      <c r="G42" t="s">
        <v>16</v>
      </c>
      <c r="H42" t="s">
        <v>16</v>
      </c>
      <c r="I42" t="s">
        <v>15</v>
      </c>
    </row>
    <row r="43" spans="1:9" x14ac:dyDescent="0.25">
      <c r="A43" t="s">
        <v>73</v>
      </c>
      <c r="B43">
        <v>2851.4959522485733</v>
      </c>
      <c r="C43">
        <v>759.26383919989757</v>
      </c>
      <c r="D43">
        <v>4943.7280652972495</v>
      </c>
      <c r="E43">
        <v>67</v>
      </c>
      <c r="F43" t="s">
        <v>15</v>
      </c>
      <c r="G43" t="s">
        <v>16</v>
      </c>
      <c r="H43" t="s">
        <v>16</v>
      </c>
      <c r="I43" t="s">
        <v>15</v>
      </c>
    </row>
    <row r="44" spans="1:9" x14ac:dyDescent="0.25">
      <c r="A44" t="s">
        <v>17</v>
      </c>
      <c r="B44">
        <v>111380.637643975</v>
      </c>
      <c r="C44">
        <v>56150.737294506493</v>
      </c>
      <c r="D44">
        <v>166610.53799344352</v>
      </c>
      <c r="E44">
        <v>2461</v>
      </c>
      <c r="F44">
        <v>531.78343057632446</v>
      </c>
      <c r="I44">
        <v>2</v>
      </c>
    </row>
    <row r="45" spans="1:9" x14ac:dyDescent="0.25">
      <c r="A45" t="s">
        <v>18</v>
      </c>
    </row>
    <row r="46" spans="1:9" x14ac:dyDescent="0.25">
      <c r="A4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6"/>
  <sheetViews>
    <sheetView topLeftCell="AC1" workbookViewId="0"/>
  </sheetViews>
  <sheetFormatPr defaultRowHeight="15" x14ac:dyDescent="0.25"/>
  <sheetData>
    <row r="1" spans="1:9" x14ac:dyDescent="0.25">
      <c r="A1" t="s">
        <v>111</v>
      </c>
      <c r="B1" t="s">
        <v>112</v>
      </c>
    </row>
    <row r="2" spans="1:9" x14ac:dyDescent="0.25">
      <c r="B2" t="s">
        <v>113</v>
      </c>
      <c r="F2" t="s">
        <v>8</v>
      </c>
    </row>
    <row r="3" spans="1:9" x14ac:dyDescent="0.25">
      <c r="A3" t="s">
        <v>9</v>
      </c>
      <c r="B3" t="s">
        <v>10</v>
      </c>
      <c r="C3" t="s">
        <v>11</v>
      </c>
      <c r="D3" t="s">
        <v>12</v>
      </c>
      <c r="E3" t="s">
        <v>3</v>
      </c>
    </row>
    <row r="4" spans="1:9" x14ac:dyDescent="0.25">
      <c r="A4" t="s">
        <v>13</v>
      </c>
      <c r="B4">
        <v>444463.16177967517</v>
      </c>
      <c r="C4">
        <v>340761.68906946853</v>
      </c>
      <c r="D4">
        <v>548164.63448988181</v>
      </c>
      <c r="E4">
        <v>14392</v>
      </c>
      <c r="F4">
        <v>40662.968346337999</v>
      </c>
      <c r="G4">
        <v>3692.9262852353568</v>
      </c>
      <c r="H4">
        <v>77633.010407440641</v>
      </c>
      <c r="I4">
        <v>242</v>
      </c>
    </row>
    <row r="5" spans="1:9" x14ac:dyDescent="0.25">
      <c r="A5" t="s">
        <v>74</v>
      </c>
      <c r="B5">
        <v>5608.8855854272842</v>
      </c>
      <c r="C5">
        <v>3379.6684549909364</v>
      </c>
      <c r="D5">
        <v>7838.1027158636316</v>
      </c>
      <c r="E5">
        <v>115</v>
      </c>
      <c r="F5" t="s">
        <v>15</v>
      </c>
      <c r="G5" t="s">
        <v>16</v>
      </c>
      <c r="H5" t="s">
        <v>16</v>
      </c>
      <c r="I5" t="s">
        <v>15</v>
      </c>
    </row>
    <row r="6" spans="1:9" x14ac:dyDescent="0.25">
      <c r="A6" t="s">
        <v>75</v>
      </c>
      <c r="B6">
        <v>4197.9673702065029</v>
      </c>
      <c r="C6">
        <v>3171.2871782597895</v>
      </c>
      <c r="D6">
        <v>5224.6475621532163</v>
      </c>
      <c r="E6">
        <v>363</v>
      </c>
      <c r="F6">
        <v>222.0034689669335</v>
      </c>
      <c r="G6" t="s">
        <v>14</v>
      </c>
      <c r="H6">
        <v>562.21166484502658</v>
      </c>
      <c r="I6">
        <v>8</v>
      </c>
    </row>
    <row r="7" spans="1:9" x14ac:dyDescent="0.25">
      <c r="A7" t="s">
        <v>76</v>
      </c>
      <c r="B7">
        <v>27519.694031000137</v>
      </c>
      <c r="C7">
        <v>20958.516580599062</v>
      </c>
      <c r="D7">
        <v>34080.871481401213</v>
      </c>
      <c r="E7">
        <v>1074</v>
      </c>
      <c r="F7">
        <v>8187.0406253635883</v>
      </c>
      <c r="G7">
        <v>8187.0406253635883</v>
      </c>
      <c r="H7">
        <v>8187.0406253635883</v>
      </c>
      <c r="I7">
        <v>24</v>
      </c>
    </row>
    <row r="8" spans="1:9" x14ac:dyDescent="0.25">
      <c r="A8" t="s">
        <v>77</v>
      </c>
      <c r="B8">
        <v>8466.4888039547441</v>
      </c>
      <c r="C8">
        <v>6449.9526590733694</v>
      </c>
      <c r="D8">
        <v>10483.024948836119</v>
      </c>
      <c r="E8">
        <v>550</v>
      </c>
      <c r="F8">
        <v>479.65796436769642</v>
      </c>
      <c r="G8">
        <v>479.65796436769642</v>
      </c>
      <c r="H8">
        <v>479.65796436769642</v>
      </c>
      <c r="I8">
        <v>12</v>
      </c>
    </row>
    <row r="9" spans="1:9" x14ac:dyDescent="0.25">
      <c r="A9" t="s">
        <v>78</v>
      </c>
      <c r="B9">
        <v>2960.4787393808365</v>
      </c>
      <c r="C9">
        <v>2118.2741409481805</v>
      </c>
      <c r="D9">
        <v>3802.6833378134925</v>
      </c>
      <c r="E9">
        <v>134</v>
      </c>
      <c r="F9" t="s">
        <v>15</v>
      </c>
      <c r="G9" t="s">
        <v>16</v>
      </c>
      <c r="H9" t="s">
        <v>16</v>
      </c>
      <c r="I9" t="s">
        <v>15</v>
      </c>
    </row>
    <row r="10" spans="1:9" x14ac:dyDescent="0.25">
      <c r="A10" t="s">
        <v>79</v>
      </c>
      <c r="B10">
        <v>644.78616297245026</v>
      </c>
      <c r="C10">
        <v>210.16422197972673</v>
      </c>
      <c r="D10">
        <v>1079.4081039651737</v>
      </c>
      <c r="E10">
        <v>15</v>
      </c>
      <c r="F10">
        <v>704.52645123004913</v>
      </c>
      <c r="G10" t="s">
        <v>14</v>
      </c>
      <c r="H10">
        <v>6570.1569284722536</v>
      </c>
      <c r="I10">
        <v>2</v>
      </c>
    </row>
    <row r="11" spans="1:9" x14ac:dyDescent="0.25">
      <c r="A11" t="s">
        <v>80</v>
      </c>
      <c r="B11">
        <v>4718.7290392518044</v>
      </c>
      <c r="C11">
        <v>1705.5173818968192</v>
      </c>
      <c r="D11">
        <v>7731.9406966067891</v>
      </c>
      <c r="E11">
        <v>70</v>
      </c>
      <c r="F11">
        <v>326.13686317205429</v>
      </c>
      <c r="G11" t="s">
        <v>14</v>
      </c>
      <c r="H11">
        <v>3410.1010530771428</v>
      </c>
      <c r="I11">
        <v>2</v>
      </c>
    </row>
    <row r="12" spans="1:9" x14ac:dyDescent="0.25">
      <c r="A12" t="s">
        <v>114</v>
      </c>
      <c r="B12">
        <v>2029.7491120616362</v>
      </c>
      <c r="C12">
        <v>1359.4219864175006</v>
      </c>
      <c r="D12">
        <v>2700.0762377057717</v>
      </c>
      <c r="E12">
        <v>93</v>
      </c>
      <c r="F12" t="s">
        <v>15</v>
      </c>
      <c r="G12" t="s">
        <v>16</v>
      </c>
      <c r="H12" t="s">
        <v>16</v>
      </c>
      <c r="I12" t="s">
        <v>15</v>
      </c>
    </row>
    <row r="13" spans="1:9" x14ac:dyDescent="0.25">
      <c r="A13" t="s">
        <v>115</v>
      </c>
      <c r="B13">
        <v>102.10443914430235</v>
      </c>
      <c r="C13">
        <v>102.10443914430235</v>
      </c>
      <c r="D13">
        <v>102.10443914430235</v>
      </c>
      <c r="E13">
        <v>20</v>
      </c>
      <c r="F13" t="s">
        <v>15</v>
      </c>
      <c r="G13" t="s">
        <v>16</v>
      </c>
      <c r="H13" t="s">
        <v>16</v>
      </c>
      <c r="I13" t="s">
        <v>15</v>
      </c>
    </row>
    <row r="14" spans="1:9" x14ac:dyDescent="0.25">
      <c r="A14" t="s">
        <v>81</v>
      </c>
      <c r="B14">
        <v>5558.991930603981</v>
      </c>
      <c r="C14">
        <v>3540.9089527529582</v>
      </c>
      <c r="D14">
        <v>7577.0749084550043</v>
      </c>
      <c r="E14">
        <v>123</v>
      </c>
      <c r="F14">
        <v>3.4794297218322754</v>
      </c>
      <c r="I14">
        <v>1</v>
      </c>
    </row>
    <row r="15" spans="1:9" x14ac:dyDescent="0.25">
      <c r="A15" t="s">
        <v>82</v>
      </c>
      <c r="B15">
        <v>568.61734664440155</v>
      </c>
      <c r="C15">
        <v>568.61734664440155</v>
      </c>
      <c r="D15">
        <v>568.61734664440155</v>
      </c>
      <c r="E15">
        <v>13</v>
      </c>
      <c r="F15">
        <v>2805.1693439483643</v>
      </c>
      <c r="I15">
        <v>1</v>
      </c>
    </row>
    <row r="16" spans="1:9" x14ac:dyDescent="0.25">
      <c r="A16" t="s">
        <v>116</v>
      </c>
      <c r="B16">
        <v>1462.054442346096</v>
      </c>
      <c r="C16">
        <v>1462.054442346096</v>
      </c>
      <c r="D16">
        <v>1462.054442346096</v>
      </c>
      <c r="E16">
        <v>50</v>
      </c>
      <c r="F16" t="s">
        <v>15</v>
      </c>
      <c r="G16" t="s">
        <v>16</v>
      </c>
      <c r="H16" t="s">
        <v>16</v>
      </c>
      <c r="I16" t="s">
        <v>15</v>
      </c>
    </row>
    <row r="17" spans="1:9" x14ac:dyDescent="0.25">
      <c r="A17" t="s">
        <v>83</v>
      </c>
      <c r="B17">
        <v>10036.12238952448</v>
      </c>
      <c r="C17">
        <v>5449.9307065794756</v>
      </c>
      <c r="D17">
        <v>14622.314072469486</v>
      </c>
      <c r="E17">
        <v>164</v>
      </c>
      <c r="F17">
        <v>1184.5263879587874</v>
      </c>
      <c r="G17">
        <v>1184.5263879587874</v>
      </c>
      <c r="H17">
        <v>1184.5263879587874</v>
      </c>
      <c r="I17">
        <v>3</v>
      </c>
    </row>
    <row r="18" spans="1:9" x14ac:dyDescent="0.25">
      <c r="A18" t="s">
        <v>84</v>
      </c>
      <c r="B18">
        <v>2610.4416406005621</v>
      </c>
      <c r="C18">
        <v>1874.8183625079505</v>
      </c>
      <c r="D18">
        <v>3346.0649186931737</v>
      </c>
      <c r="E18">
        <v>147</v>
      </c>
      <c r="F18">
        <v>70.76578277349472</v>
      </c>
      <c r="G18">
        <v>2.5864891840264619</v>
      </c>
      <c r="H18">
        <v>138.94507636296299</v>
      </c>
      <c r="I18">
        <v>3</v>
      </c>
    </row>
    <row r="19" spans="1:9" x14ac:dyDescent="0.25">
      <c r="A19" t="s">
        <v>85</v>
      </c>
      <c r="B19">
        <v>6539.537010371685</v>
      </c>
      <c r="C19">
        <v>6539.537010371685</v>
      </c>
      <c r="D19">
        <v>6539.537010371685</v>
      </c>
      <c r="E19">
        <v>66</v>
      </c>
      <c r="F19">
        <v>68.201451897621155</v>
      </c>
      <c r="G19" t="s">
        <v>14</v>
      </c>
      <c r="H19">
        <v>299.11486200674153</v>
      </c>
      <c r="I19">
        <v>2</v>
      </c>
    </row>
    <row r="20" spans="1:9" x14ac:dyDescent="0.25">
      <c r="A20" t="s">
        <v>86</v>
      </c>
      <c r="B20">
        <v>9025.6177192926407</v>
      </c>
      <c r="C20">
        <v>5460.6431965850834</v>
      </c>
      <c r="D20">
        <v>12590.592242000199</v>
      </c>
      <c r="E20">
        <v>134</v>
      </c>
      <c r="F20">
        <v>14.163318872451782</v>
      </c>
      <c r="I20">
        <v>1</v>
      </c>
    </row>
    <row r="21" spans="1:9" x14ac:dyDescent="0.25">
      <c r="A21" t="s">
        <v>87</v>
      </c>
      <c r="B21">
        <v>5321.3379862178472</v>
      </c>
      <c r="C21">
        <v>3550.5930525629765</v>
      </c>
      <c r="D21">
        <v>7092.0829198727179</v>
      </c>
      <c r="E21">
        <v>192</v>
      </c>
      <c r="F21">
        <v>939.32735681533813</v>
      </c>
      <c r="G21" t="s">
        <v>14</v>
      </c>
      <c r="H21">
        <v>2855.3529169340718</v>
      </c>
      <c r="I21">
        <v>4</v>
      </c>
    </row>
    <row r="22" spans="1:9" x14ac:dyDescent="0.25">
      <c r="A22" t="s">
        <v>88</v>
      </c>
      <c r="B22">
        <v>7332.9843817960937</v>
      </c>
      <c r="C22">
        <v>5536.2510517758074</v>
      </c>
      <c r="D22">
        <v>9129.71771181638</v>
      </c>
      <c r="E22">
        <v>314</v>
      </c>
      <c r="F22">
        <v>1442.8754234313965</v>
      </c>
      <c r="G22" t="s">
        <v>14</v>
      </c>
      <c r="H22">
        <v>6826.5067627684548</v>
      </c>
      <c r="I22">
        <v>9</v>
      </c>
    </row>
    <row r="23" spans="1:9" x14ac:dyDescent="0.25">
      <c r="A23" t="s">
        <v>117</v>
      </c>
      <c r="B23">
        <v>1403.7947199344635</v>
      </c>
      <c r="C23">
        <v>796.3183166838179</v>
      </c>
      <c r="D23">
        <v>2011.271123185109</v>
      </c>
      <c r="E23">
        <v>60</v>
      </c>
      <c r="F23" t="s">
        <v>15</v>
      </c>
      <c r="G23" t="s">
        <v>16</v>
      </c>
      <c r="H23" t="s">
        <v>16</v>
      </c>
      <c r="I23" t="s">
        <v>15</v>
      </c>
    </row>
    <row r="24" spans="1:9" x14ac:dyDescent="0.25">
      <c r="A24" t="s">
        <v>118</v>
      </c>
      <c r="B24">
        <v>1025.5103124380112</v>
      </c>
      <c r="C24">
        <v>796.09001990456625</v>
      </c>
      <c r="D24">
        <v>1254.930604971456</v>
      </c>
      <c r="E24">
        <v>49</v>
      </c>
      <c r="F24" t="s">
        <v>15</v>
      </c>
      <c r="G24" t="s">
        <v>16</v>
      </c>
      <c r="H24" t="s">
        <v>16</v>
      </c>
      <c r="I24" t="s">
        <v>15</v>
      </c>
    </row>
    <row r="25" spans="1:9" x14ac:dyDescent="0.25">
      <c r="A25" t="s">
        <v>89</v>
      </c>
      <c r="B25">
        <v>5696.3307596597588</v>
      </c>
      <c r="C25">
        <v>1106.7210089898126</v>
      </c>
      <c r="D25">
        <v>10285.940510329705</v>
      </c>
      <c r="E25">
        <v>119</v>
      </c>
      <c r="F25">
        <v>40.80504035949707</v>
      </c>
      <c r="G25">
        <v>40.80504035949707</v>
      </c>
      <c r="H25">
        <v>40.80504035949707</v>
      </c>
      <c r="I25">
        <v>3</v>
      </c>
    </row>
    <row r="26" spans="1:9" x14ac:dyDescent="0.25">
      <c r="A26" t="s">
        <v>90</v>
      </c>
      <c r="B26">
        <v>4669.2138437926769</v>
      </c>
      <c r="C26">
        <v>4669.2138437926769</v>
      </c>
      <c r="D26">
        <v>4669.2138437926769</v>
      </c>
      <c r="E26">
        <v>84</v>
      </c>
      <c r="F26">
        <v>148.13436716794968</v>
      </c>
      <c r="G26" t="s">
        <v>14</v>
      </c>
      <c r="H26">
        <v>1567.3897344910561</v>
      </c>
      <c r="I26">
        <v>2</v>
      </c>
    </row>
    <row r="27" spans="1:9" x14ac:dyDescent="0.25">
      <c r="A27" t="s">
        <v>91</v>
      </c>
      <c r="B27">
        <v>2535.0571174770594</v>
      </c>
      <c r="C27">
        <v>1674.4385027177761</v>
      </c>
      <c r="D27">
        <v>3395.6757322363428</v>
      </c>
      <c r="E27">
        <v>117</v>
      </c>
      <c r="F27">
        <v>156.27633941173553</v>
      </c>
      <c r="G27">
        <v>64.943810685151419</v>
      </c>
      <c r="H27">
        <v>247.60886813831965</v>
      </c>
      <c r="I27">
        <v>6</v>
      </c>
    </row>
    <row r="28" spans="1:9" x14ac:dyDescent="0.25">
      <c r="A28" t="s">
        <v>119</v>
      </c>
      <c r="B28">
        <v>630.05430361628532</v>
      </c>
      <c r="C28">
        <v>275.54736055249788</v>
      </c>
      <c r="D28">
        <v>984.56124668007283</v>
      </c>
      <c r="E28">
        <v>42</v>
      </c>
      <c r="F28" t="s">
        <v>15</v>
      </c>
      <c r="G28" t="s">
        <v>16</v>
      </c>
      <c r="H28" t="s">
        <v>16</v>
      </c>
      <c r="I28" t="s">
        <v>15</v>
      </c>
    </row>
    <row r="29" spans="1:9" x14ac:dyDescent="0.25">
      <c r="A29" t="s">
        <v>92</v>
      </c>
      <c r="B29">
        <v>1580.3793123066425</v>
      </c>
      <c r="C29">
        <v>1580.3793123066425</v>
      </c>
      <c r="D29">
        <v>1580.3793123066425</v>
      </c>
      <c r="E29">
        <v>72</v>
      </c>
      <c r="F29">
        <v>11314.641556739807</v>
      </c>
      <c r="G29" t="s">
        <v>14</v>
      </c>
      <c r="H29">
        <v>139926.86309974012</v>
      </c>
      <c r="I29">
        <v>2</v>
      </c>
    </row>
    <row r="30" spans="1:9" x14ac:dyDescent="0.25">
      <c r="A30" t="s">
        <v>93</v>
      </c>
      <c r="B30">
        <v>8477.8558235168457</v>
      </c>
      <c r="C30">
        <v>2172.5088187456176</v>
      </c>
      <c r="D30">
        <v>14783.202828288075</v>
      </c>
      <c r="E30">
        <v>148</v>
      </c>
      <c r="F30">
        <v>457.75381404161453</v>
      </c>
      <c r="G30" t="s">
        <v>14</v>
      </c>
      <c r="H30">
        <v>1474.0471989023031</v>
      </c>
      <c r="I30">
        <v>4</v>
      </c>
    </row>
    <row r="31" spans="1:9" x14ac:dyDescent="0.25">
      <c r="A31" t="s">
        <v>94</v>
      </c>
      <c r="B31">
        <v>13777.478163599968</v>
      </c>
      <c r="C31">
        <v>9561.6578612202356</v>
      </c>
      <c r="D31">
        <v>17993.2984659797</v>
      </c>
      <c r="E31">
        <v>447</v>
      </c>
      <c r="F31">
        <v>393.22074937820435</v>
      </c>
      <c r="G31" t="s">
        <v>14</v>
      </c>
      <c r="H31">
        <v>1047.7975658621615</v>
      </c>
      <c r="I31">
        <v>8</v>
      </c>
    </row>
    <row r="32" spans="1:9" x14ac:dyDescent="0.25">
      <c r="A32" t="s">
        <v>95</v>
      </c>
      <c r="B32">
        <v>2507.9824441279475</v>
      </c>
      <c r="C32">
        <v>1783.4324347168692</v>
      </c>
      <c r="D32">
        <v>3232.5324535390255</v>
      </c>
      <c r="E32">
        <v>134</v>
      </c>
      <c r="F32">
        <v>155.48669270519031</v>
      </c>
      <c r="G32">
        <v>155.48669270519031</v>
      </c>
      <c r="H32">
        <v>155.48669270519031</v>
      </c>
      <c r="I32">
        <v>4</v>
      </c>
    </row>
    <row r="33" spans="1:9" x14ac:dyDescent="0.25">
      <c r="A33" t="s">
        <v>97</v>
      </c>
      <c r="B33">
        <v>18156.654880225658</v>
      </c>
      <c r="C33">
        <v>12378.495130048188</v>
      </c>
      <c r="D33">
        <v>23934.814630403129</v>
      </c>
      <c r="E33">
        <v>351</v>
      </c>
      <c r="F33">
        <v>241.7425342798233</v>
      </c>
      <c r="G33">
        <v>241.7425342798233</v>
      </c>
      <c r="H33">
        <v>241.7425342798233</v>
      </c>
      <c r="I33">
        <v>6</v>
      </c>
    </row>
    <row r="34" spans="1:9" x14ac:dyDescent="0.25">
      <c r="A34" t="s">
        <v>98</v>
      </c>
      <c r="B34">
        <v>4164.8548451066017</v>
      </c>
      <c r="C34">
        <v>2432.3388688119894</v>
      </c>
      <c r="D34">
        <v>5897.370821401214</v>
      </c>
      <c r="E34">
        <v>129</v>
      </c>
      <c r="F34">
        <v>138.51280152797699</v>
      </c>
      <c r="G34">
        <v>138.51280152797699</v>
      </c>
      <c r="H34">
        <v>138.51280152797699</v>
      </c>
      <c r="I34">
        <v>3</v>
      </c>
    </row>
    <row r="35" spans="1:9" x14ac:dyDescent="0.25">
      <c r="A35" t="s">
        <v>99</v>
      </c>
      <c r="B35">
        <v>4523.3552404046059</v>
      </c>
      <c r="C35">
        <v>2578.5193556553149</v>
      </c>
      <c r="D35">
        <v>6468.1911251538968</v>
      </c>
      <c r="E35">
        <v>160</v>
      </c>
      <c r="F35" t="s">
        <v>15</v>
      </c>
      <c r="G35" t="s">
        <v>16</v>
      </c>
      <c r="H35" t="s">
        <v>16</v>
      </c>
      <c r="I35" t="s">
        <v>15</v>
      </c>
    </row>
    <row r="36" spans="1:9" x14ac:dyDescent="0.25">
      <c r="A36" t="s">
        <v>100</v>
      </c>
      <c r="B36">
        <v>4812.9598928689957</v>
      </c>
      <c r="C36">
        <v>2457.6079269291777</v>
      </c>
      <c r="D36">
        <v>7168.3118588088137</v>
      </c>
      <c r="E36">
        <v>157</v>
      </c>
      <c r="F36" t="s">
        <v>15</v>
      </c>
      <c r="G36" t="s">
        <v>16</v>
      </c>
      <c r="H36" t="s">
        <v>16</v>
      </c>
      <c r="I36" t="s">
        <v>15</v>
      </c>
    </row>
    <row r="37" spans="1:9" x14ac:dyDescent="0.25">
      <c r="A37" t="s">
        <v>101</v>
      </c>
      <c r="B37">
        <v>5937.8962376117706</v>
      </c>
      <c r="C37">
        <v>2465.8590336124294</v>
      </c>
      <c r="D37">
        <v>9409.9334416111124</v>
      </c>
      <c r="E37">
        <v>112</v>
      </c>
      <c r="F37">
        <v>0</v>
      </c>
      <c r="I37">
        <v>1</v>
      </c>
    </row>
    <row r="38" spans="1:9" x14ac:dyDescent="0.25">
      <c r="A38" t="s">
        <v>102</v>
      </c>
      <c r="B38">
        <v>5242.9645422697067</v>
      </c>
      <c r="C38">
        <v>5242.9645422697067</v>
      </c>
      <c r="D38">
        <v>5242.9645422697067</v>
      </c>
      <c r="E38">
        <v>93</v>
      </c>
      <c r="F38">
        <v>28.706005811691284</v>
      </c>
      <c r="I38">
        <v>1</v>
      </c>
    </row>
    <row r="39" spans="1:9" x14ac:dyDescent="0.25">
      <c r="A39" t="s">
        <v>103</v>
      </c>
      <c r="B39">
        <v>8180.4859957695007</v>
      </c>
      <c r="C39">
        <v>4420.8496634737967</v>
      </c>
      <c r="D39">
        <v>11940.122328065205</v>
      </c>
      <c r="E39">
        <v>127</v>
      </c>
      <c r="F39">
        <v>26.849849224090576</v>
      </c>
      <c r="I39">
        <v>2</v>
      </c>
    </row>
    <row r="40" spans="1:9" x14ac:dyDescent="0.25">
      <c r="A40" t="s">
        <v>105</v>
      </c>
      <c r="B40">
        <v>4650.4542256295681</v>
      </c>
      <c r="C40">
        <v>3246.4474904070139</v>
      </c>
      <c r="D40">
        <v>6054.4609608521223</v>
      </c>
      <c r="E40">
        <v>176</v>
      </c>
      <c r="F40">
        <v>153.96779179573059</v>
      </c>
      <c r="I40">
        <v>3</v>
      </c>
    </row>
    <row r="41" spans="1:9" x14ac:dyDescent="0.25">
      <c r="A41" t="s">
        <v>120</v>
      </c>
      <c r="B41">
        <v>1204.151943475008</v>
      </c>
      <c r="C41">
        <v>846.3212095931251</v>
      </c>
      <c r="D41">
        <v>1561.9826773568909</v>
      </c>
      <c r="E41">
        <v>44</v>
      </c>
      <c r="F41">
        <v>172.88946807384491</v>
      </c>
      <c r="I41">
        <v>2</v>
      </c>
    </row>
    <row r="42" spans="1:9" x14ac:dyDescent="0.25">
      <c r="A42" t="s">
        <v>106</v>
      </c>
      <c r="B42">
        <v>6705.1466371226452</v>
      </c>
      <c r="C42">
        <v>4258.9744158520116</v>
      </c>
      <c r="D42">
        <v>9151.3188583932788</v>
      </c>
      <c r="E42">
        <v>181</v>
      </c>
      <c r="F42">
        <v>73.41908317420075</v>
      </c>
      <c r="G42" t="s">
        <v>14</v>
      </c>
      <c r="H42">
        <v>749.69803523924031</v>
      </c>
      <c r="I42">
        <v>2</v>
      </c>
    </row>
    <row r="43" spans="1:9" x14ac:dyDescent="0.25">
      <c r="A43" t="s">
        <v>107</v>
      </c>
      <c r="B43">
        <v>9168.3072349003323</v>
      </c>
      <c r="C43">
        <v>9168.3072349003323</v>
      </c>
      <c r="D43">
        <v>9168.3072349003323</v>
      </c>
      <c r="E43">
        <v>127</v>
      </c>
      <c r="F43">
        <v>143.35587024688721</v>
      </c>
      <c r="G43" t="s">
        <v>14</v>
      </c>
      <c r="H43">
        <v>334.62278311937177</v>
      </c>
      <c r="I43">
        <v>4</v>
      </c>
    </row>
    <row r="44" spans="1:9" x14ac:dyDescent="0.25">
      <c r="A44" t="s">
        <v>108</v>
      </c>
      <c r="B44">
        <v>3404.777693785637</v>
      </c>
      <c r="C44">
        <v>2433.9228693176046</v>
      </c>
      <c r="D44">
        <v>4375.6325182536693</v>
      </c>
      <c r="E44">
        <v>273</v>
      </c>
      <c r="F44">
        <v>90.297912218934471</v>
      </c>
      <c r="I44">
        <v>3</v>
      </c>
    </row>
    <row r="45" spans="1:9" x14ac:dyDescent="0.25">
      <c r="A45" t="s">
        <v>109</v>
      </c>
      <c r="B45">
        <v>221302.90747923826</v>
      </c>
      <c r="C45">
        <v>158699.1246293872</v>
      </c>
      <c r="D45">
        <v>283906.6903290893</v>
      </c>
      <c r="E45">
        <v>7553</v>
      </c>
      <c r="F45">
        <v>10479.034601661222</v>
      </c>
      <c r="G45">
        <v>10479.034601661222</v>
      </c>
      <c r="H45">
        <v>10479.034601661222</v>
      </c>
      <c r="I45">
        <v>114</v>
      </c>
    </row>
    <row r="46" spans="1:9" x14ac:dyDescent="0.25">
      <c r="A46" t="s">
        <v>110</v>
      </c>
      <c r="B46">
        <v>444463.16177967511</v>
      </c>
      <c r="C46">
        <v>340761.68906946853</v>
      </c>
      <c r="D46">
        <v>548164.63448988169</v>
      </c>
      <c r="E46">
        <v>14392</v>
      </c>
      <c r="F46">
        <v>40662.968346337999</v>
      </c>
      <c r="G46">
        <v>3692.9262852353568</v>
      </c>
      <c r="H46">
        <v>77633.010407440641</v>
      </c>
      <c r="I46">
        <v>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46"/>
  <sheetViews>
    <sheetView workbookViewId="0">
      <selection activeCell="H19" sqref="H19"/>
    </sheetView>
  </sheetViews>
  <sheetFormatPr defaultRowHeight="15" x14ac:dyDescent="0.25"/>
  <sheetData>
    <row r="1" spans="1:17" x14ac:dyDescent="0.25">
      <c r="A1" t="s">
        <v>121</v>
      </c>
      <c r="B1" t="s">
        <v>123</v>
      </c>
      <c r="C1" t="s">
        <v>122</v>
      </c>
      <c r="F1" t="s">
        <v>123</v>
      </c>
      <c r="J1" t="s">
        <v>124</v>
      </c>
      <c r="N1" t="s">
        <v>124</v>
      </c>
    </row>
    <row r="2" spans="1:17" x14ac:dyDescent="0.25">
      <c r="B2" t="s">
        <v>113</v>
      </c>
      <c r="F2" t="s">
        <v>8</v>
      </c>
      <c r="J2" t="s">
        <v>113</v>
      </c>
      <c r="N2" t="s">
        <v>8</v>
      </c>
    </row>
    <row r="3" spans="1:17" x14ac:dyDescent="0.25">
      <c r="A3" t="s">
        <v>9</v>
      </c>
      <c r="B3" t="s">
        <v>10</v>
      </c>
      <c r="C3" t="s">
        <v>11</v>
      </c>
      <c r="D3" t="s">
        <v>12</v>
      </c>
      <c r="E3" t="s">
        <v>3</v>
      </c>
    </row>
    <row r="4" spans="1:17" x14ac:dyDescent="0.25">
      <c r="A4" t="s">
        <v>13</v>
      </c>
      <c r="B4">
        <v>229601.2441241979</v>
      </c>
      <c r="C4">
        <v>137161.03062125907</v>
      </c>
      <c r="D4">
        <v>322041.45762713673</v>
      </c>
      <c r="E4">
        <v>2799</v>
      </c>
      <c r="F4">
        <v>14659.207311001659</v>
      </c>
      <c r="G4">
        <v>14659.207311001659</v>
      </c>
      <c r="H4">
        <v>14659.207311001659</v>
      </c>
      <c r="I4">
        <v>57</v>
      </c>
      <c r="J4">
        <v>214861.91765547753</v>
      </c>
      <c r="K4">
        <v>175287.49789819054</v>
      </c>
      <c r="L4">
        <v>254436.33741276452</v>
      </c>
      <c r="M4">
        <v>11593</v>
      </c>
      <c r="N4">
        <v>26003.761035336349</v>
      </c>
      <c r="O4" t="s">
        <v>14</v>
      </c>
      <c r="P4">
        <v>62617.599336824875</v>
      </c>
      <c r="Q4">
        <v>185</v>
      </c>
    </row>
    <row r="5" spans="1:17" x14ac:dyDescent="0.25">
      <c r="A5" t="s">
        <v>74</v>
      </c>
      <c r="B5">
        <v>4128.3794644474983</v>
      </c>
      <c r="C5">
        <v>4128.3794644474983</v>
      </c>
      <c r="D5">
        <v>4128.3794644474983</v>
      </c>
      <c r="E5">
        <v>22</v>
      </c>
      <c r="F5" t="s">
        <v>15</v>
      </c>
      <c r="G5" t="s">
        <v>16</v>
      </c>
      <c r="H5" t="s">
        <v>16</v>
      </c>
      <c r="I5" t="s">
        <v>15</v>
      </c>
      <c r="J5">
        <v>1480.5061209797859</v>
      </c>
      <c r="K5">
        <v>1480.5061209797859</v>
      </c>
      <c r="L5">
        <v>1480.5061209797859</v>
      </c>
      <c r="M5">
        <v>93</v>
      </c>
      <c r="N5" t="s">
        <v>15</v>
      </c>
      <c r="O5" t="s">
        <v>16</v>
      </c>
      <c r="P5" t="s">
        <v>16</v>
      </c>
      <c r="Q5" t="s">
        <v>15</v>
      </c>
    </row>
    <row r="6" spans="1:17" x14ac:dyDescent="0.25">
      <c r="A6" t="s">
        <v>75</v>
      </c>
      <c r="B6">
        <v>2513.6098585073032</v>
      </c>
      <c r="C6">
        <v>1737.2652220744776</v>
      </c>
      <c r="D6">
        <v>3289.9544949401288</v>
      </c>
      <c r="E6">
        <v>65</v>
      </c>
      <c r="F6">
        <v>122.96502494812012</v>
      </c>
      <c r="I6">
        <v>2</v>
      </c>
      <c r="J6">
        <v>1684.3575116991997</v>
      </c>
      <c r="K6">
        <v>1332.9120046052301</v>
      </c>
      <c r="L6">
        <v>2035.8030187931693</v>
      </c>
      <c r="M6">
        <v>298</v>
      </c>
      <c r="N6">
        <v>99.038444018813379</v>
      </c>
      <c r="Q6">
        <v>6</v>
      </c>
    </row>
    <row r="7" spans="1:17" x14ac:dyDescent="0.25">
      <c r="A7" t="s">
        <v>76</v>
      </c>
      <c r="B7">
        <v>6929.7786247730255</v>
      </c>
      <c r="C7">
        <v>3551.3156066331089</v>
      </c>
      <c r="D7">
        <v>10308.241642912943</v>
      </c>
      <c r="E7">
        <v>190</v>
      </c>
      <c r="F7">
        <v>212.80039215087891</v>
      </c>
      <c r="I7">
        <v>5</v>
      </c>
      <c r="J7">
        <v>20589.915406227112</v>
      </c>
      <c r="K7">
        <v>15051.757746240608</v>
      </c>
      <c r="L7">
        <v>26128.073066213616</v>
      </c>
      <c r="M7">
        <v>884</v>
      </c>
      <c r="N7">
        <v>7974.2402332127094</v>
      </c>
      <c r="O7">
        <v>7974.2402332127094</v>
      </c>
      <c r="P7">
        <v>7974.2402332127094</v>
      </c>
      <c r="Q7">
        <v>19</v>
      </c>
    </row>
    <row r="8" spans="1:17" x14ac:dyDescent="0.25">
      <c r="A8" t="s">
        <v>77</v>
      </c>
      <c r="B8">
        <v>2137.3886350297435</v>
      </c>
      <c r="C8">
        <v>1300.7408616449686</v>
      </c>
      <c r="D8">
        <v>2974.0364084145185</v>
      </c>
      <c r="E8">
        <v>85</v>
      </c>
      <c r="F8">
        <v>277.21057945093338</v>
      </c>
      <c r="I8">
        <v>3</v>
      </c>
      <c r="J8">
        <v>6329.1001689250033</v>
      </c>
      <c r="K8">
        <v>4532.0630052484466</v>
      </c>
      <c r="L8">
        <v>8126.13733260156</v>
      </c>
      <c r="M8">
        <v>465</v>
      </c>
      <c r="N8">
        <v>202.44738491676299</v>
      </c>
      <c r="O8">
        <v>202.44738491676299</v>
      </c>
      <c r="P8">
        <v>202.44738491676299</v>
      </c>
      <c r="Q8">
        <v>9</v>
      </c>
    </row>
    <row r="9" spans="1:17" x14ac:dyDescent="0.25">
      <c r="A9" t="s">
        <v>78</v>
      </c>
      <c r="B9">
        <v>884.00684118270874</v>
      </c>
      <c r="C9">
        <v>884.00684118270874</v>
      </c>
      <c r="D9">
        <v>884.00684118270874</v>
      </c>
      <c r="E9">
        <v>19</v>
      </c>
      <c r="F9" t="s">
        <v>15</v>
      </c>
      <c r="G9" t="s">
        <v>16</v>
      </c>
      <c r="H9" t="s">
        <v>16</v>
      </c>
      <c r="I9" t="s">
        <v>15</v>
      </c>
      <c r="J9">
        <v>2076.4718981981277</v>
      </c>
      <c r="K9">
        <v>1413.4739988046754</v>
      </c>
      <c r="L9">
        <v>2739.4697975915801</v>
      </c>
      <c r="M9">
        <v>115</v>
      </c>
      <c r="N9" t="s">
        <v>15</v>
      </c>
      <c r="O9" t="s">
        <v>16</v>
      </c>
      <c r="P9" t="s">
        <v>16</v>
      </c>
      <c r="Q9" t="s">
        <v>15</v>
      </c>
    </row>
    <row r="10" spans="1:17" x14ac:dyDescent="0.25">
      <c r="A10" t="s">
        <v>79</v>
      </c>
      <c r="B10">
        <v>474.78072166442871</v>
      </c>
      <c r="C10" t="s">
        <v>14</v>
      </c>
      <c r="D10">
        <v>1010.9428090938444</v>
      </c>
      <c r="E10">
        <v>5</v>
      </c>
      <c r="F10" t="s">
        <v>15</v>
      </c>
      <c r="G10" t="s">
        <v>16</v>
      </c>
      <c r="H10" t="s">
        <v>16</v>
      </c>
      <c r="I10" t="s">
        <v>15</v>
      </c>
      <c r="J10">
        <v>170.00544130802155</v>
      </c>
      <c r="K10">
        <v>43.197520467258684</v>
      </c>
      <c r="L10">
        <v>296.81336214878439</v>
      </c>
      <c r="M10">
        <v>10</v>
      </c>
      <c r="N10">
        <v>704.52645123004913</v>
      </c>
      <c r="O10" t="s">
        <v>14</v>
      </c>
      <c r="P10">
        <v>6570.1569284722536</v>
      </c>
      <c r="Q10">
        <v>2</v>
      </c>
    </row>
    <row r="11" spans="1:17" x14ac:dyDescent="0.25">
      <c r="A11" t="s">
        <v>80</v>
      </c>
      <c r="B11">
        <v>3860.7168695926666</v>
      </c>
      <c r="C11">
        <v>853.60639630180458</v>
      </c>
      <c r="D11">
        <v>6867.8273428835291</v>
      </c>
      <c r="E11">
        <v>11</v>
      </c>
      <c r="F11">
        <v>324.01236534118652</v>
      </c>
      <c r="I11">
        <v>1</v>
      </c>
      <c r="J11">
        <v>858.01216965913773</v>
      </c>
      <c r="K11">
        <v>569.23847375760215</v>
      </c>
      <c r="L11">
        <v>1146.7858655606733</v>
      </c>
      <c r="M11">
        <v>59</v>
      </c>
      <c r="N11">
        <v>2.1244978308677673</v>
      </c>
      <c r="Q11">
        <v>1</v>
      </c>
    </row>
    <row r="12" spans="1:17" x14ac:dyDescent="0.25">
      <c r="A12" t="s">
        <v>114</v>
      </c>
      <c r="B12">
        <v>410.12244749069214</v>
      </c>
      <c r="C12">
        <v>86.061087579610216</v>
      </c>
      <c r="D12">
        <v>734.18380740177406</v>
      </c>
      <c r="E12">
        <v>11</v>
      </c>
      <c r="F12" t="s">
        <v>15</v>
      </c>
      <c r="G12" t="s">
        <v>16</v>
      </c>
      <c r="H12" t="s">
        <v>16</v>
      </c>
      <c r="I12" t="s">
        <v>15</v>
      </c>
      <c r="J12">
        <v>1619.6266645709441</v>
      </c>
      <c r="K12">
        <v>985.48693847605909</v>
      </c>
      <c r="L12">
        <v>2253.766390665829</v>
      </c>
      <c r="M12">
        <v>82</v>
      </c>
      <c r="N12" t="s">
        <v>15</v>
      </c>
      <c r="O12" t="s">
        <v>16</v>
      </c>
      <c r="P12" t="s">
        <v>16</v>
      </c>
      <c r="Q12" t="s">
        <v>15</v>
      </c>
    </row>
    <row r="13" spans="1:17" x14ac:dyDescent="0.25">
      <c r="A13" t="s">
        <v>115</v>
      </c>
      <c r="B13">
        <v>31.6452198444155</v>
      </c>
      <c r="C13" t="s">
        <v>14</v>
      </c>
      <c r="D13">
        <v>84.124275028863806</v>
      </c>
      <c r="E13">
        <v>6</v>
      </c>
      <c r="F13" t="s">
        <v>15</v>
      </c>
      <c r="G13" t="s">
        <v>16</v>
      </c>
      <c r="H13" t="s">
        <v>16</v>
      </c>
      <c r="I13" t="s">
        <v>15</v>
      </c>
      <c r="J13">
        <v>70.45921929988684</v>
      </c>
      <c r="K13">
        <v>70.45921929988684</v>
      </c>
      <c r="L13">
        <v>70.45921929988684</v>
      </c>
      <c r="M13">
        <v>14</v>
      </c>
      <c r="N13" t="s">
        <v>15</v>
      </c>
      <c r="O13" t="s">
        <v>16</v>
      </c>
      <c r="P13" t="s">
        <v>16</v>
      </c>
      <c r="Q13" t="s">
        <v>15</v>
      </c>
    </row>
    <row r="14" spans="1:17" x14ac:dyDescent="0.25">
      <c r="A14" t="s">
        <v>81</v>
      </c>
      <c r="B14">
        <v>627.56769490242004</v>
      </c>
      <c r="C14">
        <v>262.78053895181142</v>
      </c>
      <c r="D14">
        <v>992.35485085302867</v>
      </c>
      <c r="E14">
        <v>19</v>
      </c>
      <c r="F14" t="s">
        <v>15</v>
      </c>
      <c r="G14" t="s">
        <v>16</v>
      </c>
      <c r="H14" t="s">
        <v>16</v>
      </c>
      <c r="I14" t="s">
        <v>15</v>
      </c>
      <c r="J14">
        <v>4931.424235701561</v>
      </c>
      <c r="K14">
        <v>2924.7456920370441</v>
      </c>
      <c r="L14">
        <v>6938.1027793660778</v>
      </c>
      <c r="M14">
        <v>104</v>
      </c>
      <c r="N14">
        <v>3.4794297218322754</v>
      </c>
      <c r="Q14">
        <v>1</v>
      </c>
    </row>
    <row r="15" spans="1:17" x14ac:dyDescent="0.25">
      <c r="A15" t="s">
        <v>82</v>
      </c>
      <c r="B15">
        <v>357.21908926963806</v>
      </c>
      <c r="C15">
        <v>357.21908926963806</v>
      </c>
      <c r="D15">
        <v>357.21908926963806</v>
      </c>
      <c r="E15">
        <v>3</v>
      </c>
      <c r="F15">
        <v>2805.1693439483643</v>
      </c>
      <c r="I15">
        <v>1</v>
      </c>
      <c r="J15">
        <v>211.39825737476349</v>
      </c>
      <c r="K15">
        <v>15.14502799235234</v>
      </c>
      <c r="L15">
        <v>407.65148675717467</v>
      </c>
      <c r="M15">
        <v>10</v>
      </c>
      <c r="N15" t="s">
        <v>15</v>
      </c>
      <c r="O15" t="s">
        <v>16</v>
      </c>
      <c r="P15" t="s">
        <v>16</v>
      </c>
      <c r="Q15" t="s">
        <v>15</v>
      </c>
    </row>
    <row r="16" spans="1:17" x14ac:dyDescent="0.25">
      <c r="A16" t="s">
        <v>116</v>
      </c>
      <c r="B16">
        <v>170.92628335952759</v>
      </c>
      <c r="C16" t="s">
        <v>14</v>
      </c>
      <c r="D16">
        <v>414.60167578856465</v>
      </c>
      <c r="E16">
        <v>5</v>
      </c>
      <c r="F16" t="s">
        <v>15</v>
      </c>
      <c r="G16" t="s">
        <v>16</v>
      </c>
      <c r="H16" t="s">
        <v>16</v>
      </c>
      <c r="I16" t="s">
        <v>15</v>
      </c>
      <c r="J16">
        <v>1291.1281589865685</v>
      </c>
      <c r="K16">
        <v>1291.1281589865685</v>
      </c>
      <c r="L16">
        <v>1291.1281589865685</v>
      </c>
      <c r="M16">
        <v>45</v>
      </c>
      <c r="N16" t="s">
        <v>15</v>
      </c>
      <c r="O16" t="s">
        <v>16</v>
      </c>
      <c r="P16" t="s">
        <v>16</v>
      </c>
      <c r="Q16" t="s">
        <v>15</v>
      </c>
    </row>
    <row r="17" spans="1:17" x14ac:dyDescent="0.25">
      <c r="A17" t="s">
        <v>83</v>
      </c>
      <c r="B17">
        <v>7686.3202388407517</v>
      </c>
      <c r="C17">
        <v>7686.3202388407517</v>
      </c>
      <c r="D17">
        <v>7686.3202388407517</v>
      </c>
      <c r="E17">
        <v>39</v>
      </c>
      <c r="F17">
        <v>1138.3749019196257</v>
      </c>
      <c r="I17">
        <v>2</v>
      </c>
      <c r="J17">
        <v>2349.8021506837299</v>
      </c>
      <c r="K17">
        <v>1338.8662905146923</v>
      </c>
      <c r="L17">
        <v>3360.7380108527677</v>
      </c>
      <c r="M17">
        <v>125</v>
      </c>
      <c r="N17">
        <v>46.151486039161682</v>
      </c>
      <c r="Q17">
        <v>1</v>
      </c>
    </row>
    <row r="18" spans="1:17" x14ac:dyDescent="0.25">
      <c r="A18" t="s">
        <v>84</v>
      </c>
      <c r="B18">
        <v>817.57965332269669</v>
      </c>
      <c r="C18">
        <v>817.57965332269669</v>
      </c>
      <c r="D18">
        <v>817.57965332269669</v>
      </c>
      <c r="E18">
        <v>46</v>
      </c>
      <c r="F18">
        <v>39.2723708152771</v>
      </c>
      <c r="I18">
        <v>1</v>
      </c>
      <c r="J18">
        <v>1792.8619872778654</v>
      </c>
      <c r="K18">
        <v>1106.1806173775099</v>
      </c>
      <c r="L18">
        <v>2479.543357178221</v>
      </c>
      <c r="M18">
        <v>101</v>
      </c>
      <c r="N18">
        <v>31.493411958217621</v>
      </c>
      <c r="Q18">
        <v>2</v>
      </c>
    </row>
    <row r="19" spans="1:17" x14ac:dyDescent="0.25">
      <c r="A19" t="s">
        <v>85</v>
      </c>
      <c r="B19">
        <v>5627.7425756454468</v>
      </c>
      <c r="C19">
        <v>2810.5109379465534</v>
      </c>
      <c r="D19">
        <v>8444.9742133443397</v>
      </c>
      <c r="E19">
        <v>26</v>
      </c>
      <c r="F19" t="s">
        <v>15</v>
      </c>
      <c r="G19" t="s">
        <v>16</v>
      </c>
      <c r="H19" t="s">
        <v>16</v>
      </c>
      <c r="I19" t="s">
        <v>15</v>
      </c>
      <c r="J19">
        <v>911.79443472623825</v>
      </c>
      <c r="K19">
        <v>911.79443472623825</v>
      </c>
      <c r="L19">
        <v>911.79443472623825</v>
      </c>
      <c r="M19">
        <v>40</v>
      </c>
      <c r="N19">
        <v>68.201451897621155</v>
      </c>
      <c r="O19" t="s">
        <v>14</v>
      </c>
      <c r="P19">
        <v>299.11486200674153</v>
      </c>
      <c r="Q19">
        <v>2</v>
      </c>
    </row>
    <row r="20" spans="1:17" x14ac:dyDescent="0.25">
      <c r="A20" t="s">
        <v>86</v>
      </c>
      <c r="B20">
        <v>6233.735490322113</v>
      </c>
      <c r="C20">
        <v>6233.735490322113</v>
      </c>
      <c r="D20">
        <v>6233.735490322113</v>
      </c>
      <c r="E20">
        <v>31</v>
      </c>
      <c r="F20" t="s">
        <v>15</v>
      </c>
      <c r="G20" t="s">
        <v>16</v>
      </c>
      <c r="H20" t="s">
        <v>16</v>
      </c>
      <c r="I20" t="s">
        <v>15</v>
      </c>
      <c r="J20">
        <v>2791.8822289705276</v>
      </c>
      <c r="K20">
        <v>1832.554004730127</v>
      </c>
      <c r="L20">
        <v>3751.2104532109283</v>
      </c>
      <c r="M20">
        <v>103</v>
      </c>
      <c r="N20">
        <v>14.163318872451782</v>
      </c>
      <c r="Q20">
        <v>1</v>
      </c>
    </row>
    <row r="21" spans="1:17" x14ac:dyDescent="0.25">
      <c r="A21" t="s">
        <v>87</v>
      </c>
      <c r="B21">
        <v>2296.2591840028763</v>
      </c>
      <c r="C21">
        <v>991.92476313383213</v>
      </c>
      <c r="D21">
        <v>3600.5936048719204</v>
      </c>
      <c r="E21">
        <v>57</v>
      </c>
      <c r="F21">
        <v>84.155080318450928</v>
      </c>
      <c r="I21">
        <v>1</v>
      </c>
      <c r="J21">
        <v>3025.0788022149709</v>
      </c>
      <c r="K21">
        <v>1745.253409161794</v>
      </c>
      <c r="L21">
        <v>4304.9041952681473</v>
      </c>
      <c r="M21">
        <v>135</v>
      </c>
      <c r="N21">
        <v>855.17227649688721</v>
      </c>
      <c r="O21" t="s">
        <v>14</v>
      </c>
      <c r="P21">
        <v>6387.5416872904816</v>
      </c>
      <c r="Q21">
        <v>3</v>
      </c>
    </row>
    <row r="22" spans="1:17" x14ac:dyDescent="0.25">
      <c r="A22" t="s">
        <v>88</v>
      </c>
      <c r="B22">
        <v>2350.689836145611</v>
      </c>
      <c r="C22">
        <v>2350.689836145611</v>
      </c>
      <c r="D22">
        <v>2350.689836145611</v>
      </c>
      <c r="E22">
        <v>87</v>
      </c>
      <c r="F22">
        <v>1028.5620927810669</v>
      </c>
      <c r="I22">
        <v>2</v>
      </c>
      <c r="J22">
        <v>4982.2945456504822</v>
      </c>
      <c r="K22">
        <v>3297.9142511605187</v>
      </c>
      <c r="L22">
        <v>6666.6748401404457</v>
      </c>
      <c r="M22">
        <v>227</v>
      </c>
      <c r="N22">
        <v>414.31333065032959</v>
      </c>
      <c r="Q22">
        <v>7</v>
      </c>
    </row>
    <row r="23" spans="1:17" x14ac:dyDescent="0.25">
      <c r="A23" t="s">
        <v>117</v>
      </c>
      <c r="B23">
        <v>177.93239569664001</v>
      </c>
      <c r="C23">
        <v>177.93239569664001</v>
      </c>
      <c r="D23">
        <v>177.93239569664001</v>
      </c>
      <c r="E23">
        <v>10</v>
      </c>
      <c r="F23" t="s">
        <v>15</v>
      </c>
      <c r="G23" t="s">
        <v>16</v>
      </c>
      <c r="H23" t="s">
        <v>16</v>
      </c>
      <c r="I23" t="s">
        <v>15</v>
      </c>
      <c r="J23">
        <v>1225.8623242378235</v>
      </c>
      <c r="K23">
        <v>621.63183427774891</v>
      </c>
      <c r="L23">
        <v>1830.092814197898</v>
      </c>
      <c r="M23">
        <v>50</v>
      </c>
      <c r="N23" t="s">
        <v>15</v>
      </c>
      <c r="O23" t="s">
        <v>16</v>
      </c>
      <c r="P23" t="s">
        <v>16</v>
      </c>
      <c r="Q23" t="s">
        <v>15</v>
      </c>
    </row>
    <row r="24" spans="1:17" x14ac:dyDescent="0.25">
      <c r="A24" t="s">
        <v>118</v>
      </c>
      <c r="B24">
        <v>474.27489793300629</v>
      </c>
      <c r="C24">
        <v>303.09381784852036</v>
      </c>
      <c r="D24">
        <v>645.45597801749227</v>
      </c>
      <c r="E24">
        <v>17</v>
      </c>
      <c r="F24" t="s">
        <v>15</v>
      </c>
      <c r="G24" t="s">
        <v>16</v>
      </c>
      <c r="H24" t="s">
        <v>16</v>
      </c>
      <c r="I24" t="s">
        <v>15</v>
      </c>
      <c r="J24">
        <v>551.23541450500488</v>
      </c>
      <c r="K24">
        <v>551.23541450500488</v>
      </c>
      <c r="L24">
        <v>551.23541450500488</v>
      </c>
      <c r="M24">
        <v>32</v>
      </c>
      <c r="N24" t="s">
        <v>15</v>
      </c>
      <c r="O24" t="s">
        <v>16</v>
      </c>
      <c r="P24" t="s">
        <v>16</v>
      </c>
      <c r="Q24" t="s">
        <v>15</v>
      </c>
    </row>
    <row r="25" spans="1:17" x14ac:dyDescent="0.25">
      <c r="A25" t="s">
        <v>89</v>
      </c>
      <c r="B25">
        <v>4203.6976473331451</v>
      </c>
      <c r="C25" t="s">
        <v>14</v>
      </c>
      <c r="D25">
        <v>9147.5968908967989</v>
      </c>
      <c r="E25">
        <v>19</v>
      </c>
      <c r="F25" t="s">
        <v>15</v>
      </c>
      <c r="G25" t="s">
        <v>16</v>
      </c>
      <c r="H25" t="s">
        <v>16</v>
      </c>
      <c r="I25" t="s">
        <v>15</v>
      </c>
      <c r="J25">
        <v>1492.6331123266136</v>
      </c>
      <c r="K25">
        <v>920.30119523388419</v>
      </c>
      <c r="L25">
        <v>2064.965029419343</v>
      </c>
      <c r="M25">
        <v>100</v>
      </c>
      <c r="N25">
        <v>40.80504035949707</v>
      </c>
      <c r="O25">
        <v>40.80504035949707</v>
      </c>
      <c r="P25">
        <v>40.80504035949707</v>
      </c>
      <c r="Q25">
        <v>3</v>
      </c>
    </row>
    <row r="26" spans="1:17" x14ac:dyDescent="0.25">
      <c r="A26" t="s">
        <v>90</v>
      </c>
      <c r="B26">
        <v>3612.0889797210693</v>
      </c>
      <c r="C26">
        <v>2249.4476951517336</v>
      </c>
      <c r="D26">
        <v>4974.7302642904051</v>
      </c>
      <c r="E26">
        <v>15</v>
      </c>
      <c r="F26" t="s">
        <v>15</v>
      </c>
      <c r="G26" t="s">
        <v>16</v>
      </c>
      <c r="H26" t="s">
        <v>16</v>
      </c>
      <c r="I26" t="s">
        <v>15</v>
      </c>
      <c r="J26">
        <v>1057.1248640716076</v>
      </c>
      <c r="K26">
        <v>1057.1248640716076</v>
      </c>
      <c r="L26">
        <v>1057.1248640716076</v>
      </c>
      <c r="M26">
        <v>69</v>
      </c>
      <c r="N26">
        <v>148.13436716794968</v>
      </c>
      <c r="O26" t="s">
        <v>14</v>
      </c>
      <c r="P26">
        <v>1567.3897344910561</v>
      </c>
      <c r="Q26">
        <v>2</v>
      </c>
    </row>
    <row r="27" spans="1:17" x14ac:dyDescent="0.25">
      <c r="A27" t="s">
        <v>91</v>
      </c>
      <c r="B27">
        <v>396.74080926179886</v>
      </c>
      <c r="C27">
        <v>396.74080926179886</v>
      </c>
      <c r="D27">
        <v>396.74080926179886</v>
      </c>
      <c r="E27">
        <v>14</v>
      </c>
      <c r="F27">
        <v>89.954471111297607</v>
      </c>
      <c r="I27">
        <v>2</v>
      </c>
      <c r="J27">
        <v>2138.3163082152605</v>
      </c>
      <c r="K27">
        <v>1294.3266522619738</v>
      </c>
      <c r="L27">
        <v>2982.3059641685472</v>
      </c>
      <c r="M27">
        <v>103</v>
      </c>
      <c r="N27">
        <v>66.321868300437927</v>
      </c>
      <c r="O27">
        <v>66.321868300437927</v>
      </c>
      <c r="P27">
        <v>66.321868300437927</v>
      </c>
      <c r="Q27">
        <v>4</v>
      </c>
    </row>
    <row r="28" spans="1:17" x14ac:dyDescent="0.25">
      <c r="A28" t="s">
        <v>119</v>
      </c>
      <c r="B28">
        <v>356.51480478048325</v>
      </c>
      <c r="C28">
        <v>356.51480478048325</v>
      </c>
      <c r="D28">
        <v>356.51480478048325</v>
      </c>
      <c r="E28">
        <v>11</v>
      </c>
      <c r="F28" t="s">
        <v>15</v>
      </c>
      <c r="G28" t="s">
        <v>16</v>
      </c>
      <c r="H28" t="s">
        <v>16</v>
      </c>
      <c r="I28" t="s">
        <v>15</v>
      </c>
      <c r="J28">
        <v>273.53949883580208</v>
      </c>
      <c r="K28">
        <v>157.54311226623298</v>
      </c>
      <c r="L28">
        <v>389.53588540537118</v>
      </c>
      <c r="M28">
        <v>31</v>
      </c>
      <c r="N28" t="s">
        <v>15</v>
      </c>
      <c r="O28" t="s">
        <v>16</v>
      </c>
      <c r="P28" t="s">
        <v>16</v>
      </c>
      <c r="Q28" t="s">
        <v>15</v>
      </c>
    </row>
    <row r="29" spans="1:17" x14ac:dyDescent="0.25">
      <c r="A29" t="s">
        <v>92</v>
      </c>
      <c r="B29">
        <v>471.78565490245819</v>
      </c>
      <c r="C29" t="s">
        <v>14</v>
      </c>
      <c r="D29">
        <v>1015.6224688789124</v>
      </c>
      <c r="E29">
        <v>8</v>
      </c>
      <c r="F29" t="s">
        <v>15</v>
      </c>
      <c r="G29" t="s">
        <v>16</v>
      </c>
      <c r="H29" t="s">
        <v>16</v>
      </c>
      <c r="I29" t="s">
        <v>15</v>
      </c>
      <c r="J29">
        <v>1108.5936574041843</v>
      </c>
      <c r="K29">
        <v>1108.5936574041843</v>
      </c>
      <c r="L29">
        <v>1108.5936574041843</v>
      </c>
      <c r="M29">
        <v>64</v>
      </c>
      <c r="N29">
        <v>11314.641556739807</v>
      </c>
      <c r="O29" t="s">
        <v>14</v>
      </c>
      <c r="P29">
        <v>139926.86309974012</v>
      </c>
      <c r="Q29">
        <v>2</v>
      </c>
    </row>
    <row r="30" spans="1:17" x14ac:dyDescent="0.25">
      <c r="A30" t="s">
        <v>93</v>
      </c>
      <c r="B30">
        <v>1444.5220522880554</v>
      </c>
      <c r="C30">
        <v>581.52953930996102</v>
      </c>
      <c r="D30">
        <v>2307.5145652661499</v>
      </c>
      <c r="E30">
        <v>28</v>
      </c>
      <c r="F30">
        <v>432.01648712158203</v>
      </c>
      <c r="I30">
        <v>1</v>
      </c>
      <c r="J30">
        <v>7033.3337712287903</v>
      </c>
      <c r="K30">
        <v>740.13690119800503</v>
      </c>
      <c r="L30">
        <v>13326.530641259575</v>
      </c>
      <c r="M30">
        <v>120</v>
      </c>
      <c r="N30">
        <v>25.737326920032501</v>
      </c>
      <c r="O30" t="s">
        <v>14</v>
      </c>
      <c r="P30">
        <v>53.699317638465082</v>
      </c>
      <c r="Q30">
        <v>3</v>
      </c>
    </row>
    <row r="31" spans="1:17" x14ac:dyDescent="0.25">
      <c r="A31" t="s">
        <v>94</v>
      </c>
      <c r="B31">
        <v>4627.7480734586716</v>
      </c>
      <c r="C31">
        <v>1986.3779789697373</v>
      </c>
      <c r="D31">
        <v>7269.1181679476058</v>
      </c>
      <c r="E31">
        <v>58</v>
      </c>
      <c r="F31">
        <v>41.440179824829102</v>
      </c>
      <c r="G31" t="s">
        <v>14</v>
      </c>
      <c r="H31">
        <v>231.51836540435022</v>
      </c>
      <c r="I31">
        <v>2</v>
      </c>
      <c r="J31">
        <v>9149.7300901412964</v>
      </c>
      <c r="K31">
        <v>6073.2999781523667</v>
      </c>
      <c r="L31">
        <v>12226.160202130226</v>
      </c>
      <c r="M31">
        <v>389</v>
      </c>
      <c r="N31">
        <v>351.78056955337524</v>
      </c>
      <c r="O31">
        <v>351.78056955337524</v>
      </c>
      <c r="P31">
        <v>351.78056955337524</v>
      </c>
      <c r="Q31">
        <v>6</v>
      </c>
    </row>
    <row r="32" spans="1:17" x14ac:dyDescent="0.25">
      <c r="A32" t="s">
        <v>95</v>
      </c>
      <c r="B32">
        <v>399.86055850982666</v>
      </c>
      <c r="C32">
        <v>399.86055850982666</v>
      </c>
      <c r="D32">
        <v>399.86055850982666</v>
      </c>
      <c r="E32">
        <v>18</v>
      </c>
      <c r="F32">
        <v>19.947871484792358</v>
      </c>
      <c r="I32">
        <v>1</v>
      </c>
      <c r="J32">
        <v>2108.1218856181208</v>
      </c>
      <c r="K32">
        <v>1421.9668193339437</v>
      </c>
      <c r="L32">
        <v>2794.2769519022977</v>
      </c>
      <c r="M32">
        <v>116</v>
      </c>
      <c r="N32">
        <v>135.53882122039795</v>
      </c>
      <c r="Q32">
        <v>3</v>
      </c>
    </row>
    <row r="33" spans="1:17" x14ac:dyDescent="0.25">
      <c r="A33" t="s">
        <v>97</v>
      </c>
      <c r="B33">
        <v>12693.048672914505</v>
      </c>
      <c r="C33">
        <v>7877.6323111938191</v>
      </c>
      <c r="D33">
        <v>17508.465034635192</v>
      </c>
      <c r="E33">
        <v>79</v>
      </c>
      <c r="F33" t="s">
        <v>15</v>
      </c>
      <c r="G33" t="s">
        <v>16</v>
      </c>
      <c r="H33" t="s">
        <v>16</v>
      </c>
      <c r="I33" t="s">
        <v>15</v>
      </c>
      <c r="J33">
        <v>5463.6062073111534</v>
      </c>
      <c r="K33">
        <v>4643.2648840760439</v>
      </c>
      <c r="L33">
        <v>6283.9475305462629</v>
      </c>
      <c r="M33">
        <v>272</v>
      </c>
      <c r="N33">
        <v>241.7425342798233</v>
      </c>
      <c r="O33">
        <v>241.7425342798233</v>
      </c>
      <c r="P33">
        <v>241.7425342798233</v>
      </c>
      <c r="Q33">
        <v>6</v>
      </c>
    </row>
    <row r="34" spans="1:17" x14ac:dyDescent="0.25">
      <c r="A34" t="s">
        <v>98</v>
      </c>
      <c r="B34">
        <v>2137.3195354938507</v>
      </c>
      <c r="C34">
        <v>2137.3195354938507</v>
      </c>
      <c r="D34">
        <v>2137.3195354938507</v>
      </c>
      <c r="E34">
        <v>21</v>
      </c>
      <c r="F34">
        <v>61.279535293579102</v>
      </c>
      <c r="I34">
        <v>1</v>
      </c>
      <c r="J34">
        <v>2027.535309612751</v>
      </c>
      <c r="K34">
        <v>1569.2626264261135</v>
      </c>
      <c r="L34">
        <v>2485.8079927993886</v>
      </c>
      <c r="M34">
        <v>108</v>
      </c>
      <c r="N34">
        <v>77.233266234397888</v>
      </c>
      <c r="Q34">
        <v>2</v>
      </c>
    </row>
    <row r="35" spans="1:17" x14ac:dyDescent="0.25">
      <c r="A35" t="s">
        <v>99</v>
      </c>
      <c r="B35">
        <v>1924.3553048968315</v>
      </c>
      <c r="C35">
        <v>369.70413817803683</v>
      </c>
      <c r="D35">
        <v>3479.0064716156262</v>
      </c>
      <c r="E35">
        <v>33</v>
      </c>
      <c r="F35" t="s">
        <v>15</v>
      </c>
      <c r="G35" t="s">
        <v>16</v>
      </c>
      <c r="H35" t="s">
        <v>16</v>
      </c>
      <c r="I35" t="s">
        <v>15</v>
      </c>
      <c r="J35">
        <v>2598.9999355077744</v>
      </c>
      <c r="K35">
        <v>1544.0215739256421</v>
      </c>
      <c r="L35">
        <v>3653.9782970899068</v>
      </c>
      <c r="M35">
        <v>127</v>
      </c>
      <c r="N35" t="s">
        <v>15</v>
      </c>
      <c r="O35" t="s">
        <v>16</v>
      </c>
      <c r="P35" t="s">
        <v>16</v>
      </c>
      <c r="Q35" t="s">
        <v>15</v>
      </c>
    </row>
    <row r="36" spans="1:17" x14ac:dyDescent="0.25">
      <c r="A36" t="s">
        <v>100</v>
      </c>
      <c r="B36">
        <v>2709.8916880488396</v>
      </c>
      <c r="C36">
        <v>363.17285137730323</v>
      </c>
      <c r="D36">
        <v>5056.6105247203759</v>
      </c>
      <c r="E36">
        <v>36</v>
      </c>
      <c r="F36" t="s">
        <v>15</v>
      </c>
      <c r="G36" t="s">
        <v>16</v>
      </c>
      <c r="H36" t="s">
        <v>16</v>
      </c>
      <c r="I36" t="s">
        <v>15</v>
      </c>
      <c r="J36">
        <v>2103.0682048201561</v>
      </c>
      <c r="K36">
        <v>1336.4363529914103</v>
      </c>
      <c r="L36">
        <v>2869.7000566489019</v>
      </c>
      <c r="M36">
        <v>121</v>
      </c>
      <c r="N36" t="s">
        <v>15</v>
      </c>
      <c r="O36" t="s">
        <v>16</v>
      </c>
      <c r="P36" t="s">
        <v>16</v>
      </c>
      <c r="Q36" t="s">
        <v>15</v>
      </c>
    </row>
    <row r="37" spans="1:17" x14ac:dyDescent="0.25">
      <c r="A37" t="s">
        <v>101</v>
      </c>
      <c r="B37">
        <v>3302.7323749065399</v>
      </c>
      <c r="C37" t="s">
        <v>14</v>
      </c>
      <c r="D37">
        <v>6751.4566991403562</v>
      </c>
      <c r="E37">
        <v>12</v>
      </c>
      <c r="F37" t="s">
        <v>15</v>
      </c>
      <c r="G37" t="s">
        <v>16</v>
      </c>
      <c r="H37" t="s">
        <v>16</v>
      </c>
      <c r="I37" t="s">
        <v>15</v>
      </c>
      <c r="J37">
        <v>2635.1638627052307</v>
      </c>
      <c r="K37">
        <v>1658.919614324881</v>
      </c>
      <c r="L37">
        <v>3611.4081110855805</v>
      </c>
      <c r="M37">
        <v>100</v>
      </c>
      <c r="N37">
        <v>0</v>
      </c>
      <c r="Q37">
        <v>1</v>
      </c>
    </row>
    <row r="38" spans="1:17" x14ac:dyDescent="0.25">
      <c r="A38" t="s">
        <v>102</v>
      </c>
      <c r="B38">
        <v>3744.5833585262299</v>
      </c>
      <c r="C38">
        <v>245.98581410190309</v>
      </c>
      <c r="D38">
        <v>7243.1809029505566</v>
      </c>
      <c r="E38">
        <v>19</v>
      </c>
      <c r="F38" t="s">
        <v>15</v>
      </c>
      <c r="G38" t="s">
        <v>16</v>
      </c>
      <c r="H38" t="s">
        <v>16</v>
      </c>
      <c r="I38" t="s">
        <v>15</v>
      </c>
      <c r="J38">
        <v>1498.3811837434769</v>
      </c>
      <c r="K38">
        <v>1498.3811837434769</v>
      </c>
      <c r="L38">
        <v>1498.3811837434769</v>
      </c>
      <c r="M38">
        <v>74</v>
      </c>
      <c r="N38">
        <v>28.706005811691284</v>
      </c>
      <c r="Q38">
        <v>1</v>
      </c>
    </row>
    <row r="39" spans="1:17" x14ac:dyDescent="0.25">
      <c r="A39" t="s">
        <v>103</v>
      </c>
      <c r="B39">
        <v>4120.0538713932037</v>
      </c>
      <c r="C39">
        <v>2265.2772824289259</v>
      </c>
      <c r="D39">
        <v>5974.8304603574816</v>
      </c>
      <c r="E39">
        <v>29</v>
      </c>
      <c r="F39" t="s">
        <v>15</v>
      </c>
      <c r="G39" t="s">
        <v>16</v>
      </c>
      <c r="H39" t="s">
        <v>16</v>
      </c>
      <c r="I39" t="s">
        <v>15</v>
      </c>
      <c r="J39">
        <v>4060.432124376297</v>
      </c>
      <c r="K39">
        <v>755.39577594722368</v>
      </c>
      <c r="L39">
        <v>7365.4684728053708</v>
      </c>
      <c r="M39">
        <v>98</v>
      </c>
      <c r="N39">
        <v>26.849849224090576</v>
      </c>
      <c r="Q39">
        <v>2</v>
      </c>
    </row>
    <row r="40" spans="1:17" x14ac:dyDescent="0.25">
      <c r="A40" t="s">
        <v>105</v>
      </c>
      <c r="B40">
        <v>1557.2277533113956</v>
      </c>
      <c r="C40">
        <v>1278.2410573088946</v>
      </c>
      <c r="D40">
        <v>1836.2144493138967</v>
      </c>
      <c r="E40">
        <v>40</v>
      </c>
      <c r="F40" t="s">
        <v>15</v>
      </c>
      <c r="G40" t="s">
        <v>16</v>
      </c>
      <c r="H40" t="s">
        <v>16</v>
      </c>
      <c r="I40" t="s">
        <v>15</v>
      </c>
      <c r="J40">
        <v>3093.2264723181725</v>
      </c>
      <c r="K40">
        <v>1802.621394657278</v>
      </c>
      <c r="L40">
        <v>4383.8315499790669</v>
      </c>
      <c r="M40">
        <v>136</v>
      </c>
      <c r="N40">
        <v>153.96779179573059</v>
      </c>
      <c r="Q40">
        <v>3</v>
      </c>
    </row>
    <row r="41" spans="1:17" x14ac:dyDescent="0.25">
      <c r="A41" t="s">
        <v>120</v>
      </c>
      <c r="B41">
        <v>258.41387033462524</v>
      </c>
      <c r="C41">
        <v>258.41387033462524</v>
      </c>
      <c r="D41">
        <v>258.41387033462524</v>
      </c>
      <c r="E41">
        <v>7</v>
      </c>
      <c r="F41" t="s">
        <v>15</v>
      </c>
      <c r="G41" t="s">
        <v>16</v>
      </c>
      <c r="H41" t="s">
        <v>16</v>
      </c>
      <c r="I41" t="s">
        <v>15</v>
      </c>
      <c r="J41">
        <v>945.73807314038277</v>
      </c>
      <c r="K41">
        <v>638.36195942157769</v>
      </c>
      <c r="L41">
        <v>1253.1141868591878</v>
      </c>
      <c r="M41">
        <v>37</v>
      </c>
      <c r="N41">
        <v>172.88946807384491</v>
      </c>
      <c r="Q41">
        <v>2</v>
      </c>
    </row>
    <row r="42" spans="1:17" x14ac:dyDescent="0.25">
      <c r="A42" t="s">
        <v>106</v>
      </c>
      <c r="B42">
        <v>4492.8611160755954</v>
      </c>
      <c r="C42">
        <v>4492.8611160755954</v>
      </c>
      <c r="D42">
        <v>4492.8611160755954</v>
      </c>
      <c r="E42">
        <v>43</v>
      </c>
      <c r="F42">
        <v>72.002751286955572</v>
      </c>
      <c r="I42">
        <v>1</v>
      </c>
      <c r="J42">
        <v>2212.2855210470502</v>
      </c>
      <c r="K42">
        <v>2212.2855210470502</v>
      </c>
      <c r="L42">
        <v>2212.2855210470502</v>
      </c>
      <c r="M42">
        <v>138</v>
      </c>
      <c r="N42">
        <v>1.4163318872451782</v>
      </c>
      <c r="Q42">
        <v>1</v>
      </c>
    </row>
    <row r="43" spans="1:17" x14ac:dyDescent="0.25">
      <c r="A43" t="s">
        <v>107</v>
      </c>
      <c r="B43">
        <v>7586.3638734048236</v>
      </c>
      <c r="C43">
        <v>7586.3638734048236</v>
      </c>
      <c r="D43">
        <v>7586.3638734048236</v>
      </c>
      <c r="E43">
        <v>37</v>
      </c>
      <c r="F43">
        <v>30.639767646789551</v>
      </c>
      <c r="I43">
        <v>1</v>
      </c>
      <c r="J43">
        <v>1581.9433614955119</v>
      </c>
      <c r="K43">
        <v>1581.9433614955119</v>
      </c>
      <c r="L43">
        <v>1581.9433614955119</v>
      </c>
      <c r="M43">
        <v>90</v>
      </c>
      <c r="N43">
        <v>112.71610260009766</v>
      </c>
      <c r="O43" t="s">
        <v>14</v>
      </c>
      <c r="P43">
        <v>699.59565972004145</v>
      </c>
      <c r="Q43">
        <v>3</v>
      </c>
    </row>
    <row r="44" spans="1:17" x14ac:dyDescent="0.25">
      <c r="A44" t="s">
        <v>108</v>
      </c>
      <c r="B44">
        <v>1077.5659673700284</v>
      </c>
      <c r="C44">
        <v>1077.5659673700284</v>
      </c>
      <c r="D44">
        <v>1077.5659673700284</v>
      </c>
      <c r="E44">
        <v>63</v>
      </c>
      <c r="F44" t="s">
        <v>15</v>
      </c>
      <c r="G44" t="s">
        <v>16</v>
      </c>
      <c r="H44" t="s">
        <v>16</v>
      </c>
      <c r="I44" t="s">
        <v>15</v>
      </c>
      <c r="J44">
        <v>2327.2117264156082</v>
      </c>
      <c r="K44">
        <v>1634.8454264387333</v>
      </c>
      <c r="L44">
        <v>3019.578026392483</v>
      </c>
      <c r="M44">
        <v>210</v>
      </c>
      <c r="N44">
        <v>90.297912218934471</v>
      </c>
      <c r="Q44">
        <v>3</v>
      </c>
    </row>
    <row r="45" spans="1:17" x14ac:dyDescent="0.25">
      <c r="A45" t="s">
        <v>109</v>
      </c>
      <c r="B45">
        <v>120293.19213529289</v>
      </c>
      <c r="C45">
        <v>63160.222012706545</v>
      </c>
      <c r="D45">
        <v>177426.16225787924</v>
      </c>
      <c r="E45">
        <v>1455</v>
      </c>
      <c r="F45">
        <v>7879.4040955579267</v>
      </c>
      <c r="G45">
        <v>7879.4040955579267</v>
      </c>
      <c r="H45">
        <v>7879.4040955579267</v>
      </c>
      <c r="I45">
        <v>30</v>
      </c>
      <c r="J45">
        <v>101009.71534394528</v>
      </c>
      <c r="K45">
        <v>78411.981847377756</v>
      </c>
      <c r="L45">
        <v>123607.44884051281</v>
      </c>
      <c r="M45">
        <v>6098</v>
      </c>
      <c r="N45">
        <v>2599.6305061032926</v>
      </c>
      <c r="O45">
        <v>2599.6305061032926</v>
      </c>
      <c r="P45">
        <v>2599.6305061032926</v>
      </c>
      <c r="Q45">
        <v>84</v>
      </c>
    </row>
    <row r="46" spans="1:17" x14ac:dyDescent="0.25">
      <c r="A46" t="s">
        <v>110</v>
      </c>
      <c r="B46">
        <v>229601.24412419787</v>
      </c>
      <c r="C46">
        <v>137161.03062125901</v>
      </c>
      <c r="D46">
        <v>322041.45762713673</v>
      </c>
      <c r="E46">
        <v>2799</v>
      </c>
      <c r="F46">
        <v>14659.207311001655</v>
      </c>
      <c r="G46">
        <v>14659.207311001655</v>
      </c>
      <c r="H46">
        <v>14659.207311001655</v>
      </c>
      <c r="I46">
        <v>57</v>
      </c>
      <c r="J46">
        <v>214861.91765547753</v>
      </c>
      <c r="K46">
        <v>175287.49789819054</v>
      </c>
      <c r="L46">
        <v>254436.33741276452</v>
      </c>
      <c r="M46">
        <v>11593</v>
      </c>
      <c r="N46">
        <v>26003.761035336353</v>
      </c>
      <c r="O46" t="s">
        <v>14</v>
      </c>
      <c r="P46">
        <v>62617.599336824875</v>
      </c>
      <c r="Q46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workbookViewId="0">
      <selection activeCell="A28" sqref="A28"/>
    </sheetView>
  </sheetViews>
  <sheetFormatPr defaultColWidth="8.85546875" defaultRowHeight="15" x14ac:dyDescent="0.25"/>
  <cols>
    <col min="1" max="1" width="61.85546875" customWidth="1"/>
  </cols>
  <sheetData>
    <row r="1" spans="1:10" x14ac:dyDescent="0.25">
      <c r="A1" t="s">
        <v>58</v>
      </c>
      <c r="B1" t="s">
        <v>6</v>
      </c>
      <c r="J1" s="29"/>
    </row>
    <row r="2" spans="1:10" x14ac:dyDescent="0.25">
      <c r="A2" t="s">
        <v>59</v>
      </c>
      <c r="B2" t="s">
        <v>7</v>
      </c>
      <c r="F2" t="s">
        <v>8</v>
      </c>
    </row>
    <row r="3" spans="1:10" x14ac:dyDescent="0.25">
      <c r="A3" t="s">
        <v>9</v>
      </c>
      <c r="B3" t="s">
        <v>10</v>
      </c>
      <c r="C3" t="s">
        <v>11</v>
      </c>
      <c r="D3" t="s">
        <v>12</v>
      </c>
      <c r="E3" t="s">
        <v>3</v>
      </c>
    </row>
    <row r="4" spans="1:10" x14ac:dyDescent="0.25">
      <c r="A4" t="s">
        <v>13</v>
      </c>
      <c r="B4">
        <v>140257.79070750723</v>
      </c>
      <c r="C4">
        <v>80395.109788014248</v>
      </c>
      <c r="D4">
        <v>200120.4716270002</v>
      </c>
      <c r="E4">
        <v>7959</v>
      </c>
      <c r="F4">
        <v>18873.766610782652</v>
      </c>
      <c r="G4" t="s">
        <v>14</v>
      </c>
      <c r="H4">
        <v>40805.30327464595</v>
      </c>
      <c r="I4">
        <v>243</v>
      </c>
    </row>
    <row r="5" spans="1:10" x14ac:dyDescent="0.25">
      <c r="A5" t="s">
        <v>74</v>
      </c>
      <c r="B5">
        <v>50.931857228279114</v>
      </c>
      <c r="C5" t="s">
        <v>14</v>
      </c>
      <c r="D5">
        <v>197.08852372917724</v>
      </c>
      <c r="E5">
        <v>4</v>
      </c>
      <c r="F5" t="s">
        <v>15</v>
      </c>
      <c r="G5" t="s">
        <v>16</v>
      </c>
      <c r="H5" t="s">
        <v>16</v>
      </c>
      <c r="I5" t="s">
        <v>15</v>
      </c>
    </row>
    <row r="6" spans="1:10" x14ac:dyDescent="0.25">
      <c r="A6" t="s">
        <v>75</v>
      </c>
      <c r="B6">
        <v>775.80469560623169</v>
      </c>
      <c r="C6">
        <v>535.68614594804205</v>
      </c>
      <c r="D6">
        <v>1015.9232452644213</v>
      </c>
      <c r="E6">
        <v>122</v>
      </c>
      <c r="F6">
        <v>186.05199241638184</v>
      </c>
      <c r="G6" t="s">
        <v>14</v>
      </c>
      <c r="H6">
        <v>524.34594462076871</v>
      </c>
      <c r="I6">
        <v>9</v>
      </c>
    </row>
    <row r="7" spans="1:10" x14ac:dyDescent="0.25">
      <c r="A7" t="s">
        <v>76</v>
      </c>
      <c r="B7">
        <v>10999.929876744747</v>
      </c>
      <c r="C7">
        <v>6247.3088807856111</v>
      </c>
      <c r="D7">
        <v>15752.550872703883</v>
      </c>
      <c r="E7">
        <v>617</v>
      </c>
      <c r="F7">
        <v>997.3957177400589</v>
      </c>
      <c r="G7" t="s">
        <v>14</v>
      </c>
      <c r="H7">
        <v>8682.9293412508996</v>
      </c>
      <c r="I7">
        <v>20</v>
      </c>
    </row>
    <row r="8" spans="1:10" x14ac:dyDescent="0.25">
      <c r="A8" t="s">
        <v>77</v>
      </c>
      <c r="B8">
        <v>3811.6364251241348</v>
      </c>
      <c r="C8">
        <v>1122.3516388634093</v>
      </c>
      <c r="D8">
        <v>6500.9212113848607</v>
      </c>
      <c r="E8">
        <v>200</v>
      </c>
      <c r="F8">
        <v>353.58495584338277</v>
      </c>
      <c r="G8" t="s">
        <v>14</v>
      </c>
      <c r="H8">
        <v>2865.7085134315003</v>
      </c>
      <c r="I8">
        <v>8</v>
      </c>
    </row>
    <row r="9" spans="1:10" x14ac:dyDescent="0.25">
      <c r="A9" t="s">
        <v>78</v>
      </c>
      <c r="B9">
        <v>1585.3038393259048</v>
      </c>
      <c r="C9">
        <v>910.95500087871892</v>
      </c>
      <c r="D9">
        <v>2259.6526777730905</v>
      </c>
      <c r="E9">
        <v>101</v>
      </c>
      <c r="F9" t="s">
        <v>15</v>
      </c>
      <c r="G9" t="s">
        <v>16</v>
      </c>
      <c r="H9" t="s">
        <v>16</v>
      </c>
      <c r="I9" t="s">
        <v>15</v>
      </c>
    </row>
    <row r="10" spans="1:10" x14ac:dyDescent="0.25">
      <c r="A10" t="s">
        <v>79</v>
      </c>
      <c r="B10" t="s">
        <v>15</v>
      </c>
      <c r="C10" t="s">
        <v>16</v>
      </c>
      <c r="D10" t="s">
        <v>16</v>
      </c>
      <c r="E10" t="s">
        <v>15</v>
      </c>
      <c r="F10" t="s">
        <v>15</v>
      </c>
      <c r="G10" t="s">
        <v>16</v>
      </c>
      <c r="H10" t="s">
        <v>16</v>
      </c>
      <c r="I10" t="s">
        <v>15</v>
      </c>
    </row>
    <row r="11" spans="1:10" x14ac:dyDescent="0.25">
      <c r="A11" t="s">
        <v>80</v>
      </c>
      <c r="B11" t="s">
        <v>15</v>
      </c>
      <c r="C11" t="s">
        <v>16</v>
      </c>
      <c r="D11" t="s">
        <v>16</v>
      </c>
      <c r="E11" t="s">
        <v>15</v>
      </c>
      <c r="F11" t="s">
        <v>15</v>
      </c>
      <c r="G11" t="s">
        <v>16</v>
      </c>
      <c r="H11" t="s">
        <v>16</v>
      </c>
      <c r="I11" t="s">
        <v>15</v>
      </c>
    </row>
    <row r="12" spans="1:10" x14ac:dyDescent="0.25">
      <c r="A12" t="s">
        <v>81</v>
      </c>
      <c r="B12">
        <v>2567.1249064207077</v>
      </c>
      <c r="C12">
        <v>836.7433403999014</v>
      </c>
      <c r="D12">
        <v>4297.5064724415142</v>
      </c>
      <c r="E12">
        <v>55</v>
      </c>
      <c r="F12" t="s">
        <v>15</v>
      </c>
      <c r="G12" t="s">
        <v>16</v>
      </c>
      <c r="H12" t="s">
        <v>16</v>
      </c>
      <c r="I12" t="s">
        <v>15</v>
      </c>
    </row>
    <row r="13" spans="1:10" x14ac:dyDescent="0.25">
      <c r="A13" t="s">
        <v>82</v>
      </c>
      <c r="B13">
        <v>235.80445671081543</v>
      </c>
      <c r="C13">
        <v>43.37313292580717</v>
      </c>
      <c r="D13">
        <v>428.23578049582369</v>
      </c>
      <c r="E13">
        <v>9</v>
      </c>
      <c r="F13">
        <v>2805.1693439483643</v>
      </c>
      <c r="I13">
        <v>1</v>
      </c>
    </row>
    <row r="14" spans="1:10" x14ac:dyDescent="0.25">
      <c r="A14" t="s">
        <v>83</v>
      </c>
      <c r="B14">
        <v>88.907721261735105</v>
      </c>
      <c r="C14" t="s">
        <v>14</v>
      </c>
      <c r="D14">
        <v>284.50173583016391</v>
      </c>
      <c r="E14">
        <v>4</v>
      </c>
      <c r="F14">
        <v>14.016255362782033</v>
      </c>
      <c r="G14" t="s">
        <v>14</v>
      </c>
      <c r="H14">
        <v>67.896447591149752</v>
      </c>
      <c r="I14">
        <v>3</v>
      </c>
    </row>
    <row r="15" spans="1:10" x14ac:dyDescent="0.25">
      <c r="A15" t="s">
        <v>84</v>
      </c>
      <c r="B15">
        <v>4177.248142272234</v>
      </c>
      <c r="C15">
        <v>2303.2849947930213</v>
      </c>
      <c r="D15">
        <v>6051.2112897514471</v>
      </c>
      <c r="E15">
        <v>236</v>
      </c>
      <c r="F15">
        <v>227.53298896551132</v>
      </c>
      <c r="G15" t="s">
        <v>14</v>
      </c>
      <c r="H15">
        <v>1941.029680003651</v>
      </c>
      <c r="I15">
        <v>6</v>
      </c>
    </row>
    <row r="16" spans="1:10" x14ac:dyDescent="0.25">
      <c r="A16" t="s">
        <v>85</v>
      </c>
      <c r="B16">
        <v>140.33867163684266</v>
      </c>
      <c r="C16">
        <v>1.469754790437463</v>
      </c>
      <c r="D16">
        <v>279.20758848324783</v>
      </c>
      <c r="E16">
        <v>10</v>
      </c>
      <c r="F16" t="s">
        <v>15</v>
      </c>
      <c r="G16" t="s">
        <v>16</v>
      </c>
      <c r="H16" t="s">
        <v>16</v>
      </c>
      <c r="I16" t="s">
        <v>15</v>
      </c>
    </row>
    <row r="17" spans="1:9" x14ac:dyDescent="0.25">
      <c r="A17" t="s">
        <v>86</v>
      </c>
      <c r="B17">
        <v>157.00225973129272</v>
      </c>
      <c r="C17" t="s">
        <v>14</v>
      </c>
      <c r="D17">
        <v>357.51006299707035</v>
      </c>
      <c r="E17">
        <v>10</v>
      </c>
      <c r="F17" t="s">
        <v>15</v>
      </c>
      <c r="G17" t="s">
        <v>16</v>
      </c>
      <c r="H17" t="s">
        <v>16</v>
      </c>
      <c r="I17" t="s">
        <v>15</v>
      </c>
    </row>
    <row r="18" spans="1:9" x14ac:dyDescent="0.25">
      <c r="A18" t="s">
        <v>87</v>
      </c>
      <c r="B18">
        <v>5307.8160116244462</v>
      </c>
      <c r="C18">
        <v>3634.7400580270914</v>
      </c>
      <c r="D18">
        <v>6980.891965221801</v>
      </c>
      <c r="E18">
        <v>258</v>
      </c>
      <c r="F18">
        <v>1278.1428229808807</v>
      </c>
      <c r="G18" t="s">
        <v>14</v>
      </c>
      <c r="H18">
        <v>3361.4584863748878</v>
      </c>
      <c r="I18">
        <v>12</v>
      </c>
    </row>
    <row r="19" spans="1:9" x14ac:dyDescent="0.25">
      <c r="A19" t="s">
        <v>88</v>
      </c>
      <c r="B19">
        <v>10488.321874675494</v>
      </c>
      <c r="C19">
        <v>7180.6062450546315</v>
      </c>
      <c r="D19">
        <v>13796.037504296357</v>
      </c>
      <c r="E19">
        <v>501</v>
      </c>
      <c r="F19">
        <v>1678.0837821960449</v>
      </c>
      <c r="G19" t="s">
        <v>14</v>
      </c>
      <c r="H19">
        <v>6682.6224491580924</v>
      </c>
      <c r="I19">
        <v>15</v>
      </c>
    </row>
    <row r="20" spans="1:9" x14ac:dyDescent="0.25">
      <c r="A20" t="s">
        <v>89</v>
      </c>
      <c r="B20">
        <v>469.98346781730652</v>
      </c>
      <c r="C20">
        <v>151.04928190348437</v>
      </c>
      <c r="D20">
        <v>788.91765373112867</v>
      </c>
      <c r="E20">
        <v>27</v>
      </c>
      <c r="F20">
        <v>159.08905863761902</v>
      </c>
      <c r="G20" t="s">
        <v>14</v>
      </c>
      <c r="H20">
        <v>1227.0409590690949</v>
      </c>
      <c r="I20">
        <v>4</v>
      </c>
    </row>
    <row r="21" spans="1:9" x14ac:dyDescent="0.25">
      <c r="A21" t="s">
        <v>90</v>
      </c>
      <c r="B21">
        <v>8.2657463550567627</v>
      </c>
      <c r="C21" t="s">
        <v>14</v>
      </c>
      <c r="D21">
        <v>27.459307415696902</v>
      </c>
      <c r="E21">
        <v>2</v>
      </c>
      <c r="F21" t="s">
        <v>15</v>
      </c>
      <c r="G21" t="s">
        <v>16</v>
      </c>
      <c r="H21" t="s">
        <v>16</v>
      </c>
      <c r="I21" t="s">
        <v>15</v>
      </c>
    </row>
    <row r="22" spans="1:9" x14ac:dyDescent="0.25">
      <c r="A22" t="s">
        <v>91</v>
      </c>
      <c r="B22">
        <v>1873.748849093914</v>
      </c>
      <c r="C22">
        <v>156.89069016556459</v>
      </c>
      <c r="D22">
        <v>3590.6070080222635</v>
      </c>
      <c r="E22">
        <v>73</v>
      </c>
      <c r="F22">
        <v>87.34433114528656</v>
      </c>
      <c r="G22">
        <v>16.483771700519867</v>
      </c>
      <c r="H22">
        <v>158.20489059005325</v>
      </c>
      <c r="I22">
        <v>3</v>
      </c>
    </row>
    <row r="23" spans="1:9" x14ac:dyDescent="0.25">
      <c r="A23" t="s">
        <v>92</v>
      </c>
      <c r="B23">
        <v>603.51967906951904</v>
      </c>
      <c r="C23" t="s">
        <v>14</v>
      </c>
      <c r="D23">
        <v>7134.1175540614704</v>
      </c>
      <c r="E23">
        <v>3</v>
      </c>
      <c r="F23" t="s">
        <v>15</v>
      </c>
      <c r="G23" t="s">
        <v>16</v>
      </c>
      <c r="H23" t="s">
        <v>16</v>
      </c>
      <c r="I23" t="s">
        <v>15</v>
      </c>
    </row>
    <row r="24" spans="1:9" x14ac:dyDescent="0.25">
      <c r="A24" t="s">
        <v>93</v>
      </c>
      <c r="B24">
        <v>2953.065495967865</v>
      </c>
      <c r="C24">
        <v>1436.4289040960168</v>
      </c>
      <c r="D24">
        <v>4469.7020878397134</v>
      </c>
      <c r="E24">
        <v>98</v>
      </c>
      <c r="F24">
        <v>125.97364783287048</v>
      </c>
      <c r="I24">
        <v>2</v>
      </c>
    </row>
    <row r="25" spans="1:9" x14ac:dyDescent="0.25">
      <c r="A25" t="s">
        <v>94</v>
      </c>
      <c r="B25">
        <v>3878.0267561674118</v>
      </c>
      <c r="C25">
        <v>1747.2974052033519</v>
      </c>
      <c r="D25">
        <v>6008.7561071314722</v>
      </c>
      <c r="E25">
        <v>185</v>
      </c>
      <c r="F25">
        <v>1808.3363473415375</v>
      </c>
      <c r="G25" t="s">
        <v>14</v>
      </c>
      <c r="H25">
        <v>4680.7604949874494</v>
      </c>
      <c r="I25">
        <v>12</v>
      </c>
    </row>
    <row r="26" spans="1:9" x14ac:dyDescent="0.25">
      <c r="A26" t="s">
        <v>95</v>
      </c>
      <c r="B26">
        <v>2545.7860168218613</v>
      </c>
      <c r="C26">
        <v>1084.2828819177641</v>
      </c>
      <c r="D26">
        <v>4007.2891517259586</v>
      </c>
      <c r="E26">
        <v>123</v>
      </c>
      <c r="F26">
        <v>154.31976250652087</v>
      </c>
      <c r="G26" t="s">
        <v>14</v>
      </c>
      <c r="H26">
        <v>1470.2972463615229</v>
      </c>
      <c r="I26">
        <v>4</v>
      </c>
    </row>
    <row r="27" spans="1:9" x14ac:dyDescent="0.25">
      <c r="A27" t="s">
        <v>96</v>
      </c>
      <c r="B27">
        <v>367.39711833000183</v>
      </c>
      <c r="C27" t="s">
        <v>14</v>
      </c>
      <c r="D27">
        <v>1541.9212950515825</v>
      </c>
      <c r="E27">
        <v>6</v>
      </c>
      <c r="F27" t="s">
        <v>15</v>
      </c>
      <c r="G27" t="s">
        <v>16</v>
      </c>
      <c r="H27" t="s">
        <v>16</v>
      </c>
      <c r="I27" t="s">
        <v>15</v>
      </c>
    </row>
    <row r="28" spans="1:9" x14ac:dyDescent="0.25">
      <c r="A28" t="s">
        <v>97</v>
      </c>
      <c r="B28">
        <v>2501.1414328217506</v>
      </c>
      <c r="C28">
        <v>1565.9961808840001</v>
      </c>
      <c r="D28">
        <v>3436.2866847595014</v>
      </c>
      <c r="E28">
        <v>146</v>
      </c>
      <c r="F28">
        <v>424.98755574226379</v>
      </c>
      <c r="G28" t="s">
        <v>14</v>
      </c>
      <c r="H28">
        <v>1334.3493826459066</v>
      </c>
      <c r="I28">
        <v>10</v>
      </c>
    </row>
    <row r="29" spans="1:9" x14ac:dyDescent="0.25">
      <c r="A29" t="s">
        <v>98</v>
      </c>
      <c r="B29">
        <v>1094.8222455978394</v>
      </c>
      <c r="C29">
        <v>350.7492281683086</v>
      </c>
      <c r="D29">
        <v>1838.8952630273702</v>
      </c>
      <c r="E29">
        <v>50</v>
      </c>
      <c r="F29">
        <v>74.689416885375977</v>
      </c>
      <c r="G29" t="s">
        <v>14</v>
      </c>
      <c r="H29">
        <v>503.52474215048306</v>
      </c>
      <c r="I29">
        <v>2</v>
      </c>
    </row>
    <row r="30" spans="1:9" x14ac:dyDescent="0.25">
      <c r="A30" t="s">
        <v>99</v>
      </c>
      <c r="B30">
        <v>1083.9853041917086</v>
      </c>
      <c r="C30">
        <v>550.60604996641848</v>
      </c>
      <c r="D30">
        <v>1617.3645584169985</v>
      </c>
      <c r="E30">
        <v>92</v>
      </c>
      <c r="F30">
        <v>41.991215944290161</v>
      </c>
      <c r="I30">
        <v>1</v>
      </c>
    </row>
    <row r="31" spans="1:9" x14ac:dyDescent="0.25">
      <c r="A31" t="s">
        <v>100</v>
      </c>
      <c r="B31">
        <v>1237.30997133255</v>
      </c>
      <c r="C31">
        <v>816.40456249815554</v>
      </c>
      <c r="D31">
        <v>1658.2153801669447</v>
      </c>
      <c r="E31">
        <v>96</v>
      </c>
      <c r="F31">
        <v>41.991215944290161</v>
      </c>
      <c r="I31">
        <v>1</v>
      </c>
    </row>
    <row r="32" spans="1:9" x14ac:dyDescent="0.25">
      <c r="A32" t="s">
        <v>101</v>
      </c>
      <c r="B32">
        <v>746.61542892456055</v>
      </c>
      <c r="C32">
        <v>495.36353229921724</v>
      </c>
      <c r="D32">
        <v>997.86732554990385</v>
      </c>
      <c r="E32">
        <v>44</v>
      </c>
      <c r="F32">
        <v>22.395315170288086</v>
      </c>
      <c r="I32">
        <v>1</v>
      </c>
    </row>
    <row r="33" spans="1:9" x14ac:dyDescent="0.25">
      <c r="A33" t="s">
        <v>102</v>
      </c>
      <c r="B33">
        <v>58.787702322006226</v>
      </c>
      <c r="E33">
        <v>2</v>
      </c>
      <c r="F33" t="s">
        <v>15</v>
      </c>
      <c r="G33" t="s">
        <v>16</v>
      </c>
      <c r="H33" t="s">
        <v>16</v>
      </c>
      <c r="I33" t="s">
        <v>15</v>
      </c>
    </row>
    <row r="34" spans="1:9" x14ac:dyDescent="0.25">
      <c r="A34" t="s">
        <v>103</v>
      </c>
      <c r="B34">
        <v>332.60314536094666</v>
      </c>
      <c r="C34">
        <v>52.409369307806855</v>
      </c>
      <c r="D34">
        <v>612.79692141408646</v>
      </c>
      <c r="E34">
        <v>10</v>
      </c>
      <c r="F34">
        <v>84.135824203491211</v>
      </c>
      <c r="G34" t="s">
        <v>14</v>
      </c>
      <c r="H34">
        <v>670.91572864519821</v>
      </c>
      <c r="I34">
        <v>2</v>
      </c>
    </row>
    <row r="35" spans="1:9" x14ac:dyDescent="0.25">
      <c r="A35" t="s">
        <v>104</v>
      </c>
      <c r="B35">
        <v>2043.5716181993484</v>
      </c>
      <c r="C35">
        <v>1361.5618179552305</v>
      </c>
      <c r="D35">
        <v>2725.5814184434666</v>
      </c>
      <c r="E35">
        <v>104</v>
      </c>
      <c r="F35">
        <v>168.07996273040771</v>
      </c>
      <c r="G35" t="s">
        <v>14</v>
      </c>
      <c r="H35">
        <v>810.67108071866721</v>
      </c>
      <c r="I35">
        <v>3</v>
      </c>
    </row>
    <row r="36" spans="1:9" x14ac:dyDescent="0.25">
      <c r="A36" t="s">
        <v>105</v>
      </c>
      <c r="B36">
        <v>4047.0027832984924</v>
      </c>
      <c r="C36">
        <v>2710.5108792377432</v>
      </c>
      <c r="D36">
        <v>5383.4946873592417</v>
      </c>
      <c r="E36">
        <v>204</v>
      </c>
      <c r="F36">
        <v>325.46720325946808</v>
      </c>
      <c r="G36" t="s">
        <v>14</v>
      </c>
      <c r="H36">
        <v>1057.5146063453253</v>
      </c>
      <c r="I36">
        <v>8</v>
      </c>
    </row>
    <row r="37" spans="1:9" x14ac:dyDescent="0.25">
      <c r="A37" t="s">
        <v>106</v>
      </c>
      <c r="B37">
        <v>22.837082618696655</v>
      </c>
      <c r="C37">
        <v>2.8537453851666861</v>
      </c>
      <c r="D37">
        <v>42.820419852226621</v>
      </c>
      <c r="E37">
        <v>5</v>
      </c>
      <c r="F37" t="s">
        <v>15</v>
      </c>
      <c r="G37" t="s">
        <v>16</v>
      </c>
      <c r="H37" t="s">
        <v>16</v>
      </c>
      <c r="I37" t="s">
        <v>15</v>
      </c>
    </row>
    <row r="38" spans="1:9" x14ac:dyDescent="0.25">
      <c r="A38" t="s">
        <v>107</v>
      </c>
      <c r="B38">
        <v>48.987029790878296</v>
      </c>
      <c r="C38" t="s">
        <v>14</v>
      </c>
      <c r="D38">
        <v>144.3231966786002</v>
      </c>
      <c r="E38">
        <v>6</v>
      </c>
      <c r="F38" t="s">
        <v>15</v>
      </c>
      <c r="G38" t="s">
        <v>16</v>
      </c>
      <c r="H38" t="s">
        <v>16</v>
      </c>
      <c r="I38" t="s">
        <v>15</v>
      </c>
    </row>
    <row r="39" spans="1:9" x14ac:dyDescent="0.25">
      <c r="A39" t="s">
        <v>108</v>
      </c>
      <c r="B39">
        <v>2695.2458604161116</v>
      </c>
      <c r="C39">
        <v>2010.4881065015743</v>
      </c>
      <c r="D39">
        <v>3380.0036143306488</v>
      </c>
      <c r="E39">
        <v>349</v>
      </c>
      <c r="F39">
        <v>113.22373284585586</v>
      </c>
      <c r="G39" t="s">
        <v>14</v>
      </c>
      <c r="H39">
        <v>445.67671145055346</v>
      </c>
      <c r="I39">
        <v>6</v>
      </c>
    </row>
    <row r="40" spans="1:9" x14ac:dyDescent="0.25">
      <c r="A40" t="s">
        <v>109</v>
      </c>
      <c r="B40">
        <v>71258.917234646244</v>
      </c>
      <c r="C40">
        <v>39291.583551667311</v>
      </c>
      <c r="D40">
        <v>103226.25091762518</v>
      </c>
      <c r="E40">
        <v>4207</v>
      </c>
      <c r="F40">
        <v>7701.7641611396793</v>
      </c>
      <c r="G40" t="s">
        <v>14</v>
      </c>
      <c r="H40">
        <v>17869.351395395359</v>
      </c>
      <c r="I40">
        <v>110</v>
      </c>
    </row>
    <row r="41" spans="1:9" x14ac:dyDescent="0.25">
      <c r="A41" t="s">
        <v>110</v>
      </c>
      <c r="B41">
        <v>140257.7907075072</v>
      </c>
      <c r="C41">
        <v>80395.109788014175</v>
      </c>
      <c r="D41">
        <v>200120.47162700022</v>
      </c>
      <c r="E41">
        <v>7959</v>
      </c>
      <c r="F41">
        <v>18873.766610782655</v>
      </c>
      <c r="G41" t="s">
        <v>14</v>
      </c>
      <c r="H41">
        <v>40805.30327464595</v>
      </c>
      <c r="I41">
        <v>243</v>
      </c>
    </row>
  </sheetData>
  <sortState xmlns:xlrd2="http://schemas.microsoft.com/office/spreadsheetml/2017/richdata2" ref="A1:I61">
    <sortCondition ref="B4:B61"/>
  </sortState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"/>
  <sheetViews>
    <sheetView workbookViewId="0">
      <selection activeCell="A12" sqref="A12"/>
    </sheetView>
  </sheetViews>
  <sheetFormatPr defaultColWidth="8.85546875" defaultRowHeight="15" x14ac:dyDescent="0.25"/>
  <cols>
    <col min="1" max="1" width="36.140625" customWidth="1"/>
  </cols>
  <sheetData>
    <row r="1" spans="1:9" x14ac:dyDescent="0.25">
      <c r="A1" t="s">
        <v>63</v>
      </c>
      <c r="B1" t="s">
        <v>6</v>
      </c>
    </row>
    <row r="2" spans="1:9" x14ac:dyDescent="0.25">
      <c r="A2" t="s">
        <v>64</v>
      </c>
      <c r="B2" t="s">
        <v>7</v>
      </c>
      <c r="F2" t="s">
        <v>8</v>
      </c>
    </row>
    <row r="3" spans="1:9" x14ac:dyDescent="0.25">
      <c r="A3" t="s">
        <v>9</v>
      </c>
      <c r="B3" t="s">
        <v>10</v>
      </c>
      <c r="C3" t="s">
        <v>11</v>
      </c>
      <c r="D3" t="s">
        <v>12</v>
      </c>
      <c r="E3" t="s">
        <v>3</v>
      </c>
    </row>
    <row r="4" spans="1:9" x14ac:dyDescent="0.25">
      <c r="A4" t="s">
        <v>13</v>
      </c>
      <c r="B4">
        <v>326630.11136982212</v>
      </c>
      <c r="C4">
        <v>181482.05195710858</v>
      </c>
      <c r="D4">
        <v>471778.17078253569</v>
      </c>
      <c r="E4">
        <v>9307</v>
      </c>
      <c r="F4">
        <v>14255.589721014965</v>
      </c>
      <c r="G4">
        <v>1560.2604799436103</v>
      </c>
      <c r="H4">
        <v>26950.918962086318</v>
      </c>
      <c r="I4">
        <v>174</v>
      </c>
    </row>
    <row r="5" spans="1:9" x14ac:dyDescent="0.25">
      <c r="A5" t="s">
        <v>20</v>
      </c>
      <c r="B5">
        <v>6238.1859701871872</v>
      </c>
      <c r="C5">
        <v>3028.6393060708251</v>
      </c>
      <c r="D5">
        <v>9447.7326343035493</v>
      </c>
      <c r="E5">
        <v>114</v>
      </c>
      <c r="F5">
        <v>324.01236534118652</v>
      </c>
      <c r="I5">
        <v>1</v>
      </c>
    </row>
    <row r="6" spans="1:9" x14ac:dyDescent="0.25">
      <c r="A6" t="s">
        <v>21</v>
      </c>
      <c r="B6">
        <v>3815.436471218256</v>
      </c>
      <c r="C6">
        <v>2323.758842119395</v>
      </c>
      <c r="D6">
        <v>5307.1141003171169</v>
      </c>
      <c r="E6">
        <v>267</v>
      </c>
      <c r="F6">
        <v>128.65896270320059</v>
      </c>
      <c r="G6" t="s">
        <v>14</v>
      </c>
      <c r="H6">
        <v>1179.6460161197288</v>
      </c>
      <c r="I6">
        <v>3</v>
      </c>
    </row>
    <row r="7" spans="1:9" x14ac:dyDescent="0.25">
      <c r="A7" t="s">
        <v>22</v>
      </c>
      <c r="B7">
        <v>9626.4815546572208</v>
      </c>
      <c r="C7">
        <v>2555.835128586391</v>
      </c>
      <c r="D7">
        <v>16697.127980728052</v>
      </c>
      <c r="E7">
        <v>534</v>
      </c>
      <c r="F7">
        <v>268.81534197926521</v>
      </c>
      <c r="G7">
        <v>37.535755134086259</v>
      </c>
      <c r="H7">
        <v>500.0949288244442</v>
      </c>
      <c r="I7">
        <v>16</v>
      </c>
    </row>
    <row r="8" spans="1:9" x14ac:dyDescent="0.25">
      <c r="A8" t="s">
        <v>23</v>
      </c>
      <c r="B8">
        <v>3903.2369480751431</v>
      </c>
      <c r="C8">
        <v>2323.2107422547015</v>
      </c>
      <c r="D8">
        <v>5483.2631538955848</v>
      </c>
      <c r="E8">
        <v>387</v>
      </c>
      <c r="F8">
        <v>389.55218215478078</v>
      </c>
      <c r="G8" t="s">
        <v>14</v>
      </c>
      <c r="H8">
        <v>991.84093805036321</v>
      </c>
      <c r="I8">
        <v>13</v>
      </c>
    </row>
    <row r="9" spans="1:9" x14ac:dyDescent="0.25">
      <c r="A9" t="s">
        <v>24</v>
      </c>
      <c r="B9">
        <v>1460.7094684839249</v>
      </c>
      <c r="C9">
        <v>606.7194522774198</v>
      </c>
      <c r="D9">
        <v>2314.6994846904299</v>
      </c>
      <c r="E9">
        <v>72</v>
      </c>
      <c r="F9">
        <v>30.639767646789551</v>
      </c>
      <c r="I9">
        <v>1</v>
      </c>
    </row>
    <row r="10" spans="1:9" x14ac:dyDescent="0.25">
      <c r="A10" t="s">
        <v>25</v>
      </c>
      <c r="B10">
        <v>961.38696253299713</v>
      </c>
      <c r="C10">
        <v>258.02474636796001</v>
      </c>
      <c r="D10">
        <v>1664.7491786980343</v>
      </c>
      <c r="E10">
        <v>18</v>
      </c>
      <c r="F10">
        <v>704.52645123004913</v>
      </c>
      <c r="G10" t="s">
        <v>14</v>
      </c>
      <c r="H10">
        <v>8070.8028998606424</v>
      </c>
      <c r="I10">
        <v>2</v>
      </c>
    </row>
    <row r="11" spans="1:9" x14ac:dyDescent="0.25">
      <c r="A11" t="s">
        <v>26</v>
      </c>
      <c r="B11">
        <v>6536.3404546380043</v>
      </c>
      <c r="C11" t="s">
        <v>14</v>
      </c>
      <c r="D11">
        <v>13240.409751459716</v>
      </c>
      <c r="E11">
        <v>75</v>
      </c>
      <c r="F11">
        <v>326.13686317205429</v>
      </c>
      <c r="G11" t="s">
        <v>14</v>
      </c>
      <c r="H11">
        <v>4199.0935502081593</v>
      </c>
      <c r="I11">
        <v>2</v>
      </c>
    </row>
    <row r="12" spans="1:9" x14ac:dyDescent="0.25">
      <c r="A12" t="s">
        <v>27</v>
      </c>
      <c r="B12">
        <v>986.74838244915009</v>
      </c>
      <c r="C12">
        <v>474.42013806445641</v>
      </c>
      <c r="D12">
        <v>1499.0766268338439</v>
      </c>
      <c r="E12">
        <v>60</v>
      </c>
      <c r="F12">
        <v>3.4794297218322754</v>
      </c>
      <c r="I12">
        <v>1</v>
      </c>
    </row>
    <row r="13" spans="1:9" x14ac:dyDescent="0.25">
      <c r="A13" t="s">
        <v>28</v>
      </c>
      <c r="B13">
        <v>536.7768052816391</v>
      </c>
      <c r="C13" t="s">
        <v>14</v>
      </c>
      <c r="D13">
        <v>1158.899415257973</v>
      </c>
      <c r="E13">
        <v>10</v>
      </c>
      <c r="F13" t="s">
        <v>15</v>
      </c>
      <c r="G13" t="s">
        <v>16</v>
      </c>
      <c r="H13" t="s">
        <v>16</v>
      </c>
      <c r="I13" t="s">
        <v>15</v>
      </c>
    </row>
    <row r="14" spans="1:9" x14ac:dyDescent="0.25">
      <c r="A14" t="s">
        <v>29</v>
      </c>
      <c r="B14">
        <v>9578.5033017378955</v>
      </c>
      <c r="C14">
        <v>3824.8200627267679</v>
      </c>
      <c r="D14">
        <v>15332.186540749022</v>
      </c>
      <c r="E14">
        <v>158</v>
      </c>
      <c r="F14">
        <v>4467.0506494333968</v>
      </c>
      <c r="G14" t="s">
        <v>14</v>
      </c>
      <c r="H14">
        <v>16128.971632749501</v>
      </c>
      <c r="I14">
        <v>3</v>
      </c>
    </row>
    <row r="15" spans="1:9" x14ac:dyDescent="0.25">
      <c r="A15" t="s">
        <v>30</v>
      </c>
      <c r="B15">
        <v>223.54534412920475</v>
      </c>
      <c r="C15" t="s">
        <v>14</v>
      </c>
      <c r="D15">
        <v>528.49767396721859</v>
      </c>
      <c r="E15">
        <v>7</v>
      </c>
      <c r="F15" t="s">
        <v>15</v>
      </c>
      <c r="G15" t="s">
        <v>16</v>
      </c>
      <c r="H15" t="s">
        <v>16</v>
      </c>
      <c r="I15" t="s">
        <v>15</v>
      </c>
    </row>
    <row r="16" spans="1:9" x14ac:dyDescent="0.25">
      <c r="A16" t="s">
        <v>31</v>
      </c>
      <c r="B16">
        <v>5185.6859537959099</v>
      </c>
      <c r="C16">
        <v>1672.6230475294051</v>
      </c>
      <c r="D16">
        <v>8698.7488600624147</v>
      </c>
      <c r="E16">
        <v>62</v>
      </c>
      <c r="F16">
        <v>199.87644493579865</v>
      </c>
      <c r="G16" t="s">
        <v>14</v>
      </c>
      <c r="H16">
        <v>606.42240340733588</v>
      </c>
      <c r="I16">
        <v>3</v>
      </c>
    </row>
    <row r="17" spans="1:9" x14ac:dyDescent="0.25">
      <c r="A17" t="s">
        <v>32</v>
      </c>
      <c r="B17">
        <v>10178.570387601852</v>
      </c>
      <c r="C17">
        <v>4730.2965151480603</v>
      </c>
      <c r="D17">
        <v>15626.844260055645</v>
      </c>
      <c r="E17">
        <v>139</v>
      </c>
      <c r="F17">
        <v>14.163318872451782</v>
      </c>
      <c r="I17">
        <v>1</v>
      </c>
    </row>
    <row r="18" spans="1:9" x14ac:dyDescent="0.25">
      <c r="A18" t="s">
        <v>33</v>
      </c>
      <c r="B18">
        <v>1077.1595522761345</v>
      </c>
      <c r="C18" t="s">
        <v>14</v>
      </c>
      <c r="D18">
        <v>2690.2330962907945</v>
      </c>
      <c r="E18">
        <v>21</v>
      </c>
      <c r="F18" t="s">
        <v>15</v>
      </c>
      <c r="G18" t="s">
        <v>16</v>
      </c>
      <c r="H18" t="s">
        <v>16</v>
      </c>
      <c r="I18" t="s">
        <v>15</v>
      </c>
    </row>
    <row r="19" spans="1:9" x14ac:dyDescent="0.25">
      <c r="A19" t="s">
        <v>34</v>
      </c>
      <c r="B19">
        <v>124.05731177330017</v>
      </c>
      <c r="C19" t="s">
        <v>14</v>
      </c>
      <c r="D19">
        <v>287.11050869446836</v>
      </c>
      <c r="E19">
        <v>5</v>
      </c>
      <c r="F19" t="s">
        <v>15</v>
      </c>
      <c r="G19" t="s">
        <v>16</v>
      </c>
      <c r="H19" t="s">
        <v>16</v>
      </c>
      <c r="I19" t="s">
        <v>15</v>
      </c>
    </row>
    <row r="20" spans="1:9" x14ac:dyDescent="0.25">
      <c r="A20" t="s">
        <v>35</v>
      </c>
      <c r="B20">
        <v>5445.6207438859856</v>
      </c>
      <c r="C20" t="s">
        <v>14</v>
      </c>
      <c r="D20">
        <v>11280.205171296235</v>
      </c>
      <c r="E20">
        <v>108</v>
      </c>
      <c r="F20">
        <v>15.610310792922974</v>
      </c>
      <c r="G20">
        <v>10.484339269164</v>
      </c>
      <c r="H20">
        <v>20.736282316681947</v>
      </c>
      <c r="I20">
        <v>2</v>
      </c>
    </row>
    <row r="21" spans="1:9" x14ac:dyDescent="0.25">
      <c r="A21" t="s">
        <v>36</v>
      </c>
      <c r="B21">
        <v>7350.5697214305401</v>
      </c>
      <c r="C21">
        <v>2592.3548628985545</v>
      </c>
      <c r="D21">
        <v>12108.784579962525</v>
      </c>
      <c r="E21">
        <v>88</v>
      </c>
      <c r="F21">
        <v>148.13436716794968</v>
      </c>
      <c r="G21" t="s">
        <v>14</v>
      </c>
      <c r="H21">
        <v>1930.4879312847477</v>
      </c>
      <c r="I21">
        <v>2</v>
      </c>
    </row>
    <row r="22" spans="1:9" x14ac:dyDescent="0.25">
      <c r="A22" t="s">
        <v>37</v>
      </c>
      <c r="B22">
        <v>594.96049232780933</v>
      </c>
      <c r="C22">
        <v>287.02817698307297</v>
      </c>
      <c r="D22">
        <v>902.8928076725457</v>
      </c>
      <c r="E22">
        <v>53</v>
      </c>
      <c r="F22">
        <v>68.932008266448975</v>
      </c>
      <c r="G22" t="s">
        <v>14</v>
      </c>
      <c r="H22">
        <v>222.29439828964408</v>
      </c>
      <c r="I22">
        <v>3</v>
      </c>
    </row>
    <row r="23" spans="1:9" x14ac:dyDescent="0.25">
      <c r="A23" t="s">
        <v>38</v>
      </c>
      <c r="B23">
        <v>852.1568873077631</v>
      </c>
      <c r="C23">
        <v>237.1602059941323</v>
      </c>
      <c r="D23">
        <v>1467.1535686213938</v>
      </c>
      <c r="E23">
        <v>55</v>
      </c>
      <c r="F23" t="s">
        <v>15</v>
      </c>
      <c r="G23" t="s">
        <v>16</v>
      </c>
      <c r="H23" t="s">
        <v>16</v>
      </c>
      <c r="I23" t="s">
        <v>15</v>
      </c>
    </row>
    <row r="24" spans="1:9" x14ac:dyDescent="0.25">
      <c r="A24" t="s">
        <v>39</v>
      </c>
      <c r="B24">
        <v>1012.6056927442551</v>
      </c>
      <c r="C24">
        <v>481.76066680487384</v>
      </c>
      <c r="D24">
        <v>1543.4507186836363</v>
      </c>
      <c r="E24">
        <v>66</v>
      </c>
      <c r="F24">
        <v>488.39358168840408</v>
      </c>
      <c r="G24" t="s">
        <v>14</v>
      </c>
      <c r="H24">
        <v>1588.7920652939215</v>
      </c>
      <c r="I24">
        <v>5</v>
      </c>
    </row>
    <row r="25" spans="1:9" x14ac:dyDescent="0.25">
      <c r="A25" t="s">
        <v>40</v>
      </c>
      <c r="B25">
        <v>6716.2052628993988</v>
      </c>
      <c r="C25">
        <v>2287.2422018496063</v>
      </c>
      <c r="D25">
        <v>11145.16832394919</v>
      </c>
      <c r="E25">
        <v>285</v>
      </c>
      <c r="F25">
        <v>59.619035005569458</v>
      </c>
      <c r="G25" t="s">
        <v>14</v>
      </c>
      <c r="H25">
        <v>126.13064775218228</v>
      </c>
      <c r="I25">
        <v>4</v>
      </c>
    </row>
    <row r="26" spans="1:9" x14ac:dyDescent="0.25">
      <c r="A26" t="s">
        <v>41</v>
      </c>
      <c r="B26">
        <v>621.01442690745034</v>
      </c>
      <c r="C26">
        <v>252.4800397362165</v>
      </c>
      <c r="D26">
        <v>989.54881407868425</v>
      </c>
      <c r="E26">
        <v>56</v>
      </c>
      <c r="F26">
        <v>29.161074161529541</v>
      </c>
      <c r="I26">
        <v>1</v>
      </c>
    </row>
    <row r="27" spans="1:9" x14ac:dyDescent="0.25">
      <c r="A27" t="s">
        <v>42</v>
      </c>
      <c r="B27">
        <v>1393.8813405036926</v>
      </c>
      <c r="C27" t="s">
        <v>14</v>
      </c>
      <c r="D27">
        <v>17312.481940354548</v>
      </c>
      <c r="E27">
        <v>2</v>
      </c>
      <c r="F27" t="s">
        <v>15</v>
      </c>
      <c r="G27" t="s">
        <v>16</v>
      </c>
      <c r="H27" t="s">
        <v>16</v>
      </c>
      <c r="I27" t="s">
        <v>15</v>
      </c>
    </row>
    <row r="28" spans="1:9" x14ac:dyDescent="0.25">
      <c r="A28" t="s">
        <v>43</v>
      </c>
      <c r="B28">
        <v>16437.151471793652</v>
      </c>
      <c r="C28">
        <v>9102.5550050504244</v>
      </c>
      <c r="D28">
        <v>23771.747938536879</v>
      </c>
      <c r="E28">
        <v>265</v>
      </c>
      <c r="F28">
        <v>148.1498190164566</v>
      </c>
      <c r="G28" t="s">
        <v>14</v>
      </c>
      <c r="H28">
        <v>305.39440289606114</v>
      </c>
      <c r="I28">
        <v>5</v>
      </c>
    </row>
    <row r="29" spans="1:9" x14ac:dyDescent="0.25">
      <c r="A29" t="s">
        <v>44</v>
      </c>
      <c r="B29">
        <v>4101.2333756089211</v>
      </c>
      <c r="C29">
        <v>1453.4830091270474</v>
      </c>
      <c r="D29">
        <v>6748.9837420907952</v>
      </c>
      <c r="E29">
        <v>99</v>
      </c>
      <c r="F29">
        <v>82.524513602256775</v>
      </c>
      <c r="G29" t="s">
        <v>14</v>
      </c>
      <c r="H29">
        <v>564.22053522143597</v>
      </c>
      <c r="I29">
        <v>2</v>
      </c>
    </row>
    <row r="30" spans="1:9" x14ac:dyDescent="0.25">
      <c r="A30" t="s">
        <v>45</v>
      </c>
      <c r="B30">
        <v>1879.1713758558035</v>
      </c>
      <c r="C30" t="s">
        <v>14</v>
      </c>
      <c r="D30">
        <v>3968.8588656725601</v>
      </c>
      <c r="E30">
        <v>40</v>
      </c>
      <c r="F30" t="s">
        <v>15</v>
      </c>
      <c r="G30" t="s">
        <v>16</v>
      </c>
      <c r="H30" t="s">
        <v>16</v>
      </c>
      <c r="I30" t="s">
        <v>15</v>
      </c>
    </row>
    <row r="31" spans="1:9" x14ac:dyDescent="0.25">
      <c r="A31" t="s">
        <v>46</v>
      </c>
      <c r="B31">
        <v>1807.6379953920841</v>
      </c>
      <c r="C31">
        <v>68.246169911752077</v>
      </c>
      <c r="D31">
        <v>3547.0298208724162</v>
      </c>
      <c r="E31">
        <v>58</v>
      </c>
      <c r="F31" t="s">
        <v>15</v>
      </c>
      <c r="G31" t="s">
        <v>16</v>
      </c>
      <c r="H31" t="s">
        <v>16</v>
      </c>
      <c r="I31" t="s">
        <v>15</v>
      </c>
    </row>
    <row r="32" spans="1:9" x14ac:dyDescent="0.25">
      <c r="A32" t="s">
        <v>47</v>
      </c>
      <c r="B32">
        <v>5344.1092255115509</v>
      </c>
      <c r="C32">
        <v>564.73366525307756</v>
      </c>
      <c r="D32">
        <v>10123.484785770024</v>
      </c>
      <c r="E32">
        <v>77</v>
      </c>
      <c r="F32">
        <v>0</v>
      </c>
      <c r="I32">
        <v>1</v>
      </c>
    </row>
    <row r="33" spans="1:9" x14ac:dyDescent="0.25">
      <c r="A33" t="s">
        <v>48</v>
      </c>
      <c r="B33">
        <v>5281.5277339220047</v>
      </c>
      <c r="C33">
        <v>1203.9193955519236</v>
      </c>
      <c r="D33">
        <v>9359.1360722920854</v>
      </c>
      <c r="E33">
        <v>97</v>
      </c>
      <c r="F33">
        <v>28.706005811691284</v>
      </c>
      <c r="I33">
        <v>1</v>
      </c>
    </row>
    <row r="34" spans="1:9" x14ac:dyDescent="0.25">
      <c r="A34" t="s">
        <v>49</v>
      </c>
      <c r="B34">
        <v>6053.9376491904259</v>
      </c>
      <c r="C34">
        <v>3385.3185210530901</v>
      </c>
      <c r="D34">
        <v>8722.5567773277617</v>
      </c>
      <c r="E34">
        <v>111</v>
      </c>
      <c r="F34">
        <v>43.210892081260681</v>
      </c>
      <c r="G34" t="s">
        <v>14</v>
      </c>
      <c r="H34">
        <v>315.45432778514845</v>
      </c>
      <c r="I34">
        <v>2</v>
      </c>
    </row>
    <row r="35" spans="1:9" x14ac:dyDescent="0.25">
      <c r="A35" t="s">
        <v>50</v>
      </c>
      <c r="B35">
        <v>2501.467396330755</v>
      </c>
      <c r="C35" t="s">
        <v>14</v>
      </c>
      <c r="D35">
        <v>5526.9840288118203</v>
      </c>
      <c r="E35">
        <v>35</v>
      </c>
      <c r="F35" t="s">
        <v>15</v>
      </c>
      <c r="G35" t="s">
        <v>16</v>
      </c>
      <c r="H35" t="s">
        <v>16</v>
      </c>
      <c r="I35" t="s">
        <v>15</v>
      </c>
    </row>
    <row r="36" spans="1:9" x14ac:dyDescent="0.25">
      <c r="A36" t="s">
        <v>51</v>
      </c>
      <c r="B36">
        <v>693.77438753843307</v>
      </c>
      <c r="C36" t="s">
        <v>14</v>
      </c>
      <c r="D36">
        <v>1468.757545897593</v>
      </c>
      <c r="E36">
        <v>12</v>
      </c>
      <c r="F36" t="s">
        <v>15</v>
      </c>
      <c r="G36" t="s">
        <v>16</v>
      </c>
      <c r="H36" t="s">
        <v>16</v>
      </c>
      <c r="I36" t="s">
        <v>15</v>
      </c>
    </row>
    <row r="37" spans="1:9" x14ac:dyDescent="0.25">
      <c r="A37" t="s">
        <v>52</v>
      </c>
      <c r="B37">
        <v>7050.3707045264746</v>
      </c>
      <c r="C37">
        <v>3927.5476624470321</v>
      </c>
      <c r="D37">
        <v>10173.193746605917</v>
      </c>
      <c r="E37">
        <v>189</v>
      </c>
      <c r="F37">
        <v>73.41908317420075</v>
      </c>
      <c r="G37" t="s">
        <v>14</v>
      </c>
      <c r="H37">
        <v>922.71529039853704</v>
      </c>
      <c r="I37">
        <v>2</v>
      </c>
    </row>
    <row r="38" spans="1:9" x14ac:dyDescent="0.25">
      <c r="A38" t="s">
        <v>53</v>
      </c>
      <c r="B38">
        <v>9153.0829723271254</v>
      </c>
      <c r="C38">
        <v>3027.8550686943818</v>
      </c>
      <c r="D38">
        <v>15278.310875959869</v>
      </c>
      <c r="E38">
        <v>123</v>
      </c>
      <c r="F38">
        <v>143.35587024688721</v>
      </c>
      <c r="G38" t="s">
        <v>14</v>
      </c>
      <c r="H38">
        <v>383.55595805693372</v>
      </c>
      <c r="I38">
        <v>4</v>
      </c>
    </row>
    <row r="39" spans="1:9" x14ac:dyDescent="0.25">
      <c r="A39" t="s">
        <v>17</v>
      </c>
      <c r="B39">
        <v>128.48862246505234</v>
      </c>
      <c r="C39" t="s">
        <v>14</v>
      </c>
      <c r="D39">
        <v>280.45252898969011</v>
      </c>
      <c r="E39">
        <v>20</v>
      </c>
      <c r="F39" t="s">
        <v>15</v>
      </c>
      <c r="G39" t="s">
        <v>16</v>
      </c>
      <c r="H39" t="s">
        <v>16</v>
      </c>
      <c r="I39" t="s">
        <v>15</v>
      </c>
    </row>
    <row r="40" spans="1:9" x14ac:dyDescent="0.25">
      <c r="A40" t="s">
        <v>18</v>
      </c>
      <c r="B40">
        <v>181778.31902251457</v>
      </c>
      <c r="C40">
        <v>90767.179502627841</v>
      </c>
      <c r="D40">
        <v>272789.45854240132</v>
      </c>
      <c r="E40">
        <v>5539</v>
      </c>
      <c r="F40">
        <v>6069.4613828085821</v>
      </c>
      <c r="G40" t="s">
        <v>14</v>
      </c>
      <c r="H40">
        <v>12640.307524782209</v>
      </c>
      <c r="I40">
        <v>94</v>
      </c>
    </row>
    <row r="41" spans="1:9" x14ac:dyDescent="0.25">
      <c r="A41" t="s">
        <v>19</v>
      </c>
      <c r="B41">
        <v>326630.11136982217</v>
      </c>
      <c r="C41">
        <v>181482.05195710863</v>
      </c>
      <c r="D41">
        <v>471778.17078253569</v>
      </c>
      <c r="E41">
        <v>9307</v>
      </c>
      <c r="F41">
        <v>14255.589721014965</v>
      </c>
      <c r="G41">
        <v>1560.2604799436122</v>
      </c>
      <c r="H41">
        <v>26950.918962086318</v>
      </c>
      <c r="I41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6"/>
  <sheetViews>
    <sheetView topLeftCell="A19" workbookViewId="0">
      <selection activeCell="F51" sqref="F51"/>
    </sheetView>
  </sheetViews>
  <sheetFormatPr defaultColWidth="8.85546875" defaultRowHeight="15" x14ac:dyDescent="0.25"/>
  <cols>
    <col min="1" max="1" width="27.42578125" customWidth="1"/>
  </cols>
  <sheetData>
    <row r="1" spans="1:9" x14ac:dyDescent="0.25">
      <c r="A1" t="s">
        <v>68</v>
      </c>
      <c r="B1" t="s">
        <v>6</v>
      </c>
    </row>
    <row r="2" spans="1:9" x14ac:dyDescent="0.25">
      <c r="A2" t="s">
        <v>69</v>
      </c>
      <c r="B2" t="s">
        <v>7</v>
      </c>
      <c r="F2" t="s">
        <v>8</v>
      </c>
    </row>
    <row r="3" spans="1:9" x14ac:dyDescent="0.25">
      <c r="A3" t="s">
        <v>9</v>
      </c>
      <c r="B3" t="s">
        <v>10</v>
      </c>
      <c r="C3" t="s">
        <v>11</v>
      </c>
      <c r="D3" t="s">
        <v>12</v>
      </c>
      <c r="E3" t="s">
        <v>3</v>
      </c>
    </row>
    <row r="4" spans="1:9" x14ac:dyDescent="0.25">
      <c r="A4" t="s">
        <v>13</v>
      </c>
      <c r="B4">
        <v>265178.48789377516</v>
      </c>
      <c r="C4">
        <v>131298.6870608032</v>
      </c>
      <c r="D4">
        <v>399058.28872674715</v>
      </c>
      <c r="E4">
        <v>5262</v>
      </c>
      <c r="F4">
        <v>24583.793470262484</v>
      </c>
      <c r="G4" t="s">
        <v>14</v>
      </c>
      <c r="H4">
        <v>88300.337940111291</v>
      </c>
      <c r="I4">
        <v>11</v>
      </c>
    </row>
    <row r="5" spans="1:9" x14ac:dyDescent="0.25">
      <c r="A5" t="s">
        <v>20</v>
      </c>
      <c r="B5">
        <v>137.64246731996536</v>
      </c>
      <c r="C5" t="s">
        <v>14</v>
      </c>
      <c r="D5">
        <v>358.46398632075727</v>
      </c>
      <c r="E5">
        <v>7</v>
      </c>
      <c r="F5" t="s">
        <v>15</v>
      </c>
      <c r="G5" t="s">
        <v>16</v>
      </c>
      <c r="H5" t="s">
        <v>16</v>
      </c>
      <c r="I5" t="s">
        <v>15</v>
      </c>
    </row>
    <row r="6" spans="1:9" x14ac:dyDescent="0.25">
      <c r="A6" t="s">
        <v>21</v>
      </c>
      <c r="B6">
        <v>1643.320404946804</v>
      </c>
      <c r="C6">
        <v>1064.2606387313594</v>
      </c>
      <c r="D6">
        <v>2222.3801711622486</v>
      </c>
      <c r="E6">
        <v>95</v>
      </c>
      <c r="F6" t="s">
        <v>15</v>
      </c>
      <c r="G6" t="s">
        <v>16</v>
      </c>
      <c r="H6" t="s">
        <v>16</v>
      </c>
      <c r="I6" t="s">
        <v>15</v>
      </c>
    </row>
    <row r="7" spans="1:9" x14ac:dyDescent="0.25">
      <c r="A7" t="s">
        <v>22</v>
      </c>
      <c r="B7">
        <v>32402.577307671309</v>
      </c>
      <c r="C7">
        <v>19657.911004605245</v>
      </c>
      <c r="D7">
        <v>45147.243610737372</v>
      </c>
      <c r="E7">
        <v>644</v>
      </c>
      <c r="F7">
        <v>7492.7606046199799</v>
      </c>
      <c r="G7" t="s">
        <v>14</v>
      </c>
      <c r="H7">
        <v>93110.935665913639</v>
      </c>
      <c r="I7">
        <v>4</v>
      </c>
    </row>
    <row r="8" spans="1:9" x14ac:dyDescent="0.25">
      <c r="A8" t="s">
        <v>23</v>
      </c>
      <c r="B8">
        <v>8614.3506713629013</v>
      </c>
      <c r="C8">
        <v>5522.0595867199672</v>
      </c>
      <c r="D8">
        <v>11706.641756005836</v>
      </c>
      <c r="E8">
        <v>258</v>
      </c>
      <c r="F8">
        <v>229.39677297969251</v>
      </c>
      <c r="I8">
        <v>2</v>
      </c>
    </row>
    <row r="9" spans="1:9" x14ac:dyDescent="0.25">
      <c r="A9" t="s">
        <v>24</v>
      </c>
      <c r="B9">
        <v>953.9502546787262</v>
      </c>
      <c r="C9">
        <v>427.1263976519682</v>
      </c>
      <c r="D9">
        <v>1480.7741117054843</v>
      </c>
      <c r="E9">
        <v>32</v>
      </c>
      <c r="F9" t="s">
        <v>15</v>
      </c>
      <c r="G9" t="s">
        <v>16</v>
      </c>
      <c r="H9" t="s">
        <v>16</v>
      </c>
      <c r="I9" t="s">
        <v>15</v>
      </c>
    </row>
    <row r="10" spans="1:9" x14ac:dyDescent="0.25">
      <c r="A10" t="s">
        <v>25</v>
      </c>
      <c r="B10" t="s">
        <v>15</v>
      </c>
      <c r="C10" t="s">
        <v>16</v>
      </c>
      <c r="D10" t="s">
        <v>16</v>
      </c>
      <c r="E10" t="s">
        <v>15</v>
      </c>
      <c r="F10" t="s">
        <v>15</v>
      </c>
      <c r="G10" t="s">
        <v>16</v>
      </c>
      <c r="H10" t="s">
        <v>16</v>
      </c>
      <c r="I10" t="s">
        <v>15</v>
      </c>
    </row>
    <row r="11" spans="1:9" x14ac:dyDescent="0.25">
      <c r="A11" t="s">
        <v>26</v>
      </c>
      <c r="B11" t="s">
        <v>15</v>
      </c>
      <c r="C11" t="s">
        <v>16</v>
      </c>
      <c r="D11" t="s">
        <v>16</v>
      </c>
      <c r="E11" t="s">
        <v>15</v>
      </c>
      <c r="F11" t="s">
        <v>15</v>
      </c>
      <c r="G11" t="s">
        <v>16</v>
      </c>
      <c r="H11" t="s">
        <v>16</v>
      </c>
      <c r="I11" t="s">
        <v>15</v>
      </c>
    </row>
    <row r="12" spans="1:9" x14ac:dyDescent="0.25">
      <c r="A12" t="s">
        <v>27</v>
      </c>
      <c r="B12">
        <v>12517.429353713989</v>
      </c>
      <c r="C12">
        <v>2332.4794696181871</v>
      </c>
      <c r="D12">
        <v>22702.379237809793</v>
      </c>
      <c r="E12">
        <v>99</v>
      </c>
      <c r="F12" t="s">
        <v>15</v>
      </c>
      <c r="G12" t="s">
        <v>16</v>
      </c>
      <c r="H12" t="s">
        <v>16</v>
      </c>
      <c r="I12" t="s">
        <v>15</v>
      </c>
    </row>
    <row r="13" spans="1:9" x14ac:dyDescent="0.25">
      <c r="A13" t="s">
        <v>28</v>
      </c>
      <c r="B13">
        <v>259.04192959539557</v>
      </c>
      <c r="C13">
        <v>51.032994477199452</v>
      </c>
      <c r="D13">
        <v>467.05086471359169</v>
      </c>
      <c r="E13">
        <v>10</v>
      </c>
      <c r="F13" t="s">
        <v>15</v>
      </c>
      <c r="G13" t="s">
        <v>16</v>
      </c>
      <c r="H13" t="s">
        <v>16</v>
      </c>
      <c r="I13" t="s">
        <v>15</v>
      </c>
    </row>
    <row r="14" spans="1:9" x14ac:dyDescent="0.25">
      <c r="A14" t="s">
        <v>29</v>
      </c>
      <c r="B14">
        <v>13.95726948996068</v>
      </c>
      <c r="C14">
        <v>1.0707299775582708</v>
      </c>
      <c r="D14">
        <v>26.843809002363088</v>
      </c>
      <c r="E14">
        <v>6</v>
      </c>
      <c r="F14" t="s">
        <v>15</v>
      </c>
      <c r="G14" t="s">
        <v>16</v>
      </c>
      <c r="H14" t="s">
        <v>16</v>
      </c>
      <c r="I14" t="s">
        <v>15</v>
      </c>
    </row>
    <row r="15" spans="1:9" x14ac:dyDescent="0.25">
      <c r="A15" t="s">
        <v>30</v>
      </c>
      <c r="B15">
        <v>3821.5626401752234</v>
      </c>
      <c r="C15">
        <v>500.8053091092861</v>
      </c>
      <c r="D15">
        <v>7142.3199712411606</v>
      </c>
      <c r="E15">
        <v>72</v>
      </c>
      <c r="F15" t="s">
        <v>15</v>
      </c>
      <c r="G15" t="s">
        <v>16</v>
      </c>
      <c r="H15" t="s">
        <v>16</v>
      </c>
      <c r="I15" t="s">
        <v>15</v>
      </c>
    </row>
    <row r="16" spans="1:9" x14ac:dyDescent="0.25">
      <c r="A16" t="s">
        <v>31</v>
      </c>
      <c r="B16">
        <v>591.80003452301025</v>
      </c>
      <c r="C16" t="s">
        <v>14</v>
      </c>
      <c r="D16">
        <v>3018.9341090538637</v>
      </c>
      <c r="E16">
        <v>2</v>
      </c>
      <c r="F16" t="s">
        <v>15</v>
      </c>
      <c r="G16" t="s">
        <v>16</v>
      </c>
      <c r="H16" t="s">
        <v>16</v>
      </c>
      <c r="I16" t="s">
        <v>15</v>
      </c>
    </row>
    <row r="17" spans="1:9" x14ac:dyDescent="0.25">
      <c r="A17" t="s">
        <v>32</v>
      </c>
      <c r="B17">
        <v>499.05722641944885</v>
      </c>
      <c r="C17" t="s">
        <v>14</v>
      </c>
      <c r="D17">
        <v>1461.2189646090214</v>
      </c>
      <c r="E17">
        <v>5</v>
      </c>
      <c r="F17" t="s">
        <v>15</v>
      </c>
      <c r="G17" t="s">
        <v>16</v>
      </c>
      <c r="H17" t="s">
        <v>16</v>
      </c>
      <c r="I17" t="s">
        <v>15</v>
      </c>
    </row>
    <row r="18" spans="1:9" x14ac:dyDescent="0.25">
      <c r="A18" t="s">
        <v>33</v>
      </c>
      <c r="B18">
        <v>3296.1541977524757</v>
      </c>
      <c r="C18">
        <v>1107.9684661814099</v>
      </c>
      <c r="D18">
        <v>5484.3399293235416</v>
      </c>
      <c r="E18">
        <v>70</v>
      </c>
      <c r="F18" t="s">
        <v>15</v>
      </c>
      <c r="G18" t="s">
        <v>16</v>
      </c>
      <c r="H18" t="s">
        <v>16</v>
      </c>
      <c r="I18" t="s">
        <v>15</v>
      </c>
    </row>
    <row r="19" spans="1:9" x14ac:dyDescent="0.25">
      <c r="A19" t="s">
        <v>34</v>
      </c>
      <c r="B19">
        <v>2200.9935650229454</v>
      </c>
      <c r="C19" t="s">
        <v>14</v>
      </c>
      <c r="D19">
        <v>4492.5786585156902</v>
      </c>
      <c r="E19">
        <v>39</v>
      </c>
      <c r="F19" t="s">
        <v>15</v>
      </c>
      <c r="G19" t="s">
        <v>16</v>
      </c>
      <c r="H19" t="s">
        <v>16</v>
      </c>
      <c r="I19" t="s">
        <v>15</v>
      </c>
    </row>
    <row r="20" spans="1:9" x14ac:dyDescent="0.25">
      <c r="A20" t="s">
        <v>35</v>
      </c>
      <c r="B20">
        <v>1279.6147704124451</v>
      </c>
      <c r="C20" t="s">
        <v>14</v>
      </c>
      <c r="D20">
        <v>2627.9959143491687</v>
      </c>
      <c r="E20">
        <v>18</v>
      </c>
      <c r="F20" t="s">
        <v>15</v>
      </c>
      <c r="G20" t="s">
        <v>16</v>
      </c>
      <c r="H20" t="s">
        <v>16</v>
      </c>
      <c r="I20" t="s">
        <v>15</v>
      </c>
    </row>
    <row r="21" spans="1:9" x14ac:dyDescent="0.25">
      <c r="A21" t="s">
        <v>36</v>
      </c>
      <c r="B21" t="s">
        <v>15</v>
      </c>
      <c r="C21" t="s">
        <v>16</v>
      </c>
      <c r="D21" t="s">
        <v>16</v>
      </c>
      <c r="E21" t="s">
        <v>15</v>
      </c>
      <c r="F21" t="s">
        <v>15</v>
      </c>
      <c r="G21" t="s">
        <v>16</v>
      </c>
      <c r="H21" t="s">
        <v>16</v>
      </c>
      <c r="I21" t="s">
        <v>15</v>
      </c>
    </row>
    <row r="22" spans="1:9" x14ac:dyDescent="0.25">
      <c r="A22" t="s">
        <v>37</v>
      </c>
      <c r="B22">
        <v>2711.6151504218578</v>
      </c>
      <c r="C22">
        <v>784.3646789081406</v>
      </c>
      <c r="D22">
        <v>4638.8656219355753</v>
      </c>
      <c r="E22">
        <v>83</v>
      </c>
      <c r="F22" t="s">
        <v>15</v>
      </c>
      <c r="G22" t="s">
        <v>16</v>
      </c>
      <c r="H22" t="s">
        <v>16</v>
      </c>
      <c r="I22" t="s">
        <v>15</v>
      </c>
    </row>
    <row r="23" spans="1:9" x14ac:dyDescent="0.25">
      <c r="A23" t="s">
        <v>38</v>
      </c>
      <c r="B23">
        <v>1980.9511579871178</v>
      </c>
      <c r="C23">
        <v>649.18859534389048</v>
      </c>
      <c r="D23">
        <v>3312.7137206303451</v>
      </c>
      <c r="E23">
        <v>50</v>
      </c>
      <c r="F23">
        <v>11314.641556739807</v>
      </c>
      <c r="G23" t="s">
        <v>14</v>
      </c>
      <c r="H23">
        <v>141615.58384364229</v>
      </c>
      <c r="I23">
        <v>2</v>
      </c>
    </row>
    <row r="24" spans="1:9" x14ac:dyDescent="0.25">
      <c r="A24" t="s">
        <v>39</v>
      </c>
      <c r="B24">
        <v>7160.2897337675095</v>
      </c>
      <c r="C24">
        <v>550.23729886014735</v>
      </c>
      <c r="D24">
        <v>13770.342168674872</v>
      </c>
      <c r="E24">
        <v>66</v>
      </c>
      <c r="F24" t="s">
        <v>15</v>
      </c>
      <c r="G24" t="s">
        <v>16</v>
      </c>
      <c r="H24" t="s">
        <v>16</v>
      </c>
      <c r="I24" t="s">
        <v>15</v>
      </c>
    </row>
    <row r="25" spans="1:9" x14ac:dyDescent="0.25">
      <c r="A25" t="s">
        <v>40</v>
      </c>
      <c r="B25">
        <v>12757.588080048561</v>
      </c>
      <c r="C25">
        <v>7707.060869293522</v>
      </c>
      <c r="D25">
        <v>17808.115290803602</v>
      </c>
      <c r="E25">
        <v>219</v>
      </c>
      <c r="F25" t="s">
        <v>15</v>
      </c>
      <c r="G25" t="s">
        <v>16</v>
      </c>
      <c r="H25" t="s">
        <v>16</v>
      </c>
      <c r="I25" t="s">
        <v>15</v>
      </c>
    </row>
    <row r="26" spans="1:9" x14ac:dyDescent="0.25">
      <c r="A26" t="s">
        <v>41</v>
      </c>
      <c r="B26">
        <v>2024.7417024374008</v>
      </c>
      <c r="C26">
        <v>1243.1417114605379</v>
      </c>
      <c r="D26">
        <v>2806.3416934142638</v>
      </c>
      <c r="E26">
        <v>54</v>
      </c>
      <c r="F26" t="s">
        <v>15</v>
      </c>
      <c r="G26" t="s">
        <v>16</v>
      </c>
      <c r="H26" t="s">
        <v>16</v>
      </c>
      <c r="I26" t="s">
        <v>15</v>
      </c>
    </row>
    <row r="27" spans="1:9" x14ac:dyDescent="0.25">
      <c r="A27" t="s">
        <v>42</v>
      </c>
      <c r="B27">
        <v>65.487269401550293</v>
      </c>
      <c r="C27" t="s">
        <v>14</v>
      </c>
      <c r="D27">
        <v>162.32529084872817</v>
      </c>
      <c r="E27">
        <v>5</v>
      </c>
      <c r="F27">
        <v>5015.2111053466797</v>
      </c>
      <c r="I27">
        <v>1</v>
      </c>
    </row>
    <row r="28" spans="1:9" x14ac:dyDescent="0.25">
      <c r="A28" t="s">
        <v>43</v>
      </c>
      <c r="B28">
        <v>426.88235116004944</v>
      </c>
      <c r="C28">
        <v>15.262543774287678</v>
      </c>
      <c r="D28">
        <v>838.5021585458112</v>
      </c>
      <c r="E28">
        <v>10</v>
      </c>
      <c r="F28" t="s">
        <v>15</v>
      </c>
      <c r="G28" t="s">
        <v>16</v>
      </c>
      <c r="H28" t="s">
        <v>16</v>
      </c>
      <c r="I28" t="s">
        <v>15</v>
      </c>
    </row>
    <row r="29" spans="1:9" x14ac:dyDescent="0.25">
      <c r="A29" t="s">
        <v>44</v>
      </c>
      <c r="B29">
        <v>2891.3324811458588</v>
      </c>
      <c r="C29" t="s">
        <v>14</v>
      </c>
      <c r="D29">
        <v>6592.1558669697079</v>
      </c>
      <c r="E29">
        <v>26</v>
      </c>
      <c r="F29" t="s">
        <v>15</v>
      </c>
      <c r="G29" t="s">
        <v>16</v>
      </c>
      <c r="H29" t="s">
        <v>16</v>
      </c>
      <c r="I29" t="s">
        <v>15</v>
      </c>
    </row>
    <row r="30" spans="1:9" x14ac:dyDescent="0.25">
      <c r="A30" t="s">
        <v>45</v>
      </c>
      <c r="B30">
        <v>11227.415087878704</v>
      </c>
      <c r="C30" t="s">
        <v>14</v>
      </c>
      <c r="D30">
        <v>23303.997064534462</v>
      </c>
      <c r="E30">
        <v>192</v>
      </c>
      <c r="F30" t="s">
        <v>15</v>
      </c>
      <c r="G30" t="s">
        <v>16</v>
      </c>
      <c r="H30" t="s">
        <v>16</v>
      </c>
      <c r="I30" t="s">
        <v>15</v>
      </c>
    </row>
    <row r="31" spans="1:9" x14ac:dyDescent="0.25">
      <c r="A31" t="s">
        <v>46</v>
      </c>
      <c r="B31">
        <v>16725.365511059761</v>
      </c>
      <c r="C31" t="s">
        <v>14</v>
      </c>
      <c r="D31">
        <v>43843.45066889665</v>
      </c>
      <c r="E31">
        <v>94</v>
      </c>
      <c r="F31" t="s">
        <v>15</v>
      </c>
      <c r="G31" t="s">
        <v>16</v>
      </c>
      <c r="H31" t="s">
        <v>16</v>
      </c>
      <c r="I31" t="s">
        <v>15</v>
      </c>
    </row>
    <row r="32" spans="1:9" x14ac:dyDescent="0.25">
      <c r="A32" t="s">
        <v>47</v>
      </c>
      <c r="B32">
        <v>1666.2558283805847</v>
      </c>
      <c r="C32">
        <v>408.45183564591275</v>
      </c>
      <c r="D32">
        <v>2924.0598211152565</v>
      </c>
      <c r="E32">
        <v>22</v>
      </c>
      <c r="F32" t="s">
        <v>15</v>
      </c>
      <c r="G32" t="s">
        <v>16</v>
      </c>
      <c r="H32" t="s">
        <v>16</v>
      </c>
      <c r="I32" t="s">
        <v>15</v>
      </c>
    </row>
    <row r="33" spans="1:9" x14ac:dyDescent="0.25">
      <c r="A33" t="s">
        <v>48</v>
      </c>
      <c r="B33" t="s">
        <v>15</v>
      </c>
      <c r="C33" t="s">
        <v>16</v>
      </c>
      <c r="D33" t="s">
        <v>16</v>
      </c>
      <c r="E33" t="s">
        <v>15</v>
      </c>
      <c r="F33" t="s">
        <v>15</v>
      </c>
      <c r="G33" t="s">
        <v>16</v>
      </c>
      <c r="H33" t="s">
        <v>16</v>
      </c>
      <c r="I33" t="s">
        <v>15</v>
      </c>
    </row>
    <row r="34" spans="1:9" x14ac:dyDescent="0.25">
      <c r="A34" t="s">
        <v>49</v>
      </c>
      <c r="B34">
        <v>3255.02596531976</v>
      </c>
      <c r="C34" t="s">
        <v>14</v>
      </c>
      <c r="D34">
        <v>7251.1677908770043</v>
      </c>
      <c r="E34">
        <v>38</v>
      </c>
      <c r="F34" t="s">
        <v>15</v>
      </c>
      <c r="G34" t="s">
        <v>16</v>
      </c>
      <c r="H34" t="s">
        <v>16</v>
      </c>
      <c r="I34" t="s">
        <v>15</v>
      </c>
    </row>
    <row r="35" spans="1:9" x14ac:dyDescent="0.25">
      <c r="A35" t="s">
        <v>50</v>
      </c>
      <c r="B35">
        <v>182.24213266372681</v>
      </c>
      <c r="C35" t="s">
        <v>14</v>
      </c>
      <c r="D35">
        <v>403.00536024001087</v>
      </c>
      <c r="E35">
        <v>7</v>
      </c>
      <c r="F35" t="s">
        <v>15</v>
      </c>
      <c r="G35" t="s">
        <v>16</v>
      </c>
      <c r="H35" t="s">
        <v>16</v>
      </c>
      <c r="I35" t="s">
        <v>15</v>
      </c>
    </row>
    <row r="36" spans="1:9" x14ac:dyDescent="0.25">
      <c r="A36" t="s">
        <v>51</v>
      </c>
      <c r="B36">
        <v>2851.4959522485733</v>
      </c>
      <c r="C36">
        <v>759.26383919989757</v>
      </c>
      <c r="D36">
        <v>4943.7280652972495</v>
      </c>
      <c r="E36">
        <v>67</v>
      </c>
      <c r="F36" t="s">
        <v>15</v>
      </c>
      <c r="G36" t="s">
        <v>16</v>
      </c>
      <c r="H36" t="s">
        <v>16</v>
      </c>
      <c r="I36" t="s">
        <v>15</v>
      </c>
    </row>
    <row r="37" spans="1:9" x14ac:dyDescent="0.25">
      <c r="A37" t="s">
        <v>52</v>
      </c>
      <c r="B37">
        <v>652.01291548587392</v>
      </c>
      <c r="C37">
        <v>75.212206151546866</v>
      </c>
      <c r="D37">
        <v>1228.8136248202009</v>
      </c>
      <c r="E37">
        <v>14</v>
      </c>
      <c r="F37" t="s">
        <v>15</v>
      </c>
      <c r="G37" t="s">
        <v>16</v>
      </c>
      <c r="H37" t="s">
        <v>16</v>
      </c>
      <c r="I37" t="s">
        <v>15</v>
      </c>
    </row>
    <row r="38" spans="1:9" x14ac:dyDescent="0.25">
      <c r="A38" t="s">
        <v>53</v>
      </c>
      <c r="B38">
        <v>19.639682594729294</v>
      </c>
      <c r="C38" t="s">
        <v>14</v>
      </c>
      <c r="D38">
        <v>183.81293433855134</v>
      </c>
      <c r="E38">
        <v>2</v>
      </c>
      <c r="F38" t="s">
        <v>15</v>
      </c>
      <c r="G38" t="s">
        <v>16</v>
      </c>
      <c r="H38" t="s">
        <v>16</v>
      </c>
      <c r="I38" t="s">
        <v>15</v>
      </c>
    </row>
    <row r="39" spans="1:9" x14ac:dyDescent="0.25">
      <c r="A39" t="s">
        <v>54</v>
      </c>
      <c r="B39">
        <v>3337.288212810548</v>
      </c>
      <c r="C39">
        <v>1595.7472615038982</v>
      </c>
      <c r="D39">
        <v>5078.8291641171982</v>
      </c>
      <c r="E39">
        <v>153</v>
      </c>
      <c r="F39" t="s">
        <v>15</v>
      </c>
      <c r="G39" t="s">
        <v>16</v>
      </c>
      <c r="H39" t="s">
        <v>16</v>
      </c>
      <c r="I39" t="s">
        <v>15</v>
      </c>
    </row>
    <row r="40" spans="1:9" x14ac:dyDescent="0.25">
      <c r="A40" t="s">
        <v>55</v>
      </c>
      <c r="B40">
        <v>127011.40658587846</v>
      </c>
      <c r="C40">
        <v>63943.399478509222</v>
      </c>
      <c r="D40">
        <v>190079.41369324771</v>
      </c>
      <c r="E40">
        <v>2803</v>
      </c>
      <c r="F40">
        <v>531.78343057632446</v>
      </c>
      <c r="I40">
        <v>2</v>
      </c>
    </row>
    <row r="41" spans="1:9" x14ac:dyDescent="0.25">
      <c r="A41" t="s">
        <v>56</v>
      </c>
      <c r="B41">
        <v>265178.48789377511</v>
      </c>
      <c r="C41">
        <v>131298.68706080315</v>
      </c>
      <c r="D41">
        <v>399058.28872674704</v>
      </c>
      <c r="E41">
        <v>5262</v>
      </c>
      <c r="F41">
        <v>24583.793470262484</v>
      </c>
      <c r="G41" t="s">
        <v>14</v>
      </c>
      <c r="H41">
        <v>88300.337940111291</v>
      </c>
      <c r="I41">
        <v>11</v>
      </c>
    </row>
    <row r="42" spans="1:9" x14ac:dyDescent="0.25">
      <c r="A42" t="s">
        <v>72</v>
      </c>
      <c r="B42">
        <v>29.8486308038608</v>
      </c>
      <c r="C42">
        <v>8.2937341979901511</v>
      </c>
      <c r="D42">
        <v>51.403527409731453</v>
      </c>
      <c r="E42">
        <v>38</v>
      </c>
      <c r="F42" t="s">
        <v>15</v>
      </c>
      <c r="G42" t="s">
        <v>16</v>
      </c>
      <c r="H42" t="s">
        <v>16</v>
      </c>
      <c r="I42" t="s">
        <v>15</v>
      </c>
    </row>
    <row r="43" spans="1:9" x14ac:dyDescent="0.25">
      <c r="A43" t="s">
        <v>73</v>
      </c>
      <c r="B43">
        <v>88.961113972589374</v>
      </c>
      <c r="C43">
        <v>25.126510631415208</v>
      </c>
      <c r="D43">
        <v>152.79571731376353</v>
      </c>
      <c r="E43">
        <v>67</v>
      </c>
      <c r="F43" t="s">
        <v>15</v>
      </c>
      <c r="G43" t="s">
        <v>16</v>
      </c>
      <c r="H43" t="s">
        <v>16</v>
      </c>
      <c r="I43" t="s">
        <v>15</v>
      </c>
    </row>
    <row r="44" spans="1:9" x14ac:dyDescent="0.25">
      <c r="A44" t="s">
        <v>17</v>
      </c>
      <c r="B44">
        <v>2956.7712411233783</v>
      </c>
      <c r="C44">
        <v>1584.6558624191371</v>
      </c>
      <c r="D44">
        <v>4328.8866198276191</v>
      </c>
      <c r="E44">
        <v>2461</v>
      </c>
      <c r="F44">
        <v>13.586358428001404</v>
      </c>
      <c r="I44">
        <v>2</v>
      </c>
    </row>
    <row r="45" spans="1:9" x14ac:dyDescent="0.25">
      <c r="A45" t="s">
        <v>18</v>
      </c>
      <c r="B45">
        <v>1715.5192991384738</v>
      </c>
      <c r="C45">
        <v>875.09964644620231</v>
      </c>
      <c r="D45">
        <v>2555.9389518307453</v>
      </c>
      <c r="E45">
        <v>1423</v>
      </c>
      <c r="F45" t="s">
        <v>15</v>
      </c>
      <c r="G45" t="s">
        <v>16</v>
      </c>
      <c r="H45" t="s">
        <v>16</v>
      </c>
      <c r="I45" t="s">
        <v>15</v>
      </c>
    </row>
    <row r="46" spans="1:9" x14ac:dyDescent="0.25">
      <c r="A46" t="s">
        <v>19</v>
      </c>
      <c r="B46">
        <v>6961.7906367324831</v>
      </c>
      <c r="C46">
        <v>3764.7345784594318</v>
      </c>
      <c r="D46">
        <v>10158.846695005534</v>
      </c>
      <c r="E46">
        <v>5262</v>
      </c>
      <c r="F46">
        <v>1143.827477022435</v>
      </c>
      <c r="G46" t="s">
        <v>14</v>
      </c>
      <c r="H46">
        <v>3908.223997087588</v>
      </c>
      <c r="I46">
        <v>11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6"/>
  <sheetViews>
    <sheetView tabSelected="1" topLeftCell="A21" workbookViewId="0">
      <selection activeCell="H49" sqref="H49"/>
    </sheetView>
  </sheetViews>
  <sheetFormatPr defaultRowHeight="15" x14ac:dyDescent="0.25"/>
  <sheetData>
    <row r="1" spans="1:9" x14ac:dyDescent="0.25">
      <c r="A1" t="s">
        <v>60</v>
      </c>
      <c r="B1" t="s">
        <v>6</v>
      </c>
    </row>
    <row r="2" spans="1:9" x14ac:dyDescent="0.25">
      <c r="A2" t="s">
        <v>59</v>
      </c>
      <c r="B2" t="s">
        <v>7</v>
      </c>
      <c r="F2" t="s">
        <v>8</v>
      </c>
    </row>
    <row r="3" spans="1:9" x14ac:dyDescent="0.25">
      <c r="A3" t="s">
        <v>9</v>
      </c>
      <c r="B3" t="s">
        <v>10</v>
      </c>
      <c r="C3" t="s">
        <v>11</v>
      </c>
      <c r="D3" t="s">
        <v>12</v>
      </c>
      <c r="E3" t="s">
        <v>3</v>
      </c>
    </row>
    <row r="4" spans="1:9" x14ac:dyDescent="0.25">
      <c r="A4" t="s">
        <v>13</v>
      </c>
      <c r="B4">
        <v>140257.7907075072</v>
      </c>
      <c r="C4">
        <v>80395.109788014175</v>
      </c>
      <c r="D4">
        <v>200120.47162700022</v>
      </c>
      <c r="E4">
        <v>7959</v>
      </c>
      <c r="F4">
        <v>18873.766610782652</v>
      </c>
      <c r="G4" t="s">
        <v>14</v>
      </c>
      <c r="H4">
        <v>40805.303274645943</v>
      </c>
      <c r="I4">
        <v>243</v>
      </c>
    </row>
    <row r="5" spans="1:9" x14ac:dyDescent="0.25">
      <c r="A5" t="s">
        <v>20</v>
      </c>
      <c r="B5">
        <v>67.254767542844434</v>
      </c>
      <c r="C5" t="s">
        <v>14</v>
      </c>
      <c r="D5">
        <v>160.5368074270018</v>
      </c>
      <c r="E5">
        <v>7</v>
      </c>
      <c r="F5" t="s">
        <v>15</v>
      </c>
      <c r="G5" t="s">
        <v>16</v>
      </c>
      <c r="H5" t="s">
        <v>16</v>
      </c>
      <c r="I5" t="s">
        <v>15</v>
      </c>
    </row>
    <row r="6" spans="1:9" x14ac:dyDescent="0.25">
      <c r="A6" t="s">
        <v>21</v>
      </c>
      <c r="B6">
        <v>1860.72653436669</v>
      </c>
      <c r="C6">
        <v>1313.7502607365077</v>
      </c>
      <c r="D6">
        <v>2407.7028079968723</v>
      </c>
      <c r="E6">
        <v>106</v>
      </c>
      <c r="F6">
        <v>615.27611494064331</v>
      </c>
      <c r="G6" t="s">
        <v>14</v>
      </c>
      <c r="H6">
        <v>2486.5459649865052</v>
      </c>
      <c r="I6">
        <v>4</v>
      </c>
    </row>
    <row r="7" spans="1:9" x14ac:dyDescent="0.25">
      <c r="A7" t="s">
        <v>22</v>
      </c>
      <c r="B7">
        <v>151.64944982528687</v>
      </c>
      <c r="C7">
        <v>6.8972645119408469</v>
      </c>
      <c r="D7">
        <v>296.40163513863286</v>
      </c>
      <c r="E7">
        <v>5</v>
      </c>
      <c r="F7">
        <v>3.7402257919311523</v>
      </c>
      <c r="I7">
        <v>1</v>
      </c>
    </row>
    <row r="8" spans="1:9" x14ac:dyDescent="0.25">
      <c r="A8" t="s">
        <v>23</v>
      </c>
      <c r="B8">
        <v>817.91154181957245</v>
      </c>
      <c r="C8">
        <v>560.71838419391065</v>
      </c>
      <c r="D8">
        <v>1075.1046994452342</v>
      </c>
      <c r="E8">
        <v>131</v>
      </c>
      <c r="F8">
        <v>186.05199241638184</v>
      </c>
      <c r="G8" t="s">
        <v>14</v>
      </c>
      <c r="H8">
        <v>524.34594462076871</v>
      </c>
      <c r="I8">
        <v>9</v>
      </c>
    </row>
    <row r="9" spans="1:9" x14ac:dyDescent="0.25">
      <c r="A9" t="s">
        <v>24</v>
      </c>
      <c r="B9">
        <v>15333.875860141243</v>
      </c>
      <c r="C9">
        <v>7547.6368593498109</v>
      </c>
      <c r="D9">
        <v>23120.114860932674</v>
      </c>
      <c r="E9">
        <v>844</v>
      </c>
      <c r="F9">
        <v>1350.9806735834418</v>
      </c>
      <c r="G9" t="s">
        <v>14</v>
      </c>
      <c r="H9">
        <v>5269.9011794116032</v>
      </c>
      <c r="I9">
        <v>28</v>
      </c>
    </row>
    <row r="10" spans="1:9" x14ac:dyDescent="0.25">
      <c r="A10" t="s">
        <v>25</v>
      </c>
      <c r="B10">
        <v>2706.2282077689947</v>
      </c>
      <c r="C10">
        <v>955.96085878673102</v>
      </c>
      <c r="D10">
        <v>4456.4955567512588</v>
      </c>
      <c r="E10">
        <v>116</v>
      </c>
      <c r="F10" t="s">
        <v>15</v>
      </c>
      <c r="G10" t="s">
        <v>16</v>
      </c>
      <c r="H10" t="s">
        <v>16</v>
      </c>
      <c r="I10" t="s">
        <v>15</v>
      </c>
    </row>
    <row r="11" spans="1:9" x14ac:dyDescent="0.25">
      <c r="A11" t="s">
        <v>26</v>
      </c>
      <c r="B11">
        <v>1274.5174309015274</v>
      </c>
      <c r="C11">
        <v>815.25288290687433</v>
      </c>
      <c r="D11">
        <v>1733.7819788961806</v>
      </c>
      <c r="E11">
        <v>66</v>
      </c>
      <c r="F11">
        <v>13.997071981430054</v>
      </c>
      <c r="I11">
        <v>1</v>
      </c>
    </row>
    <row r="12" spans="1:9" x14ac:dyDescent="0.25">
      <c r="A12" t="s">
        <v>27</v>
      </c>
      <c r="B12" t="s">
        <v>15</v>
      </c>
      <c r="C12" t="s">
        <v>16</v>
      </c>
      <c r="D12" t="s">
        <v>16</v>
      </c>
      <c r="E12" t="s">
        <v>15</v>
      </c>
      <c r="F12" t="s">
        <v>15</v>
      </c>
      <c r="G12" t="s">
        <v>16</v>
      </c>
      <c r="H12" t="s">
        <v>16</v>
      </c>
      <c r="I12" t="s">
        <v>15</v>
      </c>
    </row>
    <row r="13" spans="1:9" x14ac:dyDescent="0.25">
      <c r="A13" t="s">
        <v>28</v>
      </c>
      <c r="B13">
        <v>2485.6508836244398</v>
      </c>
      <c r="C13">
        <v>1082.281185609995</v>
      </c>
      <c r="D13">
        <v>3889.0205816388843</v>
      </c>
      <c r="E13">
        <v>157</v>
      </c>
      <c r="F13">
        <v>165.67038476467133</v>
      </c>
      <c r="G13" t="s">
        <v>14</v>
      </c>
      <c r="H13">
        <v>1640.8673539662534</v>
      </c>
      <c r="I13">
        <v>3</v>
      </c>
    </row>
    <row r="14" spans="1:9" x14ac:dyDescent="0.25">
      <c r="A14" t="s">
        <v>29</v>
      </c>
      <c r="B14">
        <v>6253.4891080746074</v>
      </c>
      <c r="C14">
        <v>2958.2021417550018</v>
      </c>
      <c r="D14">
        <v>9548.7760743942126</v>
      </c>
      <c r="E14">
        <v>277</v>
      </c>
      <c r="F14">
        <v>535.6748543381691</v>
      </c>
      <c r="G14" t="s">
        <v>14</v>
      </c>
      <c r="H14">
        <v>1759.1825599046467</v>
      </c>
      <c r="I14">
        <v>13</v>
      </c>
    </row>
    <row r="15" spans="1:9" x14ac:dyDescent="0.25">
      <c r="A15" t="s">
        <v>30</v>
      </c>
      <c r="B15">
        <v>853.84426021912816</v>
      </c>
      <c r="C15">
        <v>126.1079839533221</v>
      </c>
      <c r="D15">
        <v>1581.5805364849343</v>
      </c>
      <c r="E15">
        <v>46</v>
      </c>
      <c r="F15">
        <v>2805.1693439483643</v>
      </c>
      <c r="I15">
        <v>1</v>
      </c>
    </row>
    <row r="16" spans="1:9" x14ac:dyDescent="0.25">
      <c r="A16" t="s">
        <v>31</v>
      </c>
      <c r="B16">
        <v>171.98134325003161</v>
      </c>
      <c r="C16" t="s">
        <v>14</v>
      </c>
      <c r="D16">
        <v>384.11666010770068</v>
      </c>
      <c r="E16">
        <v>10</v>
      </c>
      <c r="F16">
        <v>14.016255362782033</v>
      </c>
      <c r="G16" t="s">
        <v>14</v>
      </c>
      <c r="H16">
        <v>67.896447591149752</v>
      </c>
      <c r="I16">
        <v>3</v>
      </c>
    </row>
    <row r="17" spans="1:9" x14ac:dyDescent="0.25">
      <c r="A17" t="s">
        <v>32</v>
      </c>
      <c r="B17">
        <v>1122.9401851868411</v>
      </c>
      <c r="C17" t="s">
        <v>14</v>
      </c>
      <c r="D17">
        <v>2481.0778520137974</v>
      </c>
      <c r="E17">
        <v>37</v>
      </c>
      <c r="F17" t="s">
        <v>15</v>
      </c>
      <c r="G17" t="s">
        <v>16</v>
      </c>
      <c r="H17" t="s">
        <v>16</v>
      </c>
      <c r="I17" t="s">
        <v>15</v>
      </c>
    </row>
    <row r="18" spans="1:9" x14ac:dyDescent="0.25">
      <c r="A18" t="s">
        <v>33</v>
      </c>
      <c r="B18">
        <v>1580.6245514154434</v>
      </c>
      <c r="C18">
        <v>1043.9481615569728</v>
      </c>
      <c r="D18">
        <v>2117.3009412739138</v>
      </c>
      <c r="E18">
        <v>82</v>
      </c>
      <c r="F18">
        <v>1358.7521433830261</v>
      </c>
      <c r="G18" t="s">
        <v>14</v>
      </c>
      <c r="H18">
        <v>15843.034626868224</v>
      </c>
      <c r="I18">
        <v>2</v>
      </c>
    </row>
    <row r="19" spans="1:9" x14ac:dyDescent="0.25">
      <c r="A19" t="s">
        <v>34</v>
      </c>
      <c r="B19">
        <v>1232.1623125374317</v>
      </c>
      <c r="C19">
        <v>831.05497267795749</v>
      </c>
      <c r="D19">
        <v>1633.2696523969059</v>
      </c>
      <c r="E19">
        <v>89</v>
      </c>
      <c r="F19">
        <v>440.31375288963318</v>
      </c>
      <c r="G19" t="s">
        <v>14</v>
      </c>
      <c r="H19">
        <v>4409.6563071346754</v>
      </c>
      <c r="I19">
        <v>3</v>
      </c>
    </row>
    <row r="20" spans="1:9" x14ac:dyDescent="0.25">
      <c r="A20" t="s">
        <v>35</v>
      </c>
      <c r="B20">
        <v>7922.2147784492545</v>
      </c>
      <c r="C20">
        <v>4749.2568554917561</v>
      </c>
      <c r="D20">
        <v>11095.172701406753</v>
      </c>
      <c r="E20">
        <v>425</v>
      </c>
      <c r="F20">
        <v>345.55352898820036</v>
      </c>
      <c r="G20" t="s">
        <v>14</v>
      </c>
      <c r="H20">
        <v>2909.4176736970958</v>
      </c>
      <c r="I20">
        <v>10</v>
      </c>
    </row>
    <row r="21" spans="1:9" x14ac:dyDescent="0.25">
      <c r="A21" t="s">
        <v>36</v>
      </c>
      <c r="B21">
        <v>622.40263283252716</v>
      </c>
      <c r="C21">
        <v>339.18366253014904</v>
      </c>
      <c r="D21">
        <v>905.62160313490529</v>
      </c>
      <c r="E21">
        <v>37</v>
      </c>
      <c r="F21">
        <v>336.04482650756836</v>
      </c>
      <c r="G21" t="s">
        <v>14</v>
      </c>
      <c r="H21">
        <v>2910.3805179170126</v>
      </c>
      <c r="I21">
        <v>2</v>
      </c>
    </row>
    <row r="22" spans="1:9" x14ac:dyDescent="0.25">
      <c r="A22" t="s">
        <v>37</v>
      </c>
      <c r="B22">
        <v>157.00225973129272</v>
      </c>
      <c r="C22" t="s">
        <v>14</v>
      </c>
      <c r="D22">
        <v>357.51006299707035</v>
      </c>
      <c r="E22">
        <v>10</v>
      </c>
      <c r="F22" t="s">
        <v>15</v>
      </c>
      <c r="G22" t="s">
        <v>16</v>
      </c>
      <c r="H22" t="s">
        <v>16</v>
      </c>
      <c r="I22" t="s">
        <v>15</v>
      </c>
    </row>
    <row r="23" spans="1:9" x14ac:dyDescent="0.25">
      <c r="A23" t="s">
        <v>38</v>
      </c>
      <c r="B23">
        <v>5534.7699788577102</v>
      </c>
      <c r="C23">
        <v>3757.3871733088099</v>
      </c>
      <c r="D23">
        <v>7312.1527844066104</v>
      </c>
      <c r="E23">
        <v>301</v>
      </c>
      <c r="F23">
        <v>1305.5027814522616</v>
      </c>
      <c r="G23" t="s">
        <v>14</v>
      </c>
      <c r="H23">
        <v>3365.5667000460908</v>
      </c>
      <c r="I23">
        <v>15</v>
      </c>
    </row>
    <row r="24" spans="1:9" x14ac:dyDescent="0.25">
      <c r="A24" t="s">
        <v>39</v>
      </c>
      <c r="B24">
        <v>18.771699666976929</v>
      </c>
      <c r="E24">
        <v>1</v>
      </c>
      <c r="F24" t="s">
        <v>15</v>
      </c>
      <c r="G24" t="s">
        <v>16</v>
      </c>
      <c r="H24" t="s">
        <v>16</v>
      </c>
      <c r="I24" t="s">
        <v>15</v>
      </c>
    </row>
    <row r="25" spans="1:9" x14ac:dyDescent="0.25">
      <c r="A25" t="s">
        <v>40</v>
      </c>
      <c r="B25">
        <v>14618.53014527199</v>
      </c>
      <c r="C25">
        <v>9632.5595206396756</v>
      </c>
      <c r="D25">
        <v>19604.500769904305</v>
      </c>
      <c r="E25">
        <v>733</v>
      </c>
      <c r="F25">
        <v>1945.6597054004669</v>
      </c>
      <c r="G25" t="s">
        <v>14</v>
      </c>
      <c r="H25">
        <v>4594.241635365499</v>
      </c>
      <c r="I25">
        <v>20</v>
      </c>
    </row>
    <row r="26" spans="1:9" x14ac:dyDescent="0.25">
      <c r="A26" t="s">
        <v>41</v>
      </c>
      <c r="B26">
        <v>3374.2646095594482</v>
      </c>
      <c r="C26">
        <v>2054.1236320926041</v>
      </c>
      <c r="D26">
        <v>4694.4055870262928</v>
      </c>
      <c r="E26">
        <v>165</v>
      </c>
      <c r="F26">
        <v>293.43070459365845</v>
      </c>
      <c r="G26" t="s">
        <v>14</v>
      </c>
      <c r="H26">
        <v>871.86568994255174</v>
      </c>
      <c r="I26">
        <v>5</v>
      </c>
    </row>
    <row r="27" spans="1:9" x14ac:dyDescent="0.25">
      <c r="A27" t="s">
        <v>42</v>
      </c>
      <c r="B27">
        <v>477.43443524837494</v>
      </c>
      <c r="C27">
        <v>160.03829370533742</v>
      </c>
      <c r="D27">
        <v>794.83057679141245</v>
      </c>
      <c r="E27">
        <v>28</v>
      </c>
      <c r="F27">
        <v>159.08905863761902</v>
      </c>
      <c r="G27" t="s">
        <v>14</v>
      </c>
      <c r="H27">
        <v>1227.0409590690949</v>
      </c>
      <c r="I27">
        <v>4</v>
      </c>
    </row>
    <row r="28" spans="1:9" x14ac:dyDescent="0.25">
      <c r="A28" t="s">
        <v>43</v>
      </c>
      <c r="B28">
        <v>8.2657463550567627</v>
      </c>
      <c r="C28" t="s">
        <v>14</v>
      </c>
      <c r="D28">
        <v>27.459307415696902</v>
      </c>
      <c r="E28">
        <v>2</v>
      </c>
      <c r="F28" t="s">
        <v>15</v>
      </c>
      <c r="G28" t="s">
        <v>16</v>
      </c>
      <c r="H28" t="s">
        <v>16</v>
      </c>
      <c r="I28" t="s">
        <v>15</v>
      </c>
    </row>
    <row r="29" spans="1:9" x14ac:dyDescent="0.25">
      <c r="A29" t="s">
        <v>44</v>
      </c>
      <c r="B29">
        <v>3513.0527913532792</v>
      </c>
      <c r="C29">
        <v>652.37199352676362</v>
      </c>
      <c r="D29">
        <v>6373.7335891797948</v>
      </c>
      <c r="E29">
        <v>190</v>
      </c>
      <c r="F29">
        <v>87.34433114528656</v>
      </c>
      <c r="G29">
        <v>16.483771700519867</v>
      </c>
      <c r="H29">
        <v>158.20489059005325</v>
      </c>
      <c r="I29">
        <v>3</v>
      </c>
    </row>
    <row r="30" spans="1:9" x14ac:dyDescent="0.25">
      <c r="A30" t="s">
        <v>45</v>
      </c>
      <c r="B30">
        <v>679.60356706380844</v>
      </c>
      <c r="C30" t="s">
        <v>14</v>
      </c>
      <c r="D30">
        <v>2012.8546213715847</v>
      </c>
      <c r="E30">
        <v>9</v>
      </c>
      <c r="F30" t="s">
        <v>15</v>
      </c>
      <c r="G30" t="s">
        <v>16</v>
      </c>
      <c r="H30" t="s">
        <v>16</v>
      </c>
      <c r="I30" t="s">
        <v>15</v>
      </c>
    </row>
    <row r="31" spans="1:9" x14ac:dyDescent="0.25">
      <c r="A31" t="s">
        <v>46</v>
      </c>
      <c r="B31">
        <v>9859.7257995605469</v>
      </c>
      <c r="C31">
        <v>4706.176013870645</v>
      </c>
      <c r="D31">
        <v>15013.275585250449</v>
      </c>
      <c r="E31">
        <v>431</v>
      </c>
      <c r="F31">
        <v>2556.1579816723229</v>
      </c>
      <c r="G31" t="s">
        <v>14</v>
      </c>
      <c r="H31">
        <v>5210.6111935664667</v>
      </c>
      <c r="I31">
        <v>19</v>
      </c>
    </row>
    <row r="32" spans="1:9" x14ac:dyDescent="0.25">
      <c r="A32" t="s">
        <v>47</v>
      </c>
      <c r="B32">
        <v>367.39711833000183</v>
      </c>
      <c r="C32" t="s">
        <v>14</v>
      </c>
      <c r="D32">
        <v>1541.9212950515825</v>
      </c>
      <c r="E32">
        <v>6</v>
      </c>
      <c r="F32" t="s">
        <v>15</v>
      </c>
      <c r="G32" t="s">
        <v>16</v>
      </c>
      <c r="H32" t="s">
        <v>16</v>
      </c>
      <c r="I32" t="s">
        <v>15</v>
      </c>
    </row>
    <row r="33" spans="1:9" x14ac:dyDescent="0.25">
      <c r="A33" t="s">
        <v>48</v>
      </c>
      <c r="B33">
        <v>1693.4418160915375</v>
      </c>
      <c r="C33">
        <v>795.23064619489583</v>
      </c>
      <c r="D33">
        <v>2591.6529859881794</v>
      </c>
      <c r="E33">
        <v>84</v>
      </c>
      <c r="F33" t="s">
        <v>15</v>
      </c>
      <c r="G33" t="s">
        <v>16</v>
      </c>
      <c r="H33" t="s">
        <v>16</v>
      </c>
      <c r="I33" t="s">
        <v>15</v>
      </c>
    </row>
    <row r="34" spans="1:9" x14ac:dyDescent="0.25">
      <c r="A34" t="s">
        <v>49</v>
      </c>
      <c r="B34">
        <v>2549.6536645717333</v>
      </c>
      <c r="C34">
        <v>1607.5776896333609</v>
      </c>
      <c r="D34">
        <v>3491.7296395101057</v>
      </c>
      <c r="E34">
        <v>153</v>
      </c>
      <c r="F34">
        <v>424.98755574226379</v>
      </c>
      <c r="G34" t="s">
        <v>14</v>
      </c>
      <c r="H34">
        <v>1334.3493826459066</v>
      </c>
      <c r="I34">
        <v>10</v>
      </c>
    </row>
    <row r="35" spans="1:9" x14ac:dyDescent="0.25">
      <c r="A35" t="s">
        <v>50</v>
      </c>
      <c r="B35">
        <v>1094.8222455978394</v>
      </c>
      <c r="C35">
        <v>350.7492281683086</v>
      </c>
      <c r="D35">
        <v>1838.8952630273702</v>
      </c>
      <c r="E35">
        <v>50</v>
      </c>
      <c r="F35">
        <v>74.689416885375977</v>
      </c>
      <c r="G35" t="s">
        <v>14</v>
      </c>
      <c r="H35">
        <v>503.52474215048306</v>
      </c>
      <c r="I35">
        <v>2</v>
      </c>
    </row>
    <row r="36" spans="1:9" x14ac:dyDescent="0.25">
      <c r="A36" t="s">
        <v>51</v>
      </c>
      <c r="B36">
        <v>1138.5776319056749</v>
      </c>
      <c r="C36">
        <v>592.77694760617192</v>
      </c>
      <c r="D36">
        <v>1684.378316205178</v>
      </c>
      <c r="E36">
        <v>100</v>
      </c>
      <c r="F36">
        <v>41.991215944290161</v>
      </c>
      <c r="I36">
        <v>1</v>
      </c>
    </row>
    <row r="37" spans="1:9" x14ac:dyDescent="0.25">
      <c r="A37" t="s">
        <v>52</v>
      </c>
      <c r="B37">
        <v>3142.2688455879688</v>
      </c>
      <c r="C37">
        <v>1306.2338114914292</v>
      </c>
      <c r="D37">
        <v>4978.3038796845085</v>
      </c>
      <c r="E37">
        <v>189</v>
      </c>
      <c r="F37">
        <v>145.07215857505798</v>
      </c>
      <c r="G37">
        <v>86.401098323981245</v>
      </c>
      <c r="H37">
        <v>203.74321882613472</v>
      </c>
      <c r="I37">
        <v>4</v>
      </c>
    </row>
    <row r="38" spans="1:9" x14ac:dyDescent="0.25">
      <c r="A38" t="s">
        <v>53</v>
      </c>
      <c r="B38">
        <v>746.61542892456055</v>
      </c>
      <c r="C38">
        <v>495.36353229921724</v>
      </c>
      <c r="D38">
        <v>997.86732554990385</v>
      </c>
      <c r="E38">
        <v>44</v>
      </c>
      <c r="F38">
        <v>22.395315170288086</v>
      </c>
      <c r="I38">
        <v>1</v>
      </c>
    </row>
    <row r="39" spans="1:9" x14ac:dyDescent="0.25">
      <c r="A39" t="s">
        <v>54</v>
      </c>
      <c r="B39">
        <v>313.41875147819519</v>
      </c>
      <c r="C39">
        <v>87.859560200869794</v>
      </c>
      <c r="D39">
        <v>538.97794275552064</v>
      </c>
      <c r="E39">
        <v>20</v>
      </c>
      <c r="F39" t="s">
        <v>15</v>
      </c>
      <c r="G39" t="s">
        <v>16</v>
      </c>
      <c r="H39" t="s">
        <v>16</v>
      </c>
      <c r="I39" t="s">
        <v>15</v>
      </c>
    </row>
    <row r="40" spans="1:9" x14ac:dyDescent="0.25">
      <c r="A40" t="s">
        <v>55</v>
      </c>
      <c r="B40">
        <v>332.60314536094666</v>
      </c>
      <c r="C40">
        <v>52.409369307806855</v>
      </c>
      <c r="D40">
        <v>612.79692141408646</v>
      </c>
      <c r="E40">
        <v>10</v>
      </c>
      <c r="F40">
        <v>84.135824203491211</v>
      </c>
      <c r="G40" t="s">
        <v>14</v>
      </c>
      <c r="H40">
        <v>670.91572864519821</v>
      </c>
      <c r="I40">
        <v>2</v>
      </c>
    </row>
    <row r="41" spans="1:9" x14ac:dyDescent="0.25">
      <c r="A41" t="s">
        <v>56</v>
      </c>
      <c r="B41">
        <v>7033.9892990291119</v>
      </c>
      <c r="C41">
        <v>4887.0464549862045</v>
      </c>
      <c r="D41">
        <v>9180.9321430720192</v>
      </c>
      <c r="E41">
        <v>365</v>
      </c>
      <c r="F41">
        <v>605.52374184131622</v>
      </c>
      <c r="G41" t="s">
        <v>14</v>
      </c>
      <c r="H41">
        <v>3267.9919785295556</v>
      </c>
      <c r="I41">
        <v>12</v>
      </c>
    </row>
    <row r="42" spans="1:9" x14ac:dyDescent="0.25">
      <c r="A42" t="s">
        <v>72</v>
      </c>
      <c r="B42">
        <v>3221.7829357830196</v>
      </c>
      <c r="C42">
        <v>2063.6925906486526</v>
      </c>
      <c r="D42">
        <v>4379.8732809173871</v>
      </c>
      <c r="E42">
        <v>359</v>
      </c>
      <c r="F42">
        <v>645.56577563285828</v>
      </c>
      <c r="G42" t="s">
        <v>14</v>
      </c>
      <c r="H42">
        <v>1824.1693661077004</v>
      </c>
      <c r="I42">
        <v>9</v>
      </c>
    </row>
    <row r="43" spans="1:9" x14ac:dyDescent="0.25">
      <c r="A43" t="s">
        <v>73</v>
      </c>
      <c r="B43">
        <v>78.287094122255155</v>
      </c>
      <c r="C43" t="s">
        <v>14</v>
      </c>
      <c r="D43">
        <v>167.51230126754439</v>
      </c>
      <c r="E43">
        <v>14</v>
      </c>
      <c r="F43" t="s">
        <v>15</v>
      </c>
      <c r="G43" t="s">
        <v>16</v>
      </c>
      <c r="H43" t="s">
        <v>16</v>
      </c>
      <c r="I43" t="s">
        <v>15</v>
      </c>
    </row>
    <row r="44" spans="1:9" x14ac:dyDescent="0.25">
      <c r="A44" t="s">
        <v>17</v>
      </c>
      <c r="B44">
        <v>2853.4437958340045</v>
      </c>
      <c r="C44">
        <v>2137.3553142566998</v>
      </c>
      <c r="D44">
        <v>3569.5322774113092</v>
      </c>
      <c r="E44">
        <v>360</v>
      </c>
      <c r="F44">
        <v>113.22373284585586</v>
      </c>
      <c r="G44" t="s">
        <v>14</v>
      </c>
      <c r="H44">
        <v>445.67671145055346</v>
      </c>
      <c r="I44">
        <v>6</v>
      </c>
    </row>
    <row r="45" spans="1:9" x14ac:dyDescent="0.25">
      <c r="A45" t="s">
        <v>18</v>
      </c>
      <c r="B45">
        <v>32992.594054265748</v>
      </c>
      <c r="C45">
        <v>15823.475659859338</v>
      </c>
      <c r="D45">
        <v>50161.712448672159</v>
      </c>
      <c r="E45">
        <v>1900</v>
      </c>
      <c r="F45">
        <v>2197.7561421439968</v>
      </c>
      <c r="G45" t="s">
        <v>14</v>
      </c>
      <c r="H45">
        <v>5423.4545570389009</v>
      </c>
      <c r="I45">
        <v>50</v>
      </c>
    </row>
    <row r="46" spans="1:9" x14ac:dyDescent="0.25">
      <c r="A46" t="s">
        <v>19</v>
      </c>
      <c r="B46">
        <v>140257.7907075072</v>
      </c>
      <c r="C46">
        <v>80395.109788014175</v>
      </c>
      <c r="D46">
        <v>200120.47162700022</v>
      </c>
      <c r="E46">
        <v>7959</v>
      </c>
      <c r="F46">
        <v>18873.766610782652</v>
      </c>
      <c r="G46" t="s">
        <v>14</v>
      </c>
      <c r="H46">
        <v>40805.303274645943</v>
      </c>
      <c r="I46">
        <v>243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6"/>
  <sheetViews>
    <sheetView workbookViewId="0">
      <selection activeCell="A4" sqref="A4:A46"/>
    </sheetView>
  </sheetViews>
  <sheetFormatPr defaultRowHeight="15" x14ac:dyDescent="0.25"/>
  <sheetData>
    <row r="1" spans="1:9" x14ac:dyDescent="0.25">
      <c r="A1" t="s">
        <v>65</v>
      </c>
      <c r="B1" t="s">
        <v>6</v>
      </c>
    </row>
    <row r="2" spans="1:9" x14ac:dyDescent="0.25">
      <c r="A2" t="s">
        <v>64</v>
      </c>
      <c r="B2" t="s">
        <v>7</v>
      </c>
      <c r="F2" t="s">
        <v>8</v>
      </c>
    </row>
    <row r="3" spans="1:9" x14ac:dyDescent="0.25">
      <c r="A3" t="s">
        <v>9</v>
      </c>
      <c r="B3" t="s">
        <v>10</v>
      </c>
      <c r="C3" t="s">
        <v>11</v>
      </c>
      <c r="D3" t="s">
        <v>12</v>
      </c>
      <c r="E3" t="s">
        <v>3</v>
      </c>
    </row>
    <row r="4" spans="1:9" x14ac:dyDescent="0.25">
      <c r="A4" t="s">
        <v>13</v>
      </c>
      <c r="B4">
        <v>326630.11136982223</v>
      </c>
      <c r="C4">
        <v>181482.05195710863</v>
      </c>
      <c r="D4">
        <v>471778.1707825358</v>
      </c>
      <c r="E4">
        <v>9307</v>
      </c>
      <c r="F4">
        <v>14255.589721014967</v>
      </c>
      <c r="G4">
        <v>1560.260479943614</v>
      </c>
      <c r="H4">
        <v>26950.918962086318</v>
      </c>
      <c r="I4">
        <v>174</v>
      </c>
    </row>
    <row r="5" spans="1:9" x14ac:dyDescent="0.25">
      <c r="A5" t="s">
        <v>20</v>
      </c>
      <c r="B5">
        <v>6278.1561603546143</v>
      </c>
      <c r="C5">
        <v>3073.0049237210578</v>
      </c>
      <c r="D5">
        <v>9483.3073969881698</v>
      </c>
      <c r="E5">
        <v>120</v>
      </c>
      <c r="F5">
        <v>324.01236534118652</v>
      </c>
      <c r="I5">
        <v>1</v>
      </c>
    </row>
    <row r="6" spans="1:9" x14ac:dyDescent="0.25">
      <c r="A6" t="s">
        <v>21</v>
      </c>
      <c r="B6">
        <v>654.53474337923808</v>
      </c>
      <c r="C6">
        <v>249.43152488530137</v>
      </c>
      <c r="D6">
        <v>1059.6379618731748</v>
      </c>
      <c r="E6">
        <v>32</v>
      </c>
      <c r="F6">
        <v>330.33914983272552</v>
      </c>
      <c r="G6" t="s">
        <v>14</v>
      </c>
      <c r="H6">
        <v>4152.7338994178408</v>
      </c>
      <c r="I6">
        <v>2</v>
      </c>
    </row>
    <row r="7" spans="1:9" x14ac:dyDescent="0.25">
      <c r="A7" t="s">
        <v>22</v>
      </c>
      <c r="B7">
        <v>3704.0343879664069</v>
      </c>
      <c r="C7">
        <v>800.79149997478862</v>
      </c>
      <c r="D7">
        <v>6607.2772759580257</v>
      </c>
      <c r="E7">
        <v>103</v>
      </c>
      <c r="F7">
        <v>108.00412178039551</v>
      </c>
      <c r="I7">
        <v>1</v>
      </c>
    </row>
    <row r="8" spans="1:9" x14ac:dyDescent="0.25">
      <c r="A8" t="s">
        <v>23</v>
      </c>
      <c r="B8">
        <v>3909.6769711319484</v>
      </c>
      <c r="C8">
        <v>2423.8039228176085</v>
      </c>
      <c r="D8">
        <v>5395.5500194462884</v>
      </c>
      <c r="E8">
        <v>279</v>
      </c>
      <c r="F8">
        <v>141.18735239550711</v>
      </c>
      <c r="G8" t="s">
        <v>14</v>
      </c>
      <c r="H8">
        <v>514.7361807281759</v>
      </c>
      <c r="I8">
        <v>4</v>
      </c>
    </row>
    <row r="9" spans="1:9" x14ac:dyDescent="0.25">
      <c r="A9" t="s">
        <v>24</v>
      </c>
      <c r="B9">
        <v>13982.535618516053</v>
      </c>
      <c r="C9">
        <v>4725.7410040048981</v>
      </c>
      <c r="D9">
        <v>23239.330233027205</v>
      </c>
      <c r="E9">
        <v>922</v>
      </c>
      <c r="F9">
        <v>658.36752413404599</v>
      </c>
      <c r="G9">
        <v>69.913422730294997</v>
      </c>
      <c r="H9">
        <v>1246.821625537797</v>
      </c>
      <c r="I9">
        <v>29</v>
      </c>
    </row>
    <row r="10" spans="1:9" x14ac:dyDescent="0.25">
      <c r="A10" t="s">
        <v>25</v>
      </c>
      <c r="B10">
        <v>1557.2695137400219</v>
      </c>
      <c r="C10">
        <v>642.84931183083245</v>
      </c>
      <c r="D10">
        <v>2471.6897156492114</v>
      </c>
      <c r="E10">
        <v>83</v>
      </c>
      <c r="F10">
        <v>30.639767646789551</v>
      </c>
      <c r="I10">
        <v>1</v>
      </c>
    </row>
    <row r="11" spans="1:9" x14ac:dyDescent="0.25">
      <c r="A11" t="s">
        <v>26</v>
      </c>
      <c r="B11">
        <v>1208.3633756041527</v>
      </c>
      <c r="C11">
        <v>406.84245993168599</v>
      </c>
      <c r="D11">
        <v>2009.8842912766195</v>
      </c>
      <c r="E11">
        <v>32</v>
      </c>
      <c r="F11">
        <v>704.52645123004913</v>
      </c>
      <c r="G11" t="s">
        <v>14</v>
      </c>
      <c r="H11">
        <v>8070.8028998606424</v>
      </c>
      <c r="I11">
        <v>2</v>
      </c>
    </row>
    <row r="12" spans="1:9" x14ac:dyDescent="0.25">
      <c r="A12" t="s">
        <v>27</v>
      </c>
      <c r="B12">
        <v>6536.3404546380043</v>
      </c>
      <c r="C12" t="s">
        <v>14</v>
      </c>
      <c r="D12">
        <v>13240.291451184337</v>
      </c>
      <c r="E12">
        <v>76</v>
      </c>
      <c r="F12">
        <v>326.13686317205429</v>
      </c>
      <c r="G12" t="s">
        <v>14</v>
      </c>
      <c r="H12">
        <v>4199.0935502081593</v>
      </c>
      <c r="I12">
        <v>2</v>
      </c>
    </row>
    <row r="13" spans="1:9" x14ac:dyDescent="0.25">
      <c r="A13" t="s">
        <v>28</v>
      </c>
      <c r="B13">
        <v>1167.8713405579329</v>
      </c>
      <c r="C13">
        <v>200.00231902601911</v>
      </c>
      <c r="D13">
        <v>2135.7403620898467</v>
      </c>
      <c r="E13">
        <v>59</v>
      </c>
      <c r="F13">
        <v>0</v>
      </c>
      <c r="I13">
        <v>1</v>
      </c>
    </row>
    <row r="14" spans="1:9" x14ac:dyDescent="0.25">
      <c r="A14" t="s">
        <v>29</v>
      </c>
      <c r="B14">
        <v>3636.3112631113804</v>
      </c>
      <c r="C14">
        <v>1550.0404668799206</v>
      </c>
      <c r="D14">
        <v>5722.5820593428398</v>
      </c>
      <c r="E14">
        <v>253</v>
      </c>
      <c r="F14">
        <v>6.0890020132064819</v>
      </c>
      <c r="I14">
        <v>3</v>
      </c>
    </row>
    <row r="15" spans="1:9" x14ac:dyDescent="0.25">
      <c r="A15" t="s">
        <v>30</v>
      </c>
      <c r="B15">
        <v>3014.0249328017235</v>
      </c>
      <c r="C15">
        <v>1155.365442229994</v>
      </c>
      <c r="D15">
        <v>4872.6844233734528</v>
      </c>
      <c r="E15">
        <v>132</v>
      </c>
      <c r="F15" t="s">
        <v>15</v>
      </c>
      <c r="G15" t="s">
        <v>16</v>
      </c>
      <c r="H15" t="s">
        <v>16</v>
      </c>
      <c r="I15" t="s">
        <v>15</v>
      </c>
    </row>
    <row r="16" spans="1:9" x14ac:dyDescent="0.25">
      <c r="A16" t="s">
        <v>31</v>
      </c>
      <c r="B16">
        <v>9638.8389802215752</v>
      </c>
      <c r="C16">
        <v>3891.3829497433753</v>
      </c>
      <c r="D16">
        <v>15386.295010699774</v>
      </c>
      <c r="E16">
        <v>164</v>
      </c>
      <c r="F16">
        <v>4467.0506494333968</v>
      </c>
      <c r="G16" t="s">
        <v>14</v>
      </c>
      <c r="H16">
        <v>16128.971632749501</v>
      </c>
      <c r="I16">
        <v>3</v>
      </c>
    </row>
    <row r="17" spans="1:9" x14ac:dyDescent="0.25">
      <c r="A17" t="s">
        <v>32</v>
      </c>
      <c r="B17">
        <v>2373.9894720445927</v>
      </c>
      <c r="C17">
        <v>588.27942978458236</v>
      </c>
      <c r="D17">
        <v>4159.6995143046033</v>
      </c>
      <c r="E17">
        <v>88</v>
      </c>
      <c r="F17">
        <v>30.018752813339233</v>
      </c>
      <c r="I17">
        <v>1</v>
      </c>
    </row>
    <row r="18" spans="1:9" x14ac:dyDescent="0.25">
      <c r="A18" t="s">
        <v>33</v>
      </c>
      <c r="B18">
        <v>5654.935201048851</v>
      </c>
      <c r="C18">
        <v>1464.6775615335682</v>
      </c>
      <c r="D18">
        <v>9845.1928405641338</v>
      </c>
      <c r="E18">
        <v>64</v>
      </c>
      <c r="F18">
        <v>61.279535293579102</v>
      </c>
      <c r="I18">
        <v>1</v>
      </c>
    </row>
    <row r="19" spans="1:9" x14ac:dyDescent="0.25">
      <c r="A19" t="s">
        <v>34</v>
      </c>
      <c r="B19">
        <v>451.51649901006726</v>
      </c>
      <c r="C19" t="s">
        <v>14</v>
      </c>
      <c r="D19">
        <v>1073.0880714985465</v>
      </c>
      <c r="E19">
        <v>19</v>
      </c>
      <c r="F19" t="s">
        <v>15</v>
      </c>
      <c r="G19" t="s">
        <v>16</v>
      </c>
      <c r="H19" t="s">
        <v>16</v>
      </c>
      <c r="I19" t="s">
        <v>15</v>
      </c>
    </row>
    <row r="20" spans="1:9" x14ac:dyDescent="0.25">
      <c r="A20" t="s">
        <v>35</v>
      </c>
      <c r="B20">
        <v>10719.785210794655</v>
      </c>
      <c r="C20">
        <v>4530.5510723816133</v>
      </c>
      <c r="D20">
        <v>16909.019349207694</v>
      </c>
      <c r="E20">
        <v>174</v>
      </c>
      <c r="F20">
        <v>315.69502770900726</v>
      </c>
      <c r="G20">
        <v>33.966428682256947</v>
      </c>
      <c r="H20">
        <v>597.42362673575758</v>
      </c>
      <c r="I20">
        <v>6</v>
      </c>
    </row>
    <row r="21" spans="1:9" x14ac:dyDescent="0.25">
      <c r="A21" t="s">
        <v>36</v>
      </c>
      <c r="B21">
        <v>1210.1604146957397</v>
      </c>
      <c r="C21">
        <v>441.74059543922601</v>
      </c>
      <c r="D21">
        <v>1978.5802339522534</v>
      </c>
      <c r="E21">
        <v>37</v>
      </c>
      <c r="F21">
        <v>49.023628234863281</v>
      </c>
      <c r="I21">
        <v>1</v>
      </c>
    </row>
    <row r="22" spans="1:9" x14ac:dyDescent="0.25">
      <c r="A22" t="s">
        <v>37</v>
      </c>
      <c r="B22">
        <v>10867.982450544834</v>
      </c>
      <c r="C22">
        <v>5356.9284654798339</v>
      </c>
      <c r="D22">
        <v>16379.036435609834</v>
      </c>
      <c r="E22">
        <v>156</v>
      </c>
      <c r="F22">
        <v>14.163318872451782</v>
      </c>
      <c r="I22">
        <v>1</v>
      </c>
    </row>
    <row r="23" spans="1:9" x14ac:dyDescent="0.25">
      <c r="A23" t="s">
        <v>38</v>
      </c>
      <c r="B23">
        <v>6709.3995188254175</v>
      </c>
      <c r="C23" t="s">
        <v>14</v>
      </c>
      <c r="D23">
        <v>15594.465957735105</v>
      </c>
      <c r="E23">
        <v>120</v>
      </c>
      <c r="F23">
        <v>12.857139019031592</v>
      </c>
      <c r="I23">
        <v>1</v>
      </c>
    </row>
    <row r="24" spans="1:9" x14ac:dyDescent="0.25">
      <c r="A24" t="s">
        <v>39</v>
      </c>
      <c r="B24">
        <v>3891.9775364461593</v>
      </c>
      <c r="C24">
        <v>1953.2455241720825</v>
      </c>
      <c r="D24">
        <v>5830.7095487202359</v>
      </c>
      <c r="E24">
        <v>98</v>
      </c>
      <c r="F24">
        <v>286.4316930770874</v>
      </c>
      <c r="G24" t="s">
        <v>14</v>
      </c>
      <c r="H24">
        <v>2953.0757524352912</v>
      </c>
      <c r="I24">
        <v>2</v>
      </c>
    </row>
    <row r="25" spans="1:9" x14ac:dyDescent="0.25">
      <c r="A25" t="s">
        <v>40</v>
      </c>
      <c r="B25">
        <v>5465.3198935191585</v>
      </c>
      <c r="C25">
        <v>268.85753878805372</v>
      </c>
      <c r="D25">
        <v>10661.782248250263</v>
      </c>
      <c r="E25">
        <v>70</v>
      </c>
      <c r="F25" t="s">
        <v>15</v>
      </c>
      <c r="G25" t="s">
        <v>16</v>
      </c>
      <c r="H25" t="s">
        <v>16</v>
      </c>
      <c r="I25" t="s">
        <v>15</v>
      </c>
    </row>
    <row r="26" spans="1:9" x14ac:dyDescent="0.25">
      <c r="A26" t="s">
        <v>41</v>
      </c>
      <c r="B26">
        <v>260.78497421741486</v>
      </c>
      <c r="C26">
        <v>72.626186276564482</v>
      </c>
      <c r="D26">
        <v>448.94376215826526</v>
      </c>
      <c r="E26">
        <v>20</v>
      </c>
      <c r="F26">
        <v>42.883932590484619</v>
      </c>
      <c r="I26">
        <v>1</v>
      </c>
    </row>
    <row r="27" spans="1:9" x14ac:dyDescent="0.25">
      <c r="A27" t="s">
        <v>42</v>
      </c>
      <c r="B27">
        <v>5445.6207438859856</v>
      </c>
      <c r="C27" t="s">
        <v>14</v>
      </c>
      <c r="D27">
        <v>11280.205171296235</v>
      </c>
      <c r="E27">
        <v>108</v>
      </c>
      <c r="F27">
        <v>15.610310792922974</v>
      </c>
      <c r="G27">
        <v>10.484339269164</v>
      </c>
      <c r="H27">
        <v>20.736282316681947</v>
      </c>
      <c r="I27">
        <v>2</v>
      </c>
    </row>
    <row r="28" spans="1:9" x14ac:dyDescent="0.25">
      <c r="A28" t="s">
        <v>43</v>
      </c>
      <c r="B28">
        <v>7350.5697214305401</v>
      </c>
      <c r="C28">
        <v>2592.3548628985545</v>
      </c>
      <c r="D28">
        <v>12108.784579962525</v>
      </c>
      <c r="E28">
        <v>88</v>
      </c>
      <c r="F28">
        <v>148.13436716794968</v>
      </c>
      <c r="G28" t="s">
        <v>14</v>
      </c>
      <c r="H28">
        <v>1930.4879312847477</v>
      </c>
      <c r="I28">
        <v>2</v>
      </c>
    </row>
    <row r="29" spans="1:9" x14ac:dyDescent="0.25">
      <c r="A29" t="s">
        <v>44</v>
      </c>
      <c r="B29">
        <v>1797.0700958008558</v>
      </c>
      <c r="C29">
        <v>706.6033634147027</v>
      </c>
      <c r="D29">
        <v>2887.5368281870087</v>
      </c>
      <c r="E29">
        <v>146</v>
      </c>
      <c r="F29">
        <v>86.085581302642822</v>
      </c>
      <c r="G29" t="s">
        <v>14</v>
      </c>
      <c r="H29">
        <v>261.46061716419683</v>
      </c>
      <c r="I29">
        <v>4</v>
      </c>
    </row>
    <row r="30" spans="1:9" x14ac:dyDescent="0.25">
      <c r="A30" t="s">
        <v>45</v>
      </c>
      <c r="B30">
        <v>1665.9587496519089</v>
      </c>
      <c r="C30">
        <v>626.23215821402823</v>
      </c>
      <c r="D30">
        <v>2705.6853410897893</v>
      </c>
      <c r="E30">
        <v>119</v>
      </c>
      <c r="F30">
        <v>16.459374129772186</v>
      </c>
      <c r="I30">
        <v>1</v>
      </c>
    </row>
    <row r="31" spans="1:9" x14ac:dyDescent="0.25">
      <c r="A31" t="s">
        <v>46</v>
      </c>
      <c r="B31">
        <v>8438.5278773787541</v>
      </c>
      <c r="C31">
        <v>3587.8857556338944</v>
      </c>
      <c r="D31">
        <v>13289.169999123613</v>
      </c>
      <c r="E31">
        <v>414</v>
      </c>
      <c r="F31">
        <v>577.17369085550308</v>
      </c>
      <c r="G31" t="s">
        <v>14</v>
      </c>
      <c r="H31">
        <v>1533.2396573106771</v>
      </c>
      <c r="I31">
        <v>10</v>
      </c>
    </row>
    <row r="32" spans="1:9" x14ac:dyDescent="0.25">
      <c r="A32" t="s">
        <v>47</v>
      </c>
      <c r="B32">
        <v>1393.8813405036926</v>
      </c>
      <c r="C32" t="s">
        <v>14</v>
      </c>
      <c r="D32">
        <v>17312.481940354548</v>
      </c>
      <c r="E32">
        <v>2</v>
      </c>
      <c r="F32" t="s">
        <v>15</v>
      </c>
      <c r="G32" t="s">
        <v>16</v>
      </c>
      <c r="H32" t="s">
        <v>16</v>
      </c>
      <c r="I32" t="s">
        <v>15</v>
      </c>
    </row>
    <row r="33" spans="1:9" x14ac:dyDescent="0.25">
      <c r="A33" t="s">
        <v>48</v>
      </c>
      <c r="B33">
        <v>1151.6739101409912</v>
      </c>
      <c r="C33">
        <v>388.16215447613365</v>
      </c>
      <c r="D33">
        <v>1915.1856658058487</v>
      </c>
      <c r="E33">
        <v>48</v>
      </c>
      <c r="F33" t="s">
        <v>15</v>
      </c>
      <c r="G33" t="s">
        <v>16</v>
      </c>
      <c r="H33" t="s">
        <v>16</v>
      </c>
      <c r="I33" t="s">
        <v>15</v>
      </c>
    </row>
    <row r="34" spans="1:9" x14ac:dyDescent="0.25">
      <c r="A34" t="s">
        <v>49</v>
      </c>
      <c r="B34">
        <v>16447.089926490506</v>
      </c>
      <c r="C34">
        <v>9113.8644777716181</v>
      </c>
      <c r="D34">
        <v>23780.315375209393</v>
      </c>
      <c r="E34">
        <v>267</v>
      </c>
      <c r="F34">
        <v>148.1498190164566</v>
      </c>
      <c r="G34" t="s">
        <v>14</v>
      </c>
      <c r="H34">
        <v>305.39440289606114</v>
      </c>
      <c r="I34">
        <v>5</v>
      </c>
    </row>
    <row r="35" spans="1:9" x14ac:dyDescent="0.25">
      <c r="A35" t="s">
        <v>50</v>
      </c>
      <c r="B35">
        <v>4104.5252504348755</v>
      </c>
      <c r="C35">
        <v>1457.4619991698869</v>
      </c>
      <c r="D35">
        <v>6751.5885016998636</v>
      </c>
      <c r="E35">
        <v>100</v>
      </c>
      <c r="F35">
        <v>82.524513602256775</v>
      </c>
      <c r="G35" t="s">
        <v>14</v>
      </c>
      <c r="H35">
        <v>564.22053522143597</v>
      </c>
      <c r="I35">
        <v>2</v>
      </c>
    </row>
    <row r="36" spans="1:9" x14ac:dyDescent="0.25">
      <c r="A36" t="s">
        <v>51</v>
      </c>
      <c r="B36">
        <v>1961.6966683715582</v>
      </c>
      <c r="C36" t="s">
        <v>14</v>
      </c>
      <c r="D36">
        <v>4050.7174573046864</v>
      </c>
      <c r="E36">
        <v>43</v>
      </c>
      <c r="F36" t="s">
        <v>15</v>
      </c>
      <c r="G36" t="s">
        <v>16</v>
      </c>
      <c r="H36" t="s">
        <v>16</v>
      </c>
      <c r="I36" t="s">
        <v>15</v>
      </c>
    </row>
    <row r="37" spans="1:9" x14ac:dyDescent="0.25">
      <c r="A37" t="s">
        <v>52</v>
      </c>
      <c r="B37">
        <v>5477.5634319815772</v>
      </c>
      <c r="C37">
        <v>1472.4306161094719</v>
      </c>
      <c r="D37">
        <v>9482.6962478536825</v>
      </c>
      <c r="E37">
        <v>116</v>
      </c>
      <c r="F37" t="s">
        <v>15</v>
      </c>
      <c r="G37" t="s">
        <v>16</v>
      </c>
      <c r="H37" t="s">
        <v>16</v>
      </c>
      <c r="I37" t="s">
        <v>15</v>
      </c>
    </row>
    <row r="38" spans="1:9" x14ac:dyDescent="0.25">
      <c r="A38" t="s">
        <v>53</v>
      </c>
      <c r="B38">
        <v>5344.1092255115509</v>
      </c>
      <c r="C38">
        <v>564.73366525307756</v>
      </c>
      <c r="D38">
        <v>10123.484785770024</v>
      </c>
      <c r="E38">
        <v>77</v>
      </c>
      <c r="F38">
        <v>0</v>
      </c>
      <c r="I38">
        <v>1</v>
      </c>
    </row>
    <row r="39" spans="1:9" x14ac:dyDescent="0.25">
      <c r="A39" t="s">
        <v>54</v>
      </c>
      <c r="B39">
        <v>7701.2630802690983</v>
      </c>
      <c r="C39">
        <v>940.93574685258864</v>
      </c>
      <c r="D39">
        <v>14461.590413685608</v>
      </c>
      <c r="E39">
        <v>121</v>
      </c>
      <c r="F39">
        <v>65.473726987838745</v>
      </c>
      <c r="G39" t="s">
        <v>14</v>
      </c>
      <c r="H39">
        <v>162.47233296590144</v>
      </c>
      <c r="I39">
        <v>2</v>
      </c>
    </row>
    <row r="40" spans="1:9" x14ac:dyDescent="0.25">
      <c r="A40" t="s">
        <v>55</v>
      </c>
      <c r="B40">
        <v>6053.9376491904259</v>
      </c>
      <c r="C40">
        <v>3385.3185210530901</v>
      </c>
      <c r="D40">
        <v>8722.5567773277617</v>
      </c>
      <c r="E40">
        <v>111</v>
      </c>
      <c r="F40">
        <v>43.210892081260681</v>
      </c>
      <c r="G40" t="s">
        <v>14</v>
      </c>
      <c r="H40">
        <v>315.45432778514845</v>
      </c>
      <c r="I40">
        <v>2</v>
      </c>
    </row>
    <row r="41" spans="1:9" x14ac:dyDescent="0.25">
      <c r="A41" t="s">
        <v>56</v>
      </c>
      <c r="B41">
        <v>9707.0945291637581</v>
      </c>
      <c r="C41">
        <v>3948.6710416172045</v>
      </c>
      <c r="D41">
        <v>15465.518016710312</v>
      </c>
      <c r="E41">
        <v>128</v>
      </c>
      <c r="F41">
        <v>43.979396820068359</v>
      </c>
      <c r="I41">
        <v>1</v>
      </c>
    </row>
    <row r="42" spans="1:9" x14ac:dyDescent="0.25">
      <c r="A42" t="s">
        <v>72</v>
      </c>
      <c r="B42">
        <v>4676.9042340716005</v>
      </c>
      <c r="C42" t="s">
        <v>14</v>
      </c>
      <c r="D42">
        <v>9943.9085232967409</v>
      </c>
      <c r="E42">
        <v>163</v>
      </c>
      <c r="F42">
        <v>32.993918600685213</v>
      </c>
      <c r="G42" t="s">
        <v>14</v>
      </c>
      <c r="H42">
        <v>428.16803842424332</v>
      </c>
      <c r="I42">
        <v>2</v>
      </c>
    </row>
    <row r="43" spans="1:9" x14ac:dyDescent="0.25">
      <c r="A43" t="s">
        <v>73</v>
      </c>
      <c r="B43">
        <v>18747.080125057386</v>
      </c>
      <c r="C43">
        <v>11316.0257237771</v>
      </c>
      <c r="D43">
        <v>26178.134526337672</v>
      </c>
      <c r="E43">
        <v>373</v>
      </c>
      <c r="F43">
        <v>221.51798975085865</v>
      </c>
      <c r="G43">
        <v>16.748288345349835</v>
      </c>
      <c r="H43">
        <v>426.28769115636749</v>
      </c>
      <c r="I43">
        <v>7</v>
      </c>
    </row>
    <row r="44" spans="1:9" x14ac:dyDescent="0.25">
      <c r="A44" t="s">
        <v>17</v>
      </c>
      <c r="B44">
        <v>2205.1498368763109</v>
      </c>
      <c r="C44">
        <v>419.49641280561605</v>
      </c>
      <c r="D44">
        <v>3990.8032609470056</v>
      </c>
      <c r="E44">
        <v>63</v>
      </c>
      <c r="F44" t="s">
        <v>15</v>
      </c>
      <c r="G44" t="s">
        <v>16</v>
      </c>
      <c r="H44" t="s">
        <v>16</v>
      </c>
      <c r="I44" t="s">
        <v>15</v>
      </c>
    </row>
    <row r="45" spans="1:9" x14ac:dyDescent="0.25">
      <c r="A45" t="s">
        <v>18</v>
      </c>
      <c r="B45">
        <v>114066.58606044037</v>
      </c>
      <c r="C45">
        <v>57346.589764459583</v>
      </c>
      <c r="D45">
        <v>170786.58235642116</v>
      </c>
      <c r="E45">
        <v>3719</v>
      </c>
      <c r="F45">
        <v>4865.5698653175477</v>
      </c>
      <c r="G45" t="s">
        <v>14</v>
      </c>
      <c r="H45">
        <v>10445.868939850498</v>
      </c>
      <c r="I45">
        <v>70</v>
      </c>
    </row>
    <row r="46" spans="1:9" x14ac:dyDescent="0.25">
      <c r="A46" t="s">
        <v>19</v>
      </c>
      <c r="B46">
        <v>326630.11136982206</v>
      </c>
      <c r="C46">
        <v>181482.05195710846</v>
      </c>
      <c r="D46">
        <v>471778.17078253569</v>
      </c>
      <c r="E46">
        <v>9307</v>
      </c>
      <c r="F46">
        <v>14255.589721014965</v>
      </c>
      <c r="G46">
        <v>1560.2604799436122</v>
      </c>
      <c r="H46">
        <v>26950.918962086318</v>
      </c>
      <c r="I46">
        <v>174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6"/>
  <sheetViews>
    <sheetView topLeftCell="A22" workbookViewId="0">
      <selection activeCell="A4" sqref="A4:A46"/>
    </sheetView>
  </sheetViews>
  <sheetFormatPr defaultRowHeight="15" x14ac:dyDescent="0.25"/>
  <sheetData>
    <row r="1" spans="1:9" x14ac:dyDescent="0.25">
      <c r="A1" t="s">
        <v>70</v>
      </c>
      <c r="B1" t="s">
        <v>6</v>
      </c>
    </row>
    <row r="2" spans="1:9" x14ac:dyDescent="0.25">
      <c r="A2" t="s">
        <v>69</v>
      </c>
      <c r="B2" t="s">
        <v>7</v>
      </c>
      <c r="F2" t="s">
        <v>8</v>
      </c>
    </row>
    <row r="3" spans="1:9" x14ac:dyDescent="0.25">
      <c r="A3" t="s">
        <v>9</v>
      </c>
      <c r="B3" t="s">
        <v>10</v>
      </c>
      <c r="C3" t="s">
        <v>11</v>
      </c>
      <c r="D3" t="s">
        <v>12</v>
      </c>
      <c r="E3" t="s">
        <v>3</v>
      </c>
    </row>
    <row r="4" spans="1:9" x14ac:dyDescent="0.25">
      <c r="A4" t="s">
        <v>13</v>
      </c>
      <c r="B4">
        <v>265178.48789377511</v>
      </c>
      <c r="C4">
        <v>131298.68706080312</v>
      </c>
      <c r="D4">
        <v>399058.28872674709</v>
      </c>
      <c r="E4">
        <v>5262</v>
      </c>
      <c r="F4">
        <v>24583.793470262484</v>
      </c>
      <c r="G4" t="s">
        <v>14</v>
      </c>
      <c r="H4">
        <v>88300.337940111291</v>
      </c>
      <c r="I4">
        <v>11</v>
      </c>
    </row>
    <row r="5" spans="1:9" x14ac:dyDescent="0.25">
      <c r="A5" t="s">
        <v>20</v>
      </c>
      <c r="B5">
        <v>157.41511255502701</v>
      </c>
      <c r="C5" t="s">
        <v>14</v>
      </c>
      <c r="D5">
        <v>364.80636166891361</v>
      </c>
      <c r="E5">
        <v>8</v>
      </c>
      <c r="F5" t="s">
        <v>15</v>
      </c>
      <c r="G5" t="s">
        <v>16</v>
      </c>
      <c r="H5" t="s">
        <v>16</v>
      </c>
      <c r="I5" t="s">
        <v>15</v>
      </c>
    </row>
    <row r="6" spans="1:9" x14ac:dyDescent="0.25">
      <c r="A6" t="s">
        <v>21</v>
      </c>
      <c r="B6">
        <v>755.38542938232422</v>
      </c>
      <c r="C6" t="s">
        <v>14</v>
      </c>
      <c r="D6">
        <v>2205.8673063572614</v>
      </c>
      <c r="E6">
        <v>11</v>
      </c>
      <c r="F6" t="s">
        <v>15</v>
      </c>
      <c r="G6" t="s">
        <v>16</v>
      </c>
      <c r="H6" t="s">
        <v>16</v>
      </c>
      <c r="I6" t="s">
        <v>15</v>
      </c>
    </row>
    <row r="7" spans="1:9" x14ac:dyDescent="0.25">
      <c r="A7" t="s">
        <v>22</v>
      </c>
      <c r="B7">
        <v>811.74178978813768</v>
      </c>
      <c r="C7">
        <v>90.004709645902835</v>
      </c>
      <c r="D7">
        <v>1533.4788699303726</v>
      </c>
      <c r="E7">
        <v>22</v>
      </c>
      <c r="F7" t="s">
        <v>15</v>
      </c>
      <c r="G7" t="s">
        <v>16</v>
      </c>
      <c r="H7" t="s">
        <v>16</v>
      </c>
      <c r="I7" t="s">
        <v>15</v>
      </c>
    </row>
    <row r="8" spans="1:9" x14ac:dyDescent="0.25">
      <c r="A8" t="s">
        <v>23</v>
      </c>
      <c r="B8">
        <v>1803.5972653031349</v>
      </c>
      <c r="C8">
        <v>1227.5456851335757</v>
      </c>
      <c r="D8">
        <v>2379.6488454726941</v>
      </c>
      <c r="E8">
        <v>106</v>
      </c>
      <c r="F8" t="s">
        <v>15</v>
      </c>
      <c r="G8" t="s">
        <v>16</v>
      </c>
      <c r="H8" t="s">
        <v>16</v>
      </c>
      <c r="I8" t="s">
        <v>15</v>
      </c>
    </row>
    <row r="9" spans="1:9" x14ac:dyDescent="0.25">
      <c r="A9" t="s">
        <v>24</v>
      </c>
      <c r="B9">
        <v>43757.604942303929</v>
      </c>
      <c r="C9">
        <v>26085.479284206911</v>
      </c>
      <c r="D9">
        <v>61429.730600400944</v>
      </c>
      <c r="E9">
        <v>928</v>
      </c>
      <c r="F9">
        <v>8222.659429906802</v>
      </c>
      <c r="G9" t="s">
        <v>14</v>
      </c>
      <c r="H9">
        <v>84943.240682652016</v>
      </c>
      <c r="I9">
        <v>7</v>
      </c>
    </row>
    <row r="10" spans="1:9" x14ac:dyDescent="0.25">
      <c r="A10" t="s">
        <v>25</v>
      </c>
      <c r="B10">
        <v>1185.9718754291534</v>
      </c>
      <c r="C10">
        <v>656.21004607897453</v>
      </c>
      <c r="D10">
        <v>1715.7337047793324</v>
      </c>
      <c r="E10">
        <v>44</v>
      </c>
      <c r="F10" t="s">
        <v>15</v>
      </c>
      <c r="G10" t="s">
        <v>16</v>
      </c>
      <c r="H10" t="s">
        <v>16</v>
      </c>
      <c r="I10" t="s">
        <v>15</v>
      </c>
    </row>
    <row r="11" spans="1:9" x14ac:dyDescent="0.25">
      <c r="A11" t="s">
        <v>26</v>
      </c>
      <c r="B11">
        <v>2965.5947434902191</v>
      </c>
      <c r="C11">
        <v>319.25211761875835</v>
      </c>
      <c r="D11">
        <v>5611.9373693616799</v>
      </c>
      <c r="E11">
        <v>36</v>
      </c>
      <c r="F11" t="s">
        <v>15</v>
      </c>
      <c r="G11" t="s">
        <v>16</v>
      </c>
      <c r="H11" t="s">
        <v>16</v>
      </c>
      <c r="I11" t="s">
        <v>15</v>
      </c>
    </row>
    <row r="12" spans="1:9" x14ac:dyDescent="0.25">
      <c r="A12" t="s">
        <v>27</v>
      </c>
      <c r="B12" t="s">
        <v>15</v>
      </c>
      <c r="C12" t="s">
        <v>16</v>
      </c>
      <c r="D12" t="s">
        <v>16</v>
      </c>
      <c r="E12" t="s">
        <v>15</v>
      </c>
      <c r="F12" t="s">
        <v>15</v>
      </c>
      <c r="G12" t="s">
        <v>16</v>
      </c>
      <c r="H12" t="s">
        <v>16</v>
      </c>
      <c r="I12" t="s">
        <v>15</v>
      </c>
    </row>
    <row r="13" spans="1:9" x14ac:dyDescent="0.25">
      <c r="A13" t="s">
        <v>28</v>
      </c>
      <c r="B13">
        <v>13851.563608048044</v>
      </c>
      <c r="C13">
        <v>938.09624260042438</v>
      </c>
      <c r="D13">
        <v>26765.030973495661</v>
      </c>
      <c r="E13">
        <v>269</v>
      </c>
      <c r="F13" t="s">
        <v>15</v>
      </c>
      <c r="G13" t="s">
        <v>16</v>
      </c>
      <c r="H13" t="s">
        <v>16</v>
      </c>
      <c r="I13" t="s">
        <v>15</v>
      </c>
    </row>
    <row r="14" spans="1:9" x14ac:dyDescent="0.25">
      <c r="A14" t="s">
        <v>29</v>
      </c>
      <c r="B14">
        <v>17457.670581668615</v>
      </c>
      <c r="C14">
        <v>5895.4464486790202</v>
      </c>
      <c r="D14">
        <v>29019.89471465821</v>
      </c>
      <c r="E14">
        <v>279</v>
      </c>
      <c r="F14" t="s">
        <v>15</v>
      </c>
      <c r="G14" t="s">
        <v>16</v>
      </c>
      <c r="H14" t="s">
        <v>16</v>
      </c>
      <c r="I14" t="s">
        <v>15</v>
      </c>
    </row>
    <row r="15" spans="1:9" x14ac:dyDescent="0.25">
      <c r="A15" t="s">
        <v>30</v>
      </c>
      <c r="B15">
        <v>1040.9174505995957</v>
      </c>
      <c r="C15">
        <v>465.06363663683067</v>
      </c>
      <c r="D15">
        <v>1616.7712645623606</v>
      </c>
      <c r="E15">
        <v>31</v>
      </c>
      <c r="F15" t="s">
        <v>15</v>
      </c>
      <c r="G15" t="s">
        <v>16</v>
      </c>
      <c r="H15" t="s">
        <v>16</v>
      </c>
      <c r="I15" t="s">
        <v>15</v>
      </c>
    </row>
    <row r="16" spans="1:9" x14ac:dyDescent="0.25">
      <c r="A16" t="s">
        <v>31</v>
      </c>
      <c r="B16">
        <v>77.053415968323506</v>
      </c>
      <c r="C16">
        <v>21.488963016967489</v>
      </c>
      <c r="D16">
        <v>132.61786891967952</v>
      </c>
      <c r="E16">
        <v>14</v>
      </c>
      <c r="F16" t="s">
        <v>15</v>
      </c>
      <c r="G16" t="s">
        <v>16</v>
      </c>
      <c r="H16" t="s">
        <v>16</v>
      </c>
      <c r="I16" t="s">
        <v>15</v>
      </c>
    </row>
    <row r="17" spans="1:9" x14ac:dyDescent="0.25">
      <c r="A17" t="s">
        <v>32</v>
      </c>
      <c r="B17">
        <v>1434.534643007582</v>
      </c>
      <c r="C17" t="s">
        <v>14</v>
      </c>
      <c r="D17">
        <v>2921.4366613114598</v>
      </c>
      <c r="E17">
        <v>29</v>
      </c>
      <c r="F17" t="s">
        <v>15</v>
      </c>
      <c r="G17" t="s">
        <v>16</v>
      </c>
      <c r="H17" t="s">
        <v>16</v>
      </c>
      <c r="I17" t="s">
        <v>15</v>
      </c>
    </row>
    <row r="18" spans="1:9" x14ac:dyDescent="0.25">
      <c r="A18" t="s">
        <v>33</v>
      </c>
      <c r="B18">
        <v>28.54767894744873</v>
      </c>
      <c r="C18">
        <v>20.815588147994234</v>
      </c>
      <c r="D18">
        <v>36.279769746903227</v>
      </c>
      <c r="E18">
        <v>3</v>
      </c>
      <c r="F18" t="s">
        <v>15</v>
      </c>
      <c r="G18" t="s">
        <v>16</v>
      </c>
      <c r="H18" t="s">
        <v>16</v>
      </c>
      <c r="I18" t="s">
        <v>15</v>
      </c>
    </row>
    <row r="19" spans="1:9" x14ac:dyDescent="0.25">
      <c r="A19" t="s">
        <v>34</v>
      </c>
      <c r="B19">
        <v>1508.9971609115601</v>
      </c>
      <c r="C19">
        <v>728.44985856376104</v>
      </c>
      <c r="D19">
        <v>2289.544463259359</v>
      </c>
      <c r="E19">
        <v>39</v>
      </c>
      <c r="F19" t="s">
        <v>15</v>
      </c>
      <c r="G19" t="s">
        <v>16</v>
      </c>
      <c r="H19" t="s">
        <v>16</v>
      </c>
      <c r="I19" t="s">
        <v>15</v>
      </c>
    </row>
    <row r="20" spans="1:9" x14ac:dyDescent="0.25">
      <c r="A20" t="s">
        <v>35</v>
      </c>
      <c r="B20">
        <v>11523.225274113503</v>
      </c>
      <c r="C20">
        <v>4870.2945861669368</v>
      </c>
      <c r="D20">
        <v>18176.155962060071</v>
      </c>
      <c r="E20">
        <v>175</v>
      </c>
      <c r="F20" t="s">
        <v>15</v>
      </c>
      <c r="G20" t="s">
        <v>16</v>
      </c>
      <c r="H20" t="s">
        <v>16</v>
      </c>
      <c r="I20" t="s">
        <v>15</v>
      </c>
    </row>
    <row r="21" spans="1:9" x14ac:dyDescent="0.25">
      <c r="A21" t="s">
        <v>36</v>
      </c>
      <c r="B21">
        <v>1585.202225446701</v>
      </c>
      <c r="C21">
        <v>102.83849103010266</v>
      </c>
      <c r="D21">
        <v>3067.5659598632992</v>
      </c>
      <c r="E21">
        <v>20</v>
      </c>
      <c r="F21" t="s">
        <v>15</v>
      </c>
      <c r="G21" t="s">
        <v>16</v>
      </c>
      <c r="H21" t="s">
        <v>16</v>
      </c>
      <c r="I21" t="s">
        <v>15</v>
      </c>
    </row>
    <row r="22" spans="1:9" x14ac:dyDescent="0.25">
      <c r="A22" t="s">
        <v>37</v>
      </c>
      <c r="B22">
        <v>500.97726845741272</v>
      </c>
      <c r="C22" t="s">
        <v>14</v>
      </c>
      <c r="D22">
        <v>1406.5722430624228</v>
      </c>
      <c r="E22">
        <v>7</v>
      </c>
      <c r="F22" t="s">
        <v>15</v>
      </c>
      <c r="G22" t="s">
        <v>16</v>
      </c>
      <c r="H22" t="s">
        <v>16</v>
      </c>
      <c r="I22" t="s">
        <v>15</v>
      </c>
    </row>
    <row r="23" spans="1:9" x14ac:dyDescent="0.25">
      <c r="A23" t="s">
        <v>38</v>
      </c>
      <c r="B23">
        <v>4184.7785612533444</v>
      </c>
      <c r="C23">
        <v>1450.4516945177379</v>
      </c>
      <c r="D23">
        <v>6919.1054279889504</v>
      </c>
      <c r="E23">
        <v>90</v>
      </c>
      <c r="F23" t="s">
        <v>15</v>
      </c>
      <c r="G23" t="s">
        <v>16</v>
      </c>
      <c r="H23" t="s">
        <v>16</v>
      </c>
      <c r="I23" t="s">
        <v>15</v>
      </c>
    </row>
    <row r="24" spans="1:9" x14ac:dyDescent="0.25">
      <c r="A24" t="s">
        <v>39</v>
      </c>
      <c r="B24">
        <v>76.223281860351563</v>
      </c>
      <c r="C24" t="s">
        <v>14</v>
      </c>
      <c r="D24">
        <v>699.86352280960909</v>
      </c>
      <c r="E24">
        <v>2</v>
      </c>
      <c r="F24" t="s">
        <v>15</v>
      </c>
      <c r="G24" t="s">
        <v>16</v>
      </c>
      <c r="H24" t="s">
        <v>16</v>
      </c>
      <c r="I24" t="s">
        <v>15</v>
      </c>
    </row>
    <row r="25" spans="1:9" x14ac:dyDescent="0.25">
      <c r="A25" t="s">
        <v>40</v>
      </c>
      <c r="B25">
        <v>2416.0331864356995</v>
      </c>
      <c r="C25">
        <v>134.52879344430858</v>
      </c>
      <c r="D25">
        <v>4697.5375794270903</v>
      </c>
      <c r="E25">
        <v>56</v>
      </c>
      <c r="F25" t="s">
        <v>15</v>
      </c>
      <c r="G25" t="s">
        <v>16</v>
      </c>
      <c r="H25" t="s">
        <v>16</v>
      </c>
      <c r="I25" t="s">
        <v>15</v>
      </c>
    </row>
    <row r="26" spans="1:9" x14ac:dyDescent="0.25">
      <c r="A26" t="s">
        <v>41</v>
      </c>
      <c r="B26">
        <v>1763.3032740419767</v>
      </c>
      <c r="C26">
        <v>890.10125663318922</v>
      </c>
      <c r="D26">
        <v>2636.5052914507642</v>
      </c>
      <c r="E26">
        <v>43</v>
      </c>
      <c r="F26" t="s">
        <v>15</v>
      </c>
      <c r="G26" t="s">
        <v>16</v>
      </c>
      <c r="H26" t="s">
        <v>16</v>
      </c>
      <c r="I26" t="s">
        <v>15</v>
      </c>
    </row>
    <row r="27" spans="1:9" x14ac:dyDescent="0.25">
      <c r="A27" t="s">
        <v>42</v>
      </c>
      <c r="B27">
        <v>1279.6147704124451</v>
      </c>
      <c r="C27" t="s">
        <v>14</v>
      </c>
      <c r="D27">
        <v>2627.9959143491687</v>
      </c>
      <c r="E27">
        <v>18</v>
      </c>
      <c r="F27" t="s">
        <v>15</v>
      </c>
      <c r="G27" t="s">
        <v>16</v>
      </c>
      <c r="H27" t="s">
        <v>16</v>
      </c>
      <c r="I27" t="s">
        <v>15</v>
      </c>
    </row>
    <row r="28" spans="1:9" x14ac:dyDescent="0.25">
      <c r="A28" t="s">
        <v>43</v>
      </c>
      <c r="B28" t="s">
        <v>15</v>
      </c>
      <c r="C28" t="s">
        <v>16</v>
      </c>
      <c r="D28" t="s">
        <v>16</v>
      </c>
      <c r="E28" t="s">
        <v>15</v>
      </c>
      <c r="F28" t="s">
        <v>15</v>
      </c>
      <c r="G28" t="s">
        <v>16</v>
      </c>
      <c r="H28" t="s">
        <v>16</v>
      </c>
      <c r="I28" t="s">
        <v>15</v>
      </c>
    </row>
    <row r="29" spans="1:9" x14ac:dyDescent="0.25">
      <c r="A29" t="s">
        <v>44</v>
      </c>
      <c r="B29">
        <v>4700.7971172063781</v>
      </c>
      <c r="C29">
        <v>2417.6727995804804</v>
      </c>
      <c r="D29">
        <v>6983.9214348322757</v>
      </c>
      <c r="E29">
        <v>183</v>
      </c>
      <c r="F29">
        <v>31.281378269195557</v>
      </c>
      <c r="I29">
        <v>1</v>
      </c>
    </row>
    <row r="30" spans="1:9" x14ac:dyDescent="0.25">
      <c r="A30" t="s">
        <v>45</v>
      </c>
      <c r="B30">
        <v>3051.8927921056747</v>
      </c>
      <c r="C30">
        <v>1088.4574442900439</v>
      </c>
      <c r="D30">
        <v>5015.3281399213056</v>
      </c>
      <c r="E30">
        <v>85</v>
      </c>
      <c r="F30">
        <v>11314.641556739807</v>
      </c>
      <c r="G30" t="s">
        <v>14</v>
      </c>
      <c r="H30">
        <v>141615.58384364229</v>
      </c>
      <c r="I30">
        <v>2</v>
      </c>
    </row>
    <row r="31" spans="1:9" x14ac:dyDescent="0.25">
      <c r="A31" t="s">
        <v>46</v>
      </c>
      <c r="B31">
        <v>22623.295226693153</v>
      </c>
      <c r="C31">
        <v>13553.986938772234</v>
      </c>
      <c r="D31">
        <v>31692.603514614071</v>
      </c>
      <c r="E31">
        <v>365</v>
      </c>
      <c r="F31" t="s">
        <v>15</v>
      </c>
      <c r="G31" t="s">
        <v>16</v>
      </c>
      <c r="H31" t="s">
        <v>16</v>
      </c>
      <c r="I31" t="s">
        <v>15</v>
      </c>
    </row>
    <row r="32" spans="1:9" x14ac:dyDescent="0.25">
      <c r="A32" t="s">
        <v>47</v>
      </c>
      <c r="B32">
        <v>175.0551164150238</v>
      </c>
      <c r="C32">
        <v>20.42797096956312</v>
      </c>
      <c r="D32">
        <v>329.68226186048446</v>
      </c>
      <c r="E32">
        <v>8</v>
      </c>
      <c r="F32">
        <v>5015.2111053466797</v>
      </c>
      <c r="I32">
        <v>1</v>
      </c>
    </row>
    <row r="33" spans="1:9" x14ac:dyDescent="0.25">
      <c r="A33" t="s">
        <v>48</v>
      </c>
      <c r="B33">
        <v>866.10720610618591</v>
      </c>
      <c r="C33">
        <v>255.09696428122618</v>
      </c>
      <c r="D33">
        <v>1477.1174479311458</v>
      </c>
      <c r="E33">
        <v>28</v>
      </c>
      <c r="F33" t="s">
        <v>15</v>
      </c>
      <c r="G33" t="s">
        <v>16</v>
      </c>
      <c r="H33" t="s">
        <v>16</v>
      </c>
      <c r="I33" t="s">
        <v>15</v>
      </c>
    </row>
    <row r="34" spans="1:9" x14ac:dyDescent="0.25">
      <c r="A34" t="s">
        <v>49</v>
      </c>
      <c r="B34">
        <v>435.2162898178596</v>
      </c>
      <c r="C34">
        <v>21.526912513196407</v>
      </c>
      <c r="D34">
        <v>848.9056671225228</v>
      </c>
      <c r="E34">
        <v>13</v>
      </c>
      <c r="F34" t="s">
        <v>15</v>
      </c>
      <c r="G34" t="s">
        <v>16</v>
      </c>
      <c r="H34" t="s">
        <v>16</v>
      </c>
      <c r="I34" t="s">
        <v>15</v>
      </c>
    </row>
    <row r="35" spans="1:9" x14ac:dyDescent="0.25">
      <c r="A35" t="s">
        <v>50</v>
      </c>
      <c r="B35">
        <v>2891.3324811458588</v>
      </c>
      <c r="C35" t="s">
        <v>14</v>
      </c>
      <c r="D35">
        <v>6592.1558669697079</v>
      </c>
      <c r="E35">
        <v>26</v>
      </c>
      <c r="F35" t="s">
        <v>15</v>
      </c>
      <c r="G35" t="s">
        <v>16</v>
      </c>
      <c r="H35" t="s">
        <v>16</v>
      </c>
      <c r="I35" t="s">
        <v>15</v>
      </c>
    </row>
    <row r="36" spans="1:9" x14ac:dyDescent="0.25">
      <c r="A36" t="s">
        <v>51</v>
      </c>
      <c r="B36">
        <v>11272.98983925581</v>
      </c>
      <c r="C36" t="s">
        <v>14</v>
      </c>
      <c r="D36">
        <v>23346.028701215393</v>
      </c>
      <c r="E36">
        <v>195</v>
      </c>
      <c r="F36" t="s">
        <v>15</v>
      </c>
      <c r="G36" t="s">
        <v>16</v>
      </c>
      <c r="H36" t="s">
        <v>16</v>
      </c>
      <c r="I36" t="s">
        <v>15</v>
      </c>
    </row>
    <row r="37" spans="1:9" x14ac:dyDescent="0.25">
      <c r="A37" t="s">
        <v>52</v>
      </c>
      <c r="B37">
        <v>17369.499898697904</v>
      </c>
      <c r="C37" t="s">
        <v>14</v>
      </c>
      <c r="D37">
        <v>44429.770971728365</v>
      </c>
      <c r="E37">
        <v>123</v>
      </c>
      <c r="F37" t="s">
        <v>15</v>
      </c>
      <c r="G37" t="s">
        <v>16</v>
      </c>
      <c r="H37" t="s">
        <v>16</v>
      </c>
      <c r="I37" t="s">
        <v>15</v>
      </c>
    </row>
    <row r="38" spans="1:9" x14ac:dyDescent="0.25">
      <c r="A38" t="s">
        <v>53</v>
      </c>
      <c r="B38">
        <v>1672.0159544944763</v>
      </c>
      <c r="C38">
        <v>417.55459041398467</v>
      </c>
      <c r="D38">
        <v>2926.4773185749682</v>
      </c>
      <c r="E38">
        <v>23</v>
      </c>
      <c r="F38" t="s">
        <v>15</v>
      </c>
      <c r="G38" t="s">
        <v>16</v>
      </c>
      <c r="H38" t="s">
        <v>16</v>
      </c>
      <c r="I38" t="s">
        <v>15</v>
      </c>
    </row>
    <row r="39" spans="1:9" x14ac:dyDescent="0.25">
      <c r="A39" t="s">
        <v>54</v>
      </c>
      <c r="B39">
        <v>567.15721309185028</v>
      </c>
      <c r="C39">
        <v>190.84877565032252</v>
      </c>
      <c r="D39">
        <v>943.46565053337804</v>
      </c>
      <c r="E39">
        <v>11</v>
      </c>
      <c r="F39" t="s">
        <v>15</v>
      </c>
      <c r="G39" t="s">
        <v>16</v>
      </c>
      <c r="H39" t="s">
        <v>16</v>
      </c>
      <c r="I39" t="s">
        <v>15</v>
      </c>
    </row>
    <row r="40" spans="1:9" x14ac:dyDescent="0.25">
      <c r="A40" t="s">
        <v>55</v>
      </c>
      <c r="B40">
        <v>3810.5070177184416</v>
      </c>
      <c r="C40" t="s">
        <v>14</v>
      </c>
      <c r="D40">
        <v>7985.7520665658703</v>
      </c>
      <c r="E40">
        <v>39</v>
      </c>
      <c r="F40" t="s">
        <v>15</v>
      </c>
      <c r="G40" t="s">
        <v>16</v>
      </c>
      <c r="H40" t="s">
        <v>16</v>
      </c>
      <c r="I40" t="s">
        <v>15</v>
      </c>
    </row>
    <row r="41" spans="1:9" x14ac:dyDescent="0.25">
      <c r="A41" t="s">
        <v>56</v>
      </c>
      <c r="B41">
        <v>5525.8781900405884</v>
      </c>
      <c r="C41">
        <v>1981.5333148210707</v>
      </c>
      <c r="D41">
        <v>9070.2230652601065</v>
      </c>
      <c r="E41">
        <v>109</v>
      </c>
      <c r="F41" t="s">
        <v>15</v>
      </c>
      <c r="G41" t="s">
        <v>16</v>
      </c>
      <c r="H41" t="s">
        <v>16</v>
      </c>
      <c r="I41" t="s">
        <v>15</v>
      </c>
    </row>
    <row r="42" spans="1:9" x14ac:dyDescent="0.25">
      <c r="A42" t="s">
        <v>72</v>
      </c>
      <c r="B42">
        <v>5236.4316605442364</v>
      </c>
      <c r="C42">
        <v>2214.6408968728483</v>
      </c>
      <c r="D42">
        <v>8258.2224242156244</v>
      </c>
      <c r="E42">
        <v>206</v>
      </c>
      <c r="F42" t="s">
        <v>15</v>
      </c>
      <c r="G42" t="s">
        <v>16</v>
      </c>
      <c r="H42" t="s">
        <v>16</v>
      </c>
      <c r="I42" t="s">
        <v>15</v>
      </c>
    </row>
    <row r="43" spans="1:9" x14ac:dyDescent="0.25">
      <c r="A43" t="s">
        <v>73</v>
      </c>
      <c r="B43">
        <v>743.68226840458306</v>
      </c>
      <c r="C43">
        <v>173.23513696029147</v>
      </c>
      <c r="D43">
        <v>1314.1293998488745</v>
      </c>
      <c r="E43">
        <v>23</v>
      </c>
      <c r="F43" t="s">
        <v>15</v>
      </c>
      <c r="G43" t="s">
        <v>16</v>
      </c>
      <c r="H43" t="s">
        <v>16</v>
      </c>
      <c r="I43" t="s">
        <v>15</v>
      </c>
    </row>
    <row r="44" spans="1:9" x14ac:dyDescent="0.25">
      <c r="A44" t="s">
        <v>17</v>
      </c>
      <c r="B44">
        <v>4048.3990004406292</v>
      </c>
      <c r="C44">
        <v>1779.9698816876385</v>
      </c>
      <c r="D44">
        <v>6316.8281191936203</v>
      </c>
      <c r="E44">
        <v>172</v>
      </c>
      <c r="F44" t="s">
        <v>15</v>
      </c>
      <c r="G44" t="s">
        <v>16</v>
      </c>
      <c r="H44" t="s">
        <v>16</v>
      </c>
      <c r="I44" t="s">
        <v>15</v>
      </c>
    </row>
    <row r="45" spans="1:9" x14ac:dyDescent="0.25">
      <c r="A45" t="s">
        <v>18</v>
      </c>
      <c r="B45">
        <v>70022.277082172019</v>
      </c>
      <c r="C45">
        <v>33925.126116247629</v>
      </c>
      <c r="D45">
        <v>106119.42804809641</v>
      </c>
      <c r="E45">
        <v>1423</v>
      </c>
      <c r="F45" t="s">
        <v>15</v>
      </c>
      <c r="G45" t="s">
        <v>16</v>
      </c>
      <c r="H45" t="s">
        <v>16</v>
      </c>
      <c r="I45" t="s">
        <v>15</v>
      </c>
    </row>
    <row r="46" spans="1:9" x14ac:dyDescent="0.25">
      <c r="A46" t="s">
        <v>19</v>
      </c>
      <c r="B46">
        <v>265178.48789377516</v>
      </c>
      <c r="C46">
        <v>131298.6870608032</v>
      </c>
      <c r="D46">
        <v>399058.28872674715</v>
      </c>
      <c r="E46">
        <v>5262</v>
      </c>
      <c r="F46">
        <v>24583.793470262484</v>
      </c>
      <c r="G46" t="s">
        <v>14</v>
      </c>
      <c r="H46">
        <v>88300.337940111291</v>
      </c>
      <c r="I46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194C411A66A43AF5A340052B5B424" ma:contentTypeVersion="17" ma:contentTypeDescription="Create a new document." ma:contentTypeScope="" ma:versionID="3649016989674af317ef4fc009f861e6">
  <xsd:schema xmlns:xsd="http://www.w3.org/2001/XMLSchema" xmlns:xs="http://www.w3.org/2001/XMLSchema" xmlns:p="http://schemas.microsoft.com/office/2006/metadata/properties" xmlns:ns2="1011fb24-49a0-463f-ada9-a8217d0aa252" xmlns:ns3="a72d8ac4-480f-42af-94c3-1b0dbed1eec5" targetNamespace="http://schemas.microsoft.com/office/2006/metadata/properties" ma:root="true" ma:fieldsID="ce701d13bb6f098f04d75cc544fed808" ns2:_="" ns3:_="">
    <xsd:import namespace="1011fb24-49a0-463f-ada9-a8217d0aa252"/>
    <xsd:import namespace="a72d8ac4-480f-42af-94c3-1b0dbed1ee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1fb24-49a0-463f-ada9-a8217d0aa2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17fdcf-dbb3-4213-9143-858f321dbc07}" ma:internalName="TaxCatchAll" ma:showField="CatchAllData" ma:web="1011fb24-49a0-463f-ada9-a8217d0aa2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8ac4-480f-42af-94c3-1b0dbed1e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e66e25-6253-4f8b-9755-5684a1ad78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R0" ma:index="23" nillable="true" ma:displayName="ORDER" ma:format="Dropdown" ma:internalName="ORDER0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11fb24-49a0-463f-ada9-a8217d0aa252" xsi:nil="true"/>
    <lcf76f155ced4ddcb4097134ff3c332f xmlns="a72d8ac4-480f-42af-94c3-1b0dbed1eec5">
      <Terms xmlns="http://schemas.microsoft.com/office/infopath/2007/PartnerControls"/>
    </lcf76f155ced4ddcb4097134ff3c332f>
    <ORDER0 xmlns="a72d8ac4-480f-42af-94c3-1b0dbed1eec5" xsi:nil="true"/>
  </documentManagement>
</p:properties>
</file>

<file path=customXml/itemProps1.xml><?xml version="1.0" encoding="utf-8"?>
<ds:datastoreItem xmlns:ds="http://schemas.openxmlformats.org/officeDocument/2006/customXml" ds:itemID="{C3744BB2-2DDD-4F37-A757-F5412F0000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5FEE52-0DA2-4445-AE76-3216E67D89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1fb24-49a0-463f-ada9-a8217d0aa252"/>
    <ds:schemaRef ds:uri="a72d8ac4-480f-42af-94c3-1b0dbed1e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0B4A33-FE1B-453B-8DA7-A369C3A084C0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a72d8ac4-480f-42af-94c3-1b0dbed1eec5"/>
    <ds:schemaRef ds:uri="1011fb24-49a0-463f-ada9-a8217d0aa25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 iii</vt:lpstr>
      <vt:lpstr>T_i</vt:lpstr>
      <vt:lpstr>T_ii</vt:lpstr>
      <vt:lpstr>T_strat1</vt:lpstr>
      <vt:lpstr>T_strat2</vt:lpstr>
      <vt:lpstr>T_strat3</vt:lpstr>
      <vt:lpstr>T_manu_strat1</vt:lpstr>
      <vt:lpstr>T_manu_strat2</vt:lpstr>
      <vt:lpstr>T_manu_strat3</vt:lpstr>
      <vt:lpstr>T_bra_strat1</vt:lpstr>
      <vt:lpstr>T_bra_strat2</vt:lpstr>
      <vt:lpstr>T_bra_strat3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Katelyn Woolheater</cp:lastModifiedBy>
  <cp:revision/>
  <dcterms:created xsi:type="dcterms:W3CDTF">2025-02-24T19:11:21Z</dcterms:created>
  <dcterms:modified xsi:type="dcterms:W3CDTF">2025-06-11T17:46:19Z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0x0101001CA194C411A66A43AF5A340052B5B424</vt:lpwstr>
  </property>
  <property fmtid="{D5CDD505-2E9C-101B-9397-08002B2CF9AE}" pid="3" name="MediaServiceImageTags">
    <vt:lpwstr/>
  </property>
</Properties>
</file>