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516" documentId="11_855950B067F1A35D5137335E01C1403202717867" xr6:coauthVersionLast="47" xr6:coauthVersionMax="47" xr10:uidLastSave="{A0FB8591-1ED1-499F-8CAE-A4514DD9B98B}"/>
  <bookViews>
    <workbookView xWindow="-120" yWindow="-120" windowWidth="29040" windowHeight="15720" firstSheet="17" activeTab="20" xr2:uid="{00000000-000D-0000-FFFF-FFFF00000000}"/>
  </bookViews>
  <sheets>
    <sheet name="Figures iii" sheetId="18" r:id="rId1"/>
    <sheet name="Table iii" sheetId="17" r:id="rId2"/>
    <sheet name="T_iii_strat1" sheetId="14" r:id="rId3"/>
    <sheet name="T_iii_strat2" sheetId="15" r:id="rId4"/>
    <sheet name="T_iii_strat3" sheetId="16" r:id="rId5"/>
    <sheet name="T_iii_mic_ad_strat1" sheetId="1" r:id="rId6"/>
    <sheet name="T_iii_mic_ch_strat1" sheetId="2" r:id="rId7"/>
    <sheet name="T_iii_rdt_in_strat1" sheetId="3" r:id="rId8"/>
    <sheet name="T_iii_rdt_ta_strat1" sheetId="4" r:id="rId9"/>
    <sheet name="T_iii_mic_ad_strat2" sheetId="5" r:id="rId10"/>
    <sheet name="T_iii_mic_ch_strat2" sheetId="6" r:id="rId11"/>
    <sheet name="T_iii_rdt_in_strat2" sheetId="7" r:id="rId12"/>
    <sheet name="T_iii_rdt_ta_strat2" sheetId="8" r:id="rId13"/>
    <sheet name="T_iii_mic_ad_strat3" sheetId="9" r:id="rId14"/>
    <sheet name="T_iii_mic_ch_strat3" sheetId="10" r:id="rId15"/>
    <sheet name="T_iii_rdt_in_strat3" sheetId="11" r:id="rId16"/>
    <sheet name="T_iii_rdt_ta_strat3" sheetId="12" r:id="rId17"/>
    <sheet name="T_i_mic_ad" sheetId="19" r:id="rId18"/>
    <sheet name="T_i_mic_ch" sheetId="20" r:id="rId19"/>
    <sheet name="T_i_rdt_in" sheetId="21" r:id="rId20"/>
    <sheet name="T_i_rdt_ta" sheetId="22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6" l="1"/>
  <c r="A19" i="16"/>
  <c r="A18" i="16"/>
  <c r="A17" i="16"/>
  <c r="AK7" i="16"/>
  <c r="AJ7" i="16"/>
  <c r="AI7" i="16"/>
  <c r="AH7" i="16"/>
  <c r="AG7" i="16"/>
  <c r="AF7" i="16"/>
  <c r="AE7" i="16"/>
  <c r="AD7" i="16"/>
  <c r="AE15" i="17" s="1"/>
  <c r="AC7" i="16"/>
  <c r="AB7" i="16"/>
  <c r="AA7" i="16"/>
  <c r="AD16" i="17" s="1"/>
  <c r="Z7" i="16"/>
  <c r="Y7" i="16"/>
  <c r="X7" i="16"/>
  <c r="W7" i="16"/>
  <c r="AC16" i="17" s="1"/>
  <c r="V7" i="16"/>
  <c r="AC15" i="17" s="1"/>
  <c r="U7" i="16"/>
  <c r="T7" i="16"/>
  <c r="S7" i="16"/>
  <c r="AB16" i="17" s="1"/>
  <c r="R7" i="16"/>
  <c r="AB15" i="17" s="1"/>
  <c r="Q7" i="16"/>
  <c r="P7" i="16"/>
  <c r="O7" i="16"/>
  <c r="AA16" i="17" s="1"/>
  <c r="N7" i="16"/>
  <c r="M7" i="16"/>
  <c r="L7" i="16"/>
  <c r="K7" i="16"/>
  <c r="Z16" i="17" s="1"/>
  <c r="J7" i="16"/>
  <c r="I7" i="16"/>
  <c r="H7" i="16"/>
  <c r="G7" i="16"/>
  <c r="Y16" i="17" s="1"/>
  <c r="F7" i="16"/>
  <c r="Y15" i="17" s="1"/>
  <c r="E7" i="16"/>
  <c r="D7" i="16"/>
  <c r="C7" i="16"/>
  <c r="B7" i="16"/>
  <c r="A7" i="16"/>
  <c r="AK6" i="16"/>
  <c r="AJ6" i="16"/>
  <c r="AI6" i="16"/>
  <c r="AH6" i="16"/>
  <c r="AG6" i="16"/>
  <c r="AF6" i="16"/>
  <c r="AE6" i="16"/>
  <c r="AE14" i="17" s="1"/>
  <c r="AD6" i="16"/>
  <c r="AC6" i="16"/>
  <c r="AB6" i="16"/>
  <c r="AD14" i="17" s="1"/>
  <c r="AA6" i="16"/>
  <c r="Z6" i="16"/>
  <c r="AD13" i="17" s="1"/>
  <c r="Y6" i="16"/>
  <c r="X6" i="16"/>
  <c r="W6" i="16"/>
  <c r="AC14" i="17" s="1"/>
  <c r="V6" i="16"/>
  <c r="AC13" i="17" s="1"/>
  <c r="U6" i="16"/>
  <c r="T6" i="16"/>
  <c r="S6" i="16"/>
  <c r="AB14" i="17" s="1"/>
  <c r="R6" i="16"/>
  <c r="Q6" i="16"/>
  <c r="P6" i="16"/>
  <c r="AA14" i="17" s="1"/>
  <c r="O6" i="16"/>
  <c r="N6" i="16"/>
  <c r="AA13" i="17" s="1"/>
  <c r="M6" i="16"/>
  <c r="L6" i="16"/>
  <c r="Z14" i="17" s="1"/>
  <c r="K6" i="16"/>
  <c r="J6" i="16"/>
  <c r="Z13" i="17" s="1"/>
  <c r="I6" i="16"/>
  <c r="H6" i="16"/>
  <c r="G6" i="16"/>
  <c r="Y14" i="17" s="1"/>
  <c r="F6" i="16"/>
  <c r="E6" i="16"/>
  <c r="D6" i="16"/>
  <c r="C6" i="16"/>
  <c r="B6" i="16"/>
  <c r="A6" i="16"/>
  <c r="R69" i="18" s="1"/>
  <c r="AK5" i="16"/>
  <c r="AJ5" i="16"/>
  <c r="AI5" i="16"/>
  <c r="AH5" i="16"/>
  <c r="AG5" i="16"/>
  <c r="AF5" i="16"/>
  <c r="AE5" i="16"/>
  <c r="AD5" i="16"/>
  <c r="AC5" i="16"/>
  <c r="AB5" i="16"/>
  <c r="AA5" i="16"/>
  <c r="AD12" i="17" s="1"/>
  <c r="Z5" i="16"/>
  <c r="Y5" i="16"/>
  <c r="X5" i="16"/>
  <c r="W5" i="16"/>
  <c r="AC12" i="17" s="1"/>
  <c r="V5" i="16"/>
  <c r="U5" i="16"/>
  <c r="T5" i="16"/>
  <c r="S5" i="16"/>
  <c r="R5" i="16"/>
  <c r="Q5" i="16"/>
  <c r="P5" i="16"/>
  <c r="O5" i="16"/>
  <c r="AA12" i="17" s="1"/>
  <c r="N5" i="16"/>
  <c r="M5" i="16"/>
  <c r="L5" i="16"/>
  <c r="K5" i="16"/>
  <c r="Z12" i="17" s="1"/>
  <c r="J5" i="16"/>
  <c r="I5" i="16"/>
  <c r="H5" i="16"/>
  <c r="G5" i="16"/>
  <c r="F5" i="16"/>
  <c r="E5" i="16"/>
  <c r="D5" i="16"/>
  <c r="C5" i="16"/>
  <c r="B5" i="16"/>
  <c r="A5" i="16"/>
  <c r="O69" i="18" s="1"/>
  <c r="AK4" i="16"/>
  <c r="AJ4" i="16"/>
  <c r="AI4" i="16"/>
  <c r="AH4" i="16"/>
  <c r="AG4" i="16"/>
  <c r="AE10" i="17" s="1"/>
  <c r="AF4" i="16"/>
  <c r="AE4" i="16"/>
  <c r="AD4" i="16"/>
  <c r="AC4" i="16"/>
  <c r="AB4" i="16"/>
  <c r="AA4" i="16"/>
  <c r="AD10" i="17" s="1"/>
  <c r="Z4" i="16"/>
  <c r="Y4" i="16"/>
  <c r="X4" i="16"/>
  <c r="W4" i="16"/>
  <c r="AC10" i="17" s="1"/>
  <c r="V4" i="16"/>
  <c r="U4" i="16"/>
  <c r="AB10" i="17" s="1"/>
  <c r="T4" i="16"/>
  <c r="S4" i="16"/>
  <c r="R4" i="16"/>
  <c r="Q4" i="16"/>
  <c r="P4" i="16"/>
  <c r="O4" i="16"/>
  <c r="AA10" i="17" s="1"/>
  <c r="N4" i="16"/>
  <c r="AA9" i="17" s="1"/>
  <c r="M4" i="16"/>
  <c r="L4" i="16"/>
  <c r="K4" i="16"/>
  <c r="Z10" i="17" s="1"/>
  <c r="J4" i="16"/>
  <c r="I4" i="16"/>
  <c r="Y10" i="17" s="1"/>
  <c r="H4" i="16"/>
  <c r="G4" i="16"/>
  <c r="F4" i="16"/>
  <c r="E4" i="16"/>
  <c r="D4" i="16"/>
  <c r="C4" i="16"/>
  <c r="B4" i="16"/>
  <c r="A4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20" i="15"/>
  <c r="A19" i="15"/>
  <c r="A18" i="15"/>
  <c r="A17" i="15"/>
  <c r="AK7" i="15"/>
  <c r="AJ7" i="15"/>
  <c r="AI7" i="15"/>
  <c r="AH7" i="15"/>
  <c r="AG7" i="15"/>
  <c r="AF7" i="15"/>
  <c r="AE7" i="15"/>
  <c r="T16" i="17" s="1"/>
  <c r="AD7" i="15"/>
  <c r="AC7" i="15"/>
  <c r="AB7" i="15"/>
  <c r="AA7" i="15"/>
  <c r="S16" i="17" s="1"/>
  <c r="Z7" i="15"/>
  <c r="U59" i="18" s="1"/>
  <c r="V59" i="18" s="1"/>
  <c r="Y7" i="15"/>
  <c r="X7" i="15"/>
  <c r="W7" i="15"/>
  <c r="V7" i="15"/>
  <c r="U7" i="15"/>
  <c r="T7" i="15"/>
  <c r="W57" i="18" s="1"/>
  <c r="S7" i="15"/>
  <c r="Q16" i="17" s="1"/>
  <c r="R7" i="15"/>
  <c r="Q7" i="15"/>
  <c r="P7" i="15"/>
  <c r="O7" i="15"/>
  <c r="P16" i="17" s="1"/>
  <c r="N7" i="15"/>
  <c r="U56" i="18" s="1"/>
  <c r="V56" i="18" s="1"/>
  <c r="M7" i="15"/>
  <c r="L7" i="15"/>
  <c r="K7" i="15"/>
  <c r="O16" i="17" s="1"/>
  <c r="J7" i="15"/>
  <c r="I7" i="15"/>
  <c r="H7" i="15"/>
  <c r="W54" i="18" s="1"/>
  <c r="G7" i="15"/>
  <c r="N16" i="17" s="1"/>
  <c r="F7" i="15"/>
  <c r="N15" i="17" s="1"/>
  <c r="E7" i="15"/>
  <c r="D7" i="15"/>
  <c r="C7" i="15"/>
  <c r="M16" i="17" s="1"/>
  <c r="B7" i="15"/>
  <c r="A7" i="15"/>
  <c r="AK6" i="15"/>
  <c r="AJ6" i="15"/>
  <c r="AI6" i="15"/>
  <c r="AH6" i="15"/>
  <c r="AG6" i="15"/>
  <c r="AF6" i="15"/>
  <c r="T14" i="17" s="1"/>
  <c r="AE6" i="15"/>
  <c r="AD6" i="15"/>
  <c r="T13" i="17" s="1"/>
  <c r="AC6" i="15"/>
  <c r="AB6" i="15"/>
  <c r="AA6" i="15"/>
  <c r="Z6" i="15"/>
  <c r="Y6" i="15"/>
  <c r="X6" i="15"/>
  <c r="W6" i="15"/>
  <c r="V6" i="15"/>
  <c r="R58" i="18" s="1"/>
  <c r="U6" i="15"/>
  <c r="T6" i="15"/>
  <c r="S6" i="15"/>
  <c r="R6" i="15"/>
  <c r="Q6" i="15"/>
  <c r="P6" i="15"/>
  <c r="T56" i="18" s="1"/>
  <c r="O6" i="15"/>
  <c r="P14" i="17" s="1"/>
  <c r="N6" i="15"/>
  <c r="M6" i="15"/>
  <c r="L6" i="15"/>
  <c r="O14" i="17" s="1"/>
  <c r="K6" i="15"/>
  <c r="J6" i="15"/>
  <c r="O13" i="17" s="1"/>
  <c r="I6" i="15"/>
  <c r="H6" i="15"/>
  <c r="G6" i="15"/>
  <c r="N14" i="17" s="1"/>
  <c r="F6" i="15"/>
  <c r="E6" i="15"/>
  <c r="D6" i="15"/>
  <c r="T53" i="18" s="1"/>
  <c r="C6" i="15"/>
  <c r="M14" i="17" s="1"/>
  <c r="B6" i="15"/>
  <c r="A6" i="15"/>
  <c r="AK5" i="15"/>
  <c r="AJ5" i="15"/>
  <c r="AI5" i="15"/>
  <c r="AH5" i="15"/>
  <c r="AG5" i="15"/>
  <c r="AF5" i="15"/>
  <c r="AE5" i="15"/>
  <c r="T12" i="17" s="1"/>
  <c r="AD5" i="15"/>
  <c r="AC5" i="15"/>
  <c r="AB5" i="15"/>
  <c r="AA5" i="15"/>
  <c r="Z5" i="15"/>
  <c r="Y5" i="15"/>
  <c r="X5" i="15"/>
  <c r="W5" i="15"/>
  <c r="V5" i="15"/>
  <c r="O58" i="18" s="1"/>
  <c r="U5" i="15"/>
  <c r="T5" i="15"/>
  <c r="S5" i="15"/>
  <c r="Q12" i="17" s="1"/>
  <c r="R5" i="15"/>
  <c r="O57" i="18" s="1"/>
  <c r="Q5" i="15"/>
  <c r="P5" i="15"/>
  <c r="Q56" i="18" s="1"/>
  <c r="O5" i="15"/>
  <c r="N5" i="15"/>
  <c r="M5" i="15"/>
  <c r="L5" i="15"/>
  <c r="K5" i="15"/>
  <c r="O12" i="17" s="1"/>
  <c r="J5" i="15"/>
  <c r="O11" i="17" s="1"/>
  <c r="I5" i="15"/>
  <c r="H5" i="15"/>
  <c r="G5" i="15"/>
  <c r="N12" i="17" s="1"/>
  <c r="F5" i="15"/>
  <c r="E5" i="15"/>
  <c r="D5" i="15"/>
  <c r="C5" i="15"/>
  <c r="B5" i="15"/>
  <c r="A5" i="15"/>
  <c r="O52" i="18" s="1"/>
  <c r="AK4" i="15"/>
  <c r="AJ4" i="15"/>
  <c r="AI4" i="15"/>
  <c r="AH4" i="15"/>
  <c r="AG4" i="15"/>
  <c r="AF4" i="15"/>
  <c r="AE4" i="15"/>
  <c r="T10" i="17" s="1"/>
  <c r="AD4" i="15"/>
  <c r="AC4" i="15"/>
  <c r="S10" i="17" s="1"/>
  <c r="AB4" i="15"/>
  <c r="AA4" i="15"/>
  <c r="Z4" i="15"/>
  <c r="Y4" i="15"/>
  <c r="X4" i="15"/>
  <c r="W4" i="15"/>
  <c r="V4" i="15"/>
  <c r="L58" i="18" s="1"/>
  <c r="N58" i="18" s="1"/>
  <c r="U4" i="15"/>
  <c r="T4" i="15"/>
  <c r="S4" i="15"/>
  <c r="Q10" i="17" s="1"/>
  <c r="R4" i="15"/>
  <c r="Q4" i="15"/>
  <c r="P10" i="17" s="1"/>
  <c r="P4" i="15"/>
  <c r="O4" i="15"/>
  <c r="N4" i="15"/>
  <c r="M4" i="15"/>
  <c r="L4" i="15"/>
  <c r="K4" i="15"/>
  <c r="O10" i="17" s="1"/>
  <c r="J4" i="15"/>
  <c r="O9" i="17" s="1"/>
  <c r="I4" i="15"/>
  <c r="H4" i="15"/>
  <c r="G4" i="15"/>
  <c r="N10" i="17" s="1"/>
  <c r="F4" i="15"/>
  <c r="N9" i="17" s="1"/>
  <c r="E4" i="15"/>
  <c r="M10" i="17" s="1"/>
  <c r="D4" i="15"/>
  <c r="C4" i="15"/>
  <c r="B4" i="15"/>
  <c r="A4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K7" i="14"/>
  <c r="AJ7" i="14"/>
  <c r="AI7" i="14"/>
  <c r="AH7" i="14"/>
  <c r="AG7" i="14"/>
  <c r="AF7" i="14"/>
  <c r="AE7" i="14"/>
  <c r="I16" i="17" s="1"/>
  <c r="AD7" i="14"/>
  <c r="AC7" i="14"/>
  <c r="AB7" i="14"/>
  <c r="AA7" i="14"/>
  <c r="Z7" i="14"/>
  <c r="Y7" i="14"/>
  <c r="X7" i="14"/>
  <c r="W75" i="18" s="1"/>
  <c r="W7" i="14"/>
  <c r="V75" i="18" s="1"/>
  <c r="V7" i="14"/>
  <c r="U7" i="14"/>
  <c r="T7" i="14"/>
  <c r="S7" i="14"/>
  <c r="F16" i="17" s="1"/>
  <c r="R7" i="14"/>
  <c r="Q7" i="14"/>
  <c r="P7" i="14"/>
  <c r="O7" i="14"/>
  <c r="N7" i="14"/>
  <c r="M7" i="14"/>
  <c r="L7" i="14"/>
  <c r="W38" i="18" s="1"/>
  <c r="K7" i="14"/>
  <c r="V38" i="18" s="1"/>
  <c r="J7" i="14"/>
  <c r="I7" i="14"/>
  <c r="H7" i="14"/>
  <c r="G7" i="14"/>
  <c r="C16" i="17" s="1"/>
  <c r="F7" i="14"/>
  <c r="E7" i="14"/>
  <c r="D7" i="14"/>
  <c r="C7" i="14"/>
  <c r="B7" i="14"/>
  <c r="A7" i="14"/>
  <c r="U35" i="18" s="1"/>
  <c r="AK6" i="14"/>
  <c r="AJ6" i="14"/>
  <c r="AI6" i="14"/>
  <c r="AH6" i="14"/>
  <c r="AG6" i="14"/>
  <c r="AF6" i="14"/>
  <c r="AE6" i="14"/>
  <c r="I14" i="17" s="1"/>
  <c r="AD6" i="14"/>
  <c r="AC6" i="14"/>
  <c r="AB6" i="14"/>
  <c r="AA6" i="14"/>
  <c r="Z6" i="14"/>
  <c r="R42" i="18" s="1"/>
  <c r="S42" i="18" s="1"/>
  <c r="Y6" i="14"/>
  <c r="X6" i="14"/>
  <c r="W6" i="14"/>
  <c r="V6" i="14"/>
  <c r="R41" i="18" s="1"/>
  <c r="S41" i="18" s="1"/>
  <c r="U6" i="14"/>
  <c r="T6" i="14"/>
  <c r="T40" i="18" s="1"/>
  <c r="S6" i="14"/>
  <c r="R6" i="14"/>
  <c r="Q6" i="14"/>
  <c r="P6" i="14"/>
  <c r="O6" i="14"/>
  <c r="N6" i="14"/>
  <c r="R73" i="18" s="1"/>
  <c r="M6" i="14"/>
  <c r="L6" i="14"/>
  <c r="K6" i="14"/>
  <c r="J6" i="14"/>
  <c r="R72" i="18" s="1"/>
  <c r="S72" i="18" s="1"/>
  <c r="I6" i="14"/>
  <c r="H6" i="14"/>
  <c r="G6" i="14"/>
  <c r="F6" i="14"/>
  <c r="E6" i="14"/>
  <c r="D6" i="14"/>
  <c r="C6" i="14"/>
  <c r="B6" i="14"/>
  <c r="R70" i="18" s="1"/>
  <c r="A6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Q40" i="18" s="1"/>
  <c r="S5" i="14"/>
  <c r="R5" i="14"/>
  <c r="Q5" i="14"/>
  <c r="P5" i="14"/>
  <c r="O5" i="14"/>
  <c r="E12" i="17" s="1"/>
  <c r="N5" i="14"/>
  <c r="M5" i="14"/>
  <c r="L5" i="14"/>
  <c r="K5" i="14"/>
  <c r="D12" i="17" s="1"/>
  <c r="J5" i="14"/>
  <c r="I5" i="14"/>
  <c r="H5" i="14"/>
  <c r="G5" i="14"/>
  <c r="F5" i="14"/>
  <c r="E5" i="14"/>
  <c r="D5" i="14"/>
  <c r="C5" i="14"/>
  <c r="B5" i="14"/>
  <c r="A5" i="14"/>
  <c r="J12" i="18" s="1"/>
  <c r="AK4" i="14"/>
  <c r="AJ4" i="14"/>
  <c r="AI4" i="14"/>
  <c r="AH4" i="14"/>
  <c r="AG4" i="14"/>
  <c r="I10" i="17" s="1"/>
  <c r="AF4" i="14"/>
  <c r="AE4" i="14"/>
  <c r="AD4" i="14"/>
  <c r="I9" i="17" s="1"/>
  <c r="AC4" i="14"/>
  <c r="AB4" i="14"/>
  <c r="AA4" i="14"/>
  <c r="H10" i="17" s="1"/>
  <c r="Z4" i="14"/>
  <c r="Y4" i="14"/>
  <c r="X4" i="14"/>
  <c r="W4" i="14"/>
  <c r="G10" i="17" s="1"/>
  <c r="V4" i="14"/>
  <c r="G9" i="17" s="1"/>
  <c r="U4" i="14"/>
  <c r="F10" i="17" s="1"/>
  <c r="T4" i="14"/>
  <c r="S4" i="14"/>
  <c r="R4" i="14"/>
  <c r="Q4" i="14"/>
  <c r="P4" i="14"/>
  <c r="O4" i="14"/>
  <c r="E10" i="17" s="1"/>
  <c r="N4" i="14"/>
  <c r="E9" i="17" s="1"/>
  <c r="M4" i="14"/>
  <c r="L4" i="14"/>
  <c r="K4" i="14"/>
  <c r="D10" i="17" s="1"/>
  <c r="J4" i="14"/>
  <c r="D9" i="17" s="1"/>
  <c r="I4" i="14"/>
  <c r="C10" i="17" s="1"/>
  <c r="H4" i="14"/>
  <c r="G4" i="14"/>
  <c r="F4" i="14"/>
  <c r="E4" i="14"/>
  <c r="D4" i="14"/>
  <c r="C4" i="14"/>
  <c r="B4" i="14"/>
  <c r="L36" i="18" s="1"/>
  <c r="M36" i="18" s="1"/>
  <c r="A4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K58" i="18" s="1"/>
  <c r="U1" i="14"/>
  <c r="T1" i="14"/>
  <c r="S1" i="14"/>
  <c r="R1" i="14"/>
  <c r="Q1" i="14"/>
  <c r="P1" i="14"/>
  <c r="O1" i="14"/>
  <c r="N1" i="14"/>
  <c r="M1" i="14"/>
  <c r="L1" i="14"/>
  <c r="K1" i="14"/>
  <c r="J1" i="14"/>
  <c r="K38" i="18" s="1"/>
  <c r="I1" i="14"/>
  <c r="H1" i="14"/>
  <c r="G1" i="14"/>
  <c r="F1" i="14"/>
  <c r="E1" i="14"/>
  <c r="D1" i="14"/>
  <c r="C1" i="14"/>
  <c r="B1" i="14"/>
  <c r="W28" i="17"/>
  <c r="L28" i="17"/>
  <c r="L17" i="17" s="1"/>
  <c r="A28" i="17"/>
  <c r="A17" i="17" s="1"/>
  <c r="W27" i="17"/>
  <c r="W17" i="17" s="1"/>
  <c r="L27" i="17"/>
  <c r="A27" i="17"/>
  <c r="W26" i="17"/>
  <c r="L26" i="17"/>
  <c r="A26" i="17"/>
  <c r="W25" i="17"/>
  <c r="L25" i="17"/>
  <c r="A25" i="17"/>
  <c r="AE16" i="17"/>
  <c r="X16" i="17"/>
  <c r="R16" i="17"/>
  <c r="H16" i="17"/>
  <c r="G16" i="17"/>
  <c r="E16" i="17"/>
  <c r="D16" i="17"/>
  <c r="B16" i="17"/>
  <c r="AD15" i="17"/>
  <c r="AA15" i="17"/>
  <c r="Z15" i="17"/>
  <c r="X15" i="17"/>
  <c r="T15" i="17"/>
  <c r="R15" i="17"/>
  <c r="Q15" i="17"/>
  <c r="O15" i="17"/>
  <c r="H15" i="17"/>
  <c r="G15" i="17"/>
  <c r="E15" i="17"/>
  <c r="D15" i="17"/>
  <c r="B15" i="17"/>
  <c r="X14" i="17"/>
  <c r="S14" i="17"/>
  <c r="R14" i="17"/>
  <c r="Q14" i="17"/>
  <c r="H14" i="17"/>
  <c r="E14" i="17"/>
  <c r="D14" i="17"/>
  <c r="B14" i="17"/>
  <c r="AE13" i="17"/>
  <c r="AB13" i="17"/>
  <c r="Y13" i="17"/>
  <c r="X13" i="17"/>
  <c r="S13" i="17"/>
  <c r="R13" i="17"/>
  <c r="P13" i="17"/>
  <c r="M13" i="17"/>
  <c r="I13" i="17"/>
  <c r="H13" i="17"/>
  <c r="G13" i="17"/>
  <c r="F13" i="17"/>
  <c r="D13" i="17"/>
  <c r="C13" i="17"/>
  <c r="B13" i="17"/>
  <c r="X12" i="17"/>
  <c r="R12" i="17"/>
  <c r="P12" i="17"/>
  <c r="H12" i="17"/>
  <c r="G12" i="17"/>
  <c r="B12" i="17"/>
  <c r="AE11" i="17"/>
  <c r="AB11" i="17"/>
  <c r="Y11" i="17"/>
  <c r="X11" i="17"/>
  <c r="S11" i="17"/>
  <c r="R11" i="17"/>
  <c r="Q11" i="17"/>
  <c r="P11" i="17"/>
  <c r="M11" i="17"/>
  <c r="I11" i="17"/>
  <c r="F11" i="17"/>
  <c r="C11" i="17"/>
  <c r="B11" i="17"/>
  <c r="X10" i="17"/>
  <c r="R10" i="17"/>
  <c r="B10" i="17"/>
  <c r="AE9" i="17"/>
  <c r="AB9" i="17"/>
  <c r="Y9" i="17"/>
  <c r="X9" i="17"/>
  <c r="S9" i="17"/>
  <c r="R9" i="17"/>
  <c r="P9" i="17"/>
  <c r="M9" i="17"/>
  <c r="F9" i="17"/>
  <c r="C9" i="17"/>
  <c r="B9" i="17"/>
  <c r="AE8" i="17"/>
  <c r="AD8" i="17"/>
  <c r="AC8" i="17"/>
  <c r="AB8" i="17"/>
  <c r="AA8" i="17"/>
  <c r="Z8" i="17"/>
  <c r="Y8" i="17"/>
  <c r="X8" i="17"/>
  <c r="T8" i="17"/>
  <c r="S8" i="17"/>
  <c r="R8" i="17"/>
  <c r="Q8" i="17"/>
  <c r="P8" i="17"/>
  <c r="O8" i="17"/>
  <c r="N8" i="17"/>
  <c r="M8" i="17"/>
  <c r="I8" i="17"/>
  <c r="H8" i="17"/>
  <c r="G8" i="17"/>
  <c r="F8" i="17"/>
  <c r="E8" i="17"/>
  <c r="D8" i="17"/>
  <c r="C8" i="17"/>
  <c r="B8" i="17"/>
  <c r="AE7" i="17"/>
  <c r="AD7" i="17"/>
  <c r="AC7" i="17"/>
  <c r="AB7" i="17"/>
  <c r="AA7" i="17"/>
  <c r="Z7" i="17"/>
  <c r="Y7" i="17"/>
  <c r="X7" i="17"/>
  <c r="T7" i="17"/>
  <c r="S7" i="17"/>
  <c r="R7" i="17"/>
  <c r="Q7" i="17"/>
  <c r="P7" i="17"/>
  <c r="O7" i="17"/>
  <c r="N7" i="17"/>
  <c r="M7" i="17"/>
  <c r="B7" i="17"/>
  <c r="AE6" i="17"/>
  <c r="AD6" i="17"/>
  <c r="AC6" i="17"/>
  <c r="AB6" i="17"/>
  <c r="AA6" i="17"/>
  <c r="Z6" i="17"/>
  <c r="Y6" i="17"/>
  <c r="X6" i="17"/>
  <c r="T6" i="17"/>
  <c r="S6" i="17"/>
  <c r="R6" i="17"/>
  <c r="Q6" i="17"/>
  <c r="P6" i="17"/>
  <c r="O6" i="17"/>
  <c r="N6" i="17"/>
  <c r="M6" i="17"/>
  <c r="I6" i="17"/>
  <c r="H6" i="17"/>
  <c r="G6" i="17"/>
  <c r="F6" i="17"/>
  <c r="E6" i="17"/>
  <c r="D6" i="17"/>
  <c r="C6" i="17"/>
  <c r="B6" i="17"/>
  <c r="W5" i="17"/>
  <c r="L5" i="17"/>
  <c r="W3" i="17"/>
  <c r="L3" i="17"/>
  <c r="A3" i="17"/>
  <c r="A5" i="17" s="1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R77" i="18"/>
  <c r="O77" i="18"/>
  <c r="P77" i="18" s="1"/>
  <c r="M77" i="18"/>
  <c r="L77" i="18"/>
  <c r="N77" i="18" s="1"/>
  <c r="K77" i="18"/>
  <c r="U76" i="18"/>
  <c r="W76" i="18" s="1"/>
  <c r="S76" i="18"/>
  <c r="R76" i="18"/>
  <c r="T76" i="18" s="1"/>
  <c r="K76" i="18"/>
  <c r="U75" i="18"/>
  <c r="R75" i="18"/>
  <c r="T75" i="18" s="1"/>
  <c r="R74" i="18"/>
  <c r="P74" i="18"/>
  <c r="O74" i="18"/>
  <c r="L74" i="18"/>
  <c r="K74" i="18"/>
  <c r="U73" i="18"/>
  <c r="W73" i="18" s="1"/>
  <c r="T73" i="18"/>
  <c r="S73" i="18"/>
  <c r="L73" i="18"/>
  <c r="K73" i="18"/>
  <c r="U72" i="18"/>
  <c r="V72" i="18" s="1"/>
  <c r="R71" i="18"/>
  <c r="O71" i="18"/>
  <c r="P71" i="18" s="1"/>
  <c r="L71" i="18"/>
  <c r="M71" i="18" s="1"/>
  <c r="K71" i="18"/>
  <c r="W70" i="18"/>
  <c r="V70" i="18"/>
  <c r="U70" i="18"/>
  <c r="O70" i="18"/>
  <c r="Q70" i="18" s="1"/>
  <c r="L70" i="18"/>
  <c r="N70" i="18" s="1"/>
  <c r="K70" i="18"/>
  <c r="U69" i="18"/>
  <c r="L69" i="18"/>
  <c r="W60" i="18"/>
  <c r="V60" i="18"/>
  <c r="U60" i="18"/>
  <c r="T60" i="18"/>
  <c r="S60" i="18"/>
  <c r="R60" i="18"/>
  <c r="K60" i="18"/>
  <c r="R59" i="18"/>
  <c r="P59" i="18"/>
  <c r="O59" i="18"/>
  <c r="L59" i="18"/>
  <c r="K59" i="18"/>
  <c r="U58" i="18"/>
  <c r="W58" i="18" s="1"/>
  <c r="T58" i="18"/>
  <c r="S58" i="18"/>
  <c r="U57" i="18"/>
  <c r="V57" i="18" s="1"/>
  <c r="K57" i="18"/>
  <c r="R56" i="18"/>
  <c r="O56" i="18"/>
  <c r="P56" i="18" s="1"/>
  <c r="L56" i="18"/>
  <c r="M56" i="18" s="1"/>
  <c r="K56" i="18"/>
  <c r="W55" i="18"/>
  <c r="V55" i="18"/>
  <c r="U55" i="18"/>
  <c r="O55" i="18"/>
  <c r="Q55" i="18" s="1"/>
  <c r="L55" i="18"/>
  <c r="M55" i="18" s="1"/>
  <c r="U54" i="18"/>
  <c r="L54" i="18"/>
  <c r="M54" i="18" s="1"/>
  <c r="K54" i="18"/>
  <c r="R53" i="18"/>
  <c r="O53" i="18"/>
  <c r="P53" i="18" s="1"/>
  <c r="N53" i="18"/>
  <c r="L53" i="18"/>
  <c r="M53" i="18" s="1"/>
  <c r="K53" i="18"/>
  <c r="U52" i="18"/>
  <c r="R52" i="18"/>
  <c r="L52" i="18"/>
  <c r="K51" i="18"/>
  <c r="B51" i="18"/>
  <c r="R43" i="18"/>
  <c r="P43" i="18"/>
  <c r="O43" i="18"/>
  <c r="L43" i="18"/>
  <c r="N43" i="18" s="1"/>
  <c r="K43" i="18"/>
  <c r="U42" i="18"/>
  <c r="W42" i="18" s="1"/>
  <c r="T42" i="18"/>
  <c r="K42" i="18"/>
  <c r="U41" i="18"/>
  <c r="V41" i="18" s="1"/>
  <c r="R40" i="18"/>
  <c r="P40" i="18"/>
  <c r="O40" i="18"/>
  <c r="L40" i="18"/>
  <c r="N40" i="18" s="1"/>
  <c r="K40" i="18"/>
  <c r="W39" i="18"/>
  <c r="U39" i="18"/>
  <c r="V39" i="18" s="1"/>
  <c r="R39" i="18"/>
  <c r="T39" i="18" s="1"/>
  <c r="L39" i="18"/>
  <c r="K39" i="18"/>
  <c r="U38" i="18"/>
  <c r="R37" i="18"/>
  <c r="O37" i="18"/>
  <c r="P37" i="18" s="1"/>
  <c r="N37" i="18"/>
  <c r="M37" i="18"/>
  <c r="L37" i="18"/>
  <c r="K37" i="18"/>
  <c r="U36" i="18"/>
  <c r="W36" i="18" s="1"/>
  <c r="Q36" i="18"/>
  <c r="P36" i="18"/>
  <c r="O36" i="18"/>
  <c r="N36" i="18"/>
  <c r="K36" i="18"/>
  <c r="L35" i="18"/>
  <c r="K34" i="18"/>
  <c r="B34" i="18"/>
  <c r="B33" i="18"/>
  <c r="S27" i="18"/>
  <c r="R27" i="18"/>
  <c r="Q27" i="18"/>
  <c r="P27" i="18"/>
  <c r="O27" i="18"/>
  <c r="N27" i="18"/>
  <c r="L27" i="18"/>
  <c r="K27" i="18"/>
  <c r="M27" i="18" s="1"/>
  <c r="J27" i="18"/>
  <c r="Q26" i="18"/>
  <c r="S26" i="18" s="1"/>
  <c r="P26" i="18"/>
  <c r="N26" i="18"/>
  <c r="O26" i="18" s="1"/>
  <c r="K26" i="18"/>
  <c r="M26" i="18" s="1"/>
  <c r="J26" i="18"/>
  <c r="Q25" i="18"/>
  <c r="R25" i="18" s="1"/>
  <c r="P25" i="18"/>
  <c r="N25" i="18"/>
  <c r="O25" i="18" s="1"/>
  <c r="L25" i="18"/>
  <c r="K25" i="18"/>
  <c r="M25" i="18" s="1"/>
  <c r="J25" i="18"/>
  <c r="Q24" i="18"/>
  <c r="S24" i="18" s="1"/>
  <c r="O24" i="18"/>
  <c r="N24" i="18"/>
  <c r="P24" i="18" s="1"/>
  <c r="M24" i="18"/>
  <c r="L24" i="18"/>
  <c r="K24" i="18"/>
  <c r="J24" i="18"/>
  <c r="Q23" i="18"/>
  <c r="S23" i="18" s="1"/>
  <c r="P23" i="18"/>
  <c r="O23" i="18"/>
  <c r="N23" i="18"/>
  <c r="K23" i="18"/>
  <c r="M23" i="18" s="1"/>
  <c r="J23" i="18"/>
  <c r="R22" i="18"/>
  <c r="Q22" i="18"/>
  <c r="S22" i="18" s="1"/>
  <c r="N22" i="18"/>
  <c r="K22" i="18"/>
  <c r="L22" i="18" s="1"/>
  <c r="J22" i="18"/>
  <c r="S21" i="18"/>
  <c r="R21" i="18"/>
  <c r="Q21" i="18"/>
  <c r="P21" i="18"/>
  <c r="O21" i="18"/>
  <c r="N21" i="18"/>
  <c r="K21" i="18"/>
  <c r="J21" i="18"/>
  <c r="Q20" i="18"/>
  <c r="S20" i="18" s="1"/>
  <c r="P20" i="18"/>
  <c r="N20" i="18"/>
  <c r="O20" i="18" s="1"/>
  <c r="K20" i="18"/>
  <c r="M20" i="18" s="1"/>
  <c r="J20" i="18"/>
  <c r="S19" i="18"/>
  <c r="Q19" i="18"/>
  <c r="R19" i="18" s="1"/>
  <c r="P19" i="18"/>
  <c r="O19" i="18"/>
  <c r="N19" i="18"/>
  <c r="L19" i="18"/>
  <c r="K19" i="18"/>
  <c r="M19" i="18" s="1"/>
  <c r="J19" i="18"/>
  <c r="Q18" i="18"/>
  <c r="N18" i="18"/>
  <c r="P18" i="18" s="1"/>
  <c r="M18" i="18"/>
  <c r="L18" i="18"/>
  <c r="K18" i="18"/>
  <c r="J18" i="18"/>
  <c r="Q17" i="18"/>
  <c r="P17" i="18"/>
  <c r="O17" i="18"/>
  <c r="N17" i="18"/>
  <c r="K17" i="18"/>
  <c r="M17" i="18" s="1"/>
  <c r="J17" i="18"/>
  <c r="R16" i="18"/>
  <c r="Q16" i="18"/>
  <c r="S16" i="18" s="1"/>
  <c r="N16" i="18"/>
  <c r="K16" i="18"/>
  <c r="L16" i="18" s="1"/>
  <c r="J16" i="18"/>
  <c r="S15" i="18"/>
  <c r="R15" i="18"/>
  <c r="Q15" i="18"/>
  <c r="P15" i="18"/>
  <c r="O15" i="18"/>
  <c r="N15" i="18"/>
  <c r="K15" i="18"/>
  <c r="J15" i="18"/>
  <c r="Q14" i="18"/>
  <c r="S14" i="18" s="1"/>
  <c r="K14" i="18"/>
  <c r="J14" i="18"/>
  <c r="Q13" i="18"/>
  <c r="R13" i="18" s="1"/>
  <c r="N13" i="18"/>
  <c r="Q12" i="18"/>
  <c r="S12" i="18" s="1"/>
  <c r="N12" i="18"/>
  <c r="O12" i="18" s="1"/>
  <c r="Q11" i="18"/>
  <c r="R11" i="18" s="1"/>
  <c r="P11" i="18"/>
  <c r="O11" i="18"/>
  <c r="N11" i="18"/>
  <c r="J11" i="18"/>
  <c r="Q9" i="18"/>
  <c r="K68" i="18" s="1"/>
  <c r="B68" i="18" s="1"/>
  <c r="N9" i="18"/>
  <c r="K9" i="18"/>
  <c r="B8" i="18"/>
  <c r="A2" i="18"/>
  <c r="A1" i="18"/>
  <c r="M12" i="17" l="1"/>
  <c r="Q53" i="18"/>
  <c r="Q59" i="18"/>
  <c r="P12" i="18"/>
  <c r="S12" i="17"/>
  <c r="Z9" i="17"/>
  <c r="L72" i="18"/>
  <c r="W56" i="18"/>
  <c r="O60" i="18"/>
  <c r="T11" i="17"/>
  <c r="L38" i="18"/>
  <c r="N54" i="18"/>
  <c r="O18" i="18"/>
  <c r="V42" i="18"/>
  <c r="S59" i="18"/>
  <c r="S18" i="18"/>
  <c r="R18" i="18"/>
  <c r="P55" i="18"/>
  <c r="S74" i="18"/>
  <c r="M58" i="18"/>
  <c r="P70" i="18"/>
  <c r="T74" i="18"/>
  <c r="M21" i="18"/>
  <c r="L21" i="18"/>
  <c r="N39" i="18"/>
  <c r="M39" i="18"/>
  <c r="K41" i="18"/>
  <c r="K75" i="18"/>
  <c r="S71" i="18"/>
  <c r="C14" i="17"/>
  <c r="M14" i="18"/>
  <c r="L14" i="18"/>
  <c r="L75" i="18"/>
  <c r="M75" i="18" s="1"/>
  <c r="AC9" i="17"/>
  <c r="D11" i="17"/>
  <c r="O38" i="18"/>
  <c r="G11" i="17"/>
  <c r="O41" i="18"/>
  <c r="P41" i="18" s="1"/>
  <c r="N11" i="17"/>
  <c r="O54" i="18"/>
  <c r="W59" i="18"/>
  <c r="P14" i="18"/>
  <c r="O75" i="18"/>
  <c r="AC11" i="17"/>
  <c r="K55" i="18"/>
  <c r="O22" i="18"/>
  <c r="P22" i="18"/>
  <c r="U40" i="18"/>
  <c r="V40" i="18" s="1"/>
  <c r="U74" i="18"/>
  <c r="V74" i="18" s="1"/>
  <c r="F15" i="17"/>
  <c r="M15" i="17"/>
  <c r="U53" i="18"/>
  <c r="V53" i="18" s="1"/>
  <c r="N14" i="18"/>
  <c r="O14" i="18" s="1"/>
  <c r="S15" i="17"/>
  <c r="Q71" i="18"/>
  <c r="Y12" i="17"/>
  <c r="Q74" i="18"/>
  <c r="AB12" i="17"/>
  <c r="AE12" i="17"/>
  <c r="Q77" i="18"/>
  <c r="P16" i="18"/>
  <c r="O16" i="18"/>
  <c r="M59" i="18"/>
  <c r="N59" i="18"/>
  <c r="T77" i="18"/>
  <c r="T43" i="18"/>
  <c r="L57" i="18"/>
  <c r="Q9" i="17"/>
  <c r="L60" i="18"/>
  <c r="M60" i="18" s="1"/>
  <c r="T9" i="17"/>
  <c r="S37" i="18"/>
  <c r="L17" i="18"/>
  <c r="V76" i="18"/>
  <c r="O13" i="18"/>
  <c r="N73" i="18"/>
  <c r="M73" i="18"/>
  <c r="P15" i="17"/>
  <c r="Q37" i="18"/>
  <c r="C12" i="17"/>
  <c r="Q43" i="18"/>
  <c r="I12" i="17"/>
  <c r="S40" i="18"/>
  <c r="F14" i="17"/>
  <c r="U37" i="18"/>
  <c r="V37" i="18" s="1"/>
  <c r="U71" i="18"/>
  <c r="V71" i="18" s="1"/>
  <c r="C15" i="17"/>
  <c r="I15" i="17"/>
  <c r="U77" i="18"/>
  <c r="V77" i="18" s="1"/>
  <c r="U43" i="18"/>
  <c r="V43" i="18" s="1"/>
  <c r="V73" i="18"/>
  <c r="T71" i="18"/>
  <c r="T37" i="18"/>
  <c r="P13" i="18"/>
  <c r="T59" i="18"/>
  <c r="W74" i="18"/>
  <c r="Q57" i="18"/>
  <c r="P57" i="18"/>
  <c r="O72" i="18"/>
  <c r="Z11" i="17"/>
  <c r="W71" i="18"/>
  <c r="M15" i="18"/>
  <c r="L15" i="18"/>
  <c r="K72" i="18"/>
  <c r="L41" i="18"/>
  <c r="F12" i="17"/>
  <c r="L23" i="18"/>
  <c r="S53" i="18"/>
  <c r="S13" i="18"/>
  <c r="R24" i="18"/>
  <c r="S43" i="18"/>
  <c r="V58" i="18"/>
  <c r="S75" i="18"/>
  <c r="S77" i="18"/>
  <c r="N13" i="17"/>
  <c r="R54" i="18"/>
  <c r="S54" i="18" s="1"/>
  <c r="R57" i="18"/>
  <c r="S56" i="18"/>
  <c r="T72" i="18"/>
  <c r="M74" i="18"/>
  <c r="N74" i="18"/>
  <c r="Q41" i="18"/>
  <c r="R26" i="18"/>
  <c r="M43" i="18"/>
  <c r="H9" i="17"/>
  <c r="L42" i="18"/>
  <c r="T41" i="18"/>
  <c r="T54" i="18"/>
  <c r="AD9" i="17"/>
  <c r="L76" i="18"/>
  <c r="M76" i="18" s="1"/>
  <c r="R14" i="18"/>
  <c r="R20" i="18"/>
  <c r="R38" i="18"/>
  <c r="S38" i="18" s="1"/>
  <c r="E11" i="17"/>
  <c r="O39" i="18"/>
  <c r="K12" i="18"/>
  <c r="H11" i="17"/>
  <c r="O42" i="18"/>
  <c r="R35" i="18"/>
  <c r="J13" i="18"/>
  <c r="Q58" i="18"/>
  <c r="P58" i="18"/>
  <c r="AA11" i="17"/>
  <c r="O73" i="18"/>
  <c r="AD11" i="17"/>
  <c r="O76" i="18"/>
  <c r="K11" i="18"/>
  <c r="R12" i="18"/>
  <c r="M40" i="18"/>
  <c r="W41" i="18"/>
  <c r="V54" i="18"/>
  <c r="N56" i="18"/>
  <c r="N71" i="18"/>
  <c r="W72" i="18"/>
  <c r="Q13" i="17"/>
  <c r="G14" i="17"/>
  <c r="T70" i="18"/>
  <c r="S70" i="18"/>
  <c r="N55" i="18"/>
  <c r="N76" i="18"/>
  <c r="M16" i="18"/>
  <c r="S17" i="18"/>
  <c r="R17" i="18"/>
  <c r="M22" i="18"/>
  <c r="O35" i="18"/>
  <c r="S25" i="18"/>
  <c r="M70" i="18"/>
  <c r="R36" i="18"/>
  <c r="E13" i="17"/>
  <c r="L20" i="18"/>
  <c r="R23" i="18"/>
  <c r="L26" i="18"/>
  <c r="V36" i="18"/>
  <c r="S39" i="18"/>
  <c r="R55" i="18"/>
  <c r="S11" i="18"/>
  <c r="K13" i="18"/>
  <c r="Q76" i="18" l="1"/>
  <c r="P76" i="18"/>
  <c r="W43" i="18"/>
  <c r="M13" i="18"/>
  <c r="L13" i="18"/>
  <c r="N75" i="18"/>
  <c r="W77" i="18"/>
  <c r="N42" i="18"/>
  <c r="M42" i="18"/>
  <c r="N38" i="18"/>
  <c r="M38" i="18"/>
  <c r="L12" i="18"/>
  <c r="M12" i="18"/>
  <c r="N60" i="18"/>
  <c r="L11" i="18"/>
  <c r="M11" i="18"/>
  <c r="N72" i="18"/>
  <c r="M72" i="18"/>
  <c r="T36" i="18"/>
  <c r="S36" i="18"/>
  <c r="Q73" i="18"/>
  <c r="P73" i="18"/>
  <c r="Q54" i="18"/>
  <c r="P54" i="18"/>
  <c r="W53" i="18"/>
  <c r="W37" i="18"/>
  <c r="Q39" i="18"/>
  <c r="P39" i="18"/>
  <c r="N57" i="18"/>
  <c r="M57" i="18"/>
  <c r="P75" i="18"/>
  <c r="Q75" i="18"/>
  <c r="P60" i="18"/>
  <c r="Q60" i="18"/>
  <c r="Q72" i="18"/>
  <c r="P72" i="18"/>
  <c r="T55" i="18"/>
  <c r="S55" i="18"/>
  <c r="S57" i="18"/>
  <c r="T57" i="18"/>
  <c r="Q42" i="18"/>
  <c r="P42" i="18"/>
  <c r="T38" i="18"/>
  <c r="M41" i="18"/>
  <c r="N41" i="18"/>
  <c r="P38" i="18"/>
  <c r="Q38" i="18"/>
  <c r="W40" i="18"/>
</calcChain>
</file>

<file path=xl/sharedStrings.xml><?xml version="1.0" encoding="utf-8"?>
<sst xmlns="http://schemas.openxmlformats.org/spreadsheetml/2006/main" count="344" uniqueCount="79">
  <si>
    <t>overall for each state</t>
  </si>
  <si>
    <t xml:space="preserve">Median retail price of blood testing to consumers including any consultation or service fees </t>
  </si>
  <si>
    <t>Strata:</t>
  </si>
  <si>
    <t>All vars chart</t>
  </si>
  <si>
    <t>ACT types</t>
  </si>
  <si>
    <t>Point estimate</t>
  </si>
  <si>
    <t>lower CI</t>
  </si>
  <si>
    <t>upper CI</t>
  </si>
  <si>
    <t>by outlet type</t>
  </si>
  <si>
    <t>Refer to  the Sales Price of Malaria Blood Testing table for N values.</t>
  </si>
  <si>
    <t>FOR THE REPORT: GREY OUT COLUMNS WITH N UNDER 50</t>
  </si>
  <si>
    <t>Percentage of screened outlets stocking:</t>
  </si>
  <si>
    <t>Median Naira</t>
  </si>
  <si>
    <t xml:space="preserve">extend forumlas if implementation has more outlet categories! </t>
  </si>
  <si>
    <t>T_3_3b_iii_mic_ad_abia</t>
  </si>
  <si>
    <t>Private Not For-Profit Facility</t>
  </si>
  <si>
    <t>Private For-Profit Facility</t>
  </si>
  <si>
    <t>Pharmacy</t>
  </si>
  <si>
    <t>Laboratory</t>
  </si>
  <si>
    <t>PPMV</t>
  </si>
  <si>
    <t>Informal</t>
  </si>
  <si>
    <t>Retail total</t>
  </si>
  <si>
    <t>Wholesale</t>
  </si>
  <si>
    <t>abia Footnote: products with missing price data for adult microscopy:2</t>
  </si>
  <si>
    <t>Median price</t>
  </si>
  <si>
    <t>Lower quartile</t>
  </si>
  <si>
    <t>Upper quartile</t>
  </si>
  <si>
    <t>N</t>
  </si>
  <si>
    <t>variable name</t>
  </si>
  <si>
    <t>Adult microscopy</t>
  </si>
  <si>
    <t>T_3_3a_iii_mic_ch_abia</t>
  </si>
  <si>
    <t>abia Footnote: products with missing price data for child microscopy:2</t>
  </si>
  <si>
    <t>Child Microscopy</t>
  </si>
  <si>
    <t>T_3_3a_iii_rdt_in_abia</t>
  </si>
  <si>
    <t>abia Footnote: products with missing price data for adult RDT within outlet:4</t>
  </si>
  <si>
    <t>Adult RDT in outlet</t>
  </si>
  <si>
    <t>T_3_3a_iii_rdt_ta_abia</t>
  </si>
  <si>
    <t>abia Footnote: products with missing price data for adult RDT take away:12</t>
  </si>
  <si>
    <t>Adult RDT take away</t>
  </si>
  <si>
    <t>T_3_3b_iii_mic_ad_kano</t>
  </si>
  <si>
    <t>kano Footnote: products with missing price data for adult microscopy:3</t>
  </si>
  <si>
    <t>T_3_3a_iii_mic_ch_kano</t>
  </si>
  <si>
    <t>kano Footnote: products with missing price data for child microscopy:2</t>
  </si>
  <si>
    <t>T_3_3a_iii_rdt_in_kano</t>
  </si>
  <si>
    <t>kano Footnote: products with missing price data for adult RDT within outlet:60</t>
  </si>
  <si>
    <t>T_3_3a_iii_rdt_ta_kano</t>
  </si>
  <si>
    <t>kano Footnote: products with missing price data for adult RDT take away:520</t>
  </si>
  <si>
    <t>T_3_3b_iii_mic_ad_lagos</t>
  </si>
  <si>
    <t>lagos Footnote: products with missing price data for adult microscopy:5</t>
  </si>
  <si>
    <t>T_3_3a_iii_mic_ch_lagos</t>
  </si>
  <si>
    <t>lagos Footnote: products with missing price data for child microscopy:5</t>
  </si>
  <si>
    <t>T_3_3a_iii_rdt_in_lagos</t>
  </si>
  <si>
    <t>lagos Footnote: products with missing price data for adult RDT within outlet:27</t>
  </si>
  <si>
    <t>T_3_3a_iii_rdt_ta_lagos</t>
  </si>
  <si>
    <t>lagos Footnote: products with missing price data for adult RDT take away:48</t>
  </si>
  <si>
    <t>Adult microscopy cost</t>
  </si>
  <si>
    <t>Child microscopy cost</t>
  </si>
  <si>
    <t>Adult RDT in-outlet test</t>
  </si>
  <si>
    <t>Adult RDT take away test cost</t>
  </si>
  <si>
    <t>T_iii_strat3</t>
  </si>
  <si>
    <t>T_iii_strat1</t>
  </si>
  <si>
    <t>T_iii_strat2</t>
  </si>
  <si>
    <t>Add caption</t>
  </si>
  <si>
    <t>Footnotes from each tab [do not copy; these are summarized above in row 17]</t>
  </si>
  <si>
    <t>T_i_mic_ad</t>
  </si>
  <si>
    <t>Drug store</t>
  </si>
  <si>
    <t>Informal TOTAL</t>
  </si>
  <si>
    <t>Retail TOTAL</t>
  </si>
  <si>
    <t>T_i_mic_ch</t>
  </si>
  <si>
    <t>T_i_rdt_in</t>
  </si>
  <si>
    <t>T_i_rdt_ta</t>
  </si>
  <si>
    <t>Rural Footnote: products with missing price data for adult microscopy:2</t>
  </si>
  <si>
    <t>Urban Footnote: products with missing price data for adult microscopy:8</t>
  </si>
  <si>
    <t>Rural Footnote: products with missing price data for child microscopy:7</t>
  </si>
  <si>
    <t>Urban Footnote: products with missing price data for child microscopy:7</t>
  </si>
  <si>
    <t>Rural Footnote: products with missing price data for adult RDT within outlet:19</t>
  </si>
  <si>
    <t>Rural Footnote: products with missing price data for adult RDT within outlet:66</t>
  </si>
  <si>
    <t>Rural Footnote: products with missing price data for adult RDT take away:141</t>
  </si>
  <si>
    <t>Urban Footnote: products with missing price data for adult RDT take away:421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</si>
</sst>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#,##0.00\ [$₦-467]"/>
    <numFmt numFmtId="166" formatCode="_-[$₦-46A]* #,##0_-;\-[$₦-46A]* #,##0_-;_-[$₦-46A]* &quot;-&quot;??_-;_-@_-"/>
    <numFmt numFmtId="167" formatCode="[$₦-46A]#,##0;\-[$₦-46A]#,##0"/>
    <numFmt numFmtId="168" formatCode="[$₦-46A]#,##0.00"/>
  </numFmts>
  <fonts count="23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b/>
      <sz val="5"/>
      <name val="Roboto Light"/>
    </font>
    <font>
      <sz val="5"/>
      <name val="Roboto Light"/>
    </font>
    <font>
      <sz val="11"/>
      <color rgb="FFFF0000"/>
      <name val="Calibri"/>
      <family val="2"/>
    </font>
    <font>
      <b/>
      <sz val="11"/>
      <name val="Calibri"/>
      <family val="2"/>
    </font>
    <font>
      <sz val="6"/>
      <name val="Roboto Light"/>
    </font>
    <font>
      <sz val="11"/>
      <color theme="0"/>
      <name val="Aptos Narrow"/>
      <family val="2"/>
      <scheme val="minor"/>
    </font>
    <font>
      <i/>
      <sz val="11"/>
      <name val="Roboto"/>
    </font>
    <font>
      <i/>
      <sz val="11"/>
      <color theme="8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sz val="11"/>
      <color theme="0"/>
      <name val="Roboto"/>
    </font>
    <font>
      <sz val="11"/>
      <name val="Roboto"/>
    </font>
    <font>
      <b/>
      <sz val="11"/>
      <name val="Roboto"/>
    </font>
    <font>
      <i/>
      <sz val="8"/>
      <color theme="0" tint="-0.34998626667073579"/>
      <name val="Roboto"/>
    </font>
    <font>
      <b/>
      <i/>
      <sz val="8"/>
      <color theme="0" tint="-0.34998626667073579"/>
      <name val="Roboto"/>
    </font>
    <font>
      <b/>
      <sz val="5"/>
      <color theme="8"/>
      <name val="Roboto Light"/>
    </font>
    <font>
      <sz val="5"/>
      <color theme="8"/>
      <name val="Roboto Light"/>
    </font>
    <font>
      <sz val="5"/>
      <color theme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thick">
        <color theme="9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2" fillId="0" borderId="0" xfId="2" applyFont="1"/>
    <xf numFmtId="0" fontId="3" fillId="0" borderId="0" xfId="2" applyFont="1"/>
    <xf numFmtId="0" fontId="2" fillId="0" borderId="0" xfId="2" applyFont="1" applyAlignment="1">
      <alignment textRotation="90"/>
    </xf>
    <xf numFmtId="0" fontId="6" fillId="0" borderId="0" xfId="2" applyFont="1"/>
    <xf numFmtId="164" fontId="4" fillId="0" borderId="1" xfId="1" applyNumberFormat="1" applyFont="1" applyBorder="1" applyAlignment="1">
      <alignment horizontal="left"/>
    </xf>
    <xf numFmtId="164" fontId="2" fillId="0" borderId="0" xfId="1" applyNumberFormat="1" applyFont="1"/>
    <xf numFmtId="0" fontId="0" fillId="0" borderId="3" xfId="0" applyBorder="1"/>
    <xf numFmtId="0" fontId="1" fillId="0" borderId="3" xfId="0" applyFont="1" applyBorder="1"/>
    <xf numFmtId="0" fontId="7" fillId="0" borderId="0" xfId="0" applyFont="1"/>
    <xf numFmtId="0" fontId="8" fillId="0" borderId="0" xfId="0" applyFont="1"/>
    <xf numFmtId="0" fontId="9" fillId="0" borderId="0" xfId="2" applyFont="1"/>
    <xf numFmtId="0" fontId="3" fillId="0" borderId="0" xfId="0" applyFont="1"/>
    <xf numFmtId="0" fontId="1" fillId="0" borderId="0" xfId="2"/>
    <xf numFmtId="0" fontId="1" fillId="0" borderId="4" xfId="2" applyBorder="1"/>
    <xf numFmtId="0" fontId="11" fillId="0" borderId="0" xfId="2" applyFont="1"/>
    <xf numFmtId="0" fontId="1" fillId="0" borderId="1" xfId="2" applyBorder="1"/>
    <xf numFmtId="0" fontId="1" fillId="0" borderId="5" xfId="2" applyBorder="1"/>
    <xf numFmtId="0" fontId="7" fillId="0" borderId="0" xfId="2" applyFont="1"/>
    <xf numFmtId="0" fontId="13" fillId="0" borderId="0" xfId="2" applyFont="1"/>
    <xf numFmtId="0" fontId="13" fillId="0" borderId="4" xfId="2" applyFont="1" applyBorder="1"/>
    <xf numFmtId="0" fontId="10" fillId="2" borderId="0" xfId="2" applyFont="1" applyFill="1"/>
    <xf numFmtId="0" fontId="1" fillId="0" borderId="0" xfId="2" applyAlignment="1">
      <alignment vertical="top"/>
    </xf>
    <xf numFmtId="165" fontId="1" fillId="0" borderId="0" xfId="2" applyNumberFormat="1"/>
    <xf numFmtId="0" fontId="14" fillId="0" borderId="1" xfId="2" applyFont="1" applyBorder="1"/>
    <xf numFmtId="165" fontId="1" fillId="0" borderId="1" xfId="2" applyNumberFormat="1" applyBorder="1"/>
    <xf numFmtId="0" fontId="0" fillId="0" borderId="0" xfId="2" applyFont="1"/>
    <xf numFmtId="0" fontId="1" fillId="0" borderId="0" xfId="2" applyAlignment="1">
      <alignment wrapText="1"/>
    </xf>
    <xf numFmtId="0" fontId="1" fillId="0" borderId="4" xfId="2" applyBorder="1" applyAlignment="1">
      <alignment wrapText="1"/>
    </xf>
    <xf numFmtId="165" fontId="13" fillId="4" borderId="6" xfId="2" applyNumberFormat="1" applyFont="1" applyFill="1" applyBorder="1" applyAlignment="1">
      <alignment wrapText="1"/>
    </xf>
    <xf numFmtId="165" fontId="13" fillId="3" borderId="0" xfId="2" applyNumberFormat="1" applyFont="1" applyFill="1" applyAlignment="1">
      <alignment wrapText="1"/>
    </xf>
    <xf numFmtId="166" fontId="2" fillId="0" borderId="0" xfId="1" applyNumberFormat="1" applyFont="1"/>
    <xf numFmtId="166" fontId="4" fillId="0" borderId="1" xfId="1" applyNumberFormat="1" applyFont="1" applyBorder="1" applyAlignment="1">
      <alignment horizontal="left"/>
    </xf>
    <xf numFmtId="166" fontId="9" fillId="0" borderId="0" xfId="2" applyNumberFormat="1" applyFont="1"/>
    <xf numFmtId="166" fontId="2" fillId="0" borderId="0" xfId="2" applyNumberFormat="1" applyFont="1"/>
    <xf numFmtId="167" fontId="2" fillId="0" borderId="1" xfId="1" applyNumberFormat="1" applyFont="1" applyBorder="1" applyAlignment="1">
      <alignment horizontal="center"/>
    </xf>
    <xf numFmtId="0" fontId="15" fillId="5" borderId="0" xfId="2" applyFont="1" applyFill="1"/>
    <xf numFmtId="0" fontId="13" fillId="5" borderId="0" xfId="2" applyFont="1" applyFill="1"/>
    <xf numFmtId="168" fontId="1" fillId="0" borderId="0" xfId="2" applyNumberFormat="1"/>
    <xf numFmtId="168" fontId="1" fillId="0" borderId="1" xfId="2" applyNumberFormat="1" applyBorder="1"/>
    <xf numFmtId="168" fontId="12" fillId="0" borderId="1" xfId="2" applyNumberFormat="1" applyFont="1" applyBorder="1"/>
    <xf numFmtId="168" fontId="13" fillId="3" borderId="0" xfId="2" applyNumberFormat="1" applyFont="1" applyFill="1"/>
    <xf numFmtId="168" fontId="0" fillId="0" borderId="0" xfId="2" applyNumberFormat="1" applyFont="1"/>
    <xf numFmtId="168" fontId="7" fillId="0" borderId="0" xfId="2" applyNumberFormat="1" applyFont="1"/>
    <xf numFmtId="168" fontId="10" fillId="2" borderId="0" xfId="2" applyNumberFormat="1" applyFont="1" applyFill="1" applyAlignment="1">
      <alignment wrapText="1"/>
    </xf>
    <xf numFmtId="168" fontId="13" fillId="4" borderId="6" xfId="2" applyNumberFormat="1" applyFont="1" applyFill="1" applyBorder="1" applyAlignment="1">
      <alignment wrapText="1"/>
    </xf>
    <xf numFmtId="168" fontId="13" fillId="3" borderId="0" xfId="2" applyNumberFormat="1" applyFont="1" applyFill="1" applyAlignment="1">
      <alignment wrapText="1"/>
    </xf>
    <xf numFmtId="168" fontId="16" fillId="0" borderId="0" xfId="0" applyNumberFormat="1" applyFont="1"/>
    <xf numFmtId="168" fontId="10" fillId="2" borderId="0" xfId="2" applyNumberFormat="1" applyFont="1" applyFill="1"/>
    <xf numFmtId="0" fontId="5" fillId="6" borderId="0" xfId="2" applyFont="1" applyFill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5" fillId="7" borderId="0" xfId="2" applyFont="1" applyFill="1" applyAlignment="1">
      <alignment horizontal="center"/>
    </xf>
    <xf numFmtId="0" fontId="5" fillId="7" borderId="2" xfId="2" applyFont="1" applyFill="1" applyBorder="1" applyAlignment="1">
      <alignment horizontal="center"/>
    </xf>
    <xf numFmtId="0" fontId="5" fillId="8" borderId="0" xfId="2" applyFont="1" applyFill="1" applyAlignment="1">
      <alignment horizontal="center"/>
    </xf>
    <xf numFmtId="0" fontId="5" fillId="8" borderId="2" xfId="2" applyFont="1" applyFill="1" applyBorder="1" applyAlignment="1">
      <alignment horizontal="center"/>
    </xf>
    <xf numFmtId="167" fontId="9" fillId="0" borderId="0" xfId="2" applyNumberFormat="1" applyFont="1" applyAlignment="1">
      <alignment horizontal="center"/>
    </xf>
    <xf numFmtId="166" fontId="9" fillId="0" borderId="0" xfId="2" applyNumberFormat="1" applyFont="1" applyAlignment="1">
      <alignment horizontal="center"/>
    </xf>
    <xf numFmtId="0" fontId="2" fillId="0" borderId="9" xfId="2" applyFont="1" applyBorder="1"/>
    <xf numFmtId="44" fontId="20" fillId="0" borderId="0" xfId="1" applyFont="1"/>
    <xf numFmtId="0" fontId="21" fillId="0" borderId="0" xfId="2" applyFont="1"/>
    <xf numFmtId="0" fontId="22" fillId="0" borderId="0" xfId="0" applyFont="1"/>
    <xf numFmtId="0" fontId="1" fillId="0" borderId="0" xfId="0" applyFont="1"/>
    <xf numFmtId="44" fontId="4" fillId="6" borderId="1" xfId="1" applyFont="1" applyFill="1" applyBorder="1" applyAlignment="1">
      <alignment horizontal="center" wrapText="1"/>
    </xf>
    <xf numFmtId="44" fontId="4" fillId="7" borderId="1" xfId="1" applyFont="1" applyFill="1" applyBorder="1" applyAlignment="1">
      <alignment horizontal="center" wrapText="1"/>
    </xf>
    <xf numFmtId="44" fontId="4" fillId="8" borderId="1" xfId="1" applyFont="1" applyFill="1" applyBorder="1" applyAlignment="1">
      <alignment horizontal="center" wrapText="1"/>
    </xf>
    <xf numFmtId="0" fontId="16" fillId="0" borderId="8" xfId="0" quotePrefix="1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6" fillId="0" borderId="0" xfId="2" applyFont="1" applyAlignment="1">
      <alignment horizontal="left"/>
    </xf>
    <xf numFmtId="0" fontId="17" fillId="0" borderId="8" xfId="2" applyFont="1" applyBorder="1" applyAlignment="1">
      <alignment horizontal="left" vertical="top" wrapText="1"/>
    </xf>
    <xf numFmtId="0" fontId="1" fillId="0" borderId="0" xfId="2" applyAlignment="1">
      <alignment horizontal="center"/>
    </xf>
    <xf numFmtId="0" fontId="17" fillId="0" borderId="8" xfId="2" applyFont="1" applyBorder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6" fillId="0" borderId="7" xfId="2" quotePrefix="1" applyFont="1" applyBorder="1" applyAlignment="1">
      <alignment horizontal="left" wrapText="1"/>
    </xf>
    <xf numFmtId="0" fontId="16" fillId="0" borderId="7" xfId="2" applyFont="1" applyBorder="1" applyAlignment="1">
      <alignment horizontal="left" wrapText="1"/>
    </xf>
    <xf numFmtId="0" fontId="2" fillId="0" borderId="10" xfId="2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2" fillId="6" borderId="1" xfId="2" applyFont="1" applyFill="1" applyBorder="1" applyAlignment="1">
      <alignment horizontal="left" wrapText="1"/>
    </xf>
    <xf numFmtId="0" fontId="2" fillId="6" borderId="0" xfId="2" applyFont="1" applyFill="1" applyAlignment="1">
      <alignment horizontal="left" wrapText="1"/>
    </xf>
    <xf numFmtId="0" fontId="2" fillId="6" borderId="2" xfId="2" applyFont="1" applyFill="1" applyBorder="1" applyAlignment="1">
      <alignment horizontal="left" wrapText="1"/>
    </xf>
    <xf numFmtId="0" fontId="2" fillId="7" borderId="1" xfId="2" applyFont="1" applyFill="1" applyBorder="1" applyAlignment="1">
      <alignment horizontal="left" wrapText="1"/>
    </xf>
    <xf numFmtId="0" fontId="2" fillId="7" borderId="0" xfId="2" applyFont="1" applyFill="1" applyAlignment="1">
      <alignment horizontal="left" wrapText="1"/>
    </xf>
    <xf numFmtId="0" fontId="2" fillId="7" borderId="2" xfId="2" applyFont="1" applyFill="1" applyBorder="1" applyAlignment="1">
      <alignment horizontal="left" wrapText="1"/>
    </xf>
    <xf numFmtId="0" fontId="2" fillId="8" borderId="1" xfId="2" applyFont="1" applyFill="1" applyBorder="1" applyAlignment="1">
      <alignment horizontal="left" wrapText="1"/>
    </xf>
    <xf numFmtId="0" fontId="2" fillId="8" borderId="0" xfId="2" applyFont="1" applyFill="1" applyAlignment="1">
      <alignment horizontal="left" wrapText="1"/>
    </xf>
    <xf numFmtId="0" fontId="2" fillId="8" borderId="2" xfId="2" applyFont="1" applyFill="1" applyBorder="1" applyAlignment="1">
      <alignment horizontal="left" wrapText="1"/>
    </xf>
  </cellXfs>
  <cellStyles count="3">
    <cellStyle name="Currency" xfId="1" builtinId="4"/>
    <cellStyle name="Normal" xfId="0" builtinId="0"/>
    <cellStyle name="Normal 2" xfId="2" xr:uid="{AB5C81BB-802A-400F-8114-E21195F8EF67}"/>
  </cellStyles>
  <dxfs count="25">
    <dxf>
      <fill>
        <patternFill>
          <bgColor theme="0" tint="-4.9836725974303414E-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836725974303414E-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836725974303414E-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050"/>
      <color rgb="FFFFC000"/>
      <color rgb="FFA2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iii'!$K$9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iii'!$M$11:$M$27</c:f>
                <c:numCache>
                  <c:formatCode>General</c:formatCode>
                  <c:ptCount val="17"/>
                  <c:pt idx="0">
                    <c:v>500</c:v>
                  </c:pt>
                  <c:pt idx="1">
                    <c:v>1000</c:v>
                  </c:pt>
                  <c:pt idx="2">
                    <c:v>0</c:v>
                  </c:pt>
                  <c:pt idx="3">
                    <c:v>200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'Figures iii'!$L$11:$L$27</c:f>
                <c:numCache>
                  <c:formatCode>General</c:formatCode>
                  <c:ptCount val="17"/>
                  <c:pt idx="0">
                    <c:v>1000</c:v>
                  </c:pt>
                  <c:pt idx="1">
                    <c:v>500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iii'!$J$11:$J$27</c:f>
              <c:strCache>
                <c:ptCount val="17"/>
                <c:pt idx="0">
                  <c:v>Adult microscopy</c:v>
                </c:pt>
                <c:pt idx="1">
                  <c:v>Child Microscopy</c:v>
                </c:pt>
                <c:pt idx="2">
                  <c:v>Adult RDT in outlet</c:v>
                </c:pt>
                <c:pt idx="3">
                  <c:v>Adult RDT take away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strCache>
            </c:strRef>
          </c:cat>
          <c:val>
            <c:numRef>
              <c:f>'Figures iii'!$K$11:$K$14</c:f>
              <c:numCache>
                <c:formatCode>[$₦-46A]#,##0.00</c:formatCode>
                <c:ptCount val="4"/>
                <c:pt idx="0">
                  <c:v>2500</c:v>
                </c:pt>
                <c:pt idx="1">
                  <c:v>2000</c:v>
                </c:pt>
                <c:pt idx="2">
                  <c:v>1500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0-4E23-A5CB-1565282D14FC}"/>
            </c:ext>
          </c:extLst>
        </c:ser>
        <c:ser>
          <c:idx val="1"/>
          <c:order val="1"/>
          <c:tx>
            <c:strRef>
              <c:f>'Figures iii'!$N$9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iii'!$P$11:$P$27</c:f>
                <c:numCache>
                  <c:formatCode>General</c:formatCode>
                  <c:ptCount val="17"/>
                  <c:pt idx="0">
                    <c:v>500</c:v>
                  </c:pt>
                  <c:pt idx="1">
                    <c:v>500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'Figures iii'!$O$11:$O$27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30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iii'!$J$11:$J$27</c:f>
              <c:strCache>
                <c:ptCount val="17"/>
                <c:pt idx="0">
                  <c:v>Adult microscopy</c:v>
                </c:pt>
                <c:pt idx="1">
                  <c:v>Child Microscopy</c:v>
                </c:pt>
                <c:pt idx="2">
                  <c:v>Adult RDT in outlet</c:v>
                </c:pt>
                <c:pt idx="3">
                  <c:v>Adult RDT take away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strCache>
            </c:strRef>
          </c:cat>
          <c:val>
            <c:numRef>
              <c:f>'Figures iii'!$N$11:$N$14</c:f>
              <c:numCache>
                <c:formatCode>[$₦-46A]#,##0.00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300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0-4E23-A5CB-1565282D14FC}"/>
            </c:ext>
          </c:extLst>
        </c:ser>
        <c:ser>
          <c:idx val="2"/>
          <c:order val="2"/>
          <c:tx>
            <c:strRef>
              <c:f>'Figures iii'!$Q$9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iii'!$S$11:$S$27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700</c:v>
                  </c:pt>
                  <c:pt idx="3">
                    <c:v>2000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'Figures iii'!$R$11:$R$27</c:f>
                <c:numCache>
                  <c:formatCode>General</c:formatCode>
                  <c:ptCount val="17"/>
                  <c:pt idx="0">
                    <c:v>500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450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iii'!$J$11:$J$27</c:f>
              <c:strCache>
                <c:ptCount val="17"/>
                <c:pt idx="0">
                  <c:v>Adult microscopy</c:v>
                </c:pt>
                <c:pt idx="1">
                  <c:v>Child Microscopy</c:v>
                </c:pt>
                <c:pt idx="2">
                  <c:v>Adult RDT in outlet</c:v>
                </c:pt>
                <c:pt idx="3">
                  <c:v>Adult RDT take away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strCache>
            </c:strRef>
          </c:cat>
          <c:val>
            <c:numRef>
              <c:f>'Figures iii'!$Q$11:$Q$14</c:f>
              <c:numCache>
                <c:formatCode>[$₦-46A]#,##0.00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0-4E23-A5CB-1565282D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iii'!$K$9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iii'!$M$11:$M$27</c15:sqref>
                    </c15:fullRef>
                  </c:ext>
                </c:extLst>
                <c:f>'Figures iii'!$M$11:$M$14</c:f>
                <c:numCache>
                  <c:formatCode>General</c:formatCode>
                  <c:ptCount val="4"/>
                  <c:pt idx="0">
                    <c:v>500</c:v>
                  </c:pt>
                  <c:pt idx="1">
                    <c:v>1000</c:v>
                  </c:pt>
                  <c:pt idx="2">
                    <c:v>0</c:v>
                  </c:pt>
                  <c:pt idx="3">
                    <c:v>200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iii'!$L$11:$L$27</c15:sqref>
                    </c15:fullRef>
                  </c:ext>
                </c:extLst>
                <c:f>'Figures iii'!$L$11:$L$14</c:f>
                <c:numCache>
                  <c:formatCode>General</c:formatCode>
                  <c:ptCount val="4"/>
                  <c:pt idx="0">
                    <c:v>1000</c:v>
                  </c:pt>
                  <c:pt idx="1">
                    <c:v>500</c:v>
                  </c:pt>
                  <c:pt idx="2">
                    <c:v>500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iii'!$J$11:$J$27</c15:sqref>
                  </c15:fullRef>
                </c:ext>
              </c:extLst>
              <c:f>'Figures iii'!$J$11:$J$14</c:f>
              <c:strCache>
                <c:ptCount val="4"/>
                <c:pt idx="0">
                  <c:v>Adult microscopy</c:v>
                </c:pt>
                <c:pt idx="1">
                  <c:v>Child Microscopy</c:v>
                </c:pt>
                <c:pt idx="2">
                  <c:v>Adult RDT in outlet</c:v>
                </c:pt>
                <c:pt idx="3">
                  <c:v>Adult RDT take away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iii'!$K$11:$K$27</c15:sqref>
                  </c15:fullRef>
                </c:ext>
              </c:extLst>
              <c:f>'Figures iii'!$K$11:$K$14</c:f>
              <c:numCache>
                <c:formatCode>[$₦-46A]#,##0.00</c:formatCode>
                <c:ptCount val="4"/>
                <c:pt idx="0">
                  <c:v>2500</c:v>
                </c:pt>
                <c:pt idx="1">
                  <c:v>2000</c:v>
                </c:pt>
                <c:pt idx="2">
                  <c:v>1500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D-4D91-9252-17654517BD86}"/>
            </c:ext>
          </c:extLst>
        </c:ser>
        <c:ser>
          <c:idx val="1"/>
          <c:order val="1"/>
          <c:tx>
            <c:strRef>
              <c:f>'Figures iii'!$N$9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iii'!$P$11:$P$27</c15:sqref>
                    </c15:fullRef>
                  </c:ext>
                </c:extLst>
                <c:f>'Figures iii'!$P$11:$P$14</c:f>
                <c:numCache>
                  <c:formatCode>General</c:formatCode>
                  <c:ptCount val="4"/>
                  <c:pt idx="0">
                    <c:v>500</c:v>
                  </c:pt>
                  <c:pt idx="1">
                    <c:v>500</c:v>
                  </c:pt>
                  <c:pt idx="2">
                    <c:v>100</c:v>
                  </c:pt>
                  <c:pt idx="3">
                    <c:v>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iii'!$O$11:$O$27</c15:sqref>
                    </c15:fullRef>
                  </c:ext>
                </c:extLst>
                <c:f>'Figures iii'!$O$11:$O$14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30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iii'!$J$11:$J$27</c15:sqref>
                  </c15:fullRef>
                </c:ext>
              </c:extLst>
              <c:f>'Figures iii'!$J$11:$J$14</c:f>
              <c:strCache>
                <c:ptCount val="4"/>
                <c:pt idx="0">
                  <c:v>Adult microscopy</c:v>
                </c:pt>
                <c:pt idx="1">
                  <c:v>Child Microscopy</c:v>
                </c:pt>
                <c:pt idx="2">
                  <c:v>Adult RDT in outlet</c:v>
                </c:pt>
                <c:pt idx="3">
                  <c:v>Adult RDT take away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iii'!$N$11:$N$27</c15:sqref>
                  </c15:fullRef>
                </c:ext>
              </c:extLst>
              <c:f>'Figures iii'!$N$11:$N$14</c:f>
              <c:numCache>
                <c:formatCode>[$₦-46A]#,##0.00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300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D-4D91-9252-17654517BD86}"/>
            </c:ext>
          </c:extLst>
        </c:ser>
        <c:ser>
          <c:idx val="2"/>
          <c:order val="2"/>
          <c:tx>
            <c:strRef>
              <c:f>'Figures iii'!$Q$9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iii'!$S$11:$S$27</c15:sqref>
                    </c15:fullRef>
                  </c:ext>
                </c:extLst>
                <c:f>'Figures iii'!$S$11:$S$14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700</c:v>
                  </c:pt>
                  <c:pt idx="3">
                    <c:v>2000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iii'!$R$11:$R$27</c15:sqref>
                    </c15:fullRef>
                  </c:ext>
                </c:extLst>
                <c:f>'Figures iii'!$R$11:$R$14</c:f>
                <c:numCache>
                  <c:formatCode>General</c:formatCode>
                  <c:ptCount val="4"/>
                  <c:pt idx="0">
                    <c:v>500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450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iii'!$J$11:$J$27</c15:sqref>
                  </c15:fullRef>
                </c:ext>
              </c:extLst>
              <c:f>'Figures iii'!$J$11:$J$14</c:f>
              <c:strCache>
                <c:ptCount val="4"/>
                <c:pt idx="0">
                  <c:v>Adult microscopy</c:v>
                </c:pt>
                <c:pt idx="1">
                  <c:v>Child Microscopy</c:v>
                </c:pt>
                <c:pt idx="2">
                  <c:v>Adult RDT in outlet</c:v>
                </c:pt>
                <c:pt idx="3">
                  <c:v>Adult RDT take away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iii'!$Q$11:$Q$27</c15:sqref>
                  </c15:fullRef>
                </c:ext>
              </c:extLst>
              <c:f>'Figures iii'!$Q$11:$Q$14</c:f>
              <c:numCache>
                <c:formatCode>[$₦-46A]#,##0.00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D-4D91-9252-17654517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40553346079276"/>
          <c:y val="0.91365870667109716"/>
          <c:w val="0.49183580588518433"/>
          <c:h val="7.710294735425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iii'!$K$9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iii'!$M$11:$M$27</c15:sqref>
                    </c15:fullRef>
                  </c:ext>
                </c:extLst>
                <c:f>'Figures iii'!$M$24:$M$27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iii'!$L$11:$L$27</c15:sqref>
                    </c15:fullRef>
                  </c:ext>
                </c:extLst>
                <c:f>'Figures iii'!$L$24:$L$27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iii'!$J$11:$J$27</c15:sqref>
                  </c15:fullRef>
                </c:ext>
              </c:extLst>
              <c:f>'Figures iii'!$J$24:$J$27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iii'!$K$11:$K$27</c15:sqref>
                  </c15:fullRef>
                </c:ext>
              </c:extLst>
              <c:f>'Figures iii'!$K$24:$K$27</c:f>
              <c:numCache>
                <c:formatCode>[$₦-46A]#,##0.00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57-841E-D8DC126AA780}"/>
            </c:ext>
          </c:extLst>
        </c:ser>
        <c:ser>
          <c:idx val="1"/>
          <c:order val="1"/>
          <c:tx>
            <c:strRef>
              <c:f>'Figures iii'!$N$9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iii'!$P$11:$P$27</c15:sqref>
                    </c15:fullRef>
                  </c:ext>
                </c:extLst>
                <c:f>'Figures iii'!$P$24:$P$27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iii'!$O$11:$O$27</c15:sqref>
                    </c15:fullRef>
                  </c:ext>
                </c:extLst>
                <c:f>'Figures iii'!$O$24:$O$27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iii'!$J$11:$J$27</c15:sqref>
                  </c15:fullRef>
                </c:ext>
              </c:extLst>
              <c:f>'Figures iii'!$J$24:$J$27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iii'!$N$11:$N$27</c15:sqref>
                  </c15:fullRef>
                </c:ext>
              </c:extLst>
              <c:f>'Figures iii'!$N$24:$N$27</c:f>
              <c:numCache>
                <c:formatCode>[$₦-46A]#,##0.00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A-4B57-841E-D8DC126AA780}"/>
            </c:ext>
          </c:extLst>
        </c:ser>
        <c:ser>
          <c:idx val="2"/>
          <c:order val="2"/>
          <c:tx>
            <c:strRef>
              <c:f>'Figures iii'!$Q$9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iii'!$S$11:$S$27</c15:sqref>
                    </c15:fullRef>
                  </c:ext>
                </c:extLst>
                <c:f>'Figures iii'!$S$24:$S$27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iii'!$R$11:$R$27</c15:sqref>
                    </c15:fullRef>
                  </c:ext>
                </c:extLst>
                <c:f>'Figures iii'!$R$24:$R$27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iii'!$J$11:$J$27</c15:sqref>
                  </c15:fullRef>
                </c:ext>
              </c:extLst>
              <c:f>'Figures iii'!$J$24:$J$27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iii'!$Q$11:$Q$27</c15:sqref>
                  </c15:fullRef>
                </c:ext>
              </c:extLst>
              <c:f>'Figures iii'!$Q$24:$Q$27</c:f>
              <c:numCache>
                <c:formatCode>[$₦-46A]#,##0.00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A-4B57-841E-D8DC126A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iii'!$L$69</c:f>
              <c:strCache>
                <c:ptCount val="1"/>
                <c:pt idx="0">
                  <c:v>Adult microscopy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iii'!$N$70:$N$76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1500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  <c:extLst/>
              </c:numRef>
            </c:plus>
            <c:minus>
              <c:numRef>
                <c:f>'Figures iii'!$M$70:$M$76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500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iii'!$K$70:$K$76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iii'!$L$70:$L$76</c:f>
              <c:numCache>
                <c:formatCode>[$₦-46A]#,##0.00</c:formatCode>
                <c:ptCount val="7"/>
                <c:pt idx="0">
                  <c:v>2000</c:v>
                </c:pt>
                <c:pt idx="1">
                  <c:v>2000</c:v>
                </c:pt>
                <c:pt idx="2">
                  <c:v>0</c:v>
                </c:pt>
                <c:pt idx="3">
                  <c:v>2000</c:v>
                </c:pt>
                <c:pt idx="4">
                  <c:v>0</c:v>
                </c:pt>
                <c:pt idx="5">
                  <c:v>0</c:v>
                </c:pt>
                <c:pt idx="6">
                  <c:v>2000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2D1-4E40-9344-06E22A1315CD}"/>
            </c:ext>
          </c:extLst>
        </c:ser>
        <c:ser>
          <c:idx val="9"/>
          <c:order val="1"/>
          <c:tx>
            <c:strRef>
              <c:f>'Figures iii'!$O$69</c:f>
              <c:strCache>
                <c:ptCount val="1"/>
                <c:pt idx="0">
                  <c:v>Child Microscopy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iii'!$Q$70:$Q$76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1500</c:v>
                  </c:pt>
                  <c:pt idx="2">
                    <c:v>0</c:v>
                  </c:pt>
                  <c:pt idx="3">
                    <c:v>500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  <c:extLst/>
              </c:numRef>
            </c:plus>
            <c:minus>
              <c:numRef>
                <c:f>'Figures iii'!$P$70:$P$76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iii'!$K$70:$K$76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iii'!$O$70:$O$76</c:f>
              <c:numCache>
                <c:formatCode>[$₦-46A]#,##0.00</c:formatCode>
                <c:ptCount val="7"/>
                <c:pt idx="0">
                  <c:v>2000</c:v>
                </c:pt>
                <c:pt idx="1">
                  <c:v>2000</c:v>
                </c:pt>
                <c:pt idx="2">
                  <c:v>0</c:v>
                </c:pt>
                <c:pt idx="3">
                  <c:v>1500</c:v>
                </c:pt>
                <c:pt idx="4">
                  <c:v>0</c:v>
                </c:pt>
                <c:pt idx="5">
                  <c:v>0</c:v>
                </c:pt>
                <c:pt idx="6">
                  <c:v>2000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2D1-4E40-9344-06E22A1315CD}"/>
            </c:ext>
          </c:extLst>
        </c:ser>
        <c:ser>
          <c:idx val="16"/>
          <c:order val="2"/>
          <c:tx>
            <c:strRef>
              <c:f>'Figures iii'!$R$69</c:f>
              <c:strCache>
                <c:ptCount val="1"/>
                <c:pt idx="0">
                  <c:v>Adult RDT in outlet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iii'!$T$70:$T$76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1000</c:v>
                  </c:pt>
                  <c:pt idx="2">
                    <c:v>0</c:v>
                  </c:pt>
                  <c:pt idx="3">
                    <c:v>0</c:v>
                  </c:pt>
                  <c:pt idx="4">
                    <c:v>1000</c:v>
                  </c:pt>
                  <c:pt idx="5">
                    <c:v>0</c:v>
                  </c:pt>
                  <c:pt idx="6">
                    <c:v>0</c:v>
                  </c:pt>
                </c:numCache>
                <c:extLst/>
              </c:numRef>
            </c:plus>
            <c:minus>
              <c:numRef>
                <c:f>'Figures iii'!$S$70:$S$76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-500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iii'!$K$70:$K$76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iii'!$R$70:$R$76</c:f>
              <c:numCache>
                <c:formatCode>[$₦-46A]#,##0.00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1500</c:v>
                </c:pt>
                <c:pt idx="3">
                  <c:v>0</c:v>
                </c:pt>
                <c:pt idx="4">
                  <c:v>500</c:v>
                </c:pt>
                <c:pt idx="5">
                  <c:v>0</c:v>
                </c:pt>
                <c:pt idx="6">
                  <c:v>1500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2D1-4E40-9344-06E22A1315CD}"/>
            </c:ext>
          </c:extLst>
        </c:ser>
        <c:ser>
          <c:idx val="1"/>
          <c:order val="3"/>
          <c:tx>
            <c:strRef>
              <c:f>'Figures iii'!$U$69</c:f>
              <c:strCache>
                <c:ptCount val="1"/>
                <c:pt idx="0">
                  <c:v>Adult RDT take away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iii'!$W$70:$W$76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200</c:v>
                  </c:pt>
                </c:numCache>
                <c:extLst/>
              </c:numRef>
            </c:plus>
            <c:minus>
              <c:numRef>
                <c:f>'Figures iii'!$V$70:$V$76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-36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iii'!$K$70:$K$76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iii'!$U$70:$U$76</c:f>
              <c:numCache>
                <c:formatCode>#,##0.00\ [$₦-467]</c:formatCode>
                <c:ptCount val="7"/>
                <c:pt idx="0">
                  <c:v>0</c:v>
                </c:pt>
                <c:pt idx="1">
                  <c:v>2500</c:v>
                </c:pt>
                <c:pt idx="2">
                  <c:v>300</c:v>
                </c:pt>
                <c:pt idx="3">
                  <c:v>0</c:v>
                </c:pt>
                <c:pt idx="4">
                  <c:v>200</c:v>
                </c:pt>
                <c:pt idx="5">
                  <c:v>0</c:v>
                </c:pt>
                <c:pt idx="6">
                  <c:v>300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2D1-4E40-9344-06E22A13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2D1-4E40-9344-06E22A1315CD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D1-4E40-9344-06E22A1315CD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D1-4E40-9344-06E22A1315CD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D1-4E40-9344-06E22A1315CD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D1-4E40-9344-06E22A1315CD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D1-4E40-9344-06E22A1315CD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D1-4E40-9344-06E22A1315CD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D1-4E40-9344-06E22A1315CD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D1-4E40-9344-06E22A1315CD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D1-4E40-9344-06E22A1315CD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2D1-4E40-9344-06E22A1315CD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2D1-4E40-9344-06E22A1315CD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2D1-4E40-9344-06E22A1315CD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2D1-4E40-9344-06E22A1315CD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2D1-4E40-9344-06E22A1315CD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2D1-4E40-9344-06E22A1315CD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2D1-4E40-9344-06E22A1315CD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2D1-4E40-9344-06E22A1315CD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2D1-4E40-9344-06E22A1315CD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2D1-4E40-9344-06E22A1315CD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2D1-4E40-9344-06E22A1315CD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2D1-4E40-9344-06E22A1315CD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2D1-4E40-9344-06E22A1315CD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2D1-4E40-9344-06E22A1315CD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iii'!$K$70:$K$76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2D1-4E40-9344-06E22A1315CD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577967689396875E-2"/>
          <c:y val="0.81241807407728395"/>
          <c:w val="0.87494220462261219"/>
          <c:h val="0.1545483742901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iii'!$L$35</c:f>
              <c:strCache>
                <c:ptCount val="1"/>
                <c:pt idx="0">
                  <c:v>Adult microscopy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iii'!$N$36:$N$42</c:f>
                <c:numCache>
                  <c:formatCode>General</c:formatCode>
                  <c:ptCount val="7"/>
                  <c:pt idx="0">
                    <c:v>1000</c:v>
                  </c:pt>
                  <c:pt idx="1">
                    <c:v>500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</c:numCache>
                <c:extLst/>
              </c:numRef>
            </c:plus>
            <c:minus>
              <c:numRef>
                <c:f>'Figures iii'!$M$36:$M$42</c:f>
                <c:numCache>
                  <c:formatCode>General</c:formatCode>
                  <c:ptCount val="7"/>
                  <c:pt idx="0">
                    <c:v>500</c:v>
                  </c:pt>
                  <c:pt idx="1">
                    <c:v>500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1000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iii'!$K$36:$K$42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iii'!$L$36:$L$42</c:f>
              <c:numCache>
                <c:formatCode>[$₦-46A]#,##0.00</c:formatCode>
                <c:ptCount val="7"/>
                <c:pt idx="0">
                  <c:v>2000</c:v>
                </c:pt>
                <c:pt idx="1">
                  <c:v>3000</c:v>
                </c:pt>
                <c:pt idx="2">
                  <c:v>1500</c:v>
                </c:pt>
                <c:pt idx="3">
                  <c:v>1500</c:v>
                </c:pt>
                <c:pt idx="4">
                  <c:v>0</c:v>
                </c:pt>
                <c:pt idx="5">
                  <c:v>0</c:v>
                </c:pt>
                <c:pt idx="6">
                  <c:v>2500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94F-4ED9-BCA6-ECAB59E00B0F}"/>
            </c:ext>
          </c:extLst>
        </c:ser>
        <c:ser>
          <c:idx val="3"/>
          <c:order val="1"/>
          <c:tx>
            <c:strRef>
              <c:f>'Figures iii'!$O$35</c:f>
              <c:strCache>
                <c:ptCount val="1"/>
                <c:pt idx="0">
                  <c:v>Child Microscopy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iii'!$Q$36:$Q$42</c:f>
                <c:numCache>
                  <c:formatCode>General</c:formatCode>
                  <c:ptCount val="7"/>
                  <c:pt idx="0">
                    <c:v>1000</c:v>
                  </c:pt>
                  <c:pt idx="1">
                    <c:v>500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1000</c:v>
                  </c:pt>
                </c:numCache>
                <c:extLst/>
              </c:numRef>
            </c:plus>
            <c:minus>
              <c:numRef>
                <c:f>'Figures iii'!$P$36:$P$42</c:f>
                <c:numCache>
                  <c:formatCode>General</c:formatCode>
                  <c:ptCount val="7"/>
                  <c:pt idx="0">
                    <c:v>500</c:v>
                  </c:pt>
                  <c:pt idx="1">
                    <c:v>1000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iii'!$K$36:$K$42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iii'!$O$36:$O$42</c:f>
              <c:numCache>
                <c:formatCode>[$₦-46A]#,##0.00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1500</c:v>
                </c:pt>
                <c:pt idx="3">
                  <c:v>1500</c:v>
                </c:pt>
                <c:pt idx="4">
                  <c:v>0</c:v>
                </c:pt>
                <c:pt idx="5">
                  <c:v>0</c:v>
                </c:pt>
                <c:pt idx="6">
                  <c:v>2000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394F-4ED9-BCA6-ECAB59E00B0F}"/>
            </c:ext>
          </c:extLst>
        </c:ser>
        <c:ser>
          <c:idx val="6"/>
          <c:order val="2"/>
          <c:tx>
            <c:strRef>
              <c:f>'Figures iii'!$R$35</c:f>
              <c:strCache>
                <c:ptCount val="1"/>
                <c:pt idx="0">
                  <c:v>Adult RDT in outlet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iii'!$T$36:$T$42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1000</c:v>
                  </c:pt>
                  <c:pt idx="2">
                    <c:v>0</c:v>
                  </c:pt>
                  <c:pt idx="3">
                    <c:v>0</c:v>
                  </c:pt>
                  <c:pt idx="4">
                    <c:v>1000</c:v>
                  </c:pt>
                  <c:pt idx="5">
                    <c:v>0</c:v>
                  </c:pt>
                  <c:pt idx="6">
                    <c:v>0</c:v>
                  </c:pt>
                </c:numCache>
                <c:extLst/>
              </c:numRef>
            </c:plus>
            <c:minus>
              <c:numRef>
                <c:f>'Figures iii'!$S$36:$S$42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-500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iii'!$K$36:$K$42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iii'!$R$36:$R$42</c:f>
              <c:numCache>
                <c:formatCode>[$₦-46A]#,##0.00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1500</c:v>
                </c:pt>
                <c:pt idx="3">
                  <c:v>0</c:v>
                </c:pt>
                <c:pt idx="4">
                  <c:v>500</c:v>
                </c:pt>
                <c:pt idx="5">
                  <c:v>0</c:v>
                </c:pt>
                <c:pt idx="6">
                  <c:v>1500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4F-4ED9-BCA6-ECAB59E00B0F}"/>
            </c:ext>
          </c:extLst>
        </c:ser>
        <c:ser>
          <c:idx val="9"/>
          <c:order val="3"/>
          <c:tx>
            <c:strRef>
              <c:f>'Figures iii'!$U$35</c:f>
              <c:strCache>
                <c:ptCount val="1"/>
                <c:pt idx="0">
                  <c:v>Adult RDT take away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iii'!$W$36:$W$42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200</c:v>
                  </c:pt>
                </c:numCache>
                <c:extLst/>
              </c:numRef>
            </c:plus>
            <c:minus>
              <c:numRef>
                <c:f>'Figures iii'!$V$36:$V$42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-36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iii'!$K$36:$K$42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iii'!$U$36:$U$42</c:f>
              <c:numCache>
                <c:formatCode>#,##0.00\ [$₦-467]</c:formatCode>
                <c:ptCount val="7"/>
                <c:pt idx="0">
                  <c:v>0</c:v>
                </c:pt>
                <c:pt idx="1">
                  <c:v>2500</c:v>
                </c:pt>
                <c:pt idx="2">
                  <c:v>300</c:v>
                </c:pt>
                <c:pt idx="3">
                  <c:v>0</c:v>
                </c:pt>
                <c:pt idx="4">
                  <c:v>200</c:v>
                </c:pt>
                <c:pt idx="5">
                  <c:v>0</c:v>
                </c:pt>
                <c:pt idx="6">
                  <c:v>300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94F-4ED9-BCA6-ECAB59E0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94F-4ED9-BCA6-ECAB59E00B0F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4F-4ED9-BCA6-ECAB59E00B0F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4F-4ED9-BCA6-ECAB59E00B0F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4F-4ED9-BCA6-ECAB59E00B0F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4F-4ED9-BCA6-ECAB59E00B0F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4F-4ED9-BCA6-ECAB59E00B0F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4F-4ED9-BCA6-ECAB59E00B0F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4F-4ED9-BCA6-ECAB59E00B0F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94F-4ED9-BCA6-ECAB59E00B0F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94F-4ED9-BCA6-ECAB59E00B0F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94F-4ED9-BCA6-ECAB59E00B0F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94F-4ED9-BCA6-ECAB59E00B0F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94F-4ED9-BCA6-ECAB59E00B0F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94F-4ED9-BCA6-ECAB59E00B0F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94F-4ED9-BCA6-ECAB59E00B0F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94F-4ED9-BCA6-ECAB59E00B0F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94F-4ED9-BCA6-ECAB59E00B0F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94F-4ED9-BCA6-ECAB59E00B0F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94F-4ED9-BCA6-ECAB59E00B0F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94F-4ED9-BCA6-ECAB59E00B0F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94F-4ED9-BCA6-ECAB59E00B0F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94F-4ED9-BCA6-ECAB59E00B0F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94F-4ED9-BCA6-ECAB59E00B0F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94F-4ED9-BCA6-ECAB59E00B0F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iii'!$K$36:$K$42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94F-4ED9-BCA6-ECAB59E00B0F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87385596766872919"/>
          <c:w val="0.91634131894282889"/>
          <c:h val="8.5994869021081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86550998893737E-2"/>
          <c:y val="4.5070288033661088E-2"/>
          <c:w val="0.89109757557659974"/>
          <c:h val="0.65713802703120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iii'!$L$52</c:f>
              <c:strCache>
                <c:ptCount val="1"/>
                <c:pt idx="0">
                  <c:v>Adult microscopy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iii'!$N$53:$N$59</c:f>
                <c:numCache>
                  <c:formatCode>General</c:formatCode>
                  <c:ptCount val="7"/>
                  <c:pt idx="0">
                    <c:v>500</c:v>
                  </c:pt>
                  <c:pt idx="1">
                    <c:v>0</c:v>
                  </c:pt>
                  <c:pt idx="2">
                    <c:v>0</c:v>
                  </c:pt>
                  <c:pt idx="3">
                    <c:v>500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</c:numCache>
                <c:extLst/>
              </c:numRef>
            </c:plus>
            <c:minus>
              <c:numRef>
                <c:f>'Figures iii'!$M$53:$M$59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500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iii'!$K$53:$K$59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iii'!$L$53:$L$59</c:f>
              <c:numCache>
                <c:formatCode>[$₦-46A]#,##0.00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1000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60-4E13-8D38-459212576DA4}"/>
            </c:ext>
          </c:extLst>
        </c:ser>
        <c:ser>
          <c:idx val="9"/>
          <c:order val="1"/>
          <c:tx>
            <c:strRef>
              <c:f>'Figures iii'!$O$52</c:f>
              <c:strCache>
                <c:ptCount val="1"/>
                <c:pt idx="0">
                  <c:v>Child Microscopy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iii'!$Q$53:$Q$59</c:f>
                <c:numCache>
                  <c:formatCode>General</c:formatCode>
                  <c:ptCount val="7"/>
                  <c:pt idx="0">
                    <c:v>700</c:v>
                  </c:pt>
                  <c:pt idx="1">
                    <c:v>0</c:v>
                  </c:pt>
                  <c:pt idx="2">
                    <c:v>0</c:v>
                  </c:pt>
                  <c:pt idx="3">
                    <c:v>500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</c:numCache>
                <c:extLst/>
              </c:numRef>
            </c:plus>
            <c:minus>
              <c:numRef>
                <c:f>'Figures iii'!$P$53:$P$59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500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iii'!$K$53:$K$59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iii'!$O$53:$O$59</c:f>
              <c:numCache>
                <c:formatCode>[$₦-46A]#,##0.00</c:formatCode>
                <c:ptCount val="7"/>
                <c:pt idx="0">
                  <c:v>300</c:v>
                </c:pt>
                <c:pt idx="1">
                  <c:v>1000</c:v>
                </c:pt>
                <c:pt idx="2">
                  <c:v>1000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160-4E13-8D38-459212576DA4}"/>
            </c:ext>
          </c:extLst>
        </c:ser>
        <c:ser>
          <c:idx val="16"/>
          <c:order val="2"/>
          <c:tx>
            <c:strRef>
              <c:f>'Figures iii'!$R$52</c:f>
              <c:strCache>
                <c:ptCount val="1"/>
                <c:pt idx="0">
                  <c:v>Adult RDT in outlet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iii'!$T$53:$T$59</c:f>
                <c:numCache>
                  <c:formatCode>General</c:formatCode>
                  <c:ptCount val="7"/>
                  <c:pt idx="0">
                    <c:v>200</c:v>
                  </c:pt>
                  <c:pt idx="1">
                    <c:v>200</c:v>
                  </c:pt>
                  <c:pt idx="2">
                    <c:v>0</c:v>
                  </c:pt>
                  <c:pt idx="3">
                    <c:v>100</c:v>
                  </c:pt>
                  <c:pt idx="4">
                    <c:v>0</c:v>
                  </c:pt>
                  <c:pt idx="5">
                    <c:v>300</c:v>
                  </c:pt>
                  <c:pt idx="6">
                    <c:v>100</c:v>
                  </c:pt>
                </c:numCache>
                <c:extLst/>
              </c:numRef>
            </c:plus>
            <c:minus>
              <c:numRef>
                <c:f>'Figures iii'!$S$53:$S$59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200</c:v>
                  </c:pt>
                  <c:pt idx="2">
                    <c:v>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0</c:v>
                  </c:pt>
                  <c:pt idx="6">
                    <c:v>100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iii'!$K$53:$K$59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iii'!$R$53:$R$59</c:f>
              <c:numCache>
                <c:formatCode>[$₦-46A]#,##0.00</c:formatCode>
                <c:ptCount val="7"/>
                <c:pt idx="0">
                  <c:v>300</c:v>
                </c:pt>
                <c:pt idx="1">
                  <c:v>500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300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60-4E13-8D38-459212576DA4}"/>
            </c:ext>
          </c:extLst>
        </c:ser>
        <c:ser>
          <c:idx val="1"/>
          <c:order val="3"/>
          <c:tx>
            <c:strRef>
              <c:f>'Figures iii'!$U$52</c:f>
              <c:strCache>
                <c:ptCount val="1"/>
                <c:pt idx="0">
                  <c:v>Adult RDT take away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iii'!$W$53:$W$59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50</c:v>
                  </c:pt>
                  <c:pt idx="5">
                    <c:v>0</c:v>
                  </c:pt>
                  <c:pt idx="6">
                    <c:v>100</c:v>
                  </c:pt>
                </c:numCache>
                <c:extLst/>
              </c:numRef>
            </c:plus>
            <c:minus>
              <c:numRef>
                <c:f>'Figures iii'!$V$53:$V$59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275</c:v>
                  </c:pt>
                  <c:pt idx="3">
                    <c:v>-36</c:v>
                  </c:pt>
                  <c:pt idx="4">
                    <c:v>50</c:v>
                  </c:pt>
                  <c:pt idx="5">
                    <c:v>0</c:v>
                  </c:pt>
                  <c:pt idx="6">
                    <c:v>30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iii'!$K$53:$K$59</c:f>
              <c:strCache>
                <c:ptCount val="7"/>
                <c:pt idx="0">
                  <c:v>Private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</c:strCache>
              <c:extLst/>
            </c:strRef>
          </c:cat>
          <c:val>
            <c:numRef>
              <c:f>'Figures iii'!$U$53:$U$59</c:f>
              <c:numCache>
                <c:formatCode>#,##0.00\ [$₦-467]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300</c:v>
                </c:pt>
                <c:pt idx="3">
                  <c:v>0</c:v>
                </c:pt>
                <c:pt idx="4">
                  <c:v>200</c:v>
                </c:pt>
                <c:pt idx="5">
                  <c:v>400</c:v>
                </c:pt>
                <c:pt idx="6">
                  <c:v>200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60-4E13-8D38-45921257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160-4E13-8D38-459212576DA4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0-4E13-8D38-459212576DA4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0-4E13-8D38-459212576DA4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0-4E13-8D38-459212576DA4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0-4E13-8D38-459212576DA4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60-4E13-8D38-459212576DA4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160-4E13-8D38-459212576DA4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160-4E13-8D38-459212576DA4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160-4E13-8D38-459212576DA4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160-4E13-8D38-459212576DA4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160-4E13-8D38-459212576DA4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160-4E13-8D38-459212576DA4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160-4E13-8D38-459212576DA4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160-4E13-8D38-459212576DA4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160-4E13-8D38-459212576DA4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160-4E13-8D38-459212576DA4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160-4E13-8D38-459212576DA4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160-4E13-8D38-459212576DA4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160-4E13-8D38-459212576DA4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160-4E13-8D38-459212576DA4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160-4E13-8D38-459212576DA4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160-4E13-8D38-459212576DA4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160-4E13-8D38-459212576DA4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160-4E13-8D38-459212576DA4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'https://psiorg.sharepoint.com/sites/ACTWatchLite/Shared Documents/2. Technical/3. Nigeria/7. Analysis/03_results/tables/[Figures by outlet type]Figures by outlet type'!#REF!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iii'!$K$53:$K$59</c15:sqref>
                        </c15:formulaRef>
                      </c:ext>
                    </c:extLst>
                    <c:strCache>
                      <c:ptCount val="7"/>
                      <c:pt idx="0">
                        <c:v>Private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'[3]Figures by outlet type'!#REF!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160-4E13-8D38-459212576DA4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87135158921965172"/>
          <c:w val="0.94514439080015122"/>
          <c:h val="8.9151417133097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iii'!$K$9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iii'!$M$11:$M$27</c15:sqref>
                    </c15:fullRef>
                  </c:ext>
                </c:extLst>
                <c:f>'Figures iii'!$M$24:$M$27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iii'!$L$11:$L$27</c15:sqref>
                    </c15:fullRef>
                  </c:ext>
                </c:extLst>
                <c:f>'Figures iii'!$L$24:$L$27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iii'!$J$11:$J$27</c15:sqref>
                  </c15:fullRef>
                </c:ext>
              </c:extLst>
              <c:f>'Figures iii'!$J$24:$J$27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iii'!$K$11:$K$27</c15:sqref>
                  </c15:fullRef>
                </c:ext>
              </c:extLst>
              <c:f>'Figures iii'!$K$24:$K$27</c:f>
              <c:numCache>
                <c:formatCode>[$₦-46A]#,##0.00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6-475E-AA79-BA016CAB5E4E}"/>
            </c:ext>
          </c:extLst>
        </c:ser>
        <c:ser>
          <c:idx val="1"/>
          <c:order val="1"/>
          <c:tx>
            <c:strRef>
              <c:f>'Figures iii'!$N$9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iii'!$P$11:$P$27</c15:sqref>
                    </c15:fullRef>
                  </c:ext>
                </c:extLst>
                <c:f>'Figures iii'!$P$24:$P$27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iii'!$O$11:$O$27</c15:sqref>
                    </c15:fullRef>
                  </c:ext>
                </c:extLst>
                <c:f>'Figures iii'!$O$24:$O$27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iii'!$J$11:$J$27</c15:sqref>
                  </c15:fullRef>
                </c:ext>
              </c:extLst>
              <c:f>'Figures iii'!$J$24:$J$27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iii'!$N$11:$N$27</c15:sqref>
                  </c15:fullRef>
                </c:ext>
              </c:extLst>
              <c:f>'Figures iii'!$N$24:$N$27</c:f>
              <c:numCache>
                <c:formatCode>[$₦-46A]#,##0.00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6-475E-AA79-BA016CAB5E4E}"/>
            </c:ext>
          </c:extLst>
        </c:ser>
        <c:ser>
          <c:idx val="2"/>
          <c:order val="2"/>
          <c:tx>
            <c:strRef>
              <c:f>'Figures iii'!$Q$9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iii'!$S$11:$S$27</c15:sqref>
                    </c15:fullRef>
                  </c:ext>
                </c:extLst>
                <c:f>'Figures iii'!$S$24:$S$27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iii'!$R$11:$R$27</c15:sqref>
                    </c15:fullRef>
                  </c:ext>
                </c:extLst>
                <c:f>'Figures iii'!$R$24:$R$27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iii'!$J$11:$J$27</c15:sqref>
                  </c15:fullRef>
                </c:ext>
              </c:extLst>
              <c:f>'Figures iii'!$J$24:$J$27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iii'!$Q$11:$Q$27</c15:sqref>
                  </c15:fullRef>
                </c:ext>
              </c:extLst>
              <c:f>'Figures iii'!$Q$24:$Q$27</c:f>
              <c:numCache>
                <c:formatCode>[$₦-46A]#,##0.00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6-475E-AA79-BA016CAB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10</xdr:row>
      <xdr:rowOff>1586</xdr:rowOff>
    </xdr:from>
    <xdr:to>
      <xdr:col>28</xdr:col>
      <xdr:colOff>1000124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7EB5B-99EB-42EA-BDFA-437060CB5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42685</xdr:colOff>
      <xdr:row>8</xdr:row>
      <xdr:rowOff>119180</xdr:rowOff>
    </xdr:from>
    <xdr:to>
      <xdr:col>6</xdr:col>
      <xdr:colOff>922734</xdr:colOff>
      <xdr:row>26</xdr:row>
      <xdr:rowOff>19844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42956-D94E-45B0-8150-27AF62E14266}"/>
            </a:ext>
            <a:ext uri="{147F2762-F138-4A5C-976F-8EAC2B608ADB}">
              <a16:predDERef xmlns:a16="http://schemas.microsoft.com/office/drawing/2014/main" pred="{CCB7EB5B-99EB-42EA-BDFA-437060CB5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60798</xdr:colOff>
      <xdr:row>27</xdr:row>
      <xdr:rowOff>0</xdr:rowOff>
    </xdr:from>
    <xdr:to>
      <xdr:col>6</xdr:col>
      <xdr:colOff>537049</xdr:colOff>
      <xdr:row>27</xdr:row>
      <xdr:rowOff>3377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7C611F-C976-4977-A1AF-9ECD42E5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70931</xdr:colOff>
      <xdr:row>68</xdr:row>
      <xdr:rowOff>1</xdr:rowOff>
    </xdr:from>
    <xdr:to>
      <xdr:col>7</xdr:col>
      <xdr:colOff>0</xdr:colOff>
      <xdr:row>81</xdr:row>
      <xdr:rowOff>151996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132CBFFF-A121-42D6-AD08-C5716F29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1</xdr:rowOff>
    </xdr:from>
    <xdr:to>
      <xdr:col>6</xdr:col>
      <xdr:colOff>1051034</xdr:colOff>
      <xdr:row>49</xdr:row>
      <xdr:rowOff>153276</xdr:rowOff>
    </xdr:to>
    <xdr:graphicFrame macro="">
      <xdr:nvGraphicFramePr>
        <xdr:cNvPr id="8" name="Chart 18">
          <a:extLst>
            <a:ext uri="{FF2B5EF4-FFF2-40B4-BE49-F238E27FC236}">
              <a16:creationId xmlns:a16="http://schemas.microsoft.com/office/drawing/2014/main" id="{BCB9E20D-4854-46CB-99E8-551A23D2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27223</xdr:colOff>
      <xdr:row>51</xdr:row>
      <xdr:rowOff>65000</xdr:rowOff>
    </xdr:from>
    <xdr:to>
      <xdr:col>7</xdr:col>
      <xdr:colOff>9920</xdr:colOff>
      <xdr:row>66</xdr:row>
      <xdr:rowOff>59531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DF1C0788-8FA8-45D8-8BE5-318A63692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60798</xdr:colOff>
      <xdr:row>85</xdr:row>
      <xdr:rowOff>0</xdr:rowOff>
    </xdr:from>
    <xdr:to>
      <xdr:col>6</xdr:col>
      <xdr:colOff>537049</xdr:colOff>
      <xdr:row>85</xdr:row>
      <xdr:rowOff>3377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D217F-EF4F-45BE-BD7E-056A2A43D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  <sheetName val="ACTwatch Lite Indicator Table"/>
      <sheetName val="QUANT indicator table"/>
    </sheetNames>
    <sheetDataSet>
      <sheetData sheetId="0"/>
      <sheetData sheetId="1">
        <row r="15">
          <cell r="B15" t="str">
            <v>Market share of antimalarials</v>
          </cell>
        </row>
        <row r="20">
          <cell r="B20" t="str">
            <v>Sales price of malaria blood testing to customers</v>
          </cell>
          <cell r="C20" t="str">
            <v>Median retail price of blood testing to consumers including any consultation or service fees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5C3E-D41A-4B59-8156-0F5E16295154}">
  <sheetPr>
    <tabColor rgb="FFFFFF00"/>
  </sheetPr>
  <dimension ref="A1:CT99"/>
  <sheetViews>
    <sheetView zoomScale="57" zoomScaleNormal="96" workbookViewId="0">
      <selection activeCell="I23" sqref="I23"/>
    </sheetView>
  </sheetViews>
  <sheetFormatPr defaultColWidth="15.140625" defaultRowHeight="15" x14ac:dyDescent="0.25"/>
  <cols>
    <col min="1" max="1" width="35.5703125" style="13" customWidth="1"/>
    <col min="2" max="7" width="15.140625" style="13"/>
    <col min="8" max="8" width="11.140625" style="13" customWidth="1"/>
    <col min="9" max="9" width="11.140625" style="14" customWidth="1"/>
    <col min="10" max="10" width="39.7109375" style="13" customWidth="1"/>
    <col min="11" max="19" width="11.7109375" style="38" customWidth="1"/>
    <col min="20" max="16384" width="15.140625" style="13"/>
  </cols>
  <sheetData>
    <row r="1" spans="1:98" ht="15.75" x14ac:dyDescent="0.25">
      <c r="A1" s="2" t="str">
        <f>'[1]Quantitative Indicators '!$B$20</f>
        <v>Sales price of malaria blood testing to customers</v>
      </c>
    </row>
    <row r="2" spans="1:98" x14ac:dyDescent="0.25">
      <c r="A2" s="15" t="str">
        <f>'[1]Quantitative Indicators '!$C$20</f>
        <v>Median retail price of blood testing to consumers including any consultation or service fees</v>
      </c>
    </row>
    <row r="5" spans="1:98" s="16" customFormat="1" x14ac:dyDescent="0.25">
      <c r="A5" s="16" t="s">
        <v>0</v>
      </c>
      <c r="I5" s="17"/>
      <c r="K5" s="39"/>
      <c r="L5" s="40"/>
      <c r="M5" s="39"/>
      <c r="N5" s="39"/>
      <c r="O5" s="39"/>
      <c r="P5" s="39"/>
      <c r="Q5" s="39"/>
      <c r="R5" s="39"/>
      <c r="S5" s="39"/>
    </row>
    <row r="6" spans="1:98" x14ac:dyDescent="0.25">
      <c r="A6" s="13" t="s">
        <v>1</v>
      </c>
      <c r="J6" s="18"/>
    </row>
    <row r="7" spans="1:98" x14ac:dyDescent="0.25">
      <c r="J7" s="18"/>
    </row>
    <row r="8" spans="1:98" s="19" customFormat="1" ht="15.75" thickBot="1" x14ac:dyDescent="0.3">
      <c r="A8" s="13"/>
      <c r="B8" s="71" t="str">
        <f>_xlfn.CONCAT(A6, ", ", A$5)</f>
        <v>Median retail price of blood testing to consumers including any consultation or service fees , overall for each state</v>
      </c>
      <c r="C8" s="71"/>
      <c r="D8" s="71"/>
      <c r="E8" s="71"/>
      <c r="F8" s="71"/>
      <c r="G8" s="71"/>
      <c r="I8" s="20"/>
      <c r="J8" s="13"/>
      <c r="K8" s="38" t="s">
        <v>2</v>
      </c>
      <c r="L8" s="38"/>
      <c r="M8" s="38"/>
      <c r="N8" s="38"/>
      <c r="O8" s="38"/>
      <c r="P8" s="38"/>
      <c r="Q8" s="38"/>
      <c r="R8" s="38"/>
      <c r="S8" s="3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</row>
    <row r="9" spans="1:98" ht="15.75" thickTop="1" x14ac:dyDescent="0.25">
      <c r="B9" s="70"/>
      <c r="C9" s="70"/>
      <c r="D9" s="70"/>
      <c r="E9" s="70"/>
      <c r="F9" s="70"/>
      <c r="G9" s="70"/>
      <c r="K9" s="38" t="str">
        <f>UPPER(RIGHT(T_iii_strat1!A1, LEN(T_iii_strat1!A1)-6))</f>
        <v>STRAT1</v>
      </c>
      <c r="N9" s="38" t="str">
        <f>UPPER(RIGHT(T_iii_strat2!A1, LEN(T_iii_strat2!A1)-6))</f>
        <v>STRAT2</v>
      </c>
      <c r="Q9" s="38" t="str">
        <f>UPPER(RIGHT(T_iii_strat3!A1, LEN(T_iii_strat3!A1)-6))</f>
        <v>STRAT3</v>
      </c>
      <c r="U9" s="13" t="s">
        <v>3</v>
      </c>
    </row>
    <row r="10" spans="1:98" x14ac:dyDescent="0.25">
      <c r="B10" s="70"/>
      <c r="C10" s="70"/>
      <c r="D10" s="70"/>
      <c r="E10" s="70"/>
      <c r="F10" s="70"/>
      <c r="G10" s="70"/>
      <c r="J10" s="21" t="s">
        <v>4</v>
      </c>
      <c r="K10" s="41" t="s">
        <v>5</v>
      </c>
      <c r="L10" s="41" t="s">
        <v>6</v>
      </c>
      <c r="M10" s="41" t="s">
        <v>7</v>
      </c>
      <c r="N10" s="41" t="s">
        <v>5</v>
      </c>
      <c r="O10" s="41" t="s">
        <v>6</v>
      </c>
      <c r="P10" s="41" t="s">
        <v>7</v>
      </c>
      <c r="Q10" s="41" t="s">
        <v>5</v>
      </c>
      <c r="R10" s="41" t="s">
        <v>6</v>
      </c>
      <c r="S10" s="41" t="s">
        <v>7</v>
      </c>
    </row>
    <row r="11" spans="1:98" x14ac:dyDescent="0.25">
      <c r="A11" s="18"/>
      <c r="B11" s="70"/>
      <c r="C11" s="70"/>
      <c r="D11" s="70"/>
      <c r="E11" s="70"/>
      <c r="F11" s="70"/>
      <c r="G11" s="70"/>
      <c r="J11" s="22" t="str">
        <f>T_iii_strat1!A4</f>
        <v>Adult microscopy</v>
      </c>
      <c r="K11" s="38">
        <f>T_iii_strat1!Z4</f>
        <v>2500</v>
      </c>
      <c r="L11" s="38">
        <f>K11-T_iii_strat1!AA4</f>
        <v>1000</v>
      </c>
      <c r="M11" s="38">
        <f>T_iii_strat1!AB4-K11</f>
        <v>500</v>
      </c>
      <c r="N11" s="38">
        <f>T_iii_strat2!Z4</f>
        <v>500</v>
      </c>
      <c r="O11" s="38">
        <f>N11-T_iii_strat2!AA4</f>
        <v>0</v>
      </c>
      <c r="P11" s="38">
        <f>T_iii_strat2!AB4-N11</f>
        <v>500</v>
      </c>
      <c r="Q11" s="38">
        <f>T_iii_strat3!Z4</f>
        <v>2000</v>
      </c>
      <c r="R11" s="38">
        <f>Q11-T_iii_strat3!AA4</f>
        <v>500</v>
      </c>
      <c r="S11" s="38">
        <f>T_iii_strat3!AB4-Q11</f>
        <v>0</v>
      </c>
    </row>
    <row r="12" spans="1:98" x14ac:dyDescent="0.25">
      <c r="B12" s="70"/>
      <c r="C12" s="70"/>
      <c r="D12" s="70"/>
      <c r="E12" s="70"/>
      <c r="F12" s="70"/>
      <c r="G12" s="70"/>
      <c r="J12" s="22" t="str">
        <f>T_iii_strat1!A5</f>
        <v>Child Microscopy</v>
      </c>
      <c r="K12" s="38">
        <f>T_iii_strat1!Z5</f>
        <v>2000</v>
      </c>
      <c r="L12" s="38">
        <f>K12-T_iii_strat1!AA5</f>
        <v>500</v>
      </c>
      <c r="M12" s="38">
        <f>T_iii_strat1!AB5-K12</f>
        <v>1000</v>
      </c>
      <c r="N12" s="38">
        <f>T_iii_strat2!Z5</f>
        <v>500</v>
      </c>
      <c r="O12" s="38">
        <f>N12-T_iii_strat2!AA5</f>
        <v>0</v>
      </c>
      <c r="P12" s="38">
        <f>T_iii_strat2!AB5-N12</f>
        <v>500</v>
      </c>
      <c r="Q12" s="38">
        <f>T_iii_strat3!Z5</f>
        <v>2000</v>
      </c>
      <c r="R12" s="38">
        <f>Q12-T_iii_strat3!AA5</f>
        <v>500</v>
      </c>
      <c r="S12" s="38">
        <f>T_iii_strat3!AB5-Q12</f>
        <v>0</v>
      </c>
    </row>
    <row r="13" spans="1:98" x14ac:dyDescent="0.25">
      <c r="B13" s="70"/>
      <c r="C13" s="70"/>
      <c r="D13" s="70"/>
      <c r="E13" s="70"/>
      <c r="F13" s="70"/>
      <c r="G13" s="70"/>
      <c r="J13" s="22" t="str">
        <f>T_iii_strat1!A6</f>
        <v>Adult RDT in outlet</v>
      </c>
      <c r="K13" s="38">
        <f>T_iii_strat1!Z6</f>
        <v>1500</v>
      </c>
      <c r="L13" s="38">
        <f>K13-T_iii_strat1!AA6</f>
        <v>500</v>
      </c>
      <c r="M13" s="38">
        <f>T_iii_strat1!AB6-K13</f>
        <v>0</v>
      </c>
      <c r="N13" s="38">
        <f>T_iii_strat2!Z6</f>
        <v>300</v>
      </c>
      <c r="O13" s="38">
        <f>N13-T_iii_strat2!AA6</f>
        <v>100</v>
      </c>
      <c r="P13" s="38">
        <f>T_iii_strat2!AB6-N13</f>
        <v>100</v>
      </c>
      <c r="Q13" s="38">
        <f>T_iii_strat3!Z6</f>
        <v>2000</v>
      </c>
      <c r="R13" s="38">
        <f>Q13-T_iii_strat3!AA6</f>
        <v>1000</v>
      </c>
      <c r="S13" s="38">
        <f>T_iii_strat3!AB6-Q13</f>
        <v>700</v>
      </c>
    </row>
    <row r="14" spans="1:98" x14ac:dyDescent="0.25">
      <c r="B14" s="70"/>
      <c r="C14" s="70"/>
      <c r="D14" s="70"/>
      <c r="E14" s="70"/>
      <c r="F14" s="70"/>
      <c r="G14" s="70"/>
      <c r="J14" s="22" t="str">
        <f>T_iii_strat1!A7</f>
        <v>Adult RDT take away</v>
      </c>
      <c r="K14" s="38">
        <f>T_iii_strat1!Z7</f>
        <v>300</v>
      </c>
      <c r="L14" s="38">
        <f>K14-T_iii_strat1!AA7</f>
        <v>0</v>
      </c>
      <c r="M14" s="38">
        <f>T_iii_strat1!AB7-K14</f>
        <v>200</v>
      </c>
      <c r="N14" s="38">
        <f>T_iii_strat2!Z7</f>
        <v>200</v>
      </c>
      <c r="O14" s="38">
        <f>N14-T_iii_strat2!AA7</f>
        <v>30</v>
      </c>
      <c r="P14" s="38">
        <f>T_iii_strat2!AB7-N14</f>
        <v>100</v>
      </c>
      <c r="Q14" s="38">
        <f>T_iii_strat3!Z7</f>
        <v>1800</v>
      </c>
      <c r="R14" s="38">
        <f>Q14-T_iii_strat3!AA7</f>
        <v>450</v>
      </c>
      <c r="S14" s="38">
        <f>T_iii_strat3!AB7-Q14</f>
        <v>2000</v>
      </c>
    </row>
    <row r="15" spans="1:98" x14ac:dyDescent="0.25">
      <c r="B15" s="70"/>
      <c r="C15" s="70"/>
      <c r="D15" s="70"/>
      <c r="E15" s="70"/>
      <c r="F15" s="70"/>
      <c r="G15" s="70"/>
      <c r="J15" s="22">
        <f>T_iii_strat1!A8</f>
        <v>0</v>
      </c>
      <c r="K15" s="38">
        <f>T_iii_strat1!Z8</f>
        <v>0</v>
      </c>
      <c r="L15" s="38">
        <f>K15-T_iii_strat1!AA8</f>
        <v>0</v>
      </c>
      <c r="M15" s="38">
        <f>T_iii_strat1!AB8-K15</f>
        <v>0</v>
      </c>
      <c r="N15" s="38">
        <f>T_iii_strat2!Z8</f>
        <v>0</v>
      </c>
      <c r="O15" s="38">
        <f>N15-T_iii_strat2!AA8</f>
        <v>0</v>
      </c>
      <c r="P15" s="38">
        <f>T_iii_strat2!AB8-N15</f>
        <v>0</v>
      </c>
      <c r="Q15" s="38">
        <f>T_iii_strat3!Z8</f>
        <v>0</v>
      </c>
      <c r="R15" s="38">
        <f>Q15-T_iii_strat3!AA8</f>
        <v>0</v>
      </c>
      <c r="S15" s="38">
        <f>T_iii_strat3!AB8-Q15</f>
        <v>0</v>
      </c>
    </row>
    <row r="16" spans="1:98" x14ac:dyDescent="0.25">
      <c r="B16" s="70"/>
      <c r="C16" s="70"/>
      <c r="D16" s="70"/>
      <c r="E16" s="70"/>
      <c r="F16" s="70"/>
      <c r="G16" s="70"/>
      <c r="J16" s="22">
        <f>T_iii_strat1!A9</f>
        <v>0</v>
      </c>
      <c r="K16" s="38">
        <f>T_iii_strat1!Z9</f>
        <v>0</v>
      </c>
      <c r="L16" s="38">
        <f>K16-T_iii_strat1!AA9</f>
        <v>0</v>
      </c>
      <c r="M16" s="38">
        <f>T_iii_strat1!AB9-K16</f>
        <v>0</v>
      </c>
      <c r="N16" s="38">
        <f>T_iii_strat2!Z9</f>
        <v>0</v>
      </c>
      <c r="O16" s="38">
        <f>N16-T_iii_strat2!AA9</f>
        <v>0</v>
      </c>
      <c r="P16" s="38">
        <f>T_iii_strat2!AB9-N16</f>
        <v>0</v>
      </c>
      <c r="Q16" s="38">
        <f>T_iii_strat3!Z9</f>
        <v>0</v>
      </c>
      <c r="R16" s="38">
        <f>Q16-T_iii_strat3!AA9</f>
        <v>0</v>
      </c>
      <c r="S16" s="38">
        <f>T_iii_strat3!AB9-Q16</f>
        <v>0</v>
      </c>
    </row>
    <row r="17" spans="1:23" x14ac:dyDescent="0.25">
      <c r="B17" s="70"/>
      <c r="C17" s="70"/>
      <c r="D17" s="70"/>
      <c r="E17" s="70"/>
      <c r="F17" s="70"/>
      <c r="G17" s="70"/>
      <c r="J17" s="22">
        <f>T_iii_strat1!A10</f>
        <v>0</v>
      </c>
      <c r="K17" s="38">
        <f>T_iii_strat1!Z10</f>
        <v>0</v>
      </c>
      <c r="L17" s="38">
        <f>K17-T_iii_strat1!AA10</f>
        <v>0</v>
      </c>
      <c r="M17" s="38">
        <f>T_iii_strat1!AB10-K17</f>
        <v>0</v>
      </c>
      <c r="N17" s="38">
        <f>T_iii_strat2!Z10</f>
        <v>0</v>
      </c>
      <c r="O17" s="38">
        <f>N17-T_iii_strat2!AA10</f>
        <v>0</v>
      </c>
      <c r="P17" s="38">
        <f>T_iii_strat2!AB10-N17</f>
        <v>0</v>
      </c>
      <c r="Q17" s="38">
        <f>T_iii_strat3!Z10</f>
        <v>0</v>
      </c>
      <c r="R17" s="38">
        <f>Q17-T_iii_strat3!AA10</f>
        <v>0</v>
      </c>
      <c r="S17" s="38">
        <f>T_iii_strat3!AB10-Q17</f>
        <v>0</v>
      </c>
    </row>
    <row r="18" spans="1:23" x14ac:dyDescent="0.25">
      <c r="B18" s="70"/>
      <c r="C18" s="70"/>
      <c r="D18" s="70"/>
      <c r="E18" s="70"/>
      <c r="F18" s="70"/>
      <c r="G18" s="70"/>
      <c r="J18" s="22">
        <f>T_iii_strat1!A11</f>
        <v>0</v>
      </c>
      <c r="K18" s="38">
        <f>T_iii_strat1!Z11</f>
        <v>0</v>
      </c>
      <c r="L18" s="38">
        <f>K18-T_iii_strat1!AA11</f>
        <v>0</v>
      </c>
      <c r="M18" s="38">
        <f>T_iii_strat1!AB11-K18</f>
        <v>0</v>
      </c>
      <c r="N18" s="38">
        <f>T_iii_strat2!Z11</f>
        <v>0</v>
      </c>
      <c r="O18" s="38">
        <f>N18-T_iii_strat2!AA11</f>
        <v>0</v>
      </c>
      <c r="P18" s="38">
        <f>T_iii_strat2!AB11-N18</f>
        <v>0</v>
      </c>
      <c r="Q18" s="38">
        <f>T_iii_strat3!Z11</f>
        <v>0</v>
      </c>
      <c r="R18" s="38">
        <f>Q18-T_iii_strat3!AA11</f>
        <v>0</v>
      </c>
      <c r="S18" s="38">
        <f>T_iii_strat3!AB11-Q18</f>
        <v>0</v>
      </c>
    </row>
    <row r="19" spans="1:23" x14ac:dyDescent="0.25">
      <c r="B19" s="70"/>
      <c r="C19" s="70"/>
      <c r="D19" s="70"/>
      <c r="E19" s="70"/>
      <c r="F19" s="70"/>
      <c r="G19" s="70"/>
      <c r="J19" s="22">
        <f>T_iii_strat1!A12</f>
        <v>0</v>
      </c>
      <c r="K19" s="38">
        <f>T_iii_strat1!Z12</f>
        <v>0</v>
      </c>
      <c r="L19" s="38">
        <f>K19-T_iii_strat1!AA12</f>
        <v>0</v>
      </c>
      <c r="M19" s="38">
        <f>T_iii_strat1!AB12-K19</f>
        <v>0</v>
      </c>
      <c r="N19" s="38">
        <f>T_iii_strat2!Z12</f>
        <v>0</v>
      </c>
      <c r="O19" s="38">
        <f>N19-T_iii_strat2!AA12</f>
        <v>0</v>
      </c>
      <c r="P19" s="38">
        <f>T_iii_strat2!AB12-N19</f>
        <v>0</v>
      </c>
      <c r="Q19" s="38">
        <f>T_iii_strat3!Z12</f>
        <v>0</v>
      </c>
      <c r="R19" s="38">
        <f>Q19-T_iii_strat3!AA12</f>
        <v>0</v>
      </c>
      <c r="S19" s="38">
        <f>T_iii_strat3!AB12-Q19</f>
        <v>0</v>
      </c>
    </row>
    <row r="20" spans="1:23" x14ac:dyDescent="0.25">
      <c r="B20" s="70"/>
      <c r="C20" s="70"/>
      <c r="D20" s="70"/>
      <c r="E20" s="70"/>
      <c r="F20" s="70"/>
      <c r="G20" s="70"/>
      <c r="J20" s="22">
        <f>T_iii_strat1!A13</f>
        <v>0</v>
      </c>
      <c r="K20" s="38">
        <f>T_iii_strat1!Z13</f>
        <v>0</v>
      </c>
      <c r="L20" s="38">
        <f>K20-T_iii_strat1!AA13</f>
        <v>0</v>
      </c>
      <c r="M20" s="38">
        <f>T_iii_strat1!AB13-K20</f>
        <v>0</v>
      </c>
      <c r="N20" s="38">
        <f>T_iii_strat2!Z13</f>
        <v>0</v>
      </c>
      <c r="O20" s="38">
        <f>N20-T_iii_strat2!AA13</f>
        <v>0</v>
      </c>
      <c r="P20" s="38">
        <f>T_iii_strat2!AB13-N20</f>
        <v>0</v>
      </c>
      <c r="Q20" s="38">
        <f>T_iii_strat3!Z13</f>
        <v>0</v>
      </c>
      <c r="R20" s="38">
        <f>Q20-T_iii_strat3!AA13</f>
        <v>0</v>
      </c>
      <c r="S20" s="38">
        <f>T_iii_strat3!AB13-Q20</f>
        <v>0</v>
      </c>
    </row>
    <row r="21" spans="1:23" x14ac:dyDescent="0.25">
      <c r="B21" s="70"/>
      <c r="C21" s="70"/>
      <c r="D21" s="70"/>
      <c r="E21" s="70"/>
      <c r="F21" s="70"/>
      <c r="G21" s="70"/>
      <c r="J21" s="22">
        <f>T_iii_strat1!A14</f>
        <v>0</v>
      </c>
      <c r="K21" s="38">
        <f>T_iii_strat1!Z14</f>
        <v>0</v>
      </c>
      <c r="L21" s="38">
        <f>K21-T_iii_strat1!AA14</f>
        <v>0</v>
      </c>
      <c r="M21" s="38">
        <f>T_iii_strat1!AB14-K21</f>
        <v>0</v>
      </c>
      <c r="N21" s="38">
        <f>T_iii_strat2!Z14</f>
        <v>0</v>
      </c>
      <c r="O21" s="38">
        <f>N21-T_iii_strat2!AA14</f>
        <v>0</v>
      </c>
      <c r="P21" s="38">
        <f>T_iii_strat2!AB14-N21</f>
        <v>0</v>
      </c>
      <c r="Q21" s="38">
        <f>T_iii_strat3!Z14</f>
        <v>0</v>
      </c>
      <c r="R21" s="38">
        <f>Q21-T_iii_strat3!AA14</f>
        <v>0</v>
      </c>
      <c r="S21" s="38">
        <f>T_iii_strat3!AB14-Q21</f>
        <v>0</v>
      </c>
    </row>
    <row r="22" spans="1:23" x14ac:dyDescent="0.25">
      <c r="B22" s="70"/>
      <c r="C22" s="70"/>
      <c r="D22" s="70"/>
      <c r="E22" s="70"/>
      <c r="F22" s="70"/>
      <c r="G22" s="70"/>
      <c r="J22" s="22">
        <f>T_iii_strat1!A15</f>
        <v>0</v>
      </c>
      <c r="K22" s="38">
        <f>T_iii_strat1!Z15</f>
        <v>0</v>
      </c>
      <c r="L22" s="38">
        <f>K22-T_iii_strat1!AA15</f>
        <v>0</v>
      </c>
      <c r="M22" s="38">
        <f>T_iii_strat1!AB15-K22</f>
        <v>0</v>
      </c>
      <c r="N22" s="38">
        <f>T_iii_strat2!Z15</f>
        <v>0</v>
      </c>
      <c r="O22" s="38">
        <f>N22-T_iii_strat2!AA15</f>
        <v>0</v>
      </c>
      <c r="P22" s="38">
        <f>T_iii_strat2!AB15-N22</f>
        <v>0</v>
      </c>
      <c r="Q22" s="38">
        <f>T_iii_strat3!Z15</f>
        <v>0</v>
      </c>
      <c r="R22" s="38">
        <f>Q22-T_iii_strat3!AA15</f>
        <v>0</v>
      </c>
      <c r="S22" s="38">
        <f>T_iii_strat3!AB15-Q22</f>
        <v>0</v>
      </c>
    </row>
    <row r="23" spans="1:23" x14ac:dyDescent="0.25">
      <c r="B23" s="70"/>
      <c r="C23" s="70"/>
      <c r="D23" s="70"/>
      <c r="E23" s="70"/>
      <c r="F23" s="70"/>
      <c r="G23" s="70"/>
      <c r="J23" s="22">
        <f>T_iii_strat1!A16</f>
        <v>0</v>
      </c>
      <c r="K23" s="38">
        <f>T_iii_strat1!Z16</f>
        <v>0</v>
      </c>
      <c r="L23" s="38">
        <f>K23-T_iii_strat1!AA16</f>
        <v>0</v>
      </c>
      <c r="M23" s="38">
        <f>T_iii_strat1!AB16-K23</f>
        <v>0</v>
      </c>
      <c r="N23" s="38">
        <f>T_iii_strat2!Z16</f>
        <v>0</v>
      </c>
      <c r="O23" s="38">
        <f>N23-T_iii_strat2!AA16</f>
        <v>0</v>
      </c>
      <c r="P23" s="38">
        <f>T_iii_strat2!AB16-N23</f>
        <v>0</v>
      </c>
      <c r="Q23" s="38">
        <f>T_iii_strat3!Z16</f>
        <v>0</v>
      </c>
      <c r="R23" s="38">
        <f>Q23-T_iii_strat3!AA16</f>
        <v>0</v>
      </c>
      <c r="S23" s="38">
        <f>T_iii_strat3!AB16-Q23</f>
        <v>0</v>
      </c>
    </row>
    <row r="24" spans="1:23" x14ac:dyDescent="0.25">
      <c r="B24" s="72"/>
      <c r="C24" s="72"/>
      <c r="D24" s="72"/>
      <c r="E24" s="72"/>
      <c r="F24" s="72"/>
      <c r="G24" s="72"/>
      <c r="J24" s="22">
        <f>T_iii_strat1!A17</f>
        <v>0</v>
      </c>
      <c r="K24" s="38">
        <f>T_iii_strat1!Z17</f>
        <v>0</v>
      </c>
      <c r="L24" s="38">
        <f>K24-T_iii_strat1!AA17</f>
        <v>0</v>
      </c>
      <c r="M24" s="38">
        <f>T_iii_strat1!AB17-K24</f>
        <v>0</v>
      </c>
      <c r="N24" s="38">
        <f>T_iii_strat2!Z17</f>
        <v>0</v>
      </c>
      <c r="O24" s="38">
        <f>N24-T_iii_strat2!AA17</f>
        <v>0</v>
      </c>
      <c r="P24" s="38">
        <f>T_iii_strat2!AB17-N24</f>
        <v>0</v>
      </c>
      <c r="Q24" s="38">
        <f>T_iii_strat3!Z17</f>
        <v>0</v>
      </c>
      <c r="R24" s="38">
        <f>Q24-T_iii_strat3!AA17</f>
        <v>0</v>
      </c>
      <c r="S24" s="38">
        <f>T_iii_strat3!AB17-Q24</f>
        <v>0</v>
      </c>
    </row>
    <row r="25" spans="1:23" x14ac:dyDescent="0.25">
      <c r="B25" s="72"/>
      <c r="C25" s="72"/>
      <c r="D25" s="72"/>
      <c r="E25" s="72"/>
      <c r="F25" s="72"/>
      <c r="G25" s="72"/>
      <c r="J25" s="22">
        <f>T_iii_strat1!A18</f>
        <v>0</v>
      </c>
      <c r="K25" s="38">
        <f>T_iii_strat1!Z18</f>
        <v>0</v>
      </c>
      <c r="L25" s="38">
        <f>K25-T_iii_strat1!AA18</f>
        <v>0</v>
      </c>
      <c r="M25" s="38">
        <f>T_iii_strat1!AB18-K25</f>
        <v>0</v>
      </c>
      <c r="N25" s="38">
        <f>T_iii_strat2!Z18</f>
        <v>0</v>
      </c>
      <c r="O25" s="38">
        <f>N25-T_iii_strat2!AA18</f>
        <v>0</v>
      </c>
      <c r="P25" s="38">
        <f>T_iii_strat2!AB18-N25</f>
        <v>0</v>
      </c>
      <c r="Q25" s="38">
        <f>T_iii_strat3!Z18</f>
        <v>0</v>
      </c>
      <c r="R25" s="38">
        <f>Q25-T_iii_strat3!AA18</f>
        <v>0</v>
      </c>
      <c r="S25" s="38">
        <f>T_iii_strat3!AB18-Q25</f>
        <v>0</v>
      </c>
    </row>
    <row r="26" spans="1:23" x14ac:dyDescent="0.25">
      <c r="B26" s="72"/>
      <c r="C26" s="72"/>
      <c r="D26" s="72"/>
      <c r="E26" s="72"/>
      <c r="F26" s="72"/>
      <c r="G26" s="72"/>
      <c r="J26" s="22">
        <f>T_iii_strat1!A19</f>
        <v>0</v>
      </c>
      <c r="K26" s="38">
        <f>T_iii_strat1!Z19</f>
        <v>0</v>
      </c>
      <c r="L26" s="38">
        <f>K26-T_iii_strat1!AA19</f>
        <v>0</v>
      </c>
      <c r="M26" s="38">
        <f>T_iii_strat1!AB19-K26</f>
        <v>0</v>
      </c>
      <c r="N26" s="38">
        <f>T_iii_strat2!Z19</f>
        <v>0</v>
      </c>
      <c r="O26" s="38">
        <f>N26-T_iii_strat2!AA19</f>
        <v>0</v>
      </c>
      <c r="P26" s="38">
        <f>T_iii_strat2!AB19-N26</f>
        <v>0</v>
      </c>
      <c r="Q26" s="38">
        <f>T_iii_strat3!Z19</f>
        <v>0</v>
      </c>
      <c r="R26" s="38">
        <f>Q26-T_iii_strat3!AA19</f>
        <v>0</v>
      </c>
      <c r="S26" s="38">
        <f>T_iii_strat3!AB19-Q26</f>
        <v>0</v>
      </c>
    </row>
    <row r="27" spans="1:23" x14ac:dyDescent="0.25">
      <c r="B27" s="72"/>
      <c r="C27" s="72"/>
      <c r="D27" s="72"/>
      <c r="E27" s="72"/>
      <c r="F27" s="72"/>
      <c r="G27" s="72"/>
      <c r="J27" s="22">
        <f>T_iii_strat1!A20</f>
        <v>0</v>
      </c>
      <c r="K27" s="38">
        <f>T_iii_strat1!Z20</f>
        <v>0</v>
      </c>
      <c r="L27" s="38">
        <f>K27-T_iii_strat1!AA20</f>
        <v>0</v>
      </c>
      <c r="M27" s="38">
        <f>T_iii_strat1!AB20-K27</f>
        <v>0</v>
      </c>
      <c r="N27" s="38">
        <f>T_iii_strat2!Z20</f>
        <v>0</v>
      </c>
      <c r="O27" s="38">
        <f>N27-T_iii_strat2!AA20</f>
        <v>0</v>
      </c>
      <c r="P27" s="38">
        <f>T_iii_strat2!AB20-N27</f>
        <v>0</v>
      </c>
      <c r="Q27" s="38">
        <f>T_iii_strat3!Z20</f>
        <v>0</v>
      </c>
      <c r="R27" s="38">
        <f>Q27-T_iii_strat3!AA20</f>
        <v>0</v>
      </c>
      <c r="S27" s="38">
        <f>T_iii_strat3!AB20-Q27</f>
        <v>0</v>
      </c>
    </row>
    <row r="28" spans="1:23" ht="15.75" thickBot="1" x14ac:dyDescent="0.3">
      <c r="B28" s="73" t="s">
        <v>62</v>
      </c>
      <c r="C28" s="74"/>
      <c r="D28" s="74"/>
      <c r="E28" s="74"/>
      <c r="F28" s="74"/>
      <c r="G28" s="74"/>
    </row>
    <row r="31" spans="1:23" s="16" customFormat="1" x14ac:dyDescent="0.25">
      <c r="A31" s="24" t="s">
        <v>8</v>
      </c>
      <c r="I31" s="17"/>
      <c r="K31" s="39"/>
      <c r="L31" s="40"/>
      <c r="M31" s="39"/>
      <c r="N31" s="39"/>
      <c r="O31" s="39"/>
      <c r="P31" s="39"/>
      <c r="Q31" s="39"/>
      <c r="R31" s="39"/>
      <c r="S31" s="39"/>
      <c r="T31" s="25"/>
      <c r="U31" s="25"/>
      <c r="V31" s="25"/>
      <c r="W31" s="25"/>
    </row>
    <row r="32" spans="1:23" x14ac:dyDescent="0.25">
      <c r="J32" s="26"/>
      <c r="K32" s="42"/>
      <c r="L32" s="42"/>
      <c r="M32" s="42"/>
      <c r="N32" s="42"/>
      <c r="O32" s="42"/>
      <c r="T32" s="23"/>
      <c r="U32" s="23"/>
      <c r="V32" s="23"/>
      <c r="W32" s="23"/>
    </row>
    <row r="33" spans="1:23" ht="15.75" thickBot="1" x14ac:dyDescent="0.3">
      <c r="B33" s="69" t="str">
        <f>_xlfn.CONCAT(A6, ", ", CHAR(10),$A$31)</f>
        <v>Median retail price of blood testing to consumers including any consultation or service fees , 
by outlet type</v>
      </c>
      <c r="C33" s="69"/>
      <c r="D33" s="69"/>
      <c r="E33" s="69"/>
      <c r="F33" s="69"/>
      <c r="G33" s="69"/>
      <c r="J33" s="26"/>
      <c r="K33" s="42"/>
      <c r="L33" s="42"/>
      <c r="M33" s="42"/>
      <c r="N33" s="42"/>
      <c r="O33" s="43"/>
      <c r="T33" s="23"/>
      <c r="U33" s="23"/>
      <c r="V33" s="23"/>
      <c r="W33" s="23"/>
    </row>
    <row r="34" spans="1:23" ht="16.5" thickTop="1" thickBot="1" x14ac:dyDescent="0.3">
      <c r="B34" s="36" t="str">
        <f>$K$34</f>
        <v>STRAT1</v>
      </c>
      <c r="C34" s="37"/>
      <c r="D34" s="37"/>
      <c r="E34" s="37"/>
      <c r="F34" s="37"/>
      <c r="G34" s="37"/>
      <c r="J34" s="26"/>
      <c r="K34" s="42" t="str">
        <f>K9</f>
        <v>STRAT1</v>
      </c>
      <c r="L34" s="42"/>
      <c r="M34" s="42"/>
      <c r="N34" s="42"/>
      <c r="O34" s="42"/>
      <c r="T34" s="23"/>
      <c r="U34" s="23"/>
      <c r="V34" s="23"/>
      <c r="W34" s="23"/>
    </row>
    <row r="35" spans="1:23" s="27" customFormat="1" ht="30.75" thickBot="1" x14ac:dyDescent="0.3">
      <c r="A35" s="13"/>
      <c r="B35" s="70"/>
      <c r="C35" s="70"/>
      <c r="D35" s="70"/>
      <c r="E35" s="70"/>
      <c r="F35" s="70"/>
      <c r="G35" s="70"/>
      <c r="I35" s="28"/>
      <c r="J35" s="26"/>
      <c r="K35" s="44"/>
      <c r="L35" s="45" t="str">
        <f>T_iii_strat1!$A4</f>
        <v>Adult microscopy</v>
      </c>
      <c r="M35" s="46" t="s">
        <v>6</v>
      </c>
      <c r="N35" s="46" t="s">
        <v>7</v>
      </c>
      <c r="O35" s="45" t="str">
        <f>T_iii_strat1!$A5</f>
        <v>Child Microscopy</v>
      </c>
      <c r="P35" s="46" t="s">
        <v>6</v>
      </c>
      <c r="Q35" s="46" t="s">
        <v>7</v>
      </c>
      <c r="R35" s="45" t="str">
        <f>T_iii_strat1!$A6</f>
        <v>Adult RDT in outlet</v>
      </c>
      <c r="S35" s="46" t="s">
        <v>6</v>
      </c>
      <c r="T35" s="30" t="s">
        <v>7</v>
      </c>
      <c r="U35" s="29" t="str">
        <f>T_iii_strat1!$A7</f>
        <v>Adult RDT take away</v>
      </c>
      <c r="V35" s="30" t="s">
        <v>6</v>
      </c>
      <c r="W35" s="30" t="s">
        <v>7</v>
      </c>
    </row>
    <row r="36" spans="1:23" x14ac:dyDescent="0.25">
      <c r="A36" s="18"/>
      <c r="B36" s="70"/>
      <c r="C36" s="70"/>
      <c r="D36" s="70"/>
      <c r="E36" s="70"/>
      <c r="F36" s="70"/>
      <c r="G36" s="70"/>
      <c r="J36" s="26"/>
      <c r="K36" s="47" t="str">
        <f>T_iii_strat1!F$1</f>
        <v>Private For-Profit Facility</v>
      </c>
      <c r="L36" s="42">
        <f>T_iii_strat1!B$4</f>
        <v>2000</v>
      </c>
      <c r="M36" s="42">
        <f>L36-T_iii_strat1!C$4</f>
        <v>500</v>
      </c>
      <c r="N36" s="42">
        <f>T_iii_strat1!D$4-L36</f>
        <v>1000</v>
      </c>
      <c r="O36" s="42">
        <f>T_iii_strat1!B$5</f>
        <v>2000</v>
      </c>
      <c r="P36" s="38">
        <f>O36-T_iii_strat1!C$5</f>
        <v>500</v>
      </c>
      <c r="Q36" s="38">
        <f>T_iii_strat1!D$5-O36</f>
        <v>1000</v>
      </c>
      <c r="R36" s="38">
        <f>T_iii_strat1!B$6</f>
        <v>1000</v>
      </c>
      <c r="S36" s="38">
        <f>R36-T_iii_strat1!C$6</f>
        <v>0</v>
      </c>
      <c r="T36" s="23">
        <f>T_iii_strat1!D$6-R36</f>
        <v>0</v>
      </c>
      <c r="U36" s="23">
        <f>T_iii_strat1!B$7</f>
        <v>0</v>
      </c>
      <c r="V36" s="23">
        <f>U36-T_iii_strat1!C$7</f>
        <v>0</v>
      </c>
      <c r="W36" s="23">
        <f>T_iii_strat1!D$7-U36</f>
        <v>0</v>
      </c>
    </row>
    <row r="37" spans="1:23" x14ac:dyDescent="0.25">
      <c r="B37" s="70"/>
      <c r="C37" s="70"/>
      <c r="D37" s="70"/>
      <c r="E37" s="70"/>
      <c r="F37" s="70"/>
      <c r="G37" s="70"/>
      <c r="J37" s="26"/>
      <c r="K37" s="47" t="str">
        <f>T_iii_strat1!F$1</f>
        <v>Private For-Profit Facility</v>
      </c>
      <c r="L37" s="42">
        <f>T_iii_strat1!F$4</f>
        <v>3000</v>
      </c>
      <c r="M37" s="42">
        <f>L37-T_iii_strat1!G$4</f>
        <v>500</v>
      </c>
      <c r="N37" s="42">
        <f>T_iii_strat1!H$4-L37</f>
        <v>500</v>
      </c>
      <c r="O37" s="42">
        <f>T_iii_strat1!F$5</f>
        <v>2500</v>
      </c>
      <c r="P37" s="38">
        <f>O37-T_iii_strat1!G$5</f>
        <v>1000</v>
      </c>
      <c r="Q37" s="38">
        <f>T_iii_strat1!H$5-O37</f>
        <v>500</v>
      </c>
      <c r="R37" s="38">
        <f>T_iii_strat1!F$6</f>
        <v>1500</v>
      </c>
      <c r="S37" s="38">
        <f>R37-T_iii_strat1!G$6</f>
        <v>0</v>
      </c>
      <c r="T37" s="23">
        <f>T_iii_strat1!H$6-R37</f>
        <v>1000</v>
      </c>
      <c r="U37" s="23">
        <f>T_iii_strat1!F$7</f>
        <v>2500</v>
      </c>
      <c r="V37" s="23">
        <f>U37-T_iii_strat1!G$7</f>
        <v>0</v>
      </c>
      <c r="W37" s="23">
        <f>T_iii_strat1!H$7-U37</f>
        <v>0</v>
      </c>
    </row>
    <row r="38" spans="1:23" x14ac:dyDescent="0.25">
      <c r="B38" s="70"/>
      <c r="C38" s="70"/>
      <c r="D38" s="70"/>
      <c r="E38" s="70"/>
      <c r="F38" s="70"/>
      <c r="G38" s="70"/>
      <c r="J38" s="26"/>
      <c r="K38" s="47" t="str">
        <f>T_iii_strat1!J$1</f>
        <v>Pharmacy</v>
      </c>
      <c r="L38" s="42">
        <f>T_iii_strat1!J$4</f>
        <v>1500</v>
      </c>
      <c r="M38" s="42">
        <f>L38-T_iii_strat1!K$4</f>
        <v>0</v>
      </c>
      <c r="N38" s="42">
        <f>T_iii_strat1!L$4-L38</f>
        <v>500</v>
      </c>
      <c r="O38" s="42">
        <f>T_iii_strat1!J$5</f>
        <v>1500</v>
      </c>
      <c r="P38" s="38">
        <f>O38-T_iii_strat1!K$5</f>
        <v>500</v>
      </c>
      <c r="Q38" s="38">
        <f>T_iii_strat1!L$5-O38</f>
        <v>0</v>
      </c>
      <c r="R38" s="38">
        <f>T_iii_strat1!J$6</f>
        <v>1500</v>
      </c>
      <c r="S38" s="38">
        <f>R38-T_iii_strat1!K$6</f>
        <v>500</v>
      </c>
      <c r="T38" s="23">
        <f>T_iii_strat1!L$6-R38</f>
        <v>0</v>
      </c>
      <c r="U38" s="23">
        <f>T_iii_strat1!J$7</f>
        <v>300</v>
      </c>
      <c r="V38" s="23">
        <f>U38-T_iii_strat1!K$7</f>
        <v>0</v>
      </c>
      <c r="W38" s="23">
        <f>T_iii_strat1!L$7-U38</f>
        <v>100</v>
      </c>
    </row>
    <row r="39" spans="1:23" x14ac:dyDescent="0.25">
      <c r="B39" s="70"/>
      <c r="C39" s="70"/>
      <c r="D39" s="70"/>
      <c r="E39" s="70"/>
      <c r="F39" s="70"/>
      <c r="G39" s="70"/>
      <c r="J39" s="26"/>
      <c r="K39" s="47" t="str">
        <f>T_iii_strat1!N$1</f>
        <v>Laboratory</v>
      </c>
      <c r="L39" s="42">
        <f>T_iii_strat1!N$4</f>
        <v>1500</v>
      </c>
      <c r="M39" s="42">
        <f>L39-T_iii_strat1!O$4</f>
        <v>0</v>
      </c>
      <c r="N39" s="42">
        <f>T_iii_strat1!P$4-L39</f>
        <v>0</v>
      </c>
      <c r="O39" s="42">
        <f>T_iii_strat1!N$5</f>
        <v>1500</v>
      </c>
      <c r="P39" s="38">
        <f>O39-T_iii_strat1!O$5</f>
        <v>0</v>
      </c>
      <c r="Q39" s="38">
        <f>T_iii_strat1!P$5-O39</f>
        <v>0</v>
      </c>
      <c r="R39" s="38">
        <f>T_iii_strat1!N$6</f>
        <v>0</v>
      </c>
      <c r="S39" s="38">
        <f>R39-T_iii_strat1!R$6</f>
        <v>-500</v>
      </c>
      <c r="T39" s="23">
        <f>T_iii_strat1!P$6-R39</f>
        <v>0</v>
      </c>
      <c r="U39" s="23">
        <f>T_iii_strat1!N$7</f>
        <v>0</v>
      </c>
      <c r="V39" s="23">
        <f>U39-T_iii_strat1!U$7</f>
        <v>-36</v>
      </c>
      <c r="W39" s="23">
        <f>T_iii_strat1!P$7-U39</f>
        <v>0</v>
      </c>
    </row>
    <row r="40" spans="1:23" x14ac:dyDescent="0.25">
      <c r="B40" s="70"/>
      <c r="C40" s="70"/>
      <c r="D40" s="70"/>
      <c r="E40" s="70"/>
      <c r="F40" s="70"/>
      <c r="G40" s="70"/>
      <c r="J40" s="26"/>
      <c r="K40" s="47" t="str">
        <f>T_iii_strat1!R$1</f>
        <v>PPMV</v>
      </c>
      <c r="L40" s="42">
        <f>T_iii_strat1!R$4</f>
        <v>0</v>
      </c>
      <c r="M40" s="42">
        <f>L40-T_iii_strat1!S$4</f>
        <v>0</v>
      </c>
      <c r="N40" s="42">
        <f>T_iii_strat1!T$4-L40</f>
        <v>0</v>
      </c>
      <c r="O40" s="42">
        <f>T_iii_strat1!R$5</f>
        <v>0</v>
      </c>
      <c r="P40" s="38">
        <f>O40-T_iii_strat1!S$5</f>
        <v>0</v>
      </c>
      <c r="Q40" s="38">
        <f>T_iii_strat1!T$5-O40</f>
        <v>0</v>
      </c>
      <c r="R40" s="38">
        <f>T_iii_strat1!R$6</f>
        <v>500</v>
      </c>
      <c r="S40" s="38">
        <f>R40-T_iii_strat1!S$6</f>
        <v>0</v>
      </c>
      <c r="T40" s="23">
        <f>T_iii_strat1!T$6-R40</f>
        <v>1000</v>
      </c>
      <c r="U40" s="23">
        <f>T_iii_strat1!R$7</f>
        <v>200</v>
      </c>
      <c r="V40" s="23">
        <f>U40-T_iii_strat1!S$7</f>
        <v>0</v>
      </c>
      <c r="W40" s="23">
        <f>T_iii_strat1!T$7-U40</f>
        <v>0</v>
      </c>
    </row>
    <row r="41" spans="1:23" x14ac:dyDescent="0.25">
      <c r="B41" s="70"/>
      <c r="C41" s="70"/>
      <c r="D41" s="70"/>
      <c r="E41" s="70"/>
      <c r="F41" s="70"/>
      <c r="G41" s="70"/>
      <c r="J41" s="26"/>
      <c r="K41" s="47" t="str">
        <f>T_iii_strat1!V$1</f>
        <v>Informal</v>
      </c>
      <c r="L41" s="42">
        <f>T_iii_strat1!V$4</f>
        <v>0</v>
      </c>
      <c r="M41" s="42">
        <f>L41-T_iii_strat1!W$4</f>
        <v>0</v>
      </c>
      <c r="N41" s="42">
        <f>T_iii_strat1!X$4-L41</f>
        <v>0</v>
      </c>
      <c r="O41" s="42">
        <f>T_iii_strat1!V$5</f>
        <v>0</v>
      </c>
      <c r="P41" s="38">
        <f>O41-T_iii_strat1!W$5</f>
        <v>0</v>
      </c>
      <c r="Q41" s="38">
        <f>T_iii_strat1!X$5-O41</f>
        <v>0</v>
      </c>
      <c r="R41" s="38">
        <f>T_iii_strat1!V$6</f>
        <v>0</v>
      </c>
      <c r="S41" s="38">
        <f>R41-T_iii_strat1!W$6</f>
        <v>0</v>
      </c>
      <c r="T41" s="23">
        <f>T_iii_strat1!X$6-R41</f>
        <v>0</v>
      </c>
      <c r="U41" s="23">
        <f>T_iii_strat1!V$7</f>
        <v>0</v>
      </c>
      <c r="V41" s="23">
        <f>U41-T_iii_strat1!W$7</f>
        <v>0</v>
      </c>
      <c r="W41" s="23">
        <f>T_iii_strat1!X$7-U41</f>
        <v>0</v>
      </c>
    </row>
    <row r="42" spans="1:23" x14ac:dyDescent="0.25">
      <c r="B42" s="70"/>
      <c r="C42" s="70"/>
      <c r="D42" s="70"/>
      <c r="E42" s="70"/>
      <c r="F42" s="70"/>
      <c r="G42" s="70"/>
      <c r="J42" s="26"/>
      <c r="K42" s="47" t="str">
        <f>T_iii_strat1!Z$1</f>
        <v>Retail total</v>
      </c>
      <c r="L42" s="42">
        <f>T_iii_strat1!Z$4</f>
        <v>2500</v>
      </c>
      <c r="M42" s="42">
        <f>L42-T_iii_strat1!AA$4</f>
        <v>1000</v>
      </c>
      <c r="N42" s="42">
        <f>T_iii_strat1!AB$4-L42</f>
        <v>500</v>
      </c>
      <c r="O42" s="42">
        <f>T_iii_strat1!Z$5</f>
        <v>2000</v>
      </c>
      <c r="P42" s="38">
        <f>O42-T_iii_strat1!AA$5</f>
        <v>500</v>
      </c>
      <c r="Q42" s="38">
        <f>T_iii_strat1!AB$5-O42</f>
        <v>1000</v>
      </c>
      <c r="R42" s="38">
        <f>T_iii_strat1!Z$6</f>
        <v>1500</v>
      </c>
      <c r="S42" s="38">
        <f>R42-T_iii_strat1!AA$6</f>
        <v>500</v>
      </c>
      <c r="T42" s="23">
        <f>T_iii_strat1!AB$6-R42</f>
        <v>0</v>
      </c>
      <c r="U42" s="23">
        <f>T_iii_strat1!Z$7</f>
        <v>300</v>
      </c>
      <c r="V42" s="23">
        <f>U42-T_iii_strat1!AA$7</f>
        <v>0</v>
      </c>
      <c r="W42" s="23">
        <f>T_iii_strat1!AB$7-U42</f>
        <v>200</v>
      </c>
    </row>
    <row r="43" spans="1:23" x14ac:dyDescent="0.25">
      <c r="B43" s="70"/>
      <c r="C43" s="70"/>
      <c r="D43" s="70"/>
      <c r="E43" s="70"/>
      <c r="F43" s="70"/>
      <c r="G43" s="70"/>
      <c r="J43" s="26"/>
      <c r="K43" s="47" t="str">
        <f>T_iii_strat1!AD$1</f>
        <v>Wholesale</v>
      </c>
      <c r="L43" s="42">
        <f>T_iii_strat1!AD$4</f>
        <v>0</v>
      </c>
      <c r="M43" s="42">
        <f>L43-T_iii_strat1!AE$4</f>
        <v>0</v>
      </c>
      <c r="N43" s="42">
        <f>T_iii_strat1!AF$4-L43</f>
        <v>0</v>
      </c>
      <c r="O43" s="42">
        <f>T_iii_strat1!AD$5</f>
        <v>0</v>
      </c>
      <c r="P43" s="38">
        <f>O43-T_iii_strat1!AE$5</f>
        <v>0</v>
      </c>
      <c r="Q43" s="38">
        <f>T_iii_strat1!AF$5-O43</f>
        <v>0</v>
      </c>
      <c r="R43" s="38">
        <f>T_iii_strat1!AD$6</f>
        <v>0</v>
      </c>
      <c r="S43" s="38">
        <f>R43-T_iii_strat1!AE$6</f>
        <v>0</v>
      </c>
      <c r="T43" s="23">
        <f>T_iii_strat1!AF$6-R43</f>
        <v>0</v>
      </c>
      <c r="U43" s="23">
        <f>T_iii_strat1!AD$7</f>
        <v>0</v>
      </c>
      <c r="V43" s="23">
        <f>U43-T_iii_strat1!AE$7</f>
        <v>0</v>
      </c>
      <c r="W43" s="23">
        <f>T_iii_strat1!AF$7-U43</f>
        <v>0</v>
      </c>
    </row>
    <row r="44" spans="1:23" x14ac:dyDescent="0.25">
      <c r="B44" s="70"/>
      <c r="C44" s="70"/>
      <c r="D44" s="70"/>
      <c r="E44" s="70"/>
      <c r="F44" s="70"/>
      <c r="G44" s="70"/>
      <c r="J44" s="26"/>
      <c r="K44" s="47"/>
      <c r="L44" s="42"/>
      <c r="M44" s="42"/>
      <c r="N44" s="42"/>
      <c r="O44" s="42"/>
      <c r="T44" s="23"/>
      <c r="U44" s="23"/>
      <c r="V44" s="23"/>
      <c r="W44" s="23"/>
    </row>
    <row r="45" spans="1:23" x14ac:dyDescent="0.25">
      <c r="B45" s="70"/>
      <c r="C45" s="70"/>
      <c r="D45" s="70"/>
      <c r="E45" s="70"/>
      <c r="F45" s="70"/>
      <c r="G45" s="70"/>
      <c r="J45" s="26"/>
      <c r="K45" s="42"/>
      <c r="L45" s="42"/>
      <c r="M45" s="42"/>
      <c r="N45" s="42"/>
      <c r="O45" s="42"/>
      <c r="T45" s="23"/>
      <c r="U45" s="23"/>
      <c r="V45" s="23"/>
      <c r="W45" s="23"/>
    </row>
    <row r="46" spans="1:23" x14ac:dyDescent="0.25">
      <c r="B46" s="70"/>
      <c r="C46" s="70"/>
      <c r="D46" s="70"/>
      <c r="E46" s="70"/>
      <c r="F46" s="70"/>
      <c r="G46" s="70"/>
      <c r="J46" s="26"/>
      <c r="K46" s="42"/>
      <c r="L46" s="42"/>
      <c r="M46" s="42"/>
      <c r="N46" s="42"/>
      <c r="O46" s="42"/>
      <c r="T46" s="23"/>
      <c r="U46" s="23"/>
      <c r="V46" s="23"/>
      <c r="W46" s="23"/>
    </row>
    <row r="47" spans="1:23" x14ac:dyDescent="0.25">
      <c r="B47" s="70"/>
      <c r="C47" s="70"/>
      <c r="D47" s="70"/>
      <c r="E47" s="70"/>
      <c r="F47" s="70"/>
      <c r="G47" s="70"/>
      <c r="J47" s="26"/>
      <c r="K47" s="42"/>
      <c r="L47" s="42"/>
      <c r="M47" s="42"/>
      <c r="N47" s="42"/>
      <c r="O47" s="42"/>
      <c r="T47" s="23"/>
      <c r="U47" s="23"/>
      <c r="V47" s="23"/>
      <c r="W47" s="23"/>
    </row>
    <row r="48" spans="1:23" x14ac:dyDescent="0.25">
      <c r="B48" s="70"/>
      <c r="C48" s="70"/>
      <c r="D48" s="70"/>
      <c r="E48" s="70"/>
      <c r="F48" s="70"/>
      <c r="G48" s="70"/>
      <c r="J48" s="26"/>
      <c r="T48" s="23"/>
      <c r="U48" s="23"/>
      <c r="V48" s="23"/>
      <c r="W48" s="23"/>
    </row>
    <row r="49" spans="2:23" x14ac:dyDescent="0.25">
      <c r="B49" s="70"/>
      <c r="C49" s="70"/>
      <c r="D49" s="70"/>
      <c r="E49" s="70"/>
      <c r="F49" s="70"/>
      <c r="G49" s="70"/>
      <c r="J49" s="26"/>
      <c r="T49" s="23"/>
      <c r="U49" s="23"/>
      <c r="V49" s="23"/>
      <c r="W49" s="23"/>
    </row>
    <row r="50" spans="2:23" x14ac:dyDescent="0.25">
      <c r="B50" s="70"/>
      <c r="C50" s="70"/>
      <c r="D50" s="70"/>
      <c r="E50" s="70"/>
      <c r="F50" s="70"/>
      <c r="G50" s="70"/>
      <c r="J50" s="26"/>
      <c r="T50" s="23"/>
      <c r="U50" s="23"/>
      <c r="V50" s="23"/>
      <c r="W50" s="23"/>
    </row>
    <row r="51" spans="2:23" ht="15.75" thickBot="1" x14ac:dyDescent="0.3">
      <c r="B51" s="36" t="str">
        <f>$K$51</f>
        <v>STRAT2</v>
      </c>
      <c r="C51" s="37"/>
      <c r="D51" s="37"/>
      <c r="E51" s="37"/>
      <c r="F51" s="37"/>
      <c r="G51" s="37"/>
      <c r="J51" s="26"/>
      <c r="K51" s="38" t="str">
        <f>N9</f>
        <v>STRAT2</v>
      </c>
      <c r="T51" s="23"/>
      <c r="U51" s="23"/>
      <c r="V51" s="23"/>
      <c r="W51" s="23"/>
    </row>
    <row r="52" spans="2:23" ht="30.75" thickBot="1" x14ac:dyDescent="0.3">
      <c r="B52" s="70"/>
      <c r="C52" s="70"/>
      <c r="D52" s="70"/>
      <c r="E52" s="70"/>
      <c r="F52" s="70"/>
      <c r="G52" s="70"/>
      <c r="J52" s="26"/>
      <c r="K52" s="48"/>
      <c r="L52" s="45" t="str">
        <f>T_iii_strat2!$A4</f>
        <v>Adult microscopy</v>
      </c>
      <c r="M52" s="46" t="s">
        <v>6</v>
      </c>
      <c r="N52" s="46" t="s">
        <v>7</v>
      </c>
      <c r="O52" s="45" t="str">
        <f>T_iii_strat2!$A5</f>
        <v>Child Microscopy</v>
      </c>
      <c r="P52" s="46" t="s">
        <v>6</v>
      </c>
      <c r="Q52" s="46" t="s">
        <v>7</v>
      </c>
      <c r="R52" s="45" t="str">
        <f>T_iii_strat2!$A6</f>
        <v>Adult RDT in outlet</v>
      </c>
      <c r="S52" s="46" t="s">
        <v>6</v>
      </c>
      <c r="T52" s="30" t="s">
        <v>7</v>
      </c>
      <c r="U52" s="29" t="str">
        <f>T_iii_strat2!$A7</f>
        <v>Adult RDT take away</v>
      </c>
      <c r="V52" s="30" t="s">
        <v>6</v>
      </c>
      <c r="W52" s="30" t="s">
        <v>7</v>
      </c>
    </row>
    <row r="53" spans="2:23" x14ac:dyDescent="0.25">
      <c r="B53" s="70"/>
      <c r="C53" s="70"/>
      <c r="D53" s="70"/>
      <c r="E53" s="70"/>
      <c r="F53" s="70"/>
      <c r="G53" s="70"/>
      <c r="J53" s="26"/>
      <c r="K53" s="47" t="str">
        <f>T_iii_strat1!F$1</f>
        <v>Private For-Profit Facility</v>
      </c>
      <c r="L53" s="38">
        <f>T_iii_strat2!B$4</f>
        <v>500</v>
      </c>
      <c r="M53" s="38">
        <f>L53-T_iii_strat2!C$4</f>
        <v>0</v>
      </c>
      <c r="N53" s="38">
        <f>T_iii_strat2!D$4-L53</f>
        <v>500</v>
      </c>
      <c r="O53" s="38">
        <f>T_iii_strat2!B$5</f>
        <v>300</v>
      </c>
      <c r="P53" s="38">
        <f>O53-T_iii_strat2!C$5</f>
        <v>0</v>
      </c>
      <c r="Q53" s="38">
        <f>T_iii_strat2!D$5-O53</f>
        <v>700</v>
      </c>
      <c r="R53" s="38">
        <f>T_iii_strat2!B$6</f>
        <v>300</v>
      </c>
      <c r="S53" s="38">
        <f>R53-T_iii_strat2!C$6</f>
        <v>0</v>
      </c>
      <c r="T53" s="23">
        <f>T_iii_strat2!D$6-R53</f>
        <v>200</v>
      </c>
      <c r="U53" s="23">
        <f>T_iii_strat2!B$7</f>
        <v>0</v>
      </c>
      <c r="V53" s="23">
        <f>U53-T_iii_strat2!C$7</f>
        <v>0</v>
      </c>
      <c r="W53" s="23">
        <f>T_iii_strat2!D$7-U53</f>
        <v>0</v>
      </c>
    </row>
    <row r="54" spans="2:23" x14ac:dyDescent="0.25">
      <c r="B54" s="70"/>
      <c r="C54" s="70"/>
      <c r="D54" s="70"/>
      <c r="E54" s="70"/>
      <c r="F54" s="70"/>
      <c r="G54" s="70"/>
      <c r="J54" s="26"/>
      <c r="K54" s="47" t="str">
        <f>T_iii_strat1!F$1</f>
        <v>Private For-Profit Facility</v>
      </c>
      <c r="L54" s="38">
        <f>T_iii_strat2!F$4</f>
        <v>1000</v>
      </c>
      <c r="M54" s="38">
        <f>L54-T_iii_strat2!G$4</f>
        <v>500</v>
      </c>
      <c r="N54" s="38">
        <f>T_iii_strat2!H$4-L54</f>
        <v>0</v>
      </c>
      <c r="O54" s="38">
        <f>T_iii_strat2!F$5</f>
        <v>1000</v>
      </c>
      <c r="P54" s="38">
        <f>O54-T_iii_strat2!G$5</f>
        <v>500</v>
      </c>
      <c r="Q54" s="38">
        <f>T_iii_strat2!H$5-O54</f>
        <v>0</v>
      </c>
      <c r="R54" s="38">
        <f>T_iii_strat2!F$6</f>
        <v>500</v>
      </c>
      <c r="S54" s="38">
        <f>R54-T_iii_strat2!G$6</f>
        <v>200</v>
      </c>
      <c r="T54" s="23">
        <f>T_iii_strat2!H$6-R54</f>
        <v>200</v>
      </c>
      <c r="U54" s="23">
        <f>T_iii_strat2!F$7</f>
        <v>1000</v>
      </c>
      <c r="V54" s="23">
        <f>U54-T_iii_strat2!G$7</f>
        <v>0</v>
      </c>
      <c r="W54" s="23">
        <f>T_iii_strat2!H$7-U54</f>
        <v>0</v>
      </c>
    </row>
    <row r="55" spans="2:23" x14ac:dyDescent="0.25">
      <c r="B55" s="70"/>
      <c r="C55" s="70"/>
      <c r="D55" s="70"/>
      <c r="E55" s="70"/>
      <c r="F55" s="70"/>
      <c r="G55" s="70"/>
      <c r="J55" s="26"/>
      <c r="K55" s="47" t="str">
        <f>T_iii_strat1!J$1</f>
        <v>Pharmacy</v>
      </c>
      <c r="L55" s="38">
        <f>T_iii_strat2!J$4</f>
        <v>1000</v>
      </c>
      <c r="M55" s="38">
        <f>L55-T_iii_strat2!K$4</f>
        <v>0</v>
      </c>
      <c r="N55" s="38">
        <f>T_iii_strat2!L$4-L55</f>
        <v>0</v>
      </c>
      <c r="O55" s="38">
        <f>T_iii_strat2!J$5</f>
        <v>1000</v>
      </c>
      <c r="P55" s="38">
        <f>O55-T_iii_strat2!K$5</f>
        <v>500</v>
      </c>
      <c r="Q55" s="38">
        <f>T_iii_strat2!L$5-O55</f>
        <v>0</v>
      </c>
      <c r="R55" s="38">
        <f>T_iii_strat2!J$6</f>
        <v>500</v>
      </c>
      <c r="S55" s="38">
        <f>R55-T_iii_strat2!K$6</f>
        <v>0</v>
      </c>
      <c r="T55" s="23">
        <f>T_iii_strat2!L$6-R55</f>
        <v>0</v>
      </c>
      <c r="U55" s="23">
        <f>T_iii_strat2!J$7</f>
        <v>300</v>
      </c>
      <c r="V55" s="23">
        <f>U55-T_iii_strat2!K$7</f>
        <v>275</v>
      </c>
      <c r="W55" s="23">
        <f>T_iii_strat2!L$7-U55</f>
        <v>200</v>
      </c>
    </row>
    <row r="56" spans="2:23" x14ac:dyDescent="0.25">
      <c r="B56" s="70"/>
      <c r="C56" s="70"/>
      <c r="D56" s="70"/>
      <c r="E56" s="70"/>
      <c r="F56" s="70"/>
      <c r="G56" s="70"/>
      <c r="J56" s="26"/>
      <c r="K56" s="47" t="str">
        <f>T_iii_strat1!N$1</f>
        <v>Laboratory</v>
      </c>
      <c r="L56" s="38">
        <f>T_iii_strat2!N$4</f>
        <v>500</v>
      </c>
      <c r="M56" s="38">
        <f>L56-T_iii_strat2!O$4</f>
        <v>0</v>
      </c>
      <c r="N56" s="38">
        <f>T_iii_strat2!P$4-L56</f>
        <v>500</v>
      </c>
      <c r="O56" s="38">
        <f>T_iii_strat2!N$5</f>
        <v>500</v>
      </c>
      <c r="P56" s="38">
        <f>O56-T_iii_strat2!O$5</f>
        <v>0</v>
      </c>
      <c r="Q56" s="38">
        <f>T_iii_strat2!P$5-O56</f>
        <v>500</v>
      </c>
      <c r="R56" s="38">
        <f>T_iii_strat2!N$6</f>
        <v>400</v>
      </c>
      <c r="S56" s="38">
        <f>R56-T_iii_strat2!R$6</f>
        <v>100</v>
      </c>
      <c r="T56" s="23">
        <f>T_iii_strat2!P$6-R56</f>
        <v>100</v>
      </c>
      <c r="U56" s="23">
        <f>T_iii_strat2!N$7</f>
        <v>0</v>
      </c>
      <c r="V56" s="23">
        <f>U56-T_iii_strat2!U$7</f>
        <v>-36</v>
      </c>
      <c r="W56" s="23">
        <f>T_iii_strat2!P$7-U56</f>
        <v>0</v>
      </c>
    </row>
    <row r="57" spans="2:23" x14ac:dyDescent="0.25">
      <c r="B57" s="70"/>
      <c r="C57" s="70"/>
      <c r="D57" s="70"/>
      <c r="E57" s="70"/>
      <c r="F57" s="70"/>
      <c r="G57" s="70"/>
      <c r="J57" s="26"/>
      <c r="K57" s="47" t="str">
        <f>T_iii_strat1!R$1</f>
        <v>PPMV</v>
      </c>
      <c r="L57" s="38">
        <f>T_iii_strat2!R$4</f>
        <v>0</v>
      </c>
      <c r="M57" s="38">
        <f>L57-T_iii_strat2!S$4</f>
        <v>0</v>
      </c>
      <c r="N57" s="38">
        <f>T_iii_strat2!T$4-L57</f>
        <v>0</v>
      </c>
      <c r="O57" s="38">
        <f>T_iii_strat2!R$5</f>
        <v>0</v>
      </c>
      <c r="P57" s="38">
        <f>O57-T_iii_strat2!S$5</f>
        <v>0</v>
      </c>
      <c r="Q57" s="38">
        <f>T_iii_strat2!T$5-O57</f>
        <v>0</v>
      </c>
      <c r="R57" s="38">
        <f>T_iii_strat2!R$6</f>
        <v>300</v>
      </c>
      <c r="S57" s="38">
        <f>R57-T_iii_strat2!S$6</f>
        <v>100</v>
      </c>
      <c r="T57" s="23">
        <f>T_iii_strat2!T$6-R57</f>
        <v>0</v>
      </c>
      <c r="U57" s="23">
        <f>T_iii_strat2!R$7</f>
        <v>200</v>
      </c>
      <c r="V57" s="23">
        <f>U57-T_iii_strat2!S$7</f>
        <v>50</v>
      </c>
      <c r="W57" s="23">
        <f>T_iii_strat2!T$7-U57</f>
        <v>50</v>
      </c>
    </row>
    <row r="58" spans="2:23" x14ac:dyDescent="0.25">
      <c r="B58" s="70"/>
      <c r="C58" s="70"/>
      <c r="D58" s="70"/>
      <c r="E58" s="70"/>
      <c r="F58" s="70"/>
      <c r="G58" s="70"/>
      <c r="J58" s="26"/>
      <c r="K58" s="47" t="str">
        <f>T_iii_strat1!V$1</f>
        <v>Informal</v>
      </c>
      <c r="L58" s="38">
        <f>T_iii_strat2!V$4</f>
        <v>0</v>
      </c>
      <c r="M58" s="38">
        <f>L58-T_iii_strat2!W$4</f>
        <v>0</v>
      </c>
      <c r="N58" s="38">
        <f>T_iii_strat2!X$4-L58</f>
        <v>0</v>
      </c>
      <c r="O58" s="38">
        <f>T_iii_strat2!V$5</f>
        <v>0</v>
      </c>
      <c r="P58" s="38">
        <f>O58-T_iii_strat2!W$5</f>
        <v>0</v>
      </c>
      <c r="Q58" s="38">
        <f>T_iii_strat2!X$5-O58</f>
        <v>0</v>
      </c>
      <c r="R58" s="38">
        <f>T_iii_strat2!V$6</f>
        <v>200</v>
      </c>
      <c r="S58" s="38">
        <f>R58-T_iii_strat2!W$6</f>
        <v>0</v>
      </c>
      <c r="T58" s="23">
        <f>T_iii_strat2!X$6-R58</f>
        <v>300</v>
      </c>
      <c r="U58" s="23">
        <f>T_iii_strat2!V$7</f>
        <v>400</v>
      </c>
      <c r="V58" s="23">
        <f>U58-T_iii_strat2!W$7</f>
        <v>0</v>
      </c>
      <c r="W58" s="23">
        <f>T_iii_strat2!X$7-U58</f>
        <v>0</v>
      </c>
    </row>
    <row r="59" spans="2:23" x14ac:dyDescent="0.25">
      <c r="B59" s="70"/>
      <c r="C59" s="70"/>
      <c r="D59" s="70"/>
      <c r="E59" s="70"/>
      <c r="F59" s="70"/>
      <c r="G59" s="70"/>
      <c r="J59" s="26"/>
      <c r="K59" s="47" t="str">
        <f>T_iii_strat1!Z$1</f>
        <v>Retail total</v>
      </c>
      <c r="L59" s="38">
        <f>T_iii_strat2!Z$4</f>
        <v>500</v>
      </c>
      <c r="M59" s="38">
        <f>L59-T_iii_strat2!AA$4</f>
        <v>0</v>
      </c>
      <c r="N59" s="38">
        <f>T_iii_strat2!AB$4-L59</f>
        <v>500</v>
      </c>
      <c r="O59" s="38">
        <f>T_iii_strat2!Z$5</f>
        <v>500</v>
      </c>
      <c r="P59" s="38">
        <f>O59-T_iii_strat2!AA$5</f>
        <v>0</v>
      </c>
      <c r="Q59" s="38">
        <f>T_iii_strat2!AB$5-O59</f>
        <v>500</v>
      </c>
      <c r="R59" s="38">
        <f>T_iii_strat2!Z$6</f>
        <v>300</v>
      </c>
      <c r="S59" s="38">
        <f>R59-T_iii_strat2!AA$6</f>
        <v>100</v>
      </c>
      <c r="T59" s="23">
        <f>T_iii_strat2!AB$6-R59</f>
        <v>100</v>
      </c>
      <c r="U59" s="23">
        <f>T_iii_strat2!Z$7</f>
        <v>200</v>
      </c>
      <c r="V59" s="23">
        <f>U59-T_iii_strat2!AA$7</f>
        <v>30</v>
      </c>
      <c r="W59" s="23">
        <f>T_iii_strat2!AB$7-U59</f>
        <v>100</v>
      </c>
    </row>
    <row r="60" spans="2:23" x14ac:dyDescent="0.25">
      <c r="B60" s="70"/>
      <c r="C60" s="70"/>
      <c r="D60" s="70"/>
      <c r="E60" s="70"/>
      <c r="F60" s="70"/>
      <c r="G60" s="70"/>
      <c r="J60" s="26"/>
      <c r="K60" s="47" t="str">
        <f>T_iii_strat1!AD$1</f>
        <v>Wholesale</v>
      </c>
      <c r="L60" s="38">
        <f>T_iii_strat2!AD$4</f>
        <v>0</v>
      </c>
      <c r="M60" s="38">
        <f>L60-T_iii_strat2!AE$4</f>
        <v>0</v>
      </c>
      <c r="N60" s="38">
        <f>T_iii_strat2!AF$4-L60</f>
        <v>0</v>
      </c>
      <c r="O60" s="38">
        <f>T_iii_strat2!AD$5</f>
        <v>0</v>
      </c>
      <c r="P60" s="38">
        <f>O60-T_iii_strat2!AE$5</f>
        <v>0</v>
      </c>
      <c r="Q60" s="38">
        <f>T_iii_strat2!AF$5-O60</f>
        <v>0</v>
      </c>
      <c r="R60" s="38">
        <f>T_iii_strat2!AD$6</f>
        <v>0</v>
      </c>
      <c r="S60" s="38">
        <f>R60-T_iii_strat2!AE$6</f>
        <v>0</v>
      </c>
      <c r="T60" s="23">
        <f>T_iii_strat2!AF$6-R60</f>
        <v>0</v>
      </c>
      <c r="U60" s="23">
        <f>T_iii_strat2!AD$7</f>
        <v>120</v>
      </c>
      <c r="V60" s="23">
        <f>U60-T_iii_strat2!AE$7</f>
        <v>20</v>
      </c>
      <c r="W60" s="23">
        <f>T_iii_strat2!AF$7-U60</f>
        <v>0</v>
      </c>
    </row>
    <row r="61" spans="2:23" x14ac:dyDescent="0.25">
      <c r="B61" s="70"/>
      <c r="C61" s="70"/>
      <c r="D61" s="70"/>
      <c r="E61" s="70"/>
      <c r="F61" s="70"/>
      <c r="G61" s="70"/>
      <c r="J61" s="26"/>
      <c r="K61" s="47"/>
      <c r="T61" s="23"/>
      <c r="U61" s="23"/>
      <c r="V61" s="23"/>
      <c r="W61" s="23"/>
    </row>
    <row r="62" spans="2:23" x14ac:dyDescent="0.25">
      <c r="B62" s="70"/>
      <c r="C62" s="70"/>
      <c r="D62" s="70"/>
      <c r="E62" s="70"/>
      <c r="F62" s="70"/>
      <c r="G62" s="70"/>
      <c r="J62" s="26"/>
      <c r="K62" s="42"/>
      <c r="T62" s="23"/>
      <c r="U62" s="23"/>
      <c r="V62" s="23"/>
      <c r="W62" s="23"/>
    </row>
    <row r="63" spans="2:23" x14ac:dyDescent="0.25">
      <c r="B63" s="70"/>
      <c r="C63" s="70"/>
      <c r="D63" s="70"/>
      <c r="E63" s="70"/>
      <c r="F63" s="70"/>
      <c r="G63" s="70"/>
      <c r="J63" s="26"/>
      <c r="T63" s="23"/>
      <c r="U63" s="23"/>
      <c r="V63" s="23"/>
      <c r="W63" s="23"/>
    </row>
    <row r="64" spans="2:23" x14ac:dyDescent="0.25">
      <c r="B64" s="70"/>
      <c r="C64" s="70"/>
      <c r="D64" s="70"/>
      <c r="E64" s="70"/>
      <c r="F64" s="70"/>
      <c r="G64" s="70"/>
      <c r="J64" s="26"/>
      <c r="T64" s="23"/>
      <c r="U64" s="23"/>
      <c r="V64" s="23"/>
      <c r="W64" s="23"/>
    </row>
    <row r="65" spans="2:23" x14ac:dyDescent="0.25">
      <c r="B65" s="70"/>
      <c r="C65" s="70"/>
      <c r="D65" s="70"/>
      <c r="E65" s="70"/>
      <c r="F65" s="70"/>
      <c r="G65" s="70"/>
      <c r="J65" s="26"/>
      <c r="T65" s="23"/>
      <c r="U65" s="23"/>
      <c r="V65" s="23"/>
      <c r="W65" s="23"/>
    </row>
    <row r="66" spans="2:23" x14ac:dyDescent="0.25">
      <c r="B66" s="70"/>
      <c r="C66" s="70"/>
      <c r="D66" s="70"/>
      <c r="E66" s="70"/>
      <c r="F66" s="70"/>
      <c r="G66" s="70"/>
      <c r="J66" s="26"/>
      <c r="T66" s="23"/>
      <c r="U66" s="23"/>
      <c r="V66" s="23"/>
      <c r="W66" s="23"/>
    </row>
    <row r="67" spans="2:23" x14ac:dyDescent="0.25">
      <c r="B67" s="70"/>
      <c r="C67" s="70"/>
      <c r="D67" s="70"/>
      <c r="E67" s="70"/>
      <c r="F67" s="70"/>
      <c r="G67" s="70"/>
      <c r="J67" s="26"/>
      <c r="T67" s="23"/>
      <c r="U67" s="23"/>
      <c r="V67" s="23"/>
      <c r="W67" s="23"/>
    </row>
    <row r="68" spans="2:23" ht="15.75" thickBot="1" x14ac:dyDescent="0.3">
      <c r="B68" s="36" t="str">
        <f>$K$68</f>
        <v>STRAT3</v>
      </c>
      <c r="C68" s="37"/>
      <c r="D68" s="37"/>
      <c r="E68" s="37"/>
      <c r="F68" s="37"/>
      <c r="G68" s="37"/>
      <c r="J68" s="26"/>
      <c r="K68" s="38" t="str">
        <f>Q9</f>
        <v>STRAT3</v>
      </c>
      <c r="T68" s="23"/>
      <c r="U68" s="23"/>
      <c r="V68" s="23"/>
      <c r="W68" s="23"/>
    </row>
    <row r="69" spans="2:23" ht="30.75" thickBot="1" x14ac:dyDescent="0.3">
      <c r="B69" s="68"/>
      <c r="C69" s="68"/>
      <c r="D69" s="68"/>
      <c r="E69" s="68"/>
      <c r="F69" s="68"/>
      <c r="G69" s="68"/>
      <c r="J69" s="26"/>
      <c r="K69" s="48"/>
      <c r="L69" s="45" t="str">
        <f>T_iii_strat3!$A4</f>
        <v>Adult microscopy</v>
      </c>
      <c r="M69" s="46" t="s">
        <v>6</v>
      </c>
      <c r="N69" s="46" t="s">
        <v>7</v>
      </c>
      <c r="O69" s="45" t="str">
        <f>T_iii_strat3!$A5</f>
        <v>Child Microscopy</v>
      </c>
      <c r="P69" s="46" t="s">
        <v>6</v>
      </c>
      <c r="Q69" s="46" t="s">
        <v>7</v>
      </c>
      <c r="R69" s="45" t="str">
        <f>T_iii_strat3!$A6</f>
        <v>Adult RDT in outlet</v>
      </c>
      <c r="S69" s="46" t="s">
        <v>6</v>
      </c>
      <c r="T69" s="30" t="s">
        <v>7</v>
      </c>
      <c r="U69" s="29" t="str">
        <f>T_iii_strat3!$A7</f>
        <v>Adult RDT take away</v>
      </c>
      <c r="V69" s="30" t="s">
        <v>6</v>
      </c>
      <c r="W69" s="30" t="s">
        <v>7</v>
      </c>
    </row>
    <row r="70" spans="2:23" x14ac:dyDescent="0.25">
      <c r="B70" s="68"/>
      <c r="C70" s="68"/>
      <c r="D70" s="68"/>
      <c r="E70" s="68"/>
      <c r="F70" s="68"/>
      <c r="G70" s="68"/>
      <c r="J70" s="26"/>
      <c r="K70" s="47" t="str">
        <f>T_iii_strat1!F$1</f>
        <v>Private For-Profit Facility</v>
      </c>
      <c r="L70" s="38">
        <f>T_iii_strat3!B$4</f>
        <v>2000</v>
      </c>
      <c r="M70" s="38">
        <f>L70-T_iii_strat3!C$4</f>
        <v>0</v>
      </c>
      <c r="N70" s="38">
        <f>T_iii_strat3!D$4-L70</f>
        <v>0</v>
      </c>
      <c r="O70" s="38">
        <f>T_iii_strat3!B$5</f>
        <v>2000</v>
      </c>
      <c r="P70" s="38">
        <f>O70-T_iii_strat3!C$5</f>
        <v>0</v>
      </c>
      <c r="Q70" s="38">
        <f>T_iii_strat3!D$5-O70</f>
        <v>0</v>
      </c>
      <c r="R70" s="38">
        <f>T_iii_strat1!B$6</f>
        <v>1000</v>
      </c>
      <c r="S70" s="38">
        <f>R70-T_iii_strat1!C$6</f>
        <v>0</v>
      </c>
      <c r="T70" s="23">
        <f>T_iii_strat1!D$6-R70</f>
        <v>0</v>
      </c>
      <c r="U70" s="23">
        <f>T_iii_strat1!B$7</f>
        <v>0</v>
      </c>
      <c r="V70" s="23">
        <f>U70-T_iii_strat1!C$7</f>
        <v>0</v>
      </c>
      <c r="W70" s="23">
        <f>T_iii_strat1!D$7-U70</f>
        <v>0</v>
      </c>
    </row>
    <row r="71" spans="2:23" x14ac:dyDescent="0.25">
      <c r="B71" s="68"/>
      <c r="C71" s="68"/>
      <c r="D71" s="68"/>
      <c r="E71" s="68"/>
      <c r="F71" s="68"/>
      <c r="G71" s="68"/>
      <c r="J71" s="26"/>
      <c r="K71" s="47" t="str">
        <f>T_iii_strat1!F$1</f>
        <v>Private For-Profit Facility</v>
      </c>
      <c r="L71" s="38">
        <f>T_iii_strat3!F$4</f>
        <v>2000</v>
      </c>
      <c r="M71" s="38">
        <f>L71-T_iii_strat3!G$4</f>
        <v>0</v>
      </c>
      <c r="N71" s="38">
        <f>T_iii_strat3!H$4-L71</f>
        <v>1500</v>
      </c>
      <c r="O71" s="38">
        <f>T_iii_strat3!F$5</f>
        <v>2000</v>
      </c>
      <c r="P71" s="38">
        <f>O71-T_iii_strat3!G$5</f>
        <v>0</v>
      </c>
      <c r="Q71" s="38">
        <f>T_iii_strat3!H$5-O71</f>
        <v>1500</v>
      </c>
      <c r="R71" s="38">
        <f>T_iii_strat1!F$6</f>
        <v>1500</v>
      </c>
      <c r="S71" s="38">
        <f>R71-T_iii_strat1!G$6</f>
        <v>0</v>
      </c>
      <c r="T71" s="23">
        <f>T_iii_strat1!H$6-R71</f>
        <v>1000</v>
      </c>
      <c r="U71" s="23">
        <f>T_iii_strat1!F$7</f>
        <v>2500</v>
      </c>
      <c r="V71" s="23">
        <f>U71-T_iii_strat1!G$7</f>
        <v>0</v>
      </c>
      <c r="W71" s="23">
        <f>T_iii_strat1!H$7-U71</f>
        <v>0</v>
      </c>
    </row>
    <row r="72" spans="2:23" x14ac:dyDescent="0.25">
      <c r="B72" s="68"/>
      <c r="C72" s="68"/>
      <c r="D72" s="68"/>
      <c r="E72" s="68"/>
      <c r="F72" s="68"/>
      <c r="G72" s="68"/>
      <c r="J72" s="26"/>
      <c r="K72" s="47" t="str">
        <f>T_iii_strat1!J$1</f>
        <v>Pharmacy</v>
      </c>
      <c r="L72" s="38">
        <f>T_iii_strat3!J$4</f>
        <v>0</v>
      </c>
      <c r="M72" s="38">
        <f>L72-T_iii_strat3!K$4</f>
        <v>0</v>
      </c>
      <c r="N72" s="38">
        <f>T_iii_strat3!L$4-L72</f>
        <v>0</v>
      </c>
      <c r="O72" s="38">
        <f>T_iii_strat3!J$5</f>
        <v>0</v>
      </c>
      <c r="P72" s="38">
        <f>O72-T_iii_strat3!K$5</f>
        <v>0</v>
      </c>
      <c r="Q72" s="38">
        <f>T_iii_strat3!L$5-O72</f>
        <v>0</v>
      </c>
      <c r="R72" s="38">
        <f>T_iii_strat1!J$6</f>
        <v>1500</v>
      </c>
      <c r="S72" s="38">
        <f>R72-T_iii_strat1!K$6</f>
        <v>500</v>
      </c>
      <c r="T72" s="23">
        <f>T_iii_strat1!L$6-R72</f>
        <v>0</v>
      </c>
      <c r="U72" s="23">
        <f>T_iii_strat1!J$7</f>
        <v>300</v>
      </c>
      <c r="V72" s="23">
        <f>U72-T_iii_strat1!K$7</f>
        <v>0</v>
      </c>
      <c r="W72" s="23">
        <f>T_iii_strat1!L$7-U72</f>
        <v>100</v>
      </c>
    </row>
    <row r="73" spans="2:23" x14ac:dyDescent="0.25">
      <c r="B73" s="68"/>
      <c r="C73" s="68"/>
      <c r="D73" s="68"/>
      <c r="E73" s="68"/>
      <c r="F73" s="68"/>
      <c r="G73" s="68"/>
      <c r="J73" s="26"/>
      <c r="K73" s="47" t="str">
        <f>T_iii_strat1!N$1</f>
        <v>Laboratory</v>
      </c>
      <c r="L73" s="38">
        <f>T_iii_strat3!N$4</f>
        <v>2000</v>
      </c>
      <c r="M73" s="38">
        <f>L73-T_iii_strat3!O$4</f>
        <v>500</v>
      </c>
      <c r="N73" s="38">
        <f>T_iii_strat3!P$4-L73</f>
        <v>0</v>
      </c>
      <c r="O73" s="38">
        <f>T_iii_strat3!N$5</f>
        <v>1500</v>
      </c>
      <c r="P73" s="38">
        <f>O73-T_iii_strat3!O$5</f>
        <v>0</v>
      </c>
      <c r="Q73" s="38">
        <f>T_iii_strat3!P$5-O73</f>
        <v>500</v>
      </c>
      <c r="R73" s="38">
        <f>T_iii_strat1!N$6</f>
        <v>0</v>
      </c>
      <c r="S73" s="38">
        <f>R73-T_iii_strat1!R$6</f>
        <v>-500</v>
      </c>
      <c r="T73" s="23">
        <f>T_iii_strat1!P$6-R73</f>
        <v>0</v>
      </c>
      <c r="U73" s="23">
        <f>T_iii_strat1!N$7</f>
        <v>0</v>
      </c>
      <c r="V73" s="23">
        <f>U73-T_iii_strat1!U$7</f>
        <v>-36</v>
      </c>
      <c r="W73" s="23">
        <f>T_iii_strat1!P$7-U73</f>
        <v>0</v>
      </c>
    </row>
    <row r="74" spans="2:23" x14ac:dyDescent="0.25">
      <c r="B74" s="68"/>
      <c r="C74" s="68"/>
      <c r="D74" s="68"/>
      <c r="E74" s="68"/>
      <c r="F74" s="68"/>
      <c r="G74" s="68"/>
      <c r="J74" s="26"/>
      <c r="K74" s="47" t="str">
        <f>T_iii_strat1!R$1</f>
        <v>PPMV</v>
      </c>
      <c r="L74" s="38">
        <f>T_iii_strat3!R$4</f>
        <v>0</v>
      </c>
      <c r="M74" s="38">
        <f>L74-T_iii_strat3!S$4</f>
        <v>0</v>
      </c>
      <c r="N74" s="38">
        <f>T_iii_strat3!T$4-L74</f>
        <v>0</v>
      </c>
      <c r="O74" s="38">
        <f>T_iii_strat3!R$5</f>
        <v>0</v>
      </c>
      <c r="P74" s="38">
        <f>O74-T_iii_strat3!S$5</f>
        <v>0</v>
      </c>
      <c r="Q74" s="38">
        <f>T_iii_strat3!T$5-O74</f>
        <v>0</v>
      </c>
      <c r="R74" s="38">
        <f>T_iii_strat1!R$6</f>
        <v>500</v>
      </c>
      <c r="S74" s="38">
        <f>R74-T_iii_strat1!S$6</f>
        <v>0</v>
      </c>
      <c r="T74" s="23">
        <f>T_iii_strat1!T$6-R74</f>
        <v>1000</v>
      </c>
      <c r="U74" s="23">
        <f>T_iii_strat1!R$7</f>
        <v>200</v>
      </c>
      <c r="V74" s="23">
        <f>U74-T_iii_strat1!S$7</f>
        <v>0</v>
      </c>
      <c r="W74" s="23">
        <f>T_iii_strat1!T$7-U74</f>
        <v>0</v>
      </c>
    </row>
    <row r="75" spans="2:23" x14ac:dyDescent="0.25">
      <c r="B75" s="68"/>
      <c r="C75" s="68"/>
      <c r="D75" s="68"/>
      <c r="E75" s="68"/>
      <c r="F75" s="68"/>
      <c r="G75" s="68"/>
      <c r="J75" s="26"/>
      <c r="K75" s="47" t="str">
        <f>T_iii_strat1!V$1</f>
        <v>Informal</v>
      </c>
      <c r="L75" s="38">
        <f>T_iii_strat3!V$4</f>
        <v>0</v>
      </c>
      <c r="M75" s="38">
        <f>L75-T_iii_strat3!W$4</f>
        <v>0</v>
      </c>
      <c r="N75" s="38">
        <f>T_iii_strat3!X$4-L75</f>
        <v>0</v>
      </c>
      <c r="O75" s="38">
        <f>T_iii_strat3!V$5</f>
        <v>0</v>
      </c>
      <c r="P75" s="38">
        <f>O75-T_iii_strat3!W$5</f>
        <v>0</v>
      </c>
      <c r="Q75" s="38">
        <f>T_iii_strat3!X$5-O75</f>
        <v>0</v>
      </c>
      <c r="R75" s="38">
        <f>T_iii_strat1!V$6</f>
        <v>0</v>
      </c>
      <c r="S75" s="38">
        <f>R75-T_iii_strat1!W$6</f>
        <v>0</v>
      </c>
      <c r="T75" s="23">
        <f>T_iii_strat1!X$6-R75</f>
        <v>0</v>
      </c>
      <c r="U75" s="23">
        <f>T_iii_strat1!V$7</f>
        <v>0</v>
      </c>
      <c r="V75" s="23">
        <f>U75-T_iii_strat1!W$7</f>
        <v>0</v>
      </c>
      <c r="W75" s="23">
        <f>T_iii_strat1!X$7-U75</f>
        <v>0</v>
      </c>
    </row>
    <row r="76" spans="2:23" x14ac:dyDescent="0.25">
      <c r="B76" s="68"/>
      <c r="C76" s="68"/>
      <c r="D76" s="68"/>
      <c r="E76" s="68"/>
      <c r="F76" s="68"/>
      <c r="G76" s="68"/>
      <c r="J76" s="26"/>
      <c r="K76" s="47" t="str">
        <f>T_iii_strat1!Z$1</f>
        <v>Retail total</v>
      </c>
      <c r="L76" s="38">
        <f>T_iii_strat3!Z$4</f>
        <v>2000</v>
      </c>
      <c r="M76" s="38">
        <f>L76-T_iii_strat3!AA$4</f>
        <v>500</v>
      </c>
      <c r="N76" s="38">
        <f>T_iii_strat3!AB$4-L76</f>
        <v>0</v>
      </c>
      <c r="O76" s="38">
        <f>T_iii_strat3!Z$5</f>
        <v>2000</v>
      </c>
      <c r="P76" s="38">
        <f>O76-T_iii_strat3!AA$5</f>
        <v>500</v>
      </c>
      <c r="Q76" s="38">
        <f>T_iii_strat3!AB$5-O76</f>
        <v>0</v>
      </c>
      <c r="R76" s="38">
        <f>T_iii_strat1!Z$6</f>
        <v>1500</v>
      </c>
      <c r="S76" s="38">
        <f>R76-T_iii_strat1!AA$6</f>
        <v>500</v>
      </c>
      <c r="T76" s="23">
        <f>T_iii_strat1!AB$6-R76</f>
        <v>0</v>
      </c>
      <c r="U76" s="23">
        <f>T_iii_strat1!Z$7</f>
        <v>300</v>
      </c>
      <c r="V76" s="23">
        <f>U76-T_iii_strat1!AA$7</f>
        <v>0</v>
      </c>
      <c r="W76" s="23">
        <f>T_iii_strat1!AB$7-U76</f>
        <v>200</v>
      </c>
    </row>
    <row r="77" spans="2:23" x14ac:dyDescent="0.25">
      <c r="B77" s="68"/>
      <c r="C77" s="68"/>
      <c r="D77" s="68"/>
      <c r="E77" s="68"/>
      <c r="F77" s="68"/>
      <c r="G77" s="68"/>
      <c r="J77" s="26"/>
      <c r="K77" s="47" t="str">
        <f>T_iii_strat1!AD$1</f>
        <v>Wholesale</v>
      </c>
      <c r="L77" s="38">
        <f>T_iii_strat3!AD$4</f>
        <v>0</v>
      </c>
      <c r="M77" s="38">
        <f>L77-T_iii_strat3!AE$4</f>
        <v>0</v>
      </c>
      <c r="N77" s="38">
        <f>T_iii_strat3!AF$4-L77</f>
        <v>0</v>
      </c>
      <c r="O77" s="38">
        <f>T_iii_strat3!AD$5</f>
        <v>0</v>
      </c>
      <c r="P77" s="38">
        <f>O77-T_iii_strat3!AE$5</f>
        <v>0</v>
      </c>
      <c r="Q77" s="38">
        <f>T_iii_strat3!AF$5-O77</f>
        <v>0</v>
      </c>
      <c r="R77" s="38">
        <f>T_iii_strat1!AD$6</f>
        <v>0</v>
      </c>
      <c r="S77" s="38">
        <f>R77-T_iii_strat1!AE$6</f>
        <v>0</v>
      </c>
      <c r="T77" s="23">
        <f>T_iii_strat1!AF$6-R77</f>
        <v>0</v>
      </c>
      <c r="U77" s="23">
        <f>T_iii_strat1!AD$7</f>
        <v>0</v>
      </c>
      <c r="V77" s="23">
        <f>U77-T_iii_strat1!AE$7</f>
        <v>0</v>
      </c>
      <c r="W77" s="23">
        <f>T_iii_strat1!AF$7-U77</f>
        <v>0</v>
      </c>
    </row>
    <row r="78" spans="2:23" x14ac:dyDescent="0.25">
      <c r="B78" s="68"/>
      <c r="C78" s="68"/>
      <c r="D78" s="68"/>
      <c r="E78" s="68"/>
      <c r="F78" s="68"/>
      <c r="G78" s="68"/>
      <c r="J78" s="26"/>
      <c r="K78" s="47"/>
      <c r="T78" s="23"/>
      <c r="U78" s="23"/>
      <c r="V78" s="23"/>
      <c r="W78" s="23"/>
    </row>
    <row r="79" spans="2:23" x14ac:dyDescent="0.25">
      <c r="B79" s="68"/>
      <c r="C79" s="68"/>
      <c r="D79" s="68"/>
      <c r="E79" s="68"/>
      <c r="F79" s="68"/>
      <c r="G79" s="68"/>
      <c r="J79" s="26"/>
      <c r="K79" s="42"/>
      <c r="T79" s="23"/>
      <c r="U79" s="23"/>
      <c r="V79" s="23"/>
      <c r="W79" s="23"/>
    </row>
    <row r="80" spans="2:23" x14ac:dyDescent="0.25">
      <c r="B80" s="68"/>
      <c r="C80" s="68"/>
      <c r="D80" s="68"/>
      <c r="E80" s="68"/>
      <c r="F80" s="68"/>
      <c r="G80" s="68"/>
      <c r="J80" s="26"/>
      <c r="T80" s="23"/>
      <c r="U80" s="23"/>
      <c r="V80" s="23"/>
      <c r="W80" s="23"/>
    </row>
    <row r="81" spans="2:23" x14ac:dyDescent="0.25">
      <c r="B81" s="68"/>
      <c r="C81" s="68"/>
      <c r="D81" s="68"/>
      <c r="E81" s="68"/>
      <c r="F81" s="68"/>
      <c r="G81" s="68"/>
      <c r="J81" s="26"/>
      <c r="T81" s="23"/>
      <c r="U81" s="23"/>
      <c r="V81" s="23"/>
      <c r="W81" s="23"/>
    </row>
    <row r="82" spans="2:23" x14ac:dyDescent="0.25">
      <c r="B82" s="68"/>
      <c r="C82" s="68"/>
      <c r="D82" s="68"/>
      <c r="E82" s="68"/>
      <c r="F82" s="68"/>
      <c r="G82" s="68"/>
      <c r="J82" s="26"/>
      <c r="T82" s="23"/>
      <c r="U82" s="23"/>
      <c r="V82" s="23"/>
      <c r="W82" s="23"/>
    </row>
    <row r="83" spans="2:23" x14ac:dyDescent="0.25">
      <c r="B83" s="68"/>
      <c r="C83" s="68"/>
      <c r="D83" s="68"/>
      <c r="E83" s="68"/>
      <c r="F83" s="68"/>
      <c r="G83" s="68"/>
      <c r="J83" s="26"/>
      <c r="T83" s="23"/>
      <c r="U83" s="23"/>
      <c r="V83" s="23"/>
      <c r="W83" s="23"/>
    </row>
    <row r="84" spans="2:23" x14ac:dyDescent="0.25">
      <c r="B84" s="68"/>
      <c r="C84" s="68"/>
      <c r="D84" s="68"/>
      <c r="E84" s="68"/>
      <c r="F84" s="68"/>
      <c r="G84" s="68"/>
      <c r="J84" s="26"/>
      <c r="T84" s="23"/>
      <c r="U84" s="23"/>
      <c r="V84" s="23"/>
      <c r="W84" s="23"/>
    </row>
    <row r="85" spans="2:23" x14ac:dyDescent="0.25">
      <c r="B85" s="67" t="s">
        <v>9</v>
      </c>
      <c r="C85" s="67"/>
      <c r="D85" s="67"/>
      <c r="E85" s="67"/>
      <c r="F85" s="67"/>
      <c r="G85" s="67"/>
      <c r="J85" s="26"/>
      <c r="T85" s="23"/>
      <c r="U85" s="23"/>
      <c r="V85" s="23"/>
      <c r="W85" s="23"/>
    </row>
    <row r="86" spans="2:23" ht="15.75" thickBot="1" x14ac:dyDescent="0.3">
      <c r="B86" s="65" t="s">
        <v>62</v>
      </c>
      <c r="C86" s="66"/>
      <c r="D86" s="66"/>
      <c r="E86" s="66"/>
      <c r="F86" s="66"/>
      <c r="G86" s="66"/>
      <c r="J86" s="26"/>
      <c r="T86" s="23"/>
      <c r="U86" s="23"/>
      <c r="V86" s="23"/>
      <c r="W86" s="23"/>
    </row>
    <row r="87" spans="2:23" ht="15.75" thickTop="1" x14ac:dyDescent="0.25">
      <c r="T87" s="23"/>
      <c r="U87" s="23"/>
      <c r="V87" s="23"/>
      <c r="W87" s="23"/>
    </row>
    <row r="88" spans="2:23" x14ac:dyDescent="0.25">
      <c r="T88" s="23"/>
      <c r="U88" s="23"/>
      <c r="V88" s="23"/>
      <c r="W88" s="23"/>
    </row>
    <row r="89" spans="2:23" x14ac:dyDescent="0.25">
      <c r="T89" s="23"/>
      <c r="U89" s="23"/>
      <c r="V89" s="23"/>
      <c r="W89" s="23"/>
    </row>
    <row r="90" spans="2:23" x14ac:dyDescent="0.25">
      <c r="T90" s="23"/>
      <c r="U90" s="23"/>
      <c r="V90" s="23"/>
      <c r="W90" s="23"/>
    </row>
    <row r="91" spans="2:23" x14ac:dyDescent="0.25">
      <c r="T91" s="23"/>
      <c r="U91" s="23"/>
      <c r="V91" s="23"/>
      <c r="W91" s="23"/>
    </row>
    <row r="92" spans="2:23" x14ac:dyDescent="0.25">
      <c r="T92" s="23"/>
      <c r="U92" s="23"/>
      <c r="V92" s="23"/>
      <c r="W92" s="23"/>
    </row>
    <row r="93" spans="2:23" x14ac:dyDescent="0.25">
      <c r="T93" s="23"/>
      <c r="U93" s="23"/>
      <c r="V93" s="23"/>
      <c r="W93" s="23"/>
    </row>
    <row r="94" spans="2:23" x14ac:dyDescent="0.25">
      <c r="T94" s="23"/>
      <c r="U94" s="23"/>
      <c r="V94" s="23"/>
      <c r="W94" s="23"/>
    </row>
    <row r="95" spans="2:23" x14ac:dyDescent="0.25">
      <c r="T95" s="23"/>
      <c r="U95" s="23"/>
      <c r="V95" s="23"/>
      <c r="W95" s="23"/>
    </row>
    <row r="96" spans="2:23" x14ac:dyDescent="0.25">
      <c r="T96" s="23"/>
      <c r="U96" s="23"/>
      <c r="V96" s="23"/>
      <c r="W96" s="23"/>
    </row>
    <row r="97" spans="20:23" x14ac:dyDescent="0.25">
      <c r="T97" s="23"/>
      <c r="U97" s="23"/>
      <c r="V97" s="23"/>
      <c r="W97" s="23"/>
    </row>
    <row r="98" spans="20:23" x14ac:dyDescent="0.25">
      <c r="T98" s="23"/>
      <c r="U98" s="23"/>
      <c r="V98" s="23"/>
      <c r="W98" s="23"/>
    </row>
    <row r="99" spans="20:23" x14ac:dyDescent="0.25">
      <c r="T99" s="23"/>
      <c r="U99" s="23"/>
      <c r="V99" s="23"/>
      <c r="W99" s="23"/>
    </row>
  </sheetData>
  <mergeCells count="13">
    <mergeCell ref="B8:G8"/>
    <mergeCell ref="B9:G23"/>
    <mergeCell ref="B24:G24"/>
    <mergeCell ref="B28:G28"/>
    <mergeCell ref="B25:G25"/>
    <mergeCell ref="B26:G26"/>
    <mergeCell ref="B27:G27"/>
    <mergeCell ref="B86:G86"/>
    <mergeCell ref="B85:G85"/>
    <mergeCell ref="B69:G84"/>
    <mergeCell ref="B33:G33"/>
    <mergeCell ref="B35:G50"/>
    <mergeCell ref="B52:G67"/>
  </mergeCells>
  <conditionalFormatting sqref="J1:Q8 J9:S10 J11:Q33 K34:Q34 J34:J86">
    <cfRule type="cellIs" dxfId="24" priority="20" operator="equal">
      <formula>-100</formula>
    </cfRule>
  </conditionalFormatting>
  <conditionalFormatting sqref="K53:K62">
    <cfRule type="cellIs" dxfId="23" priority="3" operator="equal">
      <formula>-100</formula>
    </cfRule>
  </conditionalFormatting>
  <conditionalFormatting sqref="K45:Q51">
    <cfRule type="cellIs" dxfId="22" priority="19" operator="equal">
      <formula>-100</formula>
    </cfRule>
  </conditionalFormatting>
  <conditionalFormatting sqref="K70:Q86 J87:Q1048576">
    <cfRule type="cellIs" dxfId="21" priority="1" operator="equal">
      <formula>-100</formula>
    </cfRule>
  </conditionalFormatting>
  <conditionalFormatting sqref="K35:W44">
    <cfRule type="cellIs" dxfId="20" priority="5" operator="equal">
      <formula>-100</formula>
    </cfRule>
  </conditionalFormatting>
  <conditionalFormatting sqref="K52:W52 L53:W61">
    <cfRule type="cellIs" dxfId="19" priority="10" operator="equal">
      <formula>-100</formula>
    </cfRule>
  </conditionalFormatting>
  <conditionalFormatting sqref="K69:W69">
    <cfRule type="cellIs" dxfId="18" priority="8" operator="equal">
      <formula>-100</formula>
    </cfRule>
  </conditionalFormatting>
  <conditionalFormatting sqref="L32:Q34 L45:Q51 L70:Q99">
    <cfRule type="cellIs" dxfId="17" priority="18" operator="equal">
      <formula>#VALUE!</formula>
    </cfRule>
  </conditionalFormatting>
  <conditionalFormatting sqref="L62:Q62 K63:Q68">
    <cfRule type="cellIs" dxfId="16" priority="12" operator="equal">
      <formula>-100</formula>
    </cfRule>
  </conditionalFormatting>
  <conditionalFormatting sqref="L62:Q68">
    <cfRule type="cellIs" dxfId="15" priority="11" operator="equal">
      <formula>#VALUE!</formula>
    </cfRule>
  </conditionalFormatting>
  <conditionalFormatting sqref="L35:W44">
    <cfRule type="cellIs" dxfId="14" priority="16" operator="equal">
      <formula>#VALUE!</formula>
    </cfRule>
  </conditionalFormatting>
  <conditionalFormatting sqref="L52:W61">
    <cfRule type="cellIs" dxfId="13" priority="9" operator="equal">
      <formula>#VALUE!</formula>
    </cfRule>
  </conditionalFormatting>
  <conditionalFormatting sqref="L69:W69">
    <cfRule type="cellIs" dxfId="12" priority="7" operator="equal">
      <formula>#VALUE!</formula>
    </cfRule>
  </conditionalFormatting>
  <conditionalFormatting sqref="R70:W78">
    <cfRule type="cellIs" dxfId="11" priority="13" operator="equal">
      <formula>#VALUE!</formula>
    </cfRule>
    <cfRule type="cellIs" dxfId="10" priority="14" operator="equal">
      <formula>-100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4"/>
  <sheetViews>
    <sheetView workbookViewId="0">
      <selection activeCell="C9" sqref="C9"/>
    </sheetView>
  </sheetViews>
  <sheetFormatPr defaultColWidth="8.85546875" defaultRowHeight="15" x14ac:dyDescent="0.25"/>
  <sheetData>
    <row r="1" spans="1:37" x14ac:dyDescent="0.25">
      <c r="A1" t="s">
        <v>39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40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29</v>
      </c>
      <c r="B4">
        <v>500</v>
      </c>
      <c r="C4">
        <v>500</v>
      </c>
      <c r="D4">
        <v>1000</v>
      </c>
      <c r="E4">
        <v>8</v>
      </c>
      <c r="F4">
        <v>1000</v>
      </c>
      <c r="G4">
        <v>500</v>
      </c>
      <c r="H4">
        <v>1000</v>
      </c>
      <c r="I4">
        <v>47</v>
      </c>
      <c r="J4">
        <v>1000</v>
      </c>
      <c r="K4">
        <v>1000</v>
      </c>
      <c r="L4">
        <v>1000</v>
      </c>
      <c r="M4">
        <v>6</v>
      </c>
      <c r="N4">
        <v>500</v>
      </c>
      <c r="O4">
        <v>500</v>
      </c>
      <c r="P4">
        <v>1000</v>
      </c>
      <c r="Q4">
        <v>58</v>
      </c>
      <c r="U4">
        <v>0</v>
      </c>
      <c r="Y4">
        <v>0</v>
      </c>
      <c r="Z4">
        <v>500</v>
      </c>
      <c r="AA4">
        <v>500</v>
      </c>
      <c r="AB4">
        <v>1000</v>
      </c>
      <c r="AC4">
        <v>119</v>
      </c>
      <c r="AG4">
        <v>0</v>
      </c>
      <c r="AK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"/>
  <sheetViews>
    <sheetView workbookViewId="0"/>
  </sheetViews>
  <sheetFormatPr defaultColWidth="8.85546875" defaultRowHeight="15" x14ac:dyDescent="0.25"/>
  <sheetData>
    <row r="1" spans="1:37" x14ac:dyDescent="0.25">
      <c r="A1" t="s">
        <v>41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42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32</v>
      </c>
      <c r="B4">
        <v>300</v>
      </c>
      <c r="C4">
        <v>300</v>
      </c>
      <c r="D4">
        <v>1000</v>
      </c>
      <c r="E4">
        <v>8</v>
      </c>
      <c r="F4">
        <v>1000</v>
      </c>
      <c r="G4">
        <v>500</v>
      </c>
      <c r="H4">
        <v>1000</v>
      </c>
      <c r="I4">
        <v>48</v>
      </c>
      <c r="J4">
        <v>1000</v>
      </c>
      <c r="K4">
        <v>500</v>
      </c>
      <c r="L4">
        <v>1000</v>
      </c>
      <c r="M4">
        <v>6</v>
      </c>
      <c r="N4">
        <v>500</v>
      </c>
      <c r="O4">
        <v>500</v>
      </c>
      <c r="P4">
        <v>1000</v>
      </c>
      <c r="Q4">
        <v>58</v>
      </c>
      <c r="U4">
        <v>0</v>
      </c>
      <c r="Y4">
        <v>0</v>
      </c>
      <c r="Z4">
        <v>500</v>
      </c>
      <c r="AA4">
        <v>500</v>
      </c>
      <c r="AB4">
        <v>1000</v>
      </c>
      <c r="AC4">
        <v>120</v>
      </c>
      <c r="AG4">
        <v>0</v>
      </c>
      <c r="AK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"/>
  <sheetViews>
    <sheetView workbookViewId="0"/>
  </sheetViews>
  <sheetFormatPr defaultColWidth="8.85546875" defaultRowHeight="15" x14ac:dyDescent="0.25"/>
  <sheetData>
    <row r="1" spans="1:37" x14ac:dyDescent="0.25">
      <c r="A1" t="s">
        <v>43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44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35</v>
      </c>
      <c r="B4">
        <v>300</v>
      </c>
      <c r="C4">
        <v>300</v>
      </c>
      <c r="D4">
        <v>500</v>
      </c>
      <c r="E4">
        <v>5</v>
      </c>
      <c r="F4">
        <v>500</v>
      </c>
      <c r="G4">
        <v>300</v>
      </c>
      <c r="H4">
        <v>700</v>
      </c>
      <c r="I4">
        <v>51</v>
      </c>
      <c r="J4">
        <v>500</v>
      </c>
      <c r="K4">
        <v>500</v>
      </c>
      <c r="L4">
        <v>500</v>
      </c>
      <c r="M4">
        <v>48</v>
      </c>
      <c r="N4">
        <v>400</v>
      </c>
      <c r="O4">
        <v>200</v>
      </c>
      <c r="P4">
        <v>500</v>
      </c>
      <c r="Q4">
        <v>24</v>
      </c>
      <c r="R4">
        <v>300</v>
      </c>
      <c r="S4">
        <v>200</v>
      </c>
      <c r="T4">
        <v>300</v>
      </c>
      <c r="U4">
        <v>373</v>
      </c>
      <c r="V4">
        <v>200</v>
      </c>
      <c r="W4">
        <v>200</v>
      </c>
      <c r="X4">
        <v>500</v>
      </c>
      <c r="Y4">
        <v>9</v>
      </c>
      <c r="Z4">
        <v>300</v>
      </c>
      <c r="AA4">
        <v>200</v>
      </c>
      <c r="AB4">
        <v>400</v>
      </c>
      <c r="AC4">
        <v>510</v>
      </c>
      <c r="AG4">
        <v>0</v>
      </c>
      <c r="AK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4"/>
  <sheetViews>
    <sheetView workbookViewId="0">
      <selection activeCell="D29" sqref="D29"/>
    </sheetView>
  </sheetViews>
  <sheetFormatPr defaultColWidth="8.85546875" defaultRowHeight="15" x14ac:dyDescent="0.25"/>
  <sheetData>
    <row r="1" spans="1:37" x14ac:dyDescent="0.25">
      <c r="A1" t="s">
        <v>45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46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38</v>
      </c>
      <c r="E4">
        <v>0</v>
      </c>
      <c r="F4">
        <v>1000</v>
      </c>
      <c r="G4">
        <v>1000</v>
      </c>
      <c r="H4">
        <v>1000</v>
      </c>
      <c r="I4">
        <v>2</v>
      </c>
      <c r="J4">
        <v>300</v>
      </c>
      <c r="K4">
        <v>25</v>
      </c>
      <c r="L4">
        <v>500</v>
      </c>
      <c r="M4">
        <v>26</v>
      </c>
      <c r="Q4">
        <v>1</v>
      </c>
      <c r="R4">
        <v>200</v>
      </c>
      <c r="S4">
        <v>150</v>
      </c>
      <c r="T4">
        <v>250</v>
      </c>
      <c r="U4">
        <v>36</v>
      </c>
      <c r="V4">
        <v>400</v>
      </c>
      <c r="W4">
        <v>400</v>
      </c>
      <c r="X4">
        <v>400</v>
      </c>
      <c r="Y4">
        <v>4</v>
      </c>
      <c r="Z4">
        <v>200</v>
      </c>
      <c r="AA4">
        <v>170</v>
      </c>
      <c r="AB4">
        <v>300</v>
      </c>
      <c r="AC4">
        <v>69</v>
      </c>
      <c r="AD4">
        <v>120</v>
      </c>
      <c r="AE4">
        <v>100</v>
      </c>
      <c r="AF4">
        <v>120</v>
      </c>
      <c r="AG4">
        <v>2</v>
      </c>
      <c r="AH4">
        <v>100</v>
      </c>
      <c r="AI4">
        <v>100</v>
      </c>
      <c r="AJ4">
        <v>120</v>
      </c>
      <c r="AK4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4"/>
  <sheetViews>
    <sheetView workbookViewId="0"/>
  </sheetViews>
  <sheetFormatPr defaultColWidth="8.85546875" defaultRowHeight="15" x14ac:dyDescent="0.25"/>
  <sheetData>
    <row r="1" spans="1:37" x14ac:dyDescent="0.25">
      <c r="A1" t="s">
        <v>47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48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29</v>
      </c>
      <c r="B4">
        <v>2000</v>
      </c>
      <c r="C4">
        <v>2000</v>
      </c>
      <c r="D4">
        <v>2000</v>
      </c>
      <c r="E4">
        <v>2</v>
      </c>
      <c r="F4">
        <v>2000</v>
      </c>
      <c r="G4">
        <v>2000</v>
      </c>
      <c r="H4">
        <v>3500</v>
      </c>
      <c r="I4">
        <v>20</v>
      </c>
      <c r="M4">
        <v>0</v>
      </c>
      <c r="N4">
        <v>2000</v>
      </c>
      <c r="O4">
        <v>1500</v>
      </c>
      <c r="P4">
        <v>2000</v>
      </c>
      <c r="Q4">
        <v>54</v>
      </c>
      <c r="U4">
        <v>0</v>
      </c>
      <c r="Y4">
        <v>0</v>
      </c>
      <c r="Z4">
        <v>2000</v>
      </c>
      <c r="AA4">
        <v>1500</v>
      </c>
      <c r="AB4">
        <v>2000</v>
      </c>
      <c r="AC4">
        <v>76</v>
      </c>
      <c r="AG4">
        <v>0</v>
      </c>
      <c r="AK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4"/>
  <sheetViews>
    <sheetView workbookViewId="0"/>
  </sheetViews>
  <sheetFormatPr defaultColWidth="8.85546875" defaultRowHeight="15" x14ac:dyDescent="0.25"/>
  <sheetData>
    <row r="1" spans="1:37" x14ac:dyDescent="0.25">
      <c r="A1" t="s">
        <v>49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50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32</v>
      </c>
      <c r="B4">
        <v>2000</v>
      </c>
      <c r="C4">
        <v>2000</v>
      </c>
      <c r="D4">
        <v>2000</v>
      </c>
      <c r="E4">
        <v>2</v>
      </c>
      <c r="F4">
        <v>2000</v>
      </c>
      <c r="G4">
        <v>2000</v>
      </c>
      <c r="H4">
        <v>3500</v>
      </c>
      <c r="I4">
        <v>20</v>
      </c>
      <c r="M4">
        <v>0</v>
      </c>
      <c r="N4">
        <v>1500</v>
      </c>
      <c r="O4">
        <v>1500</v>
      </c>
      <c r="P4">
        <v>2000</v>
      </c>
      <c r="Q4">
        <v>54</v>
      </c>
      <c r="U4">
        <v>0</v>
      </c>
      <c r="Y4">
        <v>0</v>
      </c>
      <c r="Z4">
        <v>2000</v>
      </c>
      <c r="AA4">
        <v>1500</v>
      </c>
      <c r="AB4">
        <v>2000</v>
      </c>
      <c r="AC4">
        <v>76</v>
      </c>
      <c r="AG4">
        <v>0</v>
      </c>
      <c r="AK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4"/>
  <sheetViews>
    <sheetView workbookViewId="0"/>
  </sheetViews>
  <sheetFormatPr defaultColWidth="8.85546875" defaultRowHeight="15" x14ac:dyDescent="0.25"/>
  <sheetData>
    <row r="1" spans="1:37" x14ac:dyDescent="0.25">
      <c r="A1" t="s">
        <v>51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52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35</v>
      </c>
      <c r="B4">
        <v>1000</v>
      </c>
      <c r="C4">
        <v>1000</v>
      </c>
      <c r="D4">
        <v>1000</v>
      </c>
      <c r="E4">
        <v>1</v>
      </c>
      <c r="F4">
        <v>2000</v>
      </c>
      <c r="G4">
        <v>1500</v>
      </c>
      <c r="H4">
        <v>3500</v>
      </c>
      <c r="I4">
        <v>13</v>
      </c>
      <c r="J4">
        <v>2500</v>
      </c>
      <c r="K4">
        <v>1000</v>
      </c>
      <c r="L4">
        <v>2500</v>
      </c>
      <c r="M4">
        <v>10</v>
      </c>
      <c r="N4">
        <v>2000</v>
      </c>
      <c r="O4">
        <v>1500</v>
      </c>
      <c r="P4">
        <v>3000</v>
      </c>
      <c r="Q4">
        <v>8</v>
      </c>
      <c r="R4">
        <v>1000</v>
      </c>
      <c r="S4">
        <v>1000</v>
      </c>
      <c r="T4">
        <v>1000</v>
      </c>
      <c r="U4">
        <v>4</v>
      </c>
      <c r="Y4">
        <v>0</v>
      </c>
      <c r="Z4">
        <v>2000</v>
      </c>
      <c r="AA4">
        <v>1000</v>
      </c>
      <c r="AB4">
        <v>2700</v>
      </c>
      <c r="AC4">
        <v>36</v>
      </c>
      <c r="AG4">
        <v>0</v>
      </c>
      <c r="AK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4"/>
  <sheetViews>
    <sheetView workbookViewId="0">
      <selection activeCell="N25" sqref="N25"/>
    </sheetView>
  </sheetViews>
  <sheetFormatPr defaultColWidth="8.85546875" defaultRowHeight="15" x14ac:dyDescent="0.25"/>
  <sheetData>
    <row r="1" spans="1:37" x14ac:dyDescent="0.25">
      <c r="A1" t="s">
        <v>53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54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38</v>
      </c>
      <c r="E4">
        <v>0</v>
      </c>
      <c r="I4">
        <v>2</v>
      </c>
      <c r="J4">
        <v>2950</v>
      </c>
      <c r="K4">
        <v>500</v>
      </c>
      <c r="L4">
        <v>3850</v>
      </c>
      <c r="M4">
        <v>26</v>
      </c>
      <c r="N4">
        <v>1500</v>
      </c>
      <c r="O4">
        <v>1500</v>
      </c>
      <c r="P4">
        <v>1500</v>
      </c>
      <c r="Q4">
        <v>1</v>
      </c>
      <c r="R4">
        <v>1500</v>
      </c>
      <c r="S4">
        <v>1500</v>
      </c>
      <c r="T4">
        <v>1500</v>
      </c>
      <c r="U4">
        <v>36</v>
      </c>
      <c r="Y4">
        <v>4</v>
      </c>
      <c r="Z4">
        <v>1800</v>
      </c>
      <c r="AA4">
        <v>1350</v>
      </c>
      <c r="AB4">
        <v>3800</v>
      </c>
      <c r="AC4">
        <v>69</v>
      </c>
      <c r="AG4">
        <v>2</v>
      </c>
      <c r="AK4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4"/>
  <sheetViews>
    <sheetView workbookViewId="0"/>
  </sheetViews>
  <sheetFormatPr defaultRowHeight="15" x14ac:dyDescent="0.25"/>
  <sheetData>
    <row r="1" spans="1:33" x14ac:dyDescent="0.25">
      <c r="A1" t="s">
        <v>64</v>
      </c>
      <c r="B1" t="s">
        <v>15</v>
      </c>
      <c r="C1" t="s">
        <v>71</v>
      </c>
      <c r="D1" t="s">
        <v>72</v>
      </c>
      <c r="F1" t="s">
        <v>16</v>
      </c>
      <c r="J1" t="s">
        <v>17</v>
      </c>
      <c r="N1" t="s">
        <v>18</v>
      </c>
      <c r="R1" t="s">
        <v>65</v>
      </c>
      <c r="V1" t="s">
        <v>66</v>
      </c>
      <c r="Z1" t="s">
        <v>67</v>
      </c>
      <c r="AD1" t="s">
        <v>22</v>
      </c>
    </row>
    <row r="2" spans="1:33" x14ac:dyDescent="0.25">
      <c r="B2" t="s">
        <v>24</v>
      </c>
      <c r="C2" t="s">
        <v>25</v>
      </c>
      <c r="D2" t="s">
        <v>26</v>
      </c>
      <c r="E2" t="s">
        <v>27</v>
      </c>
    </row>
    <row r="3" spans="1:33" x14ac:dyDescent="0.25">
      <c r="A3" t="s">
        <v>28</v>
      </c>
    </row>
    <row r="4" spans="1:33" x14ac:dyDescent="0.25">
      <c r="A4" t="s">
        <v>29</v>
      </c>
      <c r="B4">
        <v>1500</v>
      </c>
      <c r="C4">
        <v>500</v>
      </c>
      <c r="D4">
        <v>2000</v>
      </c>
      <c r="E4">
        <v>20</v>
      </c>
      <c r="F4">
        <v>2000</v>
      </c>
      <c r="G4">
        <v>1500</v>
      </c>
      <c r="H4">
        <v>3000</v>
      </c>
      <c r="I4">
        <v>82</v>
      </c>
      <c r="J4">
        <v>1000</v>
      </c>
      <c r="K4">
        <v>1000</v>
      </c>
      <c r="L4">
        <v>2000</v>
      </c>
      <c r="M4">
        <v>8</v>
      </c>
      <c r="N4">
        <v>1500</v>
      </c>
      <c r="O4">
        <v>500</v>
      </c>
      <c r="P4">
        <v>2000</v>
      </c>
      <c r="Q4">
        <v>113</v>
      </c>
      <c r="U4">
        <v>0</v>
      </c>
      <c r="Y4">
        <v>0</v>
      </c>
      <c r="Z4">
        <v>1500</v>
      </c>
      <c r="AA4">
        <v>1000</v>
      </c>
      <c r="AB4">
        <v>2000</v>
      </c>
      <c r="AC4">
        <v>223</v>
      </c>
      <c r="AG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4"/>
  <sheetViews>
    <sheetView workbookViewId="0"/>
  </sheetViews>
  <sheetFormatPr defaultRowHeight="15" x14ac:dyDescent="0.25"/>
  <sheetData>
    <row r="1" spans="1:33" x14ac:dyDescent="0.25">
      <c r="A1" t="s">
        <v>68</v>
      </c>
      <c r="B1" t="s">
        <v>15</v>
      </c>
      <c r="C1" t="s">
        <v>73</v>
      </c>
      <c r="D1" t="s">
        <v>74</v>
      </c>
      <c r="F1" t="s">
        <v>16</v>
      </c>
      <c r="J1" t="s">
        <v>17</v>
      </c>
      <c r="N1" t="s">
        <v>18</v>
      </c>
      <c r="R1" t="s">
        <v>65</v>
      </c>
      <c r="V1" t="s">
        <v>66</v>
      </c>
      <c r="Z1" t="s">
        <v>67</v>
      </c>
      <c r="AD1" t="s">
        <v>22</v>
      </c>
    </row>
    <row r="2" spans="1:33" x14ac:dyDescent="0.25">
      <c r="B2" t="s">
        <v>24</v>
      </c>
      <c r="C2" t="s">
        <v>25</v>
      </c>
      <c r="D2" t="s">
        <v>26</v>
      </c>
      <c r="E2" t="s">
        <v>27</v>
      </c>
    </row>
    <row r="3" spans="1:33" x14ac:dyDescent="0.25">
      <c r="A3" t="s">
        <v>28</v>
      </c>
    </row>
    <row r="4" spans="1:33" x14ac:dyDescent="0.25">
      <c r="A4" t="s">
        <v>32</v>
      </c>
      <c r="B4">
        <v>2.5764784812927246</v>
      </c>
      <c r="C4">
        <v>0.51529568433761597</v>
      </c>
      <c r="D4">
        <v>3.4353046417236328</v>
      </c>
      <c r="E4">
        <v>20</v>
      </c>
      <c r="F4">
        <v>3.4353046417236328</v>
      </c>
      <c r="G4">
        <v>2.5764784812927246</v>
      </c>
      <c r="H4">
        <v>5.1529569625854492</v>
      </c>
      <c r="I4">
        <v>83</v>
      </c>
      <c r="J4">
        <v>1.7176523208618164</v>
      </c>
      <c r="K4">
        <v>0.8588261604309082</v>
      </c>
      <c r="L4">
        <v>1.7176523208618164</v>
      </c>
      <c r="M4">
        <v>8</v>
      </c>
      <c r="N4">
        <v>2.5764784812927246</v>
      </c>
      <c r="O4">
        <v>0.8588261604309082</v>
      </c>
      <c r="P4">
        <v>2.5764784812927246</v>
      </c>
      <c r="Q4">
        <v>113</v>
      </c>
      <c r="U4">
        <v>0</v>
      </c>
      <c r="Y4">
        <v>0</v>
      </c>
      <c r="Z4">
        <v>2.5764784812927246</v>
      </c>
      <c r="AA4">
        <v>1.7176523208618164</v>
      </c>
      <c r="AB4">
        <v>3.4353046417236328</v>
      </c>
      <c r="AC4">
        <v>224</v>
      </c>
      <c r="AG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55CC-F405-4571-8BAE-D3D04632DE65}">
  <sheetPr>
    <tabColor rgb="FFFFFF00"/>
  </sheetPr>
  <dimension ref="A1:BB28"/>
  <sheetViews>
    <sheetView topLeftCell="T4" zoomScale="130" zoomScaleNormal="130" workbookViewId="0">
      <selection activeCell="Y23" sqref="Y23"/>
    </sheetView>
  </sheetViews>
  <sheetFormatPr defaultColWidth="10.85546875" defaultRowHeight="11.25" x14ac:dyDescent="0.2"/>
  <cols>
    <col min="1" max="1" width="40.140625" style="1" customWidth="1"/>
    <col min="2" max="2" width="13.85546875" style="1" customWidth="1"/>
    <col min="3" max="11" width="10.85546875" style="1"/>
    <col min="12" max="12" width="40.140625" style="1" bestFit="1" customWidth="1"/>
    <col min="13" max="22" width="10.85546875" style="1"/>
    <col min="23" max="23" width="40.140625" style="1" bestFit="1" customWidth="1"/>
    <col min="24" max="16384" width="10.85546875" style="1"/>
  </cols>
  <sheetData>
    <row r="1" spans="1:54" x14ac:dyDescent="0.2">
      <c r="A1" s="1" t="s">
        <v>10</v>
      </c>
      <c r="B1" s="1" t="str">
        <f>IFERROR(IF((RIGHT(#REF!,LEN(#REF!)-2)*1)&gt;50,0,1), "")</f>
        <v/>
      </c>
      <c r="C1" s="1" t="str">
        <f>IFERROR(IF((RIGHT(#REF!,LEN(#REF!)-2)*1)&gt;50,0,1), "")</f>
        <v/>
      </c>
      <c r="D1" s="1" t="str">
        <f>IFERROR(IF((RIGHT(#REF!,LEN(#REF!)-2)*1)&gt;50,0,1), "")</f>
        <v/>
      </c>
      <c r="E1" s="1" t="str">
        <f>IFERROR(IF((RIGHT(#REF!,LEN(#REF!)-2)*1)&gt;50,0,1), "")</f>
        <v/>
      </c>
      <c r="F1" s="1" t="str">
        <f>IFERROR(IF((RIGHT(#REF!,LEN(#REF!)-2)*1)&gt;50,0,1), "")</f>
        <v/>
      </c>
      <c r="G1" s="1" t="str">
        <f>IFERROR(IF((RIGHT(#REF!,LEN(#REF!)-2)*1)&gt;50,0,1), "")</f>
        <v/>
      </c>
      <c r="H1" s="1" t="str">
        <f>IFERROR(IF((RIGHT(#REF!,LEN(#REF!)-2)*1)&gt;50,0,1), "")</f>
        <v/>
      </c>
      <c r="I1" s="1" t="str">
        <f>IFERROR(IF((RIGHT(#REF!,LEN(#REF!)-2)*1)&gt;50,0,1), "")</f>
        <v/>
      </c>
      <c r="J1" s="1" t="str">
        <f>IFERROR(IF((RIGHT(#REF!,LEN(#REF!)-2)*1)&gt;50,0,1), "")</f>
        <v/>
      </c>
      <c r="K1" s="1" t="str">
        <f>IFERROR(IF((RIGHT(#REF!,LEN(#REF!)-2)*1)&gt;50,0,1), "")</f>
        <v/>
      </c>
      <c r="L1" s="1" t="str">
        <f>IFERROR(IF((RIGHT(#REF!,LEN(#REF!)-2)*1)&gt;50,0,1), "")</f>
        <v/>
      </c>
      <c r="M1" s="1" t="str">
        <f>IFERROR(IF((RIGHT(#REF!,LEN(#REF!)-2)*1)&gt;50,0,1), "")</f>
        <v/>
      </c>
      <c r="N1" s="1" t="str">
        <f>IFERROR(IF((RIGHT(#REF!,LEN(#REF!)-2)*1)&gt;50,0,1), "")</f>
        <v/>
      </c>
      <c r="O1" s="1" t="str">
        <f>IFERROR(IF((RIGHT(#REF!,LEN(#REF!)-2)*1)&gt;50,0,1), "")</f>
        <v/>
      </c>
      <c r="P1" s="1" t="str">
        <f>IFERROR(IF((RIGHT(#REF!,LEN(#REF!)-2)*1)&gt;50,0,1), "")</f>
        <v/>
      </c>
      <c r="Q1" s="1" t="str">
        <f>IFERROR(IF((RIGHT(#REF!,LEN(#REF!)-2)*1)&gt;50,0,1), "")</f>
        <v/>
      </c>
      <c r="R1" s="1" t="str">
        <f>IFERROR(IF((RIGHT(#REF!,LEN(#REF!)-2)*1)&gt;50,0,1), "")</f>
        <v/>
      </c>
      <c r="S1" s="1" t="str">
        <f>IFERROR(IF((RIGHT(#REF!,LEN(#REF!)-2)*1)&gt;50,0,1), "")</f>
        <v/>
      </c>
      <c r="T1" s="1" t="str">
        <f>IFERROR(IF((RIGHT(#REF!,LEN(#REF!)-2)*1)&gt;50,0,1), "")</f>
        <v/>
      </c>
      <c r="U1" s="1" t="str">
        <f>IFERROR(IF((RIGHT(#REF!,LEN(#REF!)-2)*1)&gt;50,0,1), "")</f>
        <v/>
      </c>
      <c r="V1" s="1" t="str">
        <f>IFERROR(IF((RIGHT(#REF!,LEN(#REF!)-2)*1)&gt;50,0,1), "")</f>
        <v/>
      </c>
      <c r="W1" s="1" t="str">
        <f>IFERROR(IF((RIGHT(#REF!,LEN(#REF!)-2)*1)&gt;50,0,1), "")</f>
        <v/>
      </c>
      <c r="X1" s="1" t="str">
        <f>IFERROR(IF((RIGHT(#REF!,LEN(#REF!)-2)*1)&gt;50,0,1), "")</f>
        <v/>
      </c>
      <c r="Y1" s="1" t="str">
        <f>IFERROR(IF((RIGHT(#REF!,LEN(#REF!)-2)*1)&gt;50,0,1), "")</f>
        <v/>
      </c>
      <c r="Z1" s="1" t="str">
        <f>IFERROR(IF((RIGHT(#REF!,LEN(#REF!)-2)*1)&gt;50,0,1), "")</f>
        <v/>
      </c>
      <c r="AA1" s="1" t="str">
        <f>IFERROR(IF((RIGHT(#REF!,LEN(#REF!)-2)*1)&gt;50,0,1), "")</f>
        <v/>
      </c>
      <c r="AB1" s="1" t="str">
        <f>IFERROR(IF((RIGHT(#REF!,LEN(#REF!)-2)*1)&gt;50,0,1), "")</f>
        <v/>
      </c>
      <c r="AC1" s="1" t="str">
        <f>IFERROR(IF((RIGHT(#REF!,LEN(#REF!)-2)*1)&gt;50,0,1), "")</f>
        <v/>
      </c>
      <c r="AD1" s="1" t="str">
        <f>IFERROR(IF((RIGHT(#REF!,LEN(#REF!)-2)*1)&gt;50,0,1), "")</f>
        <v/>
      </c>
      <c r="AE1" s="1" t="str">
        <f>IFERROR(IF((RIGHT(#REF!,LEN(#REF!)-2)*1)&gt;50,0,1), "")</f>
        <v/>
      </c>
      <c r="AF1" s="1" t="str">
        <f>IFERROR(IF((RIGHT(#REF!,LEN(#REF!)-2)*1)&gt;50,0,1), "")</f>
        <v/>
      </c>
      <c r="AG1" s="1" t="str">
        <f>IFERROR(IF((RIGHT(#REF!,LEN(#REF!)-2)*1)&gt;50,0,1), "")</f>
        <v/>
      </c>
      <c r="AH1" s="1" t="str">
        <f>IFERROR(IF((RIGHT(#REF!,LEN(#REF!)-2)*1)&gt;50,0,1), "")</f>
        <v/>
      </c>
      <c r="AI1" s="1" t="str">
        <f>IFERROR(IF((RIGHT(#REF!,LEN(#REF!)-2)*1)&gt;50,0,1), "")</f>
        <v/>
      </c>
      <c r="AJ1" s="1" t="str">
        <f>IFERROR(IF((RIGHT(#REF!,LEN(#REF!)-2)*1)&gt;50,0,1), "")</f>
        <v/>
      </c>
      <c r="AK1" s="1" t="str">
        <f>IFERROR(IF((RIGHT(#REF!,LEN(#REF!)-2)*1)&gt;50,0,1), "")</f>
        <v/>
      </c>
      <c r="AL1" s="1" t="str">
        <f>IFERROR(IF((RIGHT(#REF!,LEN(#REF!)-2)*1)&gt;50,0,1), "")</f>
        <v/>
      </c>
      <c r="AM1" s="1" t="str">
        <f>IFERROR(IF((RIGHT(#REF!,LEN(#REF!)-2)*1)&gt;50,0,1), "")</f>
        <v/>
      </c>
      <c r="AN1" s="1" t="str">
        <f>IFERROR(IF((RIGHT(#REF!,LEN(#REF!)-2)*1)&gt;50,0,1), "")</f>
        <v/>
      </c>
      <c r="AO1" s="1" t="str">
        <f>IFERROR(IF((RIGHT(#REF!,LEN(#REF!)-2)*1)&gt;50,0,1), "")</f>
        <v/>
      </c>
      <c r="AP1" s="1" t="str">
        <f>IFERROR(IF((RIGHT(#REF!,LEN(#REF!)-2)*1)&gt;50,0,1), "")</f>
        <v/>
      </c>
      <c r="AQ1" s="1" t="str">
        <f>IFERROR(IF((RIGHT(#REF!,LEN(#REF!)-2)*1)&gt;50,0,1), "")</f>
        <v/>
      </c>
      <c r="AR1" s="1" t="str">
        <f>IFERROR(IF((RIGHT(#REF!,LEN(#REF!)-2)*1)&gt;50,0,1), "")</f>
        <v/>
      </c>
      <c r="AS1" s="1" t="str">
        <f>IFERROR(IF((RIGHT(#REF!,LEN(#REF!)-2)*1)&gt;50,0,1), "")</f>
        <v/>
      </c>
      <c r="AT1" s="1" t="str">
        <f>IFERROR(IF((RIGHT(#REF!,LEN(#REF!)-2)*1)&gt;50,1,0), "")</f>
        <v/>
      </c>
      <c r="AU1" s="1" t="str">
        <f>IFERROR(IF((RIGHT(#REF!,LEN(#REF!)-2)*1)&gt;50,1,0), "")</f>
        <v/>
      </c>
      <c r="AV1" s="1" t="str">
        <f>IFERROR(IF((RIGHT(#REF!,LEN(#REF!)-2)*1)&gt;50,1,0), "")</f>
        <v/>
      </c>
      <c r="AW1" s="1" t="str">
        <f>IFERROR(IF((RIGHT(#REF!,LEN(#REF!)-2)*1)&gt;50,1,0), "")</f>
        <v/>
      </c>
      <c r="AX1" s="1" t="str">
        <f>IFERROR(IF((RIGHT(#REF!,LEN(#REF!)-2)*1)&gt;50,1,0), "")</f>
        <v/>
      </c>
      <c r="AY1" s="1" t="str">
        <f>IFERROR(IF((RIGHT(#REF!,LEN(#REF!)-2)*1)&gt;50,1,0), "")</f>
        <v/>
      </c>
      <c r="AZ1" s="1" t="str">
        <f>IFERROR(IF((RIGHT(#REF!,LEN(#REF!)-2)*1)&gt;50,1,0), "")</f>
        <v/>
      </c>
      <c r="BA1" s="1" t="str">
        <f>IFERROR(IF((RIGHT(#REF!,LEN(#REF!)-2)*1)&gt;50,1,0), "")</f>
        <v/>
      </c>
      <c r="BB1" s="1" t="str">
        <f>IFERROR(IF((RIGHT(#REF!,LEN(#REF!)-2)*1)&gt;50,1,0), "")</f>
        <v/>
      </c>
    </row>
    <row r="3" spans="1:54" x14ac:dyDescent="0.2">
      <c r="A3" s="1" t="str">
        <f>T_iii_strat1!A1</f>
        <v>T_iii_strat1</v>
      </c>
      <c r="L3" s="1" t="str">
        <f>T_iii_strat2!A1</f>
        <v>T_iii_strat2</v>
      </c>
      <c r="W3" s="1" t="str">
        <f>T_iii_strat3!A1</f>
        <v>T_iii_strat3</v>
      </c>
    </row>
    <row r="4" spans="1:54" ht="12" thickBot="1" x14ac:dyDescent="0.25">
      <c r="A4" s="57"/>
      <c r="B4" s="57"/>
      <c r="C4" s="57"/>
      <c r="D4" s="57"/>
      <c r="E4" s="57"/>
      <c r="F4" s="57"/>
      <c r="G4" s="57"/>
      <c r="H4" s="57"/>
      <c r="I4" s="57"/>
      <c r="L4" s="57"/>
      <c r="M4" s="57"/>
      <c r="N4" s="57"/>
      <c r="O4" s="57"/>
      <c r="P4" s="57"/>
      <c r="Q4" s="57"/>
      <c r="R4" s="57"/>
      <c r="S4" s="57"/>
      <c r="T4" s="57"/>
      <c r="W4" s="57"/>
      <c r="X4" s="57"/>
      <c r="Y4" s="57"/>
      <c r="Z4" s="57"/>
      <c r="AA4" s="57"/>
      <c r="AB4" s="57"/>
      <c r="AC4" s="57"/>
      <c r="AD4" s="57"/>
      <c r="AE4" s="57"/>
    </row>
    <row r="5" spans="1:54" s="12" customFormat="1" ht="15.75" x14ac:dyDescent="0.25">
      <c r="A5" s="76" t="str">
        <f>_xlfn.CONCAT(UPPER(RIGHT(A3,LEN(A3)-6)),": ",'[1]Quantitative Indicators '!$B$20)</f>
        <v>STRAT1: Sales price of malaria blood testing to customers</v>
      </c>
      <c r="B5" s="76"/>
      <c r="C5" s="76"/>
      <c r="D5" s="76"/>
      <c r="E5" s="76"/>
      <c r="F5" s="76"/>
      <c r="G5" s="76"/>
      <c r="H5" s="76"/>
      <c r="I5" s="76"/>
      <c r="L5" s="76" t="str">
        <f>_xlfn.CONCAT(UPPER(RIGHT(L3,LEN(L3)-6)),": ",'[1]Quantitative Indicators '!$B$20)</f>
        <v>STRAT2: Sales price of malaria blood testing to customers</v>
      </c>
      <c r="M5" s="76"/>
      <c r="N5" s="76"/>
      <c r="O5" s="76"/>
      <c r="P5" s="76"/>
      <c r="Q5" s="76"/>
      <c r="R5" s="76"/>
      <c r="S5" s="76"/>
      <c r="T5" s="76"/>
      <c r="W5" s="76" t="str">
        <f>_xlfn.CONCAT(UPPER(RIGHT(W3,LEN(W3)-6)),": ",'[1]Quantitative Indicators '!$B$20)</f>
        <v>STRAT3: Sales price of malaria blood testing to customers</v>
      </c>
      <c r="X5" s="76"/>
      <c r="Y5" s="76"/>
      <c r="Z5" s="76"/>
      <c r="AA5" s="76"/>
      <c r="AB5" s="76"/>
      <c r="AC5" s="76"/>
      <c r="AD5" s="76"/>
      <c r="AE5" s="76"/>
    </row>
    <row r="6" spans="1:54" s="3" customFormat="1" ht="56.25" customHeight="1" x14ac:dyDescent="0.2">
      <c r="A6" s="77" t="s">
        <v>11</v>
      </c>
      <c r="B6" s="62" t="str">
        <f>T_iii_mic_ad_strat1!$B1</f>
        <v>Private Not For-Profit Facility</v>
      </c>
      <c r="C6" s="62" t="str">
        <f>T_iii_mic_ad_strat1!$F1</f>
        <v>Private For-Profit Facility</v>
      </c>
      <c r="D6" s="62" t="str">
        <f>T_iii_mic_ad_strat1!$J1</f>
        <v>Pharmacy</v>
      </c>
      <c r="E6" s="62" t="str">
        <f>T_iii_mic_ad_strat1!$N1</f>
        <v>Laboratory</v>
      </c>
      <c r="F6" s="62" t="str">
        <f>T_iii_mic_ad_strat1!$R1</f>
        <v>PPMV</v>
      </c>
      <c r="G6" s="62" t="str">
        <f>T_iii_mic_ad_strat1!$V1</f>
        <v>Informal</v>
      </c>
      <c r="H6" s="62" t="str">
        <f>T_iii_mic_ad_strat1!$Z1</f>
        <v>Retail total</v>
      </c>
      <c r="I6" s="62" t="str">
        <f>T_iii_mic_ad_strat1!$AD1</f>
        <v>Wholesale</v>
      </c>
      <c r="L6" s="80" t="s">
        <v>11</v>
      </c>
      <c r="M6" s="63" t="str">
        <f>T_iii_mic_ad_strat1!$B1</f>
        <v>Private Not For-Profit Facility</v>
      </c>
      <c r="N6" s="63" t="str">
        <f>T_iii_mic_ad_strat1!$F1</f>
        <v>Private For-Profit Facility</v>
      </c>
      <c r="O6" s="63" t="str">
        <f>T_iii_mic_ad_strat1!$J1</f>
        <v>Pharmacy</v>
      </c>
      <c r="P6" s="63" t="str">
        <f>T_iii_mic_ad_strat1!$N1</f>
        <v>Laboratory</v>
      </c>
      <c r="Q6" s="63" t="str">
        <f>T_iii_mic_ad_strat1!$R1</f>
        <v>PPMV</v>
      </c>
      <c r="R6" s="63" t="str">
        <f>T_iii_mic_ad_strat1!$V1</f>
        <v>Informal</v>
      </c>
      <c r="S6" s="63" t="str">
        <f>T_iii_mic_ad_strat1!$Z1</f>
        <v>Retail total</v>
      </c>
      <c r="T6" s="63" t="str">
        <f>T_iii_mic_ad_strat1!$AD1</f>
        <v>Wholesale</v>
      </c>
      <c r="W6" s="83" t="s">
        <v>11</v>
      </c>
      <c r="X6" s="64" t="str">
        <f>T_iii_mic_ad_strat1!$B1</f>
        <v>Private Not For-Profit Facility</v>
      </c>
      <c r="Y6" s="64" t="str">
        <f>T_iii_mic_ad_strat1!$F1</f>
        <v>Private For-Profit Facility</v>
      </c>
      <c r="Z6" s="64" t="str">
        <f>T_iii_mic_ad_strat1!$J1</f>
        <v>Pharmacy</v>
      </c>
      <c r="AA6" s="64" t="str">
        <f>T_iii_mic_ad_strat1!$N1</f>
        <v>Laboratory</v>
      </c>
      <c r="AB6" s="64" t="str">
        <f>T_iii_mic_ad_strat1!$R1</f>
        <v>PPMV</v>
      </c>
      <c r="AC6" s="64" t="str">
        <f>T_iii_mic_ad_strat1!$V1</f>
        <v>Informal</v>
      </c>
      <c r="AD6" s="64" t="str">
        <f>T_iii_mic_ad_strat1!$Z1</f>
        <v>Retail total</v>
      </c>
      <c r="AE6" s="64" t="str">
        <f>T_iii_mic_ad_strat1!$AD1</f>
        <v>Wholesale</v>
      </c>
    </row>
    <row r="7" spans="1:54" s="4" customFormat="1" ht="8.25" x14ac:dyDescent="0.15">
      <c r="A7" s="78"/>
      <c r="B7" s="49" t="str">
        <f>"Median Naira"</f>
        <v>Median Naira</v>
      </c>
      <c r="C7" s="49" t="s">
        <v>12</v>
      </c>
      <c r="D7" s="49" t="s">
        <v>12</v>
      </c>
      <c r="E7" s="49" t="s">
        <v>12</v>
      </c>
      <c r="F7" s="49" t="s">
        <v>12</v>
      </c>
      <c r="G7" s="49" t="s">
        <v>12</v>
      </c>
      <c r="H7" s="49" t="s">
        <v>12</v>
      </c>
      <c r="I7" s="49" t="s">
        <v>12</v>
      </c>
      <c r="L7" s="81"/>
      <c r="M7" s="51" t="str">
        <f>"Median Naira"</f>
        <v>Median Naira</v>
      </c>
      <c r="N7" s="51" t="str">
        <f t="shared" ref="N7:T7" si="0">"Median Naira"</f>
        <v>Median Naira</v>
      </c>
      <c r="O7" s="51" t="str">
        <f t="shared" si="0"/>
        <v>Median Naira</v>
      </c>
      <c r="P7" s="51" t="str">
        <f t="shared" si="0"/>
        <v>Median Naira</v>
      </c>
      <c r="Q7" s="51" t="str">
        <f t="shared" si="0"/>
        <v>Median Naira</v>
      </c>
      <c r="R7" s="51" t="str">
        <f t="shared" si="0"/>
        <v>Median Naira</v>
      </c>
      <c r="S7" s="51" t="str">
        <f t="shared" si="0"/>
        <v>Median Naira</v>
      </c>
      <c r="T7" s="51" t="str">
        <f t="shared" si="0"/>
        <v>Median Naira</v>
      </c>
      <c r="W7" s="84"/>
      <c r="X7" s="53" t="str">
        <f>"Median Naira"</f>
        <v>Median Naira</v>
      </c>
      <c r="Y7" s="53" t="str">
        <f t="shared" ref="Y7:AE7" si="1">"Median Naira"</f>
        <v>Median Naira</v>
      </c>
      <c r="Z7" s="53" t="str">
        <f t="shared" si="1"/>
        <v>Median Naira</v>
      </c>
      <c r="AA7" s="53" t="str">
        <f t="shared" si="1"/>
        <v>Median Naira</v>
      </c>
      <c r="AB7" s="53" t="str">
        <f t="shared" si="1"/>
        <v>Median Naira</v>
      </c>
      <c r="AC7" s="53" t="str">
        <f t="shared" si="1"/>
        <v>Median Naira</v>
      </c>
      <c r="AD7" s="53" t="str">
        <f t="shared" si="1"/>
        <v>Median Naira</v>
      </c>
      <c r="AE7" s="53" t="str">
        <f t="shared" si="1"/>
        <v>Median Naira</v>
      </c>
    </row>
    <row r="8" spans="1:54" s="4" customFormat="1" ht="8.25" x14ac:dyDescent="0.15">
      <c r="A8" s="79"/>
      <c r="B8" s="50" t="str">
        <f>"[IQR](N)"</f>
        <v>[IQR](N)</v>
      </c>
      <c r="C8" s="50" t="str">
        <f t="shared" ref="C8:I8" si="2">"[IQR](N)"</f>
        <v>[IQR](N)</v>
      </c>
      <c r="D8" s="50" t="str">
        <f t="shared" si="2"/>
        <v>[IQR](N)</v>
      </c>
      <c r="E8" s="50" t="str">
        <f t="shared" si="2"/>
        <v>[IQR](N)</v>
      </c>
      <c r="F8" s="50" t="str">
        <f t="shared" si="2"/>
        <v>[IQR](N)</v>
      </c>
      <c r="G8" s="50" t="str">
        <f t="shared" si="2"/>
        <v>[IQR](N)</v>
      </c>
      <c r="H8" s="50" t="str">
        <f t="shared" si="2"/>
        <v>[IQR](N)</v>
      </c>
      <c r="I8" s="50" t="str">
        <f t="shared" si="2"/>
        <v>[IQR](N)</v>
      </c>
      <c r="L8" s="82"/>
      <c r="M8" s="52" t="str">
        <f>"[IQR](N)"</f>
        <v>[IQR](N)</v>
      </c>
      <c r="N8" s="52" t="str">
        <f t="shared" ref="N8:T8" si="3">"[IQR](N)"</f>
        <v>[IQR](N)</v>
      </c>
      <c r="O8" s="52" t="str">
        <f t="shared" si="3"/>
        <v>[IQR](N)</v>
      </c>
      <c r="P8" s="52" t="str">
        <f t="shared" si="3"/>
        <v>[IQR](N)</v>
      </c>
      <c r="Q8" s="52" t="str">
        <f t="shared" si="3"/>
        <v>[IQR](N)</v>
      </c>
      <c r="R8" s="52" t="str">
        <f t="shared" si="3"/>
        <v>[IQR](N)</v>
      </c>
      <c r="S8" s="52" t="str">
        <f t="shared" si="3"/>
        <v>[IQR](N)</v>
      </c>
      <c r="T8" s="52" t="str">
        <f t="shared" si="3"/>
        <v>[IQR](N)</v>
      </c>
      <c r="W8" s="85"/>
      <c r="X8" s="54" t="str">
        <f>"[IQR](N)"</f>
        <v>[IQR](N)</v>
      </c>
      <c r="Y8" s="54" t="str">
        <f t="shared" ref="Y8:AE8" si="4">"[IQR](N)"</f>
        <v>[IQR](N)</v>
      </c>
      <c r="Z8" s="54" t="str">
        <f t="shared" si="4"/>
        <v>[IQR](N)</v>
      </c>
      <c r="AA8" s="54" t="str">
        <f t="shared" si="4"/>
        <v>[IQR](N)</v>
      </c>
      <c r="AB8" s="54" t="str">
        <f t="shared" si="4"/>
        <v>[IQR](N)</v>
      </c>
      <c r="AC8" s="54" t="str">
        <f t="shared" si="4"/>
        <v>[IQR](N)</v>
      </c>
      <c r="AD8" s="54" t="str">
        <f t="shared" si="4"/>
        <v>[IQR](N)</v>
      </c>
      <c r="AE8" s="54" t="str">
        <f t="shared" si="4"/>
        <v>[IQR](N)</v>
      </c>
    </row>
    <row r="9" spans="1:54" s="6" customFormat="1" x14ac:dyDescent="0.2">
      <c r="A9" s="5" t="s">
        <v>55</v>
      </c>
      <c r="B9" s="35">
        <f>ROUND(T_iii_strat1!B4,1)</f>
        <v>2000</v>
      </c>
      <c r="C9" s="35">
        <f>ROUND(T_iii_strat1!F4,1)</f>
        <v>3000</v>
      </c>
      <c r="D9" s="35">
        <f>ROUND(T_iii_strat1!J4,1)</f>
        <v>1500</v>
      </c>
      <c r="E9" s="35">
        <f>ROUND(T_iii_strat1!N4,1)</f>
        <v>1500</v>
      </c>
      <c r="F9" s="35">
        <f>ROUND(T_iii_strat1!R4,1)</f>
        <v>0</v>
      </c>
      <c r="G9" s="35">
        <f>ROUND(T_iii_strat1!V4,1)</f>
        <v>0</v>
      </c>
      <c r="H9" s="35">
        <f>ROUND(T_iii_strat1!Z4,1)</f>
        <v>2500</v>
      </c>
      <c r="I9" s="35">
        <f>ROUND(T_iii_strat1!AD4,1)</f>
        <v>0</v>
      </c>
      <c r="J9" s="31"/>
      <c r="K9" s="31"/>
      <c r="L9" s="32" t="s">
        <v>55</v>
      </c>
      <c r="M9" s="35">
        <f>ROUND(T_iii_strat2!B4,1)</f>
        <v>500</v>
      </c>
      <c r="N9" s="35">
        <f>ROUND(T_iii_strat2!F4,1)</f>
        <v>1000</v>
      </c>
      <c r="O9" s="35">
        <f>ROUND(T_iii_strat2!J4,1)</f>
        <v>1000</v>
      </c>
      <c r="P9" s="35">
        <f>ROUND(T_iii_strat2!N4,1)</f>
        <v>500</v>
      </c>
      <c r="Q9" s="35">
        <f>ROUND(T_iii_strat2!R4,1)</f>
        <v>0</v>
      </c>
      <c r="R9" s="35">
        <f>ROUND(T_iii_strat2!V4,1)</f>
        <v>0</v>
      </c>
      <c r="S9" s="35">
        <f>ROUND(T_iii_strat2!Z4,1)</f>
        <v>500</v>
      </c>
      <c r="T9" s="35">
        <f>ROUND(T_iii_strat2!AD4,1)</f>
        <v>0</v>
      </c>
      <c r="U9" s="31"/>
      <c r="V9" s="31"/>
      <c r="W9" s="32" t="s">
        <v>55</v>
      </c>
      <c r="X9" s="35">
        <f>ROUND(T_iii_strat3!B4,1)</f>
        <v>2000</v>
      </c>
      <c r="Y9" s="35">
        <f>ROUND(T_iii_strat3!F4,1)</f>
        <v>2000</v>
      </c>
      <c r="Z9" s="35">
        <f>ROUND(T_iii_strat3!J4,1)</f>
        <v>0</v>
      </c>
      <c r="AA9" s="35">
        <f>ROUND(T_iii_strat3!N4,1)</f>
        <v>2000</v>
      </c>
      <c r="AB9" s="35">
        <f>ROUND(T_iii_strat3!R4,1)</f>
        <v>0</v>
      </c>
      <c r="AC9" s="35">
        <f>ROUND(T_iii_strat3!V4,1)</f>
        <v>0</v>
      </c>
      <c r="AD9" s="35">
        <f>ROUND(T_iii_strat3!Z4,1)</f>
        <v>2000</v>
      </c>
      <c r="AE9" s="35">
        <f>ROUND(T_iii_strat3!AD4,1)</f>
        <v>0</v>
      </c>
    </row>
    <row r="10" spans="1:54" s="11" customFormat="1" ht="8.25" x14ac:dyDescent="0.15">
      <c r="B10" s="55" t="str">
        <f>IF(T_iii_strat1!C4="","-", (CONCATENATE("[",ROUND(T_iii_strat1!C4,1),"; ",ROUND(T_iii_strat1!D4,1),"]", " (", T_iii_strat1!E4, ")")))</f>
        <v>[1500; 3000] (8)</v>
      </c>
      <c r="C10" s="55" t="str">
        <f>IF(T_iii_strat1!G4="","-", (CONCATENATE("[",ROUND(T_iii_strat1!G4,1),"; ",ROUND(T_iii_strat1!H4,1),"]", " (", T_iii_strat1!I4, ")")))</f>
        <v>[2500; 3500] (7)</v>
      </c>
      <c r="D10" s="55" t="str">
        <f>IF(T_iii_strat1!K4="","-", (CONCATENATE("[",ROUND(T_iii_strat1!K4,1),"; ",ROUND(T_iii_strat1!L4,1),"]", " (", T_iii_strat1!M4, ")")))</f>
        <v>[1500; 2000] (2)</v>
      </c>
      <c r="E10" s="55" t="str">
        <f>IF(T_iii_strat1!O4="","-", (CONCATENATE("[",ROUND(T_iii_strat1!O4,1),"; ",ROUND(T_iii_strat1!P4,1),"]", " (", T_iii_strat1!Q4, ")")))</f>
        <v>[1500; 1500] (1)</v>
      </c>
      <c r="F10" s="55" t="str">
        <f>IF(T_iii_strat1!S4="","-", (CONCATENATE("[",ROUND(T_iii_strat1!S4,1),"; ",ROUND(T_iii_strat1!T4,1),"]", " (", T_iii_strat1!U4, ")")))</f>
        <v>[0; 0] (0)</v>
      </c>
      <c r="G10" s="55" t="str">
        <f>IF(T_iii_strat1!W4="","-", (CONCATENATE("[",ROUND(T_iii_strat1!W4,1),"; ",ROUND(T_iii_strat1!X4,1),"]", " (", T_iii_strat1!Y4, ")")))</f>
        <v>[0; 0] (0)</v>
      </c>
      <c r="H10" s="55" t="str">
        <f>IF(T_iii_strat1!AA4="","-", (CONCATENATE("[",ROUND(T_iii_strat1!AA4,1),"; ",ROUND(T_iii_strat1!AB4,1),"]", " (", T_iii_strat1!AC4, ")")))</f>
        <v>[1500; 3000] (18)</v>
      </c>
      <c r="I10" s="55" t="str">
        <f>IF(T_iii_strat1!AE4="","-", (CONCATENATE("[",ROUND(T_iii_strat1!AE4,1),"; ",ROUND(T_iii_strat1!AF4,1),"]", " (", T_iii_strat1!AG4, ")")))</f>
        <v>[0; 0] (0)</v>
      </c>
      <c r="J10" s="33"/>
      <c r="K10" s="33"/>
      <c r="L10" s="33"/>
      <c r="M10" s="55" t="str">
        <f>IF(T_iii_strat2!C4="","-", (CONCATENATE("[",ROUND(T_iii_strat2!C4,1),"; ",ROUND(T_iii_strat2!D4,1),"]", " (", T_iii_strat2!E4, ")")))</f>
        <v>[500; 1000] (8)</v>
      </c>
      <c r="N10" s="55" t="str">
        <f>IF(T_iii_strat2!G4="","-", (CONCATENATE("[",ROUND(T_iii_strat2!G4,1),"; ",ROUND(T_iii_strat2!H4,1),"]", " (", T_iii_strat2!I4, ")")))</f>
        <v>[500; 1000] (47)</v>
      </c>
      <c r="O10" s="55" t="str">
        <f>IF(T_iii_strat2!K4="","-", (CONCATENATE("[",ROUND(T_iii_strat2!K4,1),"; ",ROUND(T_iii_strat2!L4,1),"]", " (", T_iii_strat2!M4, ")")))</f>
        <v>[1000; 1000] (6)</v>
      </c>
      <c r="P10" s="55" t="str">
        <f>IF(T_iii_strat2!O4="","-", (CONCATENATE("[",ROUND(T_iii_strat2!O4,1),"; ",ROUND(T_iii_strat2!P4,1),"]", " (", T_iii_strat2!Q4, ")")))</f>
        <v>[500; 1000] (58)</v>
      </c>
      <c r="Q10" s="55" t="str">
        <f>IF(T_iii_strat2!S4="","-", (CONCATENATE("[",ROUND(T_iii_strat2!S4,1),"; ",ROUND(T_iii_strat2!T4,1),"]", " (", T_iii_strat2!U4, ")")))</f>
        <v>[0; 0] (0)</v>
      </c>
      <c r="R10" s="55" t="str">
        <f>IF(T_iii_strat2!W4="","-", (CONCATENATE("[",ROUND(T_iii_strat2!W4,1),"; ",ROUND(T_iii_strat2!X4,1),"]", " (", T_iii_strat2!Y4, ")")))</f>
        <v>[0; 0] (0)</v>
      </c>
      <c r="S10" s="55" t="str">
        <f>IF(T_iii_strat2!AA4="","-", (CONCATENATE("[",ROUND(T_iii_strat2!AA4,1),"; ",ROUND(T_iii_strat2!AB4,1),"]", " (", T_iii_strat2!AC4, ")")))</f>
        <v>[500; 1000] (119)</v>
      </c>
      <c r="T10" s="55" t="str">
        <f>IF(T_iii_strat2!AE4="","-", (CONCATENATE("[",ROUND(T_iii_strat2!AE4,1),"; ",ROUND(T_iii_strat2!AF4,1),"]", " (", T_iii_strat2!AG4, ")")))</f>
        <v>[0; 0] (0)</v>
      </c>
      <c r="U10" s="33"/>
      <c r="V10" s="33"/>
      <c r="W10" s="33"/>
      <c r="X10" s="55" t="str">
        <f>IF(T_iii_strat3!C4="","-", (CONCATENATE("[",ROUND(T_iii_strat3!C4,1),"; ",ROUND(T_iii_strat3!D4,1),"]", " (", T_iii_strat3!E4, ")")))</f>
        <v>[2000; 2000] (2)</v>
      </c>
      <c r="Y10" s="55" t="str">
        <f>IF(T_iii_strat3!G4="","-", (CONCATENATE("[",ROUND(T_iii_strat3!G4,1),"; ",ROUND(T_iii_strat3!H4,1),"]", " (", T_iii_strat3!I4, ")")))</f>
        <v>[2000; 3500] (20)</v>
      </c>
      <c r="Z10" s="55" t="str">
        <f>IF(T_iii_strat3!K4="","-", (CONCATENATE("[",ROUND(T_iii_strat3!K4,1),"; ",ROUND(T_iii_strat3!L4,1),"]", " (", T_iii_strat3!M4, ")")))</f>
        <v>[0; 0] (0)</v>
      </c>
      <c r="AA10" s="55" t="str">
        <f>IF(T_iii_strat3!O4="","-", (CONCATENATE("[",ROUND(T_iii_strat3!O4,1),"; ",ROUND(T_iii_strat3!P4,1),"]", " (", T_iii_strat3!Q4, ")")))</f>
        <v>[1500; 2000] (54)</v>
      </c>
      <c r="AB10" s="55" t="str">
        <f>IF(T_iii_strat3!S4="","-", (CONCATENATE("[",ROUND(T_iii_strat3!S4,1),"; ",ROUND(T_iii_strat3!T4,1),"]", " (", T_iii_strat3!U4, ")")))</f>
        <v>[0; 0] (0)</v>
      </c>
      <c r="AC10" s="55" t="str">
        <f>IF(T_iii_strat3!W4="","-", (CONCATENATE("[",ROUND(T_iii_strat3!W4,1),"; ",ROUND(T_iii_strat3!X4,1),"]", " (", T_iii_strat3!Y4, ")")))</f>
        <v>[0; 0] (0)</v>
      </c>
      <c r="AD10" s="55" t="str">
        <f>IF(T_iii_strat3!AA4="","-", (CONCATENATE("[",ROUND(T_iii_strat3!AA4,1),"; ",ROUND(T_iii_strat3!AB4,1),"]", " (", T_iii_strat3!AC4, ")")))</f>
        <v>[1500; 2000] (76)</v>
      </c>
      <c r="AE10" s="55" t="str">
        <f>IF(T_iii_strat3!AE4="","-", (CONCATENATE("[",ROUND(T_iii_strat3!AE4,1),"; ",ROUND(T_iii_strat3!AF4,1),"]", " (", T_iii_strat3!AG4, ")")))</f>
        <v>[0; 0] (0)</v>
      </c>
    </row>
    <row r="11" spans="1:54" s="6" customFormat="1" x14ac:dyDescent="0.2">
      <c r="A11" s="5" t="s">
        <v>56</v>
      </c>
      <c r="B11" s="35">
        <f>ROUND(T_iii_strat1!B5,1)</f>
        <v>2000</v>
      </c>
      <c r="C11" s="35">
        <f>ROUND(T_iii_strat1!F5,1)</f>
        <v>2500</v>
      </c>
      <c r="D11" s="35">
        <f>ROUND(T_iii_strat1!J5,1)</f>
        <v>1500</v>
      </c>
      <c r="E11" s="35">
        <f>ROUND(T_iii_strat1!N5,1)</f>
        <v>1500</v>
      </c>
      <c r="F11" s="35">
        <f>ROUND(T_iii_strat1!R5,1)</f>
        <v>0</v>
      </c>
      <c r="G11" s="35">
        <f>ROUND(T_iii_strat1!V5,1)</f>
        <v>0</v>
      </c>
      <c r="H11" s="35">
        <f>ROUND(T_iii_strat1!Z5,1)</f>
        <v>2000</v>
      </c>
      <c r="I11" s="35">
        <f>ROUND(T_iii_strat1!AD5,1)</f>
        <v>0</v>
      </c>
      <c r="J11" s="31"/>
      <c r="K11" s="31"/>
      <c r="L11" s="32" t="s">
        <v>56</v>
      </c>
      <c r="M11" s="35">
        <f>ROUND(T_iii_strat2!B5,1)</f>
        <v>300</v>
      </c>
      <c r="N11" s="35">
        <f>ROUND(T_iii_strat2!F5,1)</f>
        <v>1000</v>
      </c>
      <c r="O11" s="35">
        <f>ROUND(T_iii_strat2!J5,1)</f>
        <v>1000</v>
      </c>
      <c r="P11" s="35">
        <f>ROUND(T_iii_strat2!N5,1)</f>
        <v>500</v>
      </c>
      <c r="Q11" s="35">
        <f>ROUND(T_iii_strat2!R5,1)</f>
        <v>0</v>
      </c>
      <c r="R11" s="35">
        <f>ROUND(T_iii_strat2!V5,1)</f>
        <v>0</v>
      </c>
      <c r="S11" s="35">
        <f>ROUND(T_iii_strat2!Z5,1)</f>
        <v>500</v>
      </c>
      <c r="T11" s="35">
        <f>ROUND(T_iii_strat2!AD5,1)</f>
        <v>0</v>
      </c>
      <c r="U11" s="31"/>
      <c r="V11" s="31"/>
      <c r="W11" s="32" t="s">
        <v>56</v>
      </c>
      <c r="X11" s="35">
        <f>ROUND(T_iii_strat3!B5,1)</f>
        <v>2000</v>
      </c>
      <c r="Y11" s="35">
        <f>ROUND(T_iii_strat3!F5,1)</f>
        <v>2000</v>
      </c>
      <c r="Z11" s="35">
        <f>ROUND(T_iii_strat3!J5,1)</f>
        <v>0</v>
      </c>
      <c r="AA11" s="35">
        <f>ROUND(T_iii_strat3!N5,1)</f>
        <v>1500</v>
      </c>
      <c r="AB11" s="35">
        <f>ROUND(T_iii_strat3!R5,1)</f>
        <v>0</v>
      </c>
      <c r="AC11" s="35">
        <f>ROUND(T_iii_strat3!V5,1)</f>
        <v>0</v>
      </c>
      <c r="AD11" s="35">
        <f>ROUND(T_iii_strat3!Z5,1)</f>
        <v>2000</v>
      </c>
      <c r="AE11" s="35">
        <f>ROUND(T_iii_strat3!AD5,1)</f>
        <v>0</v>
      </c>
    </row>
    <row r="12" spans="1:54" x14ac:dyDescent="0.2">
      <c r="B12" s="55" t="str">
        <f>IF(T_iii_strat1!C5="","-", (CONCATENATE("[",ROUND(T_iii_strat1!C5,1),"; ",ROUND(T_iii_strat1!D5,1),"]", " (", T_iii_strat1!E5, ")")))</f>
        <v>[1500; 3000] (8)</v>
      </c>
      <c r="C12" s="55" t="str">
        <f>IF(T_iii_strat1!G5="","-", (CONCATENATE("[",ROUND(T_iii_strat1!G5,1),"; ",ROUND(T_iii_strat1!H5,1),"]", " (", T_iii_strat1!I5, ")")))</f>
        <v>[1500; 3000] (7)</v>
      </c>
      <c r="D12" s="55" t="str">
        <f>IF(T_iii_strat1!K5="","-", (CONCATENATE("[",ROUND(T_iii_strat1!K5,1),"; ",ROUND(T_iii_strat1!L5,1),"]", " (", T_iii_strat1!M5, ")")))</f>
        <v>[1000; 1500] (2)</v>
      </c>
      <c r="E12" s="55" t="str">
        <f>IF(T_iii_strat1!O5="","-", (CONCATENATE("[",ROUND(T_iii_strat1!O5,1),"; ",ROUND(T_iii_strat1!P5,1),"]", " (", T_iii_strat1!Q5, ")")))</f>
        <v>[1500; 1500] (1)</v>
      </c>
      <c r="F12" s="55" t="str">
        <f>IF(T_iii_strat1!S5="","-", (CONCATENATE("[",ROUND(T_iii_strat1!S5,1),"; ",ROUND(T_iii_strat1!T5,1),"]", " (", T_iii_strat1!U5, ")")))</f>
        <v>[0; 0] (0)</v>
      </c>
      <c r="G12" s="55" t="str">
        <f>IF(T_iii_strat1!W5="","-", (CONCATENATE("[",ROUND(T_iii_strat1!W5,1),"; ",ROUND(T_iii_strat1!X5,1),"]", " (", T_iii_strat1!Y5, ")")))</f>
        <v>[0; 0] (0)</v>
      </c>
      <c r="H12" s="55" t="str">
        <f>IF(T_iii_strat1!AA5="","-", (CONCATENATE("[",ROUND(T_iii_strat1!AA5,1),"; ",ROUND(T_iii_strat1!AB5,1),"]", " (", T_iii_strat1!AC5, ")")))</f>
        <v>[1500; 3000] (18)</v>
      </c>
      <c r="I12" s="55" t="str">
        <f>IF(T_iii_strat1!AE5="","-", (CONCATENATE("[",ROUND(T_iii_strat1!AE5,1),"; ",ROUND(T_iii_strat1!AF5,1),"]", " (", T_iii_strat1!AG5, ")")))</f>
        <v>[0; 0] (0)</v>
      </c>
      <c r="J12" s="34"/>
      <c r="K12" s="34"/>
      <c r="L12" s="34"/>
      <c r="M12" s="55" t="str">
        <f>IF(T_iii_strat2!C5="","-", (CONCATENATE("[",ROUND(T_iii_strat2!C5,1),"; ",ROUND(T_iii_strat2!D5,1),"]", " (", T_iii_strat2!E5, ")")))</f>
        <v>[300; 1000] (8)</v>
      </c>
      <c r="N12" s="55" t="str">
        <f>IF(T_iii_strat2!G5="","-", (CONCATENATE("[",ROUND(T_iii_strat2!G5,1),"; ",ROUND(T_iii_strat2!H5,1),"]", " (", T_iii_strat2!I5, ")")))</f>
        <v>[500; 1000] (48)</v>
      </c>
      <c r="O12" s="55" t="str">
        <f>IF(T_iii_strat2!K5="","-", (CONCATENATE("[",ROUND(T_iii_strat2!K5,1),"; ",ROUND(T_iii_strat2!L5,1),"]", " (", T_iii_strat2!M5, ")")))</f>
        <v>[500; 1000] (6)</v>
      </c>
      <c r="P12" s="55" t="str">
        <f>IF(T_iii_strat2!O5="","-", (CONCATENATE("[",ROUND(T_iii_strat2!O5,1),"; ",ROUND(T_iii_strat2!P5,1),"]", " (", T_iii_strat2!Q5, ")")))</f>
        <v>[500; 1000] (58)</v>
      </c>
      <c r="Q12" s="55" t="str">
        <f>IF(T_iii_strat2!S5="","-", (CONCATENATE("[",ROUND(T_iii_strat2!S5,1),"; ",ROUND(T_iii_strat2!T5,1),"]", " (", T_iii_strat2!U5, ")")))</f>
        <v>[0; 0] (0)</v>
      </c>
      <c r="R12" s="55" t="str">
        <f>IF(T_iii_strat2!W5="","-", (CONCATENATE("[",ROUND(T_iii_strat2!W5,1),"; ",ROUND(T_iii_strat2!X5,1),"]", " (", T_iii_strat2!Y5, ")")))</f>
        <v>[0; 0] (0)</v>
      </c>
      <c r="S12" s="55" t="str">
        <f>IF(T_iii_strat2!AA5="","-", (CONCATENATE("[",ROUND(T_iii_strat2!AA5,1),"; ",ROUND(T_iii_strat2!AB5,1),"]", " (", T_iii_strat2!AC5, ")")))</f>
        <v>[500; 1000] (120)</v>
      </c>
      <c r="T12" s="55" t="str">
        <f>IF(T_iii_strat2!AE5="","-", (CONCATENATE("[",ROUND(T_iii_strat2!AE5,1),"; ",ROUND(T_iii_strat2!AF5,1),"]", " (", T_iii_strat2!AG5, ")")))</f>
        <v>[0; 0] (0)</v>
      </c>
      <c r="U12" s="34"/>
      <c r="V12" s="34"/>
      <c r="W12" s="34"/>
      <c r="X12" s="55" t="str">
        <f>IF(T_iii_strat3!C5="","-", (CONCATENATE("[",ROUND(T_iii_strat3!C5,1),"; ",ROUND(T_iii_strat3!D5,1),"]", " (", T_iii_strat3!E5, ")")))</f>
        <v>[2000; 2000] (2)</v>
      </c>
      <c r="Y12" s="55" t="str">
        <f>IF(T_iii_strat3!G5="","-", (CONCATENATE("[",ROUND(T_iii_strat3!G5,1),"; ",ROUND(T_iii_strat3!H5,1),"]", " (", T_iii_strat3!I5, ")")))</f>
        <v>[2000; 3500] (20)</v>
      </c>
      <c r="Z12" s="55" t="str">
        <f>IF(T_iii_strat3!K5="","-", (CONCATENATE("[",ROUND(T_iii_strat3!K5,1),"; ",ROUND(T_iii_strat3!L5,1),"]", " (", T_iii_strat3!M5, ")")))</f>
        <v>[0; 0] (0)</v>
      </c>
      <c r="AA12" s="55" t="str">
        <f>IF(T_iii_strat3!O5="","-", (CONCATENATE("[",ROUND(T_iii_strat3!O5,1),"; ",ROUND(T_iii_strat3!P5,1),"]", " (", T_iii_strat3!Q5, ")")))</f>
        <v>[1500; 2000] (54)</v>
      </c>
      <c r="AB12" s="55" t="str">
        <f>IF(T_iii_strat3!S5="","-", (CONCATENATE("[",ROUND(T_iii_strat3!S5,1),"; ",ROUND(T_iii_strat3!T5,1),"]", " (", T_iii_strat3!U5, ")")))</f>
        <v>[0; 0] (0)</v>
      </c>
      <c r="AC12" s="55" t="str">
        <f>IF(T_iii_strat3!W5="","-", (CONCATENATE("[",ROUND(T_iii_strat3!W5,1),"; ",ROUND(T_iii_strat3!X5,1),"]", " (", T_iii_strat3!Y5, ")")))</f>
        <v>[0; 0] (0)</v>
      </c>
      <c r="AD12" s="55" t="str">
        <f>IF(T_iii_strat3!AA5="","-", (CONCATENATE("[",ROUND(T_iii_strat3!AA5,1),"; ",ROUND(T_iii_strat3!AB5,1),"]", " (", T_iii_strat3!AC5, ")")))</f>
        <v>[1500; 2000] (76)</v>
      </c>
      <c r="AE12" s="55" t="str">
        <f>IF(T_iii_strat3!AE5="","-", (CONCATENATE("[",ROUND(T_iii_strat3!AE5,1),"; ",ROUND(T_iii_strat3!AF5,1),"]", " (", T_iii_strat3!AG5, ")")))</f>
        <v>[0; 0] (0)</v>
      </c>
    </row>
    <row r="13" spans="1:54" s="6" customFormat="1" x14ac:dyDescent="0.2">
      <c r="A13" s="5" t="s">
        <v>57</v>
      </c>
      <c r="B13" s="35">
        <f>ROUND(T_iii_strat1!B6,1)</f>
        <v>1000</v>
      </c>
      <c r="C13" s="35">
        <f>ROUND(T_iii_strat1!F6,1)</f>
        <v>1500</v>
      </c>
      <c r="D13" s="35">
        <f>ROUND(T_iii_strat1!J6,1)</f>
        <v>1500</v>
      </c>
      <c r="E13" s="35">
        <f>ROUND(T_iii_strat1!N6,1)</f>
        <v>0</v>
      </c>
      <c r="F13" s="35">
        <f>ROUND(T_iii_strat1!R6,1)</f>
        <v>500</v>
      </c>
      <c r="G13" s="35">
        <f>ROUND(T_iii_strat1!V6,1)</f>
        <v>0</v>
      </c>
      <c r="H13" s="35">
        <f>ROUND(T_iii_strat1!Z6,1)</f>
        <v>1500</v>
      </c>
      <c r="I13" s="35">
        <f>ROUND(T_iii_strat1!AD6,1)</f>
        <v>0</v>
      </c>
      <c r="J13" s="31"/>
      <c r="K13" s="31"/>
      <c r="L13" s="32" t="s">
        <v>57</v>
      </c>
      <c r="M13" s="35">
        <f>ROUND(T_iii_strat2!B6,1)</f>
        <v>300</v>
      </c>
      <c r="N13" s="35">
        <f>ROUND(T_iii_strat2!F6,1)</f>
        <v>500</v>
      </c>
      <c r="O13" s="35">
        <f>ROUND(T_iii_strat2!J6,1)</f>
        <v>500</v>
      </c>
      <c r="P13" s="35">
        <f>ROUND(T_iii_strat2!N6,1)</f>
        <v>400</v>
      </c>
      <c r="Q13" s="35">
        <f>ROUND(T_iii_strat2!R6,1)</f>
        <v>300</v>
      </c>
      <c r="R13" s="35">
        <f>ROUND(T_iii_strat2!V6,1)</f>
        <v>200</v>
      </c>
      <c r="S13" s="35">
        <f>ROUND(T_iii_strat2!Z6,1)</f>
        <v>300</v>
      </c>
      <c r="T13" s="35">
        <f>ROUND(T_iii_strat2!AD6,1)</f>
        <v>0</v>
      </c>
      <c r="U13" s="31"/>
      <c r="V13" s="31"/>
      <c r="W13" s="32" t="s">
        <v>57</v>
      </c>
      <c r="X13" s="35">
        <f>ROUND(T_iii_strat3!B6,1)</f>
        <v>1000</v>
      </c>
      <c r="Y13" s="35">
        <f>ROUND(T_iii_strat3!F6,1)</f>
        <v>2000</v>
      </c>
      <c r="Z13" s="35">
        <f>ROUND(T_iii_strat3!J6,1)</f>
        <v>2500</v>
      </c>
      <c r="AA13" s="35">
        <f>ROUND(T_iii_strat3!N6,1)</f>
        <v>2000</v>
      </c>
      <c r="AB13" s="35">
        <f>ROUND(T_iii_strat3!R6,1)</f>
        <v>1000</v>
      </c>
      <c r="AC13" s="35">
        <f>ROUND(T_iii_strat3!V6,1)</f>
        <v>0</v>
      </c>
      <c r="AD13" s="35">
        <f>ROUND(T_iii_strat3!Z6,1)</f>
        <v>2000</v>
      </c>
      <c r="AE13" s="35">
        <f>ROUND(T_iii_strat3!AD6,1)</f>
        <v>0</v>
      </c>
    </row>
    <row r="14" spans="1:54" x14ac:dyDescent="0.2">
      <c r="B14" s="55" t="str">
        <f>IF(T_iii_strat1!C6="","-", (CONCATENATE("[",ROUND(T_iii_strat1!C6,1),"; ",ROUND(T_iii_strat1!D6,1),"]", " (", T_iii_strat1!E6, ")")))</f>
        <v>[1000; 1000] (1)</v>
      </c>
      <c r="C14" s="55" t="str">
        <f>IF(T_iii_strat1!G6="","-", (CONCATENATE("[",ROUND(T_iii_strat1!G6,1),"; ",ROUND(T_iii_strat1!H6,1),"]", " (", T_iii_strat1!I6, ")")))</f>
        <v>[1500; 2500] (5)</v>
      </c>
      <c r="D14" s="55" t="str">
        <f>IF(T_iii_strat1!K6="","-", (CONCATENATE("[",ROUND(T_iii_strat1!K6,1),"; ",ROUND(T_iii_strat1!L6,1),"]", " (", T_iii_strat1!M6, ")")))</f>
        <v>[1000; 1500] (5)</v>
      </c>
      <c r="E14" s="55" t="str">
        <f>IF(T_iii_strat1!O6="","-", (CONCATENATE("[",ROUND(T_iii_strat1!O6,1),"; ",ROUND(T_iii_strat1!P6,1),"]", " (", T_iii_strat1!Q6, ")")))</f>
        <v>[0; 0] (0)</v>
      </c>
      <c r="F14" s="55" t="str">
        <f>IF(T_iii_strat1!S6="","-", (CONCATENATE("[",ROUND(T_iii_strat1!S6,1),"; ",ROUND(T_iii_strat1!T6,1),"]", " (", T_iii_strat1!U6, ")")))</f>
        <v>[500; 1500] (3)</v>
      </c>
      <c r="G14" s="55" t="str">
        <f>IF(T_iii_strat1!W6="","-", (CONCATENATE("[",ROUND(T_iii_strat1!W6,1),"; ",ROUND(T_iii_strat1!X6,1),"]", " (", T_iii_strat1!Y6, ")")))</f>
        <v>[0; 0] (0)</v>
      </c>
      <c r="H14" s="55" t="str">
        <f>IF(T_iii_strat1!AA6="","-", (CONCATENATE("[",ROUND(T_iii_strat1!AA6,1),"; ",ROUND(T_iii_strat1!AB6,1),"]", " (", T_iii_strat1!AC6, ")")))</f>
        <v>[1000; 1500] (14)</v>
      </c>
      <c r="I14" s="55" t="str">
        <f>IF(T_iii_strat1!AE6="","-", (CONCATENATE("[",ROUND(T_iii_strat1!AE6,1),"; ",ROUND(T_iii_strat1!AF6,1),"]", " (", T_iii_strat1!AG6, ")")))</f>
        <v>[0; 0] (0)</v>
      </c>
      <c r="J14" s="34"/>
      <c r="K14" s="34"/>
      <c r="L14" s="34"/>
      <c r="M14" s="55" t="str">
        <f>IF(T_iii_strat2!C6="","-", (CONCATENATE("[",ROUND(T_iii_strat2!C6,1),"; ",ROUND(T_iii_strat2!D6,1),"]", " (", T_iii_strat2!E6, ")")))</f>
        <v>[300; 500] (5)</v>
      </c>
      <c r="N14" s="55" t="str">
        <f>IF(T_iii_strat2!G6="","-", (CONCATENATE("[",ROUND(T_iii_strat2!G6,1),"; ",ROUND(T_iii_strat2!H6,1),"]", " (", T_iii_strat2!I6, ")")))</f>
        <v>[300; 700] (51)</v>
      </c>
      <c r="O14" s="55" t="str">
        <f>IF(T_iii_strat2!K6="","-", (CONCATENATE("[",ROUND(T_iii_strat2!K6,1),"; ",ROUND(T_iii_strat2!L6,1),"]", " (", T_iii_strat2!M6, ")")))</f>
        <v>[500; 500] (48)</v>
      </c>
      <c r="P14" s="55" t="str">
        <f>IF(T_iii_strat2!O6="","-", (CONCATENATE("[",ROUND(T_iii_strat2!O6,1),"; ",ROUND(T_iii_strat2!P6,1),"]", " (", T_iii_strat2!Q6, ")")))</f>
        <v>[200; 500] (24)</v>
      </c>
      <c r="Q14" s="55" t="str">
        <f>IF(T_iii_strat2!S6="","-", (CONCATENATE("[",ROUND(T_iii_strat2!S6,1),"; ",ROUND(T_iii_strat2!T6,1),"]", " (", T_iii_strat2!U6, ")")))</f>
        <v>[200; 300] (373)</v>
      </c>
      <c r="R14" s="55" t="str">
        <f>IF(T_iii_strat2!W6="","-", (CONCATENATE("[",ROUND(T_iii_strat2!W6,1),"; ",ROUND(T_iii_strat2!X6,1),"]", " (", T_iii_strat2!Y6, ")")))</f>
        <v>[200; 500] (9)</v>
      </c>
      <c r="S14" s="55" t="str">
        <f>IF(T_iii_strat2!AA6="","-", (CONCATENATE("[",ROUND(T_iii_strat2!AA6,1),"; ",ROUND(T_iii_strat2!AB6,1),"]", " (", T_iii_strat2!AC6, ")")))</f>
        <v>[200; 400] (510)</v>
      </c>
      <c r="T14" s="55" t="str">
        <f>IF(T_iii_strat2!AE6="","-", (CONCATENATE("[",ROUND(T_iii_strat2!AE6,1),"; ",ROUND(T_iii_strat2!AF6,1),"]", " (", T_iii_strat2!AG6, ")")))</f>
        <v>[0; 0] (0)</v>
      </c>
      <c r="U14" s="34"/>
      <c r="V14" s="34"/>
      <c r="W14" s="34"/>
      <c r="X14" s="55" t="str">
        <f>IF(T_iii_strat3!C6="","-", (CONCATENATE("[",ROUND(T_iii_strat3!C6,1),"; ",ROUND(T_iii_strat3!D6,1),"]", " (", T_iii_strat3!E6, ")")))</f>
        <v>[1000; 1000] (1)</v>
      </c>
      <c r="Y14" s="55" t="str">
        <f>IF(T_iii_strat3!G6="","-", (CONCATENATE("[",ROUND(T_iii_strat3!G6,1),"; ",ROUND(T_iii_strat3!H6,1),"]", " (", T_iii_strat3!I6, ")")))</f>
        <v>[1500; 3500] (13)</v>
      </c>
      <c r="Z14" s="55" t="str">
        <f>IF(T_iii_strat3!K6="","-", (CONCATENATE("[",ROUND(T_iii_strat3!K6,1),"; ",ROUND(T_iii_strat3!L6,1),"]", " (", T_iii_strat3!M6, ")")))</f>
        <v>[1000; 2500] (10)</v>
      </c>
      <c r="AA14" s="55" t="str">
        <f>IF(T_iii_strat3!O6="","-", (CONCATENATE("[",ROUND(T_iii_strat3!O6,1),"; ",ROUND(T_iii_strat3!P6,1),"]", " (", T_iii_strat3!Q6, ")")))</f>
        <v>[1500; 3000] (8)</v>
      </c>
      <c r="AB14" s="55" t="str">
        <f>IF(T_iii_strat3!S6="","-", (CONCATENATE("[",ROUND(T_iii_strat3!S6,1),"; ",ROUND(T_iii_strat3!T6,1),"]", " (", T_iii_strat3!U6, ")")))</f>
        <v>[1000; 1000] (4)</v>
      </c>
      <c r="AC14" s="55" t="str">
        <f>IF(T_iii_strat3!W6="","-", (CONCATENATE("[",ROUND(T_iii_strat3!W6,1),"; ",ROUND(T_iii_strat3!X6,1),"]", " (", T_iii_strat3!Y6, ")")))</f>
        <v>[0; 0] (0)</v>
      </c>
      <c r="AD14" s="55" t="str">
        <f>IF(T_iii_strat3!AA6="","-", (CONCATENATE("[",ROUND(T_iii_strat3!AA6,1),"; ",ROUND(T_iii_strat3!AB6,1),"]", " (", T_iii_strat3!AC6, ")")))</f>
        <v>[1000; 2700] (36)</v>
      </c>
      <c r="AE14" s="55" t="str">
        <f>IF(T_iii_strat3!AE6="","-", (CONCATENATE("[",ROUND(T_iii_strat3!AE6,1),"; ",ROUND(T_iii_strat3!AF6,1),"]", " (", T_iii_strat3!AG6, ")")))</f>
        <v>[0; 0] (0)</v>
      </c>
    </row>
    <row r="15" spans="1:54" s="6" customFormat="1" x14ac:dyDescent="0.2">
      <c r="A15" s="5" t="s">
        <v>58</v>
      </c>
      <c r="B15" s="35">
        <f>ROUND(T_iii_strat1!B7,1)</f>
        <v>0</v>
      </c>
      <c r="C15" s="35">
        <f>ROUND(T_iii_strat1!F7,1)</f>
        <v>2500</v>
      </c>
      <c r="D15" s="35">
        <f>ROUND(T_iii_strat1!J7,1)</f>
        <v>300</v>
      </c>
      <c r="E15" s="35">
        <f>ROUND(T_iii_strat1!N7,1)</f>
        <v>0</v>
      </c>
      <c r="F15" s="35">
        <f>ROUND(T_iii_strat1!R7,1)</f>
        <v>200</v>
      </c>
      <c r="G15" s="35">
        <f>ROUND(T_iii_strat1!V7,1)</f>
        <v>0</v>
      </c>
      <c r="H15" s="35">
        <f>ROUND(T_iii_strat1!Z7,1)</f>
        <v>300</v>
      </c>
      <c r="I15" s="35">
        <f>ROUND(T_iii_strat1!AD7,1)</f>
        <v>0</v>
      </c>
      <c r="J15" s="31"/>
      <c r="K15" s="31"/>
      <c r="L15" s="32" t="s">
        <v>58</v>
      </c>
      <c r="M15" s="35">
        <f>ROUND(T_iii_strat2!B7,1)</f>
        <v>0</v>
      </c>
      <c r="N15" s="35">
        <f>ROUND(T_iii_strat2!F7,1)</f>
        <v>1000</v>
      </c>
      <c r="O15" s="35">
        <f>ROUND(T_iii_strat2!J7,1)</f>
        <v>300</v>
      </c>
      <c r="P15" s="35">
        <f>ROUND(T_iii_strat2!N7,1)</f>
        <v>0</v>
      </c>
      <c r="Q15" s="35">
        <f>ROUND(T_iii_strat2!R7,1)</f>
        <v>200</v>
      </c>
      <c r="R15" s="35">
        <f>ROUND(T_iii_strat2!V7,1)</f>
        <v>400</v>
      </c>
      <c r="S15" s="35">
        <f>ROUND(T_iii_strat2!Z7,1)</f>
        <v>200</v>
      </c>
      <c r="T15" s="35">
        <f>ROUND(T_iii_strat2!AD7,1)</f>
        <v>120</v>
      </c>
      <c r="U15" s="31"/>
      <c r="V15" s="31"/>
      <c r="W15" s="32" t="s">
        <v>58</v>
      </c>
      <c r="X15" s="35">
        <f>ROUND(T_iii_strat3!B7,1)</f>
        <v>0</v>
      </c>
      <c r="Y15" s="35">
        <f>ROUND(T_iii_strat3!F7,1)</f>
        <v>0</v>
      </c>
      <c r="Z15" s="35">
        <f>ROUND(T_iii_strat3!J7,1)</f>
        <v>2950</v>
      </c>
      <c r="AA15" s="35">
        <f>ROUND(T_iii_strat3!N7,1)</f>
        <v>1500</v>
      </c>
      <c r="AB15" s="35">
        <f>ROUND(T_iii_strat3!R7,1)</f>
        <v>1500</v>
      </c>
      <c r="AC15" s="35">
        <f>ROUND(T_iii_strat3!V7,1)</f>
        <v>0</v>
      </c>
      <c r="AD15" s="35">
        <f>ROUND(T_iii_strat3!Z7,1)</f>
        <v>1800</v>
      </c>
      <c r="AE15" s="35">
        <f>ROUND(T_iii_strat3!AD7,1)</f>
        <v>0</v>
      </c>
    </row>
    <row r="16" spans="1:54" x14ac:dyDescent="0.2">
      <c r="B16" s="55" t="str">
        <f>IF(T_iii_strat1!C7="","-", (CONCATENATE("[",ROUND(T_iii_strat1!C7,1),"; ",ROUND(T_iii_strat1!D7,1),"]", " (", T_iii_strat1!E7, ")")))</f>
        <v>[0; 0] (0)</v>
      </c>
      <c r="C16" s="55" t="str">
        <f>IF(T_iii_strat1!G7="","-", (CONCATENATE("[",ROUND(T_iii_strat1!G7,1),"; ",ROUND(T_iii_strat1!H7,1),"]", " (", T_iii_strat1!I7, ")")))</f>
        <v>[2500; 2500] (2)</v>
      </c>
      <c r="D16" s="55" t="str">
        <f>IF(T_iii_strat1!K7="","-", (CONCATENATE("[",ROUND(T_iii_strat1!K7,1),"; ",ROUND(T_iii_strat1!L7,1),"]", " (", T_iii_strat1!M7, ")")))</f>
        <v>[300; 400] (26)</v>
      </c>
      <c r="E16" s="55" t="str">
        <f>IF(T_iii_strat1!O7="","-", (CONCATENATE("[",ROUND(T_iii_strat1!O7,1),"; ",ROUND(T_iii_strat1!P7,1),"]", " (", T_iii_strat1!Q7, ")")))</f>
        <v>[0; 0] (1)</v>
      </c>
      <c r="F16" s="55" t="str">
        <f>IF(T_iii_strat1!S7="","-", (CONCATENATE("[",ROUND(T_iii_strat1!S7,1),"; ",ROUND(T_iii_strat1!T7,1),"]", " (", T_iii_strat1!U7, ")")))</f>
        <v>[200; 200] (36)</v>
      </c>
      <c r="G16" s="55" t="str">
        <f>IF(T_iii_strat1!W7="","-", (CONCATENATE("[",ROUND(T_iii_strat1!W7,1),"; ",ROUND(T_iii_strat1!X7,1),"]", " (", T_iii_strat1!Y7, ")")))</f>
        <v>[0; 0] (4)</v>
      </c>
      <c r="H16" s="55" t="str">
        <f>IF(T_iii_strat1!AA7="","-", (CONCATENATE("[",ROUND(T_iii_strat1!AA7,1),"; ",ROUND(T_iii_strat1!AB7,1),"]", " (", T_iii_strat1!AC7, ")")))</f>
        <v>[300; 500] (69)</v>
      </c>
      <c r="I16" s="55" t="str">
        <f>IF(T_iii_strat1!AE7="","-", (CONCATENATE("[",ROUND(T_iii_strat1!AE7,1),"; ",ROUND(T_iii_strat1!AF7,1),"]", " (", T_iii_strat1!AG7, ")")))</f>
        <v>[0; 0] (2)</v>
      </c>
      <c r="J16" s="34"/>
      <c r="K16" s="34"/>
      <c r="L16" s="34"/>
      <c r="M16" s="55" t="str">
        <f>IF(T_iii_strat2!C7="","-", (CONCATENATE("[",ROUND(T_iii_strat2!C7,1),"; ",ROUND(T_iii_strat2!D7,1),"]", " (", T_iii_strat2!E7, ")")))</f>
        <v>[0; 0] (0)</v>
      </c>
      <c r="N16" s="55" t="str">
        <f>IF(T_iii_strat2!G7="","-", (CONCATENATE("[",ROUND(T_iii_strat2!G7,1),"; ",ROUND(T_iii_strat2!H7,1),"]", " (", T_iii_strat2!I7, ")")))</f>
        <v>[1000; 1000] (2)</v>
      </c>
      <c r="O16" s="55" t="str">
        <f>IF(T_iii_strat2!K7="","-", (CONCATENATE("[",ROUND(T_iii_strat2!K7,1),"; ",ROUND(T_iii_strat2!L7,1),"]", " (", T_iii_strat2!M7, ")")))</f>
        <v>[25; 500] (26)</v>
      </c>
      <c r="P16" s="55" t="str">
        <f>IF(T_iii_strat2!O7="","-", (CONCATENATE("[",ROUND(T_iii_strat2!O7,1),"; ",ROUND(T_iii_strat2!P7,1),"]", " (", T_iii_strat2!Q7, ")")))</f>
        <v>[0; 0] (1)</v>
      </c>
      <c r="Q16" s="55" t="str">
        <f>IF(T_iii_strat2!S7="","-", (CONCATENATE("[",ROUND(T_iii_strat2!S7,1),"; ",ROUND(T_iii_strat2!T7,1),"]", " (", T_iii_strat2!U7, ")")))</f>
        <v>[150; 250] (36)</v>
      </c>
      <c r="R16" s="55" t="str">
        <f>IF(T_iii_strat2!W7="","-", (CONCATENATE("[",ROUND(T_iii_strat2!W7,1),"; ",ROUND(T_iii_strat2!X7,1),"]", " (", T_iii_strat2!Y7, ")")))</f>
        <v>[400; 400] (4)</v>
      </c>
      <c r="S16" s="55" t="str">
        <f>IF(T_iii_strat2!AA7="","-", (CONCATENATE("[",ROUND(T_iii_strat2!AA7,1),"; ",ROUND(T_iii_strat2!AB7,1),"]", " (", T_iii_strat2!AC7, ")")))</f>
        <v>[170; 300] (69)</v>
      </c>
      <c r="T16" s="55" t="str">
        <f>IF(T_iii_strat2!AE7="","-", (CONCATENATE("[",ROUND(T_iii_strat2!AE7,1),"; ",ROUND(T_iii_strat2!AF7,1),"]", " (", T_iii_strat2!AG7, ")")))</f>
        <v>[100; 120] (2)</v>
      </c>
      <c r="U16" s="34"/>
      <c r="V16" s="34"/>
      <c r="W16" s="34"/>
      <c r="X16" s="56" t="str">
        <f>IF(T_iii_strat3!C7="","-", (CONCATENATE("[",ROUND(T_iii_strat3!C7,1),"; ",ROUND(T_iii_strat3!D7,1),"]", " (", T_iii_strat3!E7, ")")))</f>
        <v>[0; 0] (0)</v>
      </c>
      <c r="Y16" s="56" t="str">
        <f>IF(T_iii_strat3!G7="","-", (CONCATENATE("[",ROUND(T_iii_strat3!G7,1),"; ",ROUND(T_iii_strat3!H7,1),"]", " (", T_iii_strat3!I7, ")")))</f>
        <v>[0; 0] (2)</v>
      </c>
      <c r="Z16" s="56" t="str">
        <f>IF(T_iii_strat3!K7="","-", (CONCATENATE("[",ROUND(T_iii_strat3!K7,1),"; ",ROUND(T_iii_strat3!L7,1),"]", " (", T_iii_strat3!M7, ")")))</f>
        <v>[500; 3850] (26)</v>
      </c>
      <c r="AA16" s="56" t="str">
        <f>IF(T_iii_strat3!O7="","-", (CONCATENATE("[",ROUND(T_iii_strat3!O7,1),"; ",ROUND(T_iii_strat3!P7,1),"]", " (", T_iii_strat3!Q7, ")")))</f>
        <v>[1500; 1500] (1)</v>
      </c>
      <c r="AB16" s="56" t="str">
        <f>IF(T_iii_strat3!S7="","-", (CONCATENATE("[",ROUND(T_iii_strat3!S7,1),"; ",ROUND(T_iii_strat3!T7,1),"]", " (", T_iii_strat3!U7, ")")))</f>
        <v>[1500; 1500] (36)</v>
      </c>
      <c r="AC16" s="56" t="str">
        <f>IF(T_iii_strat3!W7="","-", (CONCATENATE("[",ROUND(T_iii_strat3!W7,1),"; ",ROUND(T_iii_strat3!X7,1),"]", " (", T_iii_strat3!Y7, ")")))</f>
        <v>[0; 0] (4)</v>
      </c>
      <c r="AD16" s="56" t="str">
        <f>IF(T_iii_strat3!AA7="","-", (CONCATENATE("[",ROUND(T_iii_strat3!AA7,1),"; ",ROUND(T_iii_strat3!AB7,1),"]", " (", T_iii_strat3!AC7, ")")))</f>
        <v>[1350; 3800] (69)</v>
      </c>
      <c r="AE16" s="56" t="str">
        <f>IF(T_iii_strat3!AE7="","-", (CONCATENATE("[",ROUND(T_iii_strat3!AE7,1),"; ",ROUND(T_iii_strat3!AF7,1),"]", " (", T_iii_strat3!AG7, ")")))</f>
        <v>[0; 0] (2)</v>
      </c>
    </row>
    <row r="17" spans="1:31" ht="38.25" customHeight="1" thickBot="1" x14ac:dyDescent="0.25">
      <c r="A17" s="75" t="str">
        <f>_xlfn.CONCAT(A25,"; ",RIGHT(A26,LEN(A26)-52),"; ",RIGHT(A27,LEN(A27)-52), "; ",RIGHT(A28,LEN(A28)-52))</f>
        <v>abia Footnote: products with missing price data for adult microscopy:2; child microscopy:2; adult RDT within outlet:4; adult RDT take away:12</v>
      </c>
      <c r="B17" s="75"/>
      <c r="C17" s="75"/>
      <c r="D17" s="75"/>
      <c r="E17" s="75"/>
      <c r="F17" s="75"/>
      <c r="G17" s="75"/>
      <c r="H17" s="75"/>
      <c r="I17" s="75"/>
      <c r="L17" s="75" t="str">
        <f>_xlfn.CONCAT(L25,"; ",RIGHT(L26,LEN(L26)-52),"; ",RIGHT(L27,LEN(L27)-52), "; ",RIGHT(L28,LEN(L28)-52))</f>
        <v>kano Footnote: products with missing price data for adult microscopy:3; child microscopy:2; adult RDT within outlet:60; adult RDT take away:520</v>
      </c>
      <c r="M17" s="75"/>
      <c r="N17" s="75"/>
      <c r="O17" s="75"/>
      <c r="P17" s="75"/>
      <c r="Q17" s="75"/>
      <c r="R17" s="75"/>
      <c r="S17" s="75"/>
      <c r="T17" s="75"/>
      <c r="W17" s="75" t="str">
        <f>_xlfn.CONCAT(W25,"; ",RIGHT(W26,LEN(W26)-52),"; ",RIGHT(W27,LEN(W27)-52), "; ",RIGHT(W28,LEN(W28)-52))</f>
        <v>lagos Footnote: products with missing price data for adult microscopy:5;  child microscopy:5;  adult RDT within outlet:27;  adult RDT take away:48</v>
      </c>
      <c r="X17" s="75"/>
      <c r="Y17" s="75"/>
      <c r="Z17" s="75"/>
      <c r="AA17" s="75"/>
      <c r="AB17" s="75"/>
      <c r="AC17" s="75"/>
      <c r="AD17" s="75"/>
      <c r="AE17" s="75"/>
    </row>
    <row r="24" spans="1:31" s="59" customFormat="1" ht="8.25" x14ac:dyDescent="0.15">
      <c r="A24" s="58" t="s">
        <v>63</v>
      </c>
    </row>
    <row r="25" spans="1:31" s="59" customFormat="1" ht="8.25" x14ac:dyDescent="0.15">
      <c r="A25" s="60" t="str">
        <f>T_iii_mic_ad_strat1!A2</f>
        <v>abia Footnote: products with missing price data for adult microscopy:2</v>
      </c>
      <c r="L25" s="60" t="str">
        <f>T_iii_mic_ad_strat2!A2</f>
        <v>kano Footnote: products with missing price data for adult microscopy:3</v>
      </c>
      <c r="W25" s="60" t="str">
        <f>T_iii_mic_ad_strat3!A2</f>
        <v>lagos Footnote: products with missing price data for adult microscopy:5</v>
      </c>
    </row>
    <row r="26" spans="1:31" s="59" customFormat="1" ht="8.25" x14ac:dyDescent="0.15">
      <c r="A26" s="60" t="str">
        <f>T_iii_mic_ch_strat1!A2</f>
        <v>abia Footnote: products with missing price data for child microscopy:2</v>
      </c>
      <c r="L26" s="60" t="str">
        <f>T_iii_mic_ch_strat2!A2</f>
        <v>kano Footnote: products with missing price data for child microscopy:2</v>
      </c>
      <c r="W26" s="60" t="str">
        <f>T_iii_mic_ch_strat3!A2</f>
        <v>lagos Footnote: products with missing price data for child microscopy:5</v>
      </c>
    </row>
    <row r="27" spans="1:31" s="59" customFormat="1" ht="8.25" x14ac:dyDescent="0.15">
      <c r="A27" s="60" t="str">
        <f>T_iii_rdt_in_strat1!A2</f>
        <v>abia Footnote: products with missing price data for adult RDT within outlet:4</v>
      </c>
      <c r="L27" s="60" t="str">
        <f>T_iii_rdt_in_strat2!A2</f>
        <v>kano Footnote: products with missing price data for adult RDT within outlet:60</v>
      </c>
      <c r="W27" s="60" t="str">
        <f>T_iii_rdt_in_strat3!A2</f>
        <v>lagos Footnote: products with missing price data for adult RDT within outlet:27</v>
      </c>
    </row>
    <row r="28" spans="1:31" s="59" customFormat="1" ht="8.25" x14ac:dyDescent="0.15">
      <c r="A28" s="60" t="str">
        <f>T_iii_rdt_ta_strat1!A2</f>
        <v>abia Footnote: products with missing price data for adult RDT take away:12</v>
      </c>
      <c r="L28" s="60" t="str">
        <f>T_iii_rdt_ta_strat2!A2</f>
        <v>kano Footnote: products with missing price data for adult RDT take away:520</v>
      </c>
      <c r="W28" s="60" t="str">
        <f>T_iii_rdt_ta_strat3!A2</f>
        <v>lagos Footnote: products with missing price data for adult RDT take away:48</v>
      </c>
    </row>
  </sheetData>
  <mergeCells count="9">
    <mergeCell ref="A17:I17"/>
    <mergeCell ref="L17:T17"/>
    <mergeCell ref="W17:AE17"/>
    <mergeCell ref="A5:I5"/>
    <mergeCell ref="L5:T5"/>
    <mergeCell ref="W5:AE5"/>
    <mergeCell ref="A6:A8"/>
    <mergeCell ref="L6:L8"/>
    <mergeCell ref="W6:W8"/>
  </mergeCells>
  <conditionalFormatting sqref="A1:XFD3">
    <cfRule type="cellIs" dxfId="9" priority="13" operator="equal">
      <formula>1</formula>
    </cfRule>
  </conditionalFormatting>
  <conditionalFormatting sqref="B9:I16">
    <cfRule type="expression" dxfId="8" priority="10">
      <formula>"if($C$10&lt;50)"</formula>
    </cfRule>
    <cfRule type="expression" dxfId="7" priority="11">
      <formula>"(RIGHT(B4, LEN(B4)-2)*1)&lt;50"</formula>
    </cfRule>
    <cfRule type="expression" dxfId="6" priority="12">
      <formula>#REF!&lt;50</formula>
    </cfRule>
  </conditionalFormatting>
  <conditionalFormatting sqref="M9:T16">
    <cfRule type="expression" dxfId="5" priority="6">
      <formula>"if($C$10&lt;50)"</formula>
    </cfRule>
    <cfRule type="expression" dxfId="4" priority="7">
      <formula>"(RIGHT(B4, LEN(B4)-2)*1)&lt;50"</formula>
    </cfRule>
    <cfRule type="expression" dxfId="3" priority="8">
      <formula>#REF!&lt;50</formula>
    </cfRule>
  </conditionalFormatting>
  <conditionalFormatting sqref="X9:AE16">
    <cfRule type="expression" dxfId="2" priority="2">
      <formula>"if($C$10&lt;50)"</formula>
    </cfRule>
    <cfRule type="expression" dxfId="1" priority="3">
      <formula>"(RIGHT(B4, LEN(B4)-2)*1)&lt;50"</formula>
    </cfRule>
    <cfRule type="expression" dxfId="0" priority="4">
      <formula>#REF!&lt;50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4"/>
  <sheetViews>
    <sheetView workbookViewId="0"/>
  </sheetViews>
  <sheetFormatPr defaultRowHeight="15" x14ac:dyDescent="0.25"/>
  <sheetData>
    <row r="1" spans="1:33" x14ac:dyDescent="0.25">
      <c r="A1" t="s">
        <v>69</v>
      </c>
      <c r="B1" t="s">
        <v>15</v>
      </c>
      <c r="C1" t="s">
        <v>75</v>
      </c>
      <c r="D1" t="s">
        <v>76</v>
      </c>
      <c r="F1" t="s">
        <v>16</v>
      </c>
      <c r="J1" t="s">
        <v>17</v>
      </c>
      <c r="N1" t="s">
        <v>18</v>
      </c>
      <c r="R1" t="s">
        <v>65</v>
      </c>
      <c r="V1" t="s">
        <v>66</v>
      </c>
      <c r="Z1" t="s">
        <v>67</v>
      </c>
      <c r="AD1" t="s">
        <v>22</v>
      </c>
    </row>
    <row r="2" spans="1:33" x14ac:dyDescent="0.25">
      <c r="B2" t="s">
        <v>24</v>
      </c>
      <c r="C2" t="s">
        <v>25</v>
      </c>
      <c r="D2" t="s">
        <v>26</v>
      </c>
      <c r="E2" t="s">
        <v>27</v>
      </c>
    </row>
    <row r="3" spans="1:33" x14ac:dyDescent="0.25">
      <c r="A3" t="s">
        <v>28</v>
      </c>
    </row>
    <row r="4" spans="1:33" x14ac:dyDescent="0.25">
      <c r="A4" t="s">
        <v>35</v>
      </c>
      <c r="B4">
        <v>500</v>
      </c>
      <c r="C4">
        <v>300</v>
      </c>
      <c r="D4">
        <v>1000</v>
      </c>
      <c r="E4">
        <v>9</v>
      </c>
      <c r="F4">
        <v>1500</v>
      </c>
      <c r="G4">
        <v>500</v>
      </c>
      <c r="H4">
        <v>2000</v>
      </c>
      <c r="I4">
        <v>72</v>
      </c>
      <c r="J4">
        <v>500</v>
      </c>
      <c r="K4">
        <v>500</v>
      </c>
      <c r="L4">
        <v>1000</v>
      </c>
      <c r="M4">
        <v>53</v>
      </c>
      <c r="N4">
        <v>500</v>
      </c>
      <c r="O4">
        <v>300</v>
      </c>
      <c r="P4">
        <v>700</v>
      </c>
      <c r="Q4">
        <v>29</v>
      </c>
      <c r="R4">
        <v>300</v>
      </c>
      <c r="S4">
        <v>200</v>
      </c>
      <c r="T4">
        <v>300</v>
      </c>
      <c r="U4">
        <v>371</v>
      </c>
      <c r="V4">
        <v>200</v>
      </c>
      <c r="W4">
        <v>200</v>
      </c>
      <c r="X4">
        <v>500</v>
      </c>
      <c r="Y4">
        <v>9</v>
      </c>
      <c r="Z4">
        <v>300</v>
      </c>
      <c r="AA4">
        <v>200</v>
      </c>
      <c r="AB4">
        <v>500</v>
      </c>
      <c r="AC4">
        <v>543</v>
      </c>
      <c r="AG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4"/>
  <sheetViews>
    <sheetView tabSelected="1" workbookViewId="0"/>
  </sheetViews>
  <sheetFormatPr defaultRowHeight="15" x14ac:dyDescent="0.25"/>
  <sheetData>
    <row r="1" spans="1:33" x14ac:dyDescent="0.25">
      <c r="A1" t="s">
        <v>70</v>
      </c>
      <c r="B1" t="s">
        <v>15</v>
      </c>
      <c r="C1" t="s">
        <v>77</v>
      </c>
      <c r="D1" t="s">
        <v>78</v>
      </c>
      <c r="F1" t="s">
        <v>16</v>
      </c>
      <c r="J1" t="s">
        <v>17</v>
      </c>
      <c r="N1" t="s">
        <v>18</v>
      </c>
      <c r="R1" t="s">
        <v>65</v>
      </c>
      <c r="V1" t="s">
        <v>66</v>
      </c>
      <c r="Z1" t="s">
        <v>67</v>
      </c>
      <c r="AD1" t="s">
        <v>22</v>
      </c>
    </row>
    <row r="2" spans="1:33" x14ac:dyDescent="0.25">
      <c r="B2" t="s">
        <v>24</v>
      </c>
      <c r="C2" t="s">
        <v>25</v>
      </c>
      <c r="D2" t="s">
        <v>26</v>
      </c>
      <c r="E2" t="s">
        <v>27</v>
      </c>
    </row>
    <row r="3" spans="1:33" x14ac:dyDescent="0.25">
      <c r="A3" t="s">
        <v>28</v>
      </c>
    </row>
    <row r="4" spans="1:33" x14ac:dyDescent="0.25">
      <c r="A4" t="s">
        <v>38</v>
      </c>
      <c r="E4">
        <v>0</v>
      </c>
      <c r="F4">
        <v>2500</v>
      </c>
      <c r="G4">
        <v>2500</v>
      </c>
      <c r="H4">
        <v>2500</v>
      </c>
      <c r="I4">
        <v>2</v>
      </c>
      <c r="J4">
        <v>1800</v>
      </c>
      <c r="K4">
        <v>500</v>
      </c>
      <c r="L4">
        <v>3800</v>
      </c>
      <c r="M4">
        <v>22</v>
      </c>
      <c r="Q4">
        <v>0</v>
      </c>
      <c r="R4">
        <v>200</v>
      </c>
      <c r="S4">
        <v>150</v>
      </c>
      <c r="T4">
        <v>250</v>
      </c>
      <c r="U4">
        <v>36</v>
      </c>
      <c r="V4">
        <v>400</v>
      </c>
      <c r="W4">
        <v>400</v>
      </c>
      <c r="X4">
        <v>400</v>
      </c>
      <c r="Y4">
        <v>4</v>
      </c>
      <c r="Z4">
        <v>400</v>
      </c>
      <c r="AA4">
        <v>200</v>
      </c>
      <c r="AB4">
        <v>2500</v>
      </c>
      <c r="AC4">
        <v>64</v>
      </c>
      <c r="AD4">
        <v>120</v>
      </c>
      <c r="AE4">
        <v>100</v>
      </c>
      <c r="AF4">
        <v>120</v>
      </c>
      <c r="AG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106F-032B-4373-9662-09540A587C26}">
  <sheetPr>
    <tabColor theme="5" tint="0.79995117038483843"/>
  </sheetPr>
  <dimension ref="A1:AP7"/>
  <sheetViews>
    <sheetView workbookViewId="0">
      <selection activeCell="A2" sqref="A2"/>
    </sheetView>
  </sheetViews>
  <sheetFormatPr defaultColWidth="8.85546875" defaultRowHeight="15" x14ac:dyDescent="0.25"/>
  <cols>
    <col min="1" max="1" width="22.7109375" customWidth="1"/>
    <col min="42" max="42" width="9.140625" style="7"/>
  </cols>
  <sheetData>
    <row r="1" spans="1:42" x14ac:dyDescent="0.25">
      <c r="A1" s="10" t="s">
        <v>60</v>
      </c>
      <c r="B1" t="str">
        <f>IF(T_iii_mic_ad_strat1!B1=0, "", T_iii_mic_ad_strat1!B1)</f>
        <v>Private Not For-Profit Facility</v>
      </c>
      <c r="C1" t="str">
        <f>IF(T_iii_mic_ad_strat1!C1=0, "", T_iii_mic_ad_strat1!C1)</f>
        <v/>
      </c>
      <c r="D1" t="str">
        <f>IF(T_iii_mic_ad_strat1!D1=0, "", T_iii_mic_ad_strat1!D1)</f>
        <v/>
      </c>
      <c r="E1" t="str">
        <f>IF(T_iii_mic_ad_strat1!E1=0, "", T_iii_mic_ad_strat1!E1)</f>
        <v/>
      </c>
      <c r="F1" t="str">
        <f>IF(T_iii_mic_ad_strat1!F1=0, "", T_iii_mic_ad_strat1!F1)</f>
        <v>Private For-Profit Facility</v>
      </c>
      <c r="G1" t="str">
        <f>IF(T_iii_mic_ad_strat1!G1=0, "", T_iii_mic_ad_strat1!G1)</f>
        <v/>
      </c>
      <c r="H1" t="str">
        <f>IF(T_iii_mic_ad_strat1!H1=0, "", T_iii_mic_ad_strat1!H1)</f>
        <v/>
      </c>
      <c r="I1" t="str">
        <f>IF(T_iii_mic_ad_strat1!I1=0, "", T_iii_mic_ad_strat1!I1)</f>
        <v/>
      </c>
      <c r="J1" t="str">
        <f>IF(T_iii_mic_ad_strat1!J1=0, "", T_iii_mic_ad_strat1!J1)</f>
        <v>Pharmacy</v>
      </c>
      <c r="K1" t="str">
        <f>IF(T_iii_mic_ad_strat1!K1=0, "", T_iii_mic_ad_strat1!K1)</f>
        <v/>
      </c>
      <c r="L1" t="str">
        <f>IF(T_iii_mic_ad_strat1!L1=0, "", T_iii_mic_ad_strat1!L1)</f>
        <v/>
      </c>
      <c r="M1" t="str">
        <f>IF(T_iii_mic_ad_strat1!M1=0, "", T_iii_mic_ad_strat1!M1)</f>
        <v/>
      </c>
      <c r="N1" t="str">
        <f>IF(T_iii_mic_ad_strat1!N1=0, "", T_iii_mic_ad_strat1!N1)</f>
        <v>Laboratory</v>
      </c>
      <c r="O1" t="str">
        <f>IF(T_iii_mic_ad_strat1!O1=0, "", T_iii_mic_ad_strat1!O1)</f>
        <v/>
      </c>
      <c r="P1" t="str">
        <f>IF(T_iii_mic_ad_strat1!P1=0, "", T_iii_mic_ad_strat1!P1)</f>
        <v/>
      </c>
      <c r="Q1" t="str">
        <f>IF(T_iii_mic_ad_strat1!Q1=0, "", T_iii_mic_ad_strat1!Q1)</f>
        <v/>
      </c>
      <c r="R1" t="str">
        <f>IF(T_iii_mic_ad_strat1!R1=0, "", T_iii_mic_ad_strat1!R1)</f>
        <v>PPMV</v>
      </c>
      <c r="S1" t="str">
        <f>IF(T_iii_mic_ad_strat1!S1=0, "", T_iii_mic_ad_strat1!S1)</f>
        <v/>
      </c>
      <c r="T1" t="str">
        <f>IF(T_iii_mic_ad_strat1!T1=0, "", T_iii_mic_ad_strat1!T1)</f>
        <v/>
      </c>
      <c r="U1" t="str">
        <f>IF(T_iii_mic_ad_strat1!U1=0, "", T_iii_mic_ad_strat1!U1)</f>
        <v/>
      </c>
      <c r="V1" t="str">
        <f>IF(T_iii_mic_ad_strat1!V1=0, "", T_iii_mic_ad_strat1!V1)</f>
        <v>Informal</v>
      </c>
      <c r="W1" t="str">
        <f>IF(T_iii_mic_ad_strat1!W1=0, "", T_iii_mic_ad_strat1!W1)</f>
        <v/>
      </c>
      <c r="X1" t="str">
        <f>IF(T_iii_mic_ad_strat1!X1=0, "", T_iii_mic_ad_strat1!X1)</f>
        <v/>
      </c>
      <c r="Y1" t="str">
        <f>IF(T_iii_mic_ad_strat1!Y1=0, "", T_iii_mic_ad_strat1!Y1)</f>
        <v/>
      </c>
      <c r="Z1" t="str">
        <f>IF(T_iii_mic_ad_strat1!Z1=0, "", T_iii_mic_ad_strat1!Z1)</f>
        <v>Retail total</v>
      </c>
      <c r="AA1" t="str">
        <f>IF(T_iii_mic_ad_strat1!AA1=0, "", T_iii_mic_ad_strat1!AA1)</f>
        <v/>
      </c>
      <c r="AB1" t="str">
        <f>IF(T_iii_mic_ad_strat1!AB1=0, "", T_iii_mic_ad_strat1!AB1)</f>
        <v/>
      </c>
      <c r="AC1" t="str">
        <f>IF(T_iii_mic_ad_strat1!AC1=0, "", T_iii_mic_ad_strat1!AC1)</f>
        <v/>
      </c>
      <c r="AD1" t="str">
        <f>IF(T_iii_mic_ad_strat1!AD1=0, "", T_iii_mic_ad_strat1!AD1)</f>
        <v>Wholesale</v>
      </c>
      <c r="AE1" t="str">
        <f>IF(T_iii_mic_ad_strat1!AE1=0, "", T_iii_mic_ad_strat1!AE1)</f>
        <v/>
      </c>
      <c r="AF1" t="str">
        <f>IF(T_iii_mic_ad_strat1!AF1=0, "", T_iii_mic_ad_strat1!AF1)</f>
        <v/>
      </c>
      <c r="AG1" t="str">
        <f>IF(T_iii_mic_ad_strat1!AG1=0, "", T_iii_mic_ad_strat1!AG1)</f>
        <v/>
      </c>
      <c r="AH1" t="str">
        <f>IF(T_iii_mic_ad_strat1!AH1=0, "", T_iii_mic_ad_strat1!AH1)</f>
        <v>Wholesale</v>
      </c>
      <c r="AI1" t="str">
        <f>IF(T_iii_mic_ad_strat1!AI1=0, "", T_iii_mic_ad_strat1!AI1)</f>
        <v/>
      </c>
      <c r="AJ1" t="str">
        <f>IF(T_iii_mic_ad_strat1!AJ1=0, "", T_iii_mic_ad_strat1!AJ1)</f>
        <v/>
      </c>
      <c r="AK1" t="str">
        <f>IF(T_iii_mic_ad_strat1!AK1=0, "", T_iii_mic_ad_strat1!AK1)</f>
        <v/>
      </c>
      <c r="AP1" s="8" t="s">
        <v>13</v>
      </c>
    </row>
    <row r="2" spans="1:42" x14ac:dyDescent="0.25">
      <c r="B2" t="str">
        <f>IF(T_iii_mic_ad_strat1!B2=0, "", T_iii_mic_ad_strat1!B2)</f>
        <v>Median price</v>
      </c>
      <c r="C2" t="str">
        <f>IF(T_iii_mic_ad_strat1!C2=0, "", T_iii_mic_ad_strat1!C2)</f>
        <v>Lower quartile</v>
      </c>
      <c r="D2" t="str">
        <f>IF(T_iii_mic_ad_strat1!D2=0, "", T_iii_mic_ad_strat1!D2)</f>
        <v>Upper quartile</v>
      </c>
      <c r="E2" t="str">
        <f>IF(T_iii_mic_ad_strat1!E2=0, "", T_iii_mic_ad_strat1!E2)</f>
        <v>N</v>
      </c>
      <c r="F2" t="str">
        <f>IF(T_iii_mic_ad_strat1!F2=0, "", T_iii_mic_ad_strat1!F2)</f>
        <v/>
      </c>
      <c r="G2" t="str">
        <f>IF(T_iii_mic_ad_strat1!G2=0, "", T_iii_mic_ad_strat1!G2)</f>
        <v/>
      </c>
      <c r="H2" t="str">
        <f>IF(T_iii_mic_ad_strat1!H2=0, "", T_iii_mic_ad_strat1!H2)</f>
        <v/>
      </c>
      <c r="I2" t="str">
        <f>IF(T_iii_mic_ad_strat1!I2=0, "", T_iii_mic_ad_strat1!I2)</f>
        <v/>
      </c>
      <c r="J2" t="str">
        <f>IF(T_iii_mic_ad_strat1!J2=0, "", T_iii_mic_ad_strat1!J2)</f>
        <v/>
      </c>
      <c r="K2" t="str">
        <f>IF(T_iii_mic_ad_strat1!K2=0, "", T_iii_mic_ad_strat1!K2)</f>
        <v/>
      </c>
      <c r="L2" t="str">
        <f>IF(T_iii_mic_ad_strat1!L2=0, "", T_iii_mic_ad_strat1!L2)</f>
        <v/>
      </c>
      <c r="M2" t="str">
        <f>IF(T_iii_mic_ad_strat1!M2=0, "", T_iii_mic_ad_strat1!M2)</f>
        <v/>
      </c>
      <c r="N2" t="str">
        <f>IF(T_iii_mic_ad_strat1!N2=0, "", T_iii_mic_ad_strat1!N2)</f>
        <v/>
      </c>
      <c r="O2" t="str">
        <f>IF(T_iii_mic_ad_strat1!O2=0, "", T_iii_mic_ad_strat1!O2)</f>
        <v/>
      </c>
      <c r="P2" t="str">
        <f>IF(T_iii_mic_ad_strat1!P2=0, "", T_iii_mic_ad_strat1!P2)</f>
        <v/>
      </c>
      <c r="Q2" t="str">
        <f>IF(T_iii_mic_ad_strat1!Q2=0, "", T_iii_mic_ad_strat1!Q2)</f>
        <v/>
      </c>
      <c r="R2" t="str">
        <f>IF(T_iii_mic_ad_strat1!R2=0, "", T_iii_mic_ad_strat1!R2)</f>
        <v/>
      </c>
      <c r="S2" t="str">
        <f>IF(T_iii_mic_ad_strat1!S2=0, "", T_iii_mic_ad_strat1!S2)</f>
        <v/>
      </c>
      <c r="T2" t="str">
        <f>IF(T_iii_mic_ad_strat1!T2=0, "", T_iii_mic_ad_strat1!T2)</f>
        <v/>
      </c>
      <c r="U2" t="str">
        <f>IF(T_iii_mic_ad_strat1!U2=0, "", T_iii_mic_ad_strat1!U2)</f>
        <v/>
      </c>
      <c r="V2" t="str">
        <f>IF(T_iii_mic_ad_strat1!V2=0, "", T_iii_mic_ad_strat1!V2)</f>
        <v/>
      </c>
      <c r="W2" t="str">
        <f>IF(T_iii_mic_ad_strat1!W2=0, "", T_iii_mic_ad_strat1!W2)</f>
        <v/>
      </c>
      <c r="X2" t="str">
        <f>IF(T_iii_mic_ad_strat1!X2=0, "", T_iii_mic_ad_strat1!X2)</f>
        <v/>
      </c>
      <c r="Y2" t="str">
        <f>IF(T_iii_mic_ad_strat1!Y2=0, "", T_iii_mic_ad_strat1!Y2)</f>
        <v/>
      </c>
      <c r="Z2" t="str">
        <f>IF(T_iii_mic_ad_strat1!Z2=0, "", T_iii_mic_ad_strat1!Z2)</f>
        <v/>
      </c>
      <c r="AA2" t="str">
        <f>IF(T_iii_mic_ad_strat1!AA2=0, "", T_iii_mic_ad_strat1!AA2)</f>
        <v/>
      </c>
      <c r="AB2" t="str">
        <f>IF(T_iii_mic_ad_strat1!AB2=0, "", T_iii_mic_ad_strat1!AB2)</f>
        <v/>
      </c>
      <c r="AC2" t="str">
        <f>IF(T_iii_mic_ad_strat1!AC2=0, "", T_iii_mic_ad_strat1!AC2)</f>
        <v/>
      </c>
      <c r="AD2" t="str">
        <f>IF(T_iii_mic_ad_strat1!AD2=0, "", T_iii_mic_ad_strat1!AD2)</f>
        <v/>
      </c>
      <c r="AE2" t="str">
        <f>IF(T_iii_mic_ad_strat1!AE2=0, "", T_iii_mic_ad_strat1!AE2)</f>
        <v/>
      </c>
      <c r="AF2" t="str">
        <f>IF(T_iii_mic_ad_strat1!AF2=0, "", T_iii_mic_ad_strat1!AF2)</f>
        <v/>
      </c>
      <c r="AG2" t="str">
        <f>IF(T_iii_mic_ad_strat1!AG2=0, "", T_iii_mic_ad_strat1!AG2)</f>
        <v/>
      </c>
      <c r="AH2" t="str">
        <f>IF(T_iii_mic_ad_strat1!AH2=0, "", T_iii_mic_ad_strat1!AH2)</f>
        <v/>
      </c>
      <c r="AI2" t="str">
        <f>IF(T_iii_mic_ad_strat1!AI2=0, "", T_iii_mic_ad_strat1!AI2)</f>
        <v/>
      </c>
      <c r="AJ2" t="str">
        <f>IF(T_iii_mic_ad_strat1!AJ2=0, "", T_iii_mic_ad_strat1!AJ2)</f>
        <v/>
      </c>
      <c r="AK2" t="str">
        <f>IF(T_iii_mic_ad_strat1!AK2=0, "", T_iii_mic_ad_strat1!AK2)</f>
        <v/>
      </c>
    </row>
    <row r="3" spans="1:42" x14ac:dyDescent="0.25">
      <c r="B3" t="str">
        <f>IF(T_iii_mic_ad_strat1!B3=0, "", T_iii_mic_ad_strat1!B3)</f>
        <v/>
      </c>
      <c r="C3" t="str">
        <f>IF(T_iii_mic_ad_strat1!C3=0, "", T_iii_mic_ad_strat1!C3)</f>
        <v/>
      </c>
      <c r="D3" t="str">
        <f>IF(T_iii_mic_ad_strat1!D3=0, "", T_iii_mic_ad_strat1!D3)</f>
        <v/>
      </c>
      <c r="E3" t="str">
        <f>IF(T_iii_mic_ad_strat1!E3=0, "", T_iii_mic_ad_strat1!E3)</f>
        <v/>
      </c>
      <c r="F3" t="str">
        <f>IF(T_iii_mic_ad_strat1!F3=0, "", T_iii_mic_ad_strat1!F3)</f>
        <v/>
      </c>
      <c r="G3" t="str">
        <f>IF(T_iii_mic_ad_strat1!G3=0, "", T_iii_mic_ad_strat1!G3)</f>
        <v/>
      </c>
      <c r="H3" t="str">
        <f>IF(T_iii_mic_ad_strat1!H3=0, "", T_iii_mic_ad_strat1!H3)</f>
        <v/>
      </c>
      <c r="I3" t="str">
        <f>IF(T_iii_mic_ad_strat1!I3=0, "", T_iii_mic_ad_strat1!I3)</f>
        <v/>
      </c>
      <c r="J3" t="str">
        <f>IF(T_iii_mic_ad_strat1!J3=0, "", T_iii_mic_ad_strat1!J3)</f>
        <v/>
      </c>
      <c r="K3" t="str">
        <f>IF(T_iii_mic_ad_strat1!K3=0, "", T_iii_mic_ad_strat1!K3)</f>
        <v/>
      </c>
      <c r="L3" t="str">
        <f>IF(T_iii_mic_ad_strat1!L3=0, "", T_iii_mic_ad_strat1!L3)</f>
        <v/>
      </c>
      <c r="M3" t="str">
        <f>IF(T_iii_mic_ad_strat1!M3=0, "", T_iii_mic_ad_strat1!M3)</f>
        <v/>
      </c>
      <c r="N3" t="str">
        <f>IF(T_iii_mic_ad_strat1!N3=0, "", T_iii_mic_ad_strat1!N3)</f>
        <v/>
      </c>
      <c r="O3" t="str">
        <f>IF(T_iii_mic_ad_strat1!O3=0, "", T_iii_mic_ad_strat1!O3)</f>
        <v/>
      </c>
      <c r="P3" t="str">
        <f>IF(T_iii_mic_ad_strat1!P3=0, "", T_iii_mic_ad_strat1!P3)</f>
        <v/>
      </c>
      <c r="Q3" t="str">
        <f>IF(T_iii_mic_ad_strat1!Q3=0, "", T_iii_mic_ad_strat1!Q3)</f>
        <v/>
      </c>
      <c r="R3" t="str">
        <f>IF(T_iii_mic_ad_strat1!R3=0, "", T_iii_mic_ad_strat1!R3)</f>
        <v/>
      </c>
      <c r="S3" t="str">
        <f>IF(T_iii_mic_ad_strat1!S3=0, "", T_iii_mic_ad_strat1!S3)</f>
        <v/>
      </c>
      <c r="T3" t="str">
        <f>IF(T_iii_mic_ad_strat1!T3=0, "", T_iii_mic_ad_strat1!T3)</f>
        <v/>
      </c>
      <c r="U3" t="str">
        <f>IF(T_iii_mic_ad_strat1!U3=0, "", T_iii_mic_ad_strat1!U3)</f>
        <v/>
      </c>
      <c r="V3" t="str">
        <f>IF(T_iii_mic_ad_strat1!V3=0, "", T_iii_mic_ad_strat1!V3)</f>
        <v/>
      </c>
      <c r="W3" t="str">
        <f>IF(T_iii_mic_ad_strat1!W3=0, "", T_iii_mic_ad_strat1!W3)</f>
        <v/>
      </c>
      <c r="X3" t="str">
        <f>IF(T_iii_mic_ad_strat1!X3=0, "", T_iii_mic_ad_strat1!X3)</f>
        <v/>
      </c>
      <c r="Y3" t="str">
        <f>IF(T_iii_mic_ad_strat1!Y3=0, "", T_iii_mic_ad_strat1!Y3)</f>
        <v/>
      </c>
      <c r="Z3" t="str">
        <f>IF(T_iii_mic_ad_strat1!Z3=0, "", T_iii_mic_ad_strat1!Z3)</f>
        <v/>
      </c>
      <c r="AA3" t="str">
        <f>IF(T_iii_mic_ad_strat1!AA3=0, "", T_iii_mic_ad_strat1!AA3)</f>
        <v/>
      </c>
      <c r="AB3" t="str">
        <f>IF(T_iii_mic_ad_strat1!AB3=0, "", T_iii_mic_ad_strat1!AB3)</f>
        <v/>
      </c>
      <c r="AC3" t="str">
        <f>IF(T_iii_mic_ad_strat1!AC3=0, "", T_iii_mic_ad_strat1!AC3)</f>
        <v/>
      </c>
      <c r="AD3" t="str">
        <f>IF(T_iii_mic_ad_strat1!AD3=0, "", T_iii_mic_ad_strat1!AD3)</f>
        <v/>
      </c>
      <c r="AE3" t="str">
        <f>IF(T_iii_mic_ad_strat1!AE3=0, "", T_iii_mic_ad_strat1!AE3)</f>
        <v/>
      </c>
      <c r="AF3" t="str">
        <f>IF(T_iii_mic_ad_strat1!AF3=0, "", T_iii_mic_ad_strat1!AF3)</f>
        <v/>
      </c>
      <c r="AG3" t="str">
        <f>IF(T_iii_mic_ad_strat1!AG3=0, "", T_iii_mic_ad_strat1!AG3)</f>
        <v/>
      </c>
      <c r="AH3" t="str">
        <f>IF(T_iii_mic_ad_strat1!AH3=0, "", T_iii_mic_ad_strat1!AH3)</f>
        <v/>
      </c>
      <c r="AI3" t="str">
        <f>IF(T_iii_mic_ad_strat1!AI3=0, "", T_iii_mic_ad_strat1!AI3)</f>
        <v/>
      </c>
      <c r="AJ3" t="str">
        <f>IF(T_iii_mic_ad_strat1!AJ3=0, "", T_iii_mic_ad_strat1!AJ3)</f>
        <v/>
      </c>
      <c r="AK3" t="str">
        <f>IF(T_iii_mic_ad_strat1!AK3=0, "", T_iii_mic_ad_strat1!AK3)</f>
        <v/>
      </c>
    </row>
    <row r="4" spans="1:42" x14ac:dyDescent="0.25">
      <c r="A4" t="str">
        <f>T_iii_mic_ad_strat1!A4</f>
        <v>Adult microscopy</v>
      </c>
      <c r="B4">
        <f>T_iii_mic_ad_strat1!B4</f>
        <v>2000</v>
      </c>
      <c r="C4">
        <f>T_iii_mic_ad_strat1!C4</f>
        <v>1500</v>
      </c>
      <c r="D4">
        <f>T_iii_mic_ad_strat1!D4</f>
        <v>3000</v>
      </c>
      <c r="E4">
        <f>T_iii_mic_ad_strat1!E4</f>
        <v>8</v>
      </c>
      <c r="F4">
        <f>T_iii_mic_ad_strat1!F4</f>
        <v>3000</v>
      </c>
      <c r="G4">
        <f>T_iii_mic_ad_strat1!G4</f>
        <v>2500</v>
      </c>
      <c r="H4">
        <f>T_iii_mic_ad_strat1!H4</f>
        <v>3500</v>
      </c>
      <c r="I4">
        <f>T_iii_mic_ad_strat1!I4</f>
        <v>7</v>
      </c>
      <c r="J4">
        <f>T_iii_mic_ad_strat1!J4</f>
        <v>1500</v>
      </c>
      <c r="K4">
        <f>T_iii_mic_ad_strat1!K4</f>
        <v>1500</v>
      </c>
      <c r="L4">
        <f>T_iii_mic_ad_strat1!L4</f>
        <v>2000</v>
      </c>
      <c r="M4">
        <f>T_iii_mic_ad_strat1!M4</f>
        <v>2</v>
      </c>
      <c r="N4">
        <f>T_iii_mic_ad_strat1!N4</f>
        <v>1500</v>
      </c>
      <c r="O4">
        <f>T_iii_mic_ad_strat1!O4</f>
        <v>1500</v>
      </c>
      <c r="P4">
        <f>T_iii_mic_ad_strat1!P4</f>
        <v>1500</v>
      </c>
      <c r="Q4">
        <f>T_iii_mic_ad_strat1!Q4</f>
        <v>1</v>
      </c>
      <c r="R4">
        <f>T_iii_mic_ad_strat1!R4</f>
        <v>0</v>
      </c>
      <c r="S4">
        <f>T_iii_mic_ad_strat1!S4</f>
        <v>0</v>
      </c>
      <c r="T4">
        <f>T_iii_mic_ad_strat1!T4</f>
        <v>0</v>
      </c>
      <c r="U4">
        <f>T_iii_mic_ad_strat1!U4</f>
        <v>0</v>
      </c>
      <c r="V4">
        <f>T_iii_mic_ad_strat1!V4</f>
        <v>0</v>
      </c>
      <c r="W4">
        <f>T_iii_mic_ad_strat1!W4</f>
        <v>0</v>
      </c>
      <c r="X4">
        <f>T_iii_mic_ad_strat1!X4</f>
        <v>0</v>
      </c>
      <c r="Y4">
        <f>T_iii_mic_ad_strat1!Y4</f>
        <v>0</v>
      </c>
      <c r="Z4">
        <f>T_iii_mic_ad_strat1!Z4</f>
        <v>2500</v>
      </c>
      <c r="AA4">
        <f>T_iii_mic_ad_strat1!AA4</f>
        <v>1500</v>
      </c>
      <c r="AB4">
        <f>T_iii_mic_ad_strat1!AB4</f>
        <v>3000</v>
      </c>
      <c r="AC4">
        <f>T_iii_mic_ad_strat1!AC4</f>
        <v>18</v>
      </c>
      <c r="AD4">
        <f>T_iii_mic_ad_strat1!AD4</f>
        <v>0</v>
      </c>
      <c r="AE4">
        <f>T_iii_mic_ad_strat1!AE4</f>
        <v>0</v>
      </c>
      <c r="AF4">
        <f>T_iii_mic_ad_strat1!AF4</f>
        <v>0</v>
      </c>
      <c r="AG4">
        <f>T_iii_mic_ad_strat1!AG4</f>
        <v>0</v>
      </c>
      <c r="AH4">
        <f>T_iii_mic_ad_strat1!AH4</f>
        <v>0</v>
      </c>
      <c r="AI4">
        <f>T_iii_mic_ad_strat1!AI4</f>
        <v>0</v>
      </c>
      <c r="AJ4">
        <f>T_iii_mic_ad_strat1!AJ4</f>
        <v>0</v>
      </c>
      <c r="AK4">
        <f>T_iii_mic_ad_strat1!AK4</f>
        <v>0</v>
      </c>
    </row>
    <row r="5" spans="1:42" x14ac:dyDescent="0.25">
      <c r="A5" t="str">
        <f>T_iii_mic_ch_strat1!A4</f>
        <v>Child Microscopy</v>
      </c>
      <c r="B5">
        <f>T_iii_mic_ch_strat1!B4</f>
        <v>2000</v>
      </c>
      <c r="C5">
        <f>T_iii_mic_ch_strat1!C4</f>
        <v>1500</v>
      </c>
      <c r="D5">
        <f>T_iii_mic_ch_strat1!D4</f>
        <v>3000</v>
      </c>
      <c r="E5">
        <f>T_iii_mic_ch_strat1!E4</f>
        <v>8</v>
      </c>
      <c r="F5">
        <f>T_iii_mic_ch_strat1!F4</f>
        <v>2500</v>
      </c>
      <c r="G5">
        <f>T_iii_mic_ch_strat1!G4</f>
        <v>1500</v>
      </c>
      <c r="H5">
        <f>T_iii_mic_ch_strat1!H4</f>
        <v>3000</v>
      </c>
      <c r="I5">
        <f>T_iii_mic_ch_strat1!I4</f>
        <v>7</v>
      </c>
      <c r="J5">
        <f>T_iii_mic_ch_strat1!J4</f>
        <v>1500</v>
      </c>
      <c r="K5">
        <f>T_iii_mic_ch_strat1!K4</f>
        <v>1000</v>
      </c>
      <c r="L5">
        <f>T_iii_mic_ch_strat1!L4</f>
        <v>1500</v>
      </c>
      <c r="M5">
        <f>T_iii_mic_ch_strat1!M4</f>
        <v>2</v>
      </c>
      <c r="N5">
        <f>T_iii_mic_ch_strat1!N4</f>
        <v>1500</v>
      </c>
      <c r="O5">
        <f>T_iii_mic_ch_strat1!O4</f>
        <v>1500</v>
      </c>
      <c r="P5">
        <f>T_iii_mic_ch_strat1!P4</f>
        <v>1500</v>
      </c>
      <c r="Q5">
        <f>T_iii_mic_ch_strat1!Q4</f>
        <v>1</v>
      </c>
      <c r="R5">
        <f>T_iii_mic_ch_strat1!R4</f>
        <v>0</v>
      </c>
      <c r="S5">
        <f>T_iii_mic_ch_strat1!S4</f>
        <v>0</v>
      </c>
      <c r="T5">
        <f>T_iii_mic_ch_strat1!T4</f>
        <v>0</v>
      </c>
      <c r="U5">
        <f>T_iii_mic_ch_strat1!U4</f>
        <v>0</v>
      </c>
      <c r="V5">
        <f>T_iii_mic_ch_strat1!V4</f>
        <v>0</v>
      </c>
      <c r="W5">
        <f>T_iii_mic_ch_strat1!W4</f>
        <v>0</v>
      </c>
      <c r="X5">
        <f>T_iii_mic_ch_strat1!X4</f>
        <v>0</v>
      </c>
      <c r="Y5">
        <f>T_iii_mic_ch_strat1!Y4</f>
        <v>0</v>
      </c>
      <c r="Z5">
        <f>T_iii_mic_ch_strat1!Z4</f>
        <v>2000</v>
      </c>
      <c r="AA5">
        <f>T_iii_mic_ch_strat1!AA4</f>
        <v>1500</v>
      </c>
      <c r="AB5">
        <f>T_iii_mic_ch_strat1!AB4</f>
        <v>3000</v>
      </c>
      <c r="AC5">
        <f>T_iii_mic_ch_strat1!AC4</f>
        <v>18</v>
      </c>
      <c r="AD5">
        <f>T_iii_mic_ch_strat1!AD4</f>
        <v>0</v>
      </c>
      <c r="AE5">
        <f>T_iii_mic_ch_strat1!AE4</f>
        <v>0</v>
      </c>
      <c r="AF5">
        <f>T_iii_mic_ch_strat1!AF4</f>
        <v>0</v>
      </c>
      <c r="AG5">
        <f>T_iii_mic_ch_strat1!AG4</f>
        <v>0</v>
      </c>
      <c r="AH5">
        <f>T_iii_mic_ch_strat1!AH4</f>
        <v>0</v>
      </c>
      <c r="AI5">
        <f>T_iii_mic_ch_strat1!AI4</f>
        <v>0</v>
      </c>
      <c r="AJ5">
        <f>T_iii_mic_ch_strat1!AJ4</f>
        <v>0</v>
      </c>
      <c r="AK5">
        <f>T_iii_mic_ch_strat1!AK4</f>
        <v>0</v>
      </c>
    </row>
    <row r="6" spans="1:42" x14ac:dyDescent="0.25">
      <c r="A6" t="str">
        <f>T_iii_rdt_in_strat1!A4</f>
        <v>Adult RDT in outlet</v>
      </c>
      <c r="B6">
        <f>T_iii_rdt_in_strat1!B4</f>
        <v>1000</v>
      </c>
      <c r="C6">
        <f>T_iii_rdt_in_strat1!C4</f>
        <v>1000</v>
      </c>
      <c r="D6">
        <f>T_iii_rdt_in_strat1!D4</f>
        <v>1000</v>
      </c>
      <c r="E6">
        <f>T_iii_rdt_in_strat1!E4</f>
        <v>1</v>
      </c>
      <c r="F6">
        <f>T_iii_rdt_in_strat1!F4</f>
        <v>1500</v>
      </c>
      <c r="G6">
        <f>T_iii_rdt_in_strat1!G4</f>
        <v>1500</v>
      </c>
      <c r="H6">
        <f>T_iii_rdt_in_strat1!H4</f>
        <v>2500</v>
      </c>
      <c r="I6">
        <f>T_iii_rdt_in_strat1!I4</f>
        <v>5</v>
      </c>
      <c r="J6">
        <f>T_iii_rdt_in_strat1!J4</f>
        <v>1500</v>
      </c>
      <c r="K6">
        <f>T_iii_rdt_in_strat1!K4</f>
        <v>1000</v>
      </c>
      <c r="L6">
        <f>T_iii_rdt_in_strat1!L4</f>
        <v>1500</v>
      </c>
      <c r="M6">
        <f>T_iii_rdt_in_strat1!M4</f>
        <v>5</v>
      </c>
      <c r="N6">
        <f>T_iii_rdt_in_strat1!N4</f>
        <v>0</v>
      </c>
      <c r="O6">
        <f>T_iii_rdt_in_strat1!O4</f>
        <v>0</v>
      </c>
      <c r="P6">
        <f>T_iii_rdt_in_strat1!P4</f>
        <v>0</v>
      </c>
      <c r="Q6">
        <f>T_iii_rdt_in_strat1!Q4</f>
        <v>0</v>
      </c>
      <c r="R6">
        <f>T_iii_rdt_in_strat1!R4</f>
        <v>500</v>
      </c>
      <c r="S6">
        <f>T_iii_rdt_in_strat1!S4</f>
        <v>500</v>
      </c>
      <c r="T6">
        <f>T_iii_rdt_in_strat1!T4</f>
        <v>1500</v>
      </c>
      <c r="U6">
        <f>T_iii_rdt_in_strat1!U4</f>
        <v>3</v>
      </c>
      <c r="V6">
        <f>T_iii_rdt_in_strat1!V4</f>
        <v>0</v>
      </c>
      <c r="W6">
        <f>T_iii_rdt_in_strat1!W4</f>
        <v>0</v>
      </c>
      <c r="X6">
        <f>T_iii_rdt_in_strat1!X4</f>
        <v>0</v>
      </c>
      <c r="Y6">
        <f>T_iii_rdt_in_strat1!Y4</f>
        <v>0</v>
      </c>
      <c r="Z6">
        <f>T_iii_rdt_in_strat1!Z4</f>
        <v>1500</v>
      </c>
      <c r="AA6">
        <f>T_iii_rdt_in_strat1!AA4</f>
        <v>1000</v>
      </c>
      <c r="AB6">
        <f>T_iii_rdt_in_strat1!AB4</f>
        <v>1500</v>
      </c>
      <c r="AC6">
        <f>T_iii_rdt_in_strat1!AC4</f>
        <v>14</v>
      </c>
      <c r="AD6">
        <f>T_iii_rdt_in_strat1!AD4</f>
        <v>0</v>
      </c>
      <c r="AE6">
        <f>T_iii_rdt_in_strat1!AE4</f>
        <v>0</v>
      </c>
      <c r="AF6">
        <f>T_iii_rdt_in_strat1!AF4</f>
        <v>0</v>
      </c>
      <c r="AG6">
        <f>T_iii_rdt_in_strat1!AG4</f>
        <v>0</v>
      </c>
      <c r="AH6">
        <f>T_iii_rdt_in_strat1!AH4</f>
        <v>0</v>
      </c>
      <c r="AI6">
        <f>T_iii_rdt_in_strat1!AI4</f>
        <v>0</v>
      </c>
      <c r="AJ6">
        <f>T_iii_rdt_in_strat1!AJ4</f>
        <v>0</v>
      </c>
      <c r="AK6">
        <f>T_iii_rdt_in_strat1!AK4</f>
        <v>0</v>
      </c>
    </row>
    <row r="7" spans="1:42" x14ac:dyDescent="0.25">
      <c r="A7" t="str">
        <f>T_iii_rdt_ta_strat1!A4</f>
        <v>Adult RDT take away</v>
      </c>
      <c r="B7">
        <f>T_iii_rdt_ta_strat1!B4</f>
        <v>0</v>
      </c>
      <c r="C7">
        <f>T_iii_rdt_ta_strat1!C4</f>
        <v>0</v>
      </c>
      <c r="D7">
        <f>T_iii_rdt_ta_strat1!D4</f>
        <v>0</v>
      </c>
      <c r="E7">
        <f>T_iii_rdt_ta_strat1!E4</f>
        <v>0</v>
      </c>
      <c r="F7">
        <f>T_iii_rdt_ta_strat1!F4</f>
        <v>2500</v>
      </c>
      <c r="G7">
        <f>T_iii_rdt_ta_strat1!G4</f>
        <v>2500</v>
      </c>
      <c r="H7">
        <f>T_iii_rdt_ta_strat1!H4</f>
        <v>2500</v>
      </c>
      <c r="I7">
        <f>T_iii_rdt_ta_strat1!I4</f>
        <v>2</v>
      </c>
      <c r="J7">
        <f>T_iii_rdt_ta_strat1!J4</f>
        <v>300</v>
      </c>
      <c r="K7">
        <f>T_iii_rdt_ta_strat1!K4</f>
        <v>300</v>
      </c>
      <c r="L7">
        <f>T_iii_rdt_ta_strat1!L4</f>
        <v>400</v>
      </c>
      <c r="M7">
        <f>T_iii_rdt_ta_strat1!M4</f>
        <v>26</v>
      </c>
      <c r="N7">
        <f>T_iii_rdt_ta_strat1!N4</f>
        <v>0</v>
      </c>
      <c r="O7">
        <f>T_iii_rdt_ta_strat1!O4</f>
        <v>0</v>
      </c>
      <c r="P7">
        <f>T_iii_rdt_ta_strat1!P4</f>
        <v>0</v>
      </c>
      <c r="Q7">
        <f>T_iii_rdt_ta_strat1!Q4</f>
        <v>1</v>
      </c>
      <c r="R7">
        <f>T_iii_rdt_ta_strat1!R4</f>
        <v>200</v>
      </c>
      <c r="S7">
        <f>T_iii_rdt_ta_strat1!S4</f>
        <v>200</v>
      </c>
      <c r="T7">
        <f>T_iii_rdt_ta_strat1!T4</f>
        <v>200</v>
      </c>
      <c r="U7">
        <f>T_iii_rdt_ta_strat1!U4</f>
        <v>36</v>
      </c>
      <c r="V7">
        <f>T_iii_rdt_ta_strat1!V4</f>
        <v>0</v>
      </c>
      <c r="W7">
        <f>T_iii_rdt_ta_strat1!W4</f>
        <v>0</v>
      </c>
      <c r="X7">
        <f>T_iii_rdt_ta_strat1!X4</f>
        <v>0</v>
      </c>
      <c r="Y7">
        <f>T_iii_rdt_ta_strat1!Y4</f>
        <v>4</v>
      </c>
      <c r="Z7">
        <f>T_iii_rdt_ta_strat1!Z4</f>
        <v>300</v>
      </c>
      <c r="AA7">
        <f>T_iii_rdt_ta_strat1!AA4</f>
        <v>300</v>
      </c>
      <c r="AB7">
        <f>T_iii_rdt_ta_strat1!AB4</f>
        <v>500</v>
      </c>
      <c r="AC7">
        <f>T_iii_rdt_ta_strat1!AC4</f>
        <v>69</v>
      </c>
      <c r="AD7">
        <f>T_iii_rdt_ta_strat1!AD4</f>
        <v>0</v>
      </c>
      <c r="AE7">
        <f>T_iii_rdt_ta_strat1!AE4</f>
        <v>0</v>
      </c>
      <c r="AF7">
        <f>T_iii_rdt_ta_strat1!AF4</f>
        <v>0</v>
      </c>
      <c r="AG7">
        <f>T_iii_rdt_ta_strat1!AG4</f>
        <v>2</v>
      </c>
      <c r="AH7">
        <f>T_iii_rdt_ta_strat1!AH4</f>
        <v>0</v>
      </c>
      <c r="AI7">
        <f>T_iii_rdt_ta_strat1!AI4</f>
        <v>0</v>
      </c>
      <c r="AJ7">
        <f>T_iii_rdt_ta_strat1!AJ4</f>
        <v>0</v>
      </c>
      <c r="AK7">
        <f>T_iii_rdt_ta_strat1!AK4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6752-EAB6-46AF-BCAD-5E8B37953ED1}">
  <sheetPr>
    <tabColor theme="5" tint="0.79995117038483843"/>
  </sheetPr>
  <dimension ref="A1:AP20"/>
  <sheetViews>
    <sheetView workbookViewId="0">
      <selection activeCell="A17" sqref="A17:XFD20"/>
    </sheetView>
  </sheetViews>
  <sheetFormatPr defaultColWidth="8.85546875" defaultRowHeight="15" x14ac:dyDescent="0.25"/>
  <cols>
    <col min="1" max="1" width="22.7109375" customWidth="1"/>
    <col min="42" max="42" width="9.140625" style="7"/>
  </cols>
  <sheetData>
    <row r="1" spans="1:42" x14ac:dyDescent="0.25">
      <c r="A1" s="10" t="s">
        <v>61</v>
      </c>
      <c r="B1" t="str">
        <f>IF(T_iii_mic_ad_strat2!B1=0, "", T_iii_mic_ad_strat2!B1)</f>
        <v>Private Not For-Profit Facility</v>
      </c>
      <c r="C1" t="str">
        <f>IF(T_iii_mic_ad_strat2!C1=0, "", T_iii_mic_ad_strat2!C1)</f>
        <v/>
      </c>
      <c r="D1" t="str">
        <f>IF(T_iii_mic_ad_strat2!D1=0, "", T_iii_mic_ad_strat2!D1)</f>
        <v/>
      </c>
      <c r="E1" t="str">
        <f>IF(T_iii_mic_ad_strat2!E1=0, "", T_iii_mic_ad_strat2!E1)</f>
        <v/>
      </c>
      <c r="F1" t="str">
        <f>IF(T_iii_mic_ad_strat2!F1=0, "", T_iii_mic_ad_strat2!F1)</f>
        <v>Private For-Profit Facility</v>
      </c>
      <c r="G1" t="str">
        <f>IF(T_iii_mic_ad_strat2!G1=0, "", T_iii_mic_ad_strat2!G1)</f>
        <v/>
      </c>
      <c r="H1" t="str">
        <f>IF(T_iii_mic_ad_strat2!H1=0, "", T_iii_mic_ad_strat2!H1)</f>
        <v/>
      </c>
      <c r="I1" t="str">
        <f>IF(T_iii_mic_ad_strat2!I1=0, "", T_iii_mic_ad_strat2!I1)</f>
        <v/>
      </c>
      <c r="J1" t="str">
        <f>IF(T_iii_mic_ad_strat2!J1=0, "", T_iii_mic_ad_strat2!J1)</f>
        <v>Pharmacy</v>
      </c>
      <c r="K1" t="str">
        <f>IF(T_iii_mic_ad_strat2!K1=0, "", T_iii_mic_ad_strat2!K1)</f>
        <v/>
      </c>
      <c r="L1" t="str">
        <f>IF(T_iii_mic_ad_strat2!L1=0, "", T_iii_mic_ad_strat2!L1)</f>
        <v/>
      </c>
      <c r="M1" t="str">
        <f>IF(T_iii_mic_ad_strat2!M1=0, "", T_iii_mic_ad_strat2!M1)</f>
        <v/>
      </c>
      <c r="N1" t="str">
        <f>IF(T_iii_mic_ad_strat2!N1=0, "", T_iii_mic_ad_strat2!N1)</f>
        <v>Laboratory</v>
      </c>
      <c r="O1" t="str">
        <f>IF(T_iii_mic_ad_strat2!O1=0, "", T_iii_mic_ad_strat2!O1)</f>
        <v/>
      </c>
      <c r="P1" t="str">
        <f>IF(T_iii_mic_ad_strat2!P1=0, "", T_iii_mic_ad_strat2!P1)</f>
        <v/>
      </c>
      <c r="Q1" t="str">
        <f>IF(T_iii_mic_ad_strat2!Q1=0, "", T_iii_mic_ad_strat2!Q1)</f>
        <v/>
      </c>
      <c r="R1" t="str">
        <f>IF(T_iii_mic_ad_strat2!R1=0, "", T_iii_mic_ad_strat2!R1)</f>
        <v>PPMV</v>
      </c>
      <c r="S1" t="str">
        <f>IF(T_iii_mic_ad_strat2!S1=0, "", T_iii_mic_ad_strat2!S1)</f>
        <v/>
      </c>
      <c r="T1" t="str">
        <f>IF(T_iii_mic_ad_strat2!T1=0, "", T_iii_mic_ad_strat2!T1)</f>
        <v/>
      </c>
      <c r="U1" t="str">
        <f>IF(T_iii_mic_ad_strat2!U1=0, "", T_iii_mic_ad_strat2!U1)</f>
        <v/>
      </c>
      <c r="V1" t="str">
        <f>IF(T_iii_mic_ad_strat2!V1=0, "", T_iii_mic_ad_strat2!V1)</f>
        <v>Informal</v>
      </c>
      <c r="W1" t="str">
        <f>IF(T_iii_mic_ad_strat2!W1=0, "", T_iii_mic_ad_strat2!W1)</f>
        <v/>
      </c>
      <c r="X1" t="str">
        <f>IF(T_iii_mic_ad_strat2!X1=0, "", T_iii_mic_ad_strat2!X1)</f>
        <v/>
      </c>
      <c r="Y1" t="str">
        <f>IF(T_iii_mic_ad_strat2!Y1=0, "", T_iii_mic_ad_strat2!Y1)</f>
        <v/>
      </c>
      <c r="Z1" t="str">
        <f>IF(T_iii_mic_ad_strat2!Z1=0, "", T_iii_mic_ad_strat2!Z1)</f>
        <v>Retail total</v>
      </c>
      <c r="AA1" t="str">
        <f>IF(T_iii_mic_ad_strat2!AA1=0, "", T_iii_mic_ad_strat2!AA1)</f>
        <v/>
      </c>
      <c r="AB1" t="str">
        <f>IF(T_iii_mic_ad_strat2!AB1=0, "", T_iii_mic_ad_strat2!AB1)</f>
        <v/>
      </c>
      <c r="AC1" t="str">
        <f>IF(T_iii_mic_ad_strat2!AC1=0, "", T_iii_mic_ad_strat2!AC1)</f>
        <v/>
      </c>
      <c r="AD1" t="str">
        <f>IF(T_iii_mic_ad_strat2!AD1=0, "", T_iii_mic_ad_strat2!AD1)</f>
        <v>Wholesale</v>
      </c>
      <c r="AE1" t="str">
        <f>IF(T_iii_mic_ad_strat2!AE1=0, "", T_iii_mic_ad_strat2!AE1)</f>
        <v/>
      </c>
      <c r="AF1" t="str">
        <f>IF(T_iii_mic_ad_strat2!AF1=0, "", T_iii_mic_ad_strat2!AF1)</f>
        <v/>
      </c>
      <c r="AG1" t="str">
        <f>IF(T_iii_mic_ad_strat2!AG1=0, "", T_iii_mic_ad_strat2!AG1)</f>
        <v/>
      </c>
      <c r="AH1" t="str">
        <f>IF(T_iii_mic_ad_strat2!AH1=0, "", T_iii_mic_ad_strat2!AH1)</f>
        <v>Wholesale</v>
      </c>
      <c r="AI1" t="str">
        <f>IF(T_iii_mic_ad_strat2!AI1=0, "", T_iii_mic_ad_strat2!AI1)</f>
        <v/>
      </c>
      <c r="AJ1" t="str">
        <f>IF(T_iii_mic_ad_strat2!AJ1=0, "", T_iii_mic_ad_strat2!AJ1)</f>
        <v/>
      </c>
      <c r="AK1" t="str">
        <f>IF(T_iii_mic_ad_strat2!AK1=0, "", T_iii_mic_ad_strat2!AK1)</f>
        <v/>
      </c>
      <c r="AP1" s="8" t="s">
        <v>13</v>
      </c>
    </row>
    <row r="2" spans="1:42" x14ac:dyDescent="0.25">
      <c r="B2" t="str">
        <f>IF(T_iii_mic_ad_strat2!B2=0, "", T_iii_mic_ad_strat2!B2)</f>
        <v>Median price</v>
      </c>
      <c r="C2" t="str">
        <f>IF(T_iii_mic_ad_strat2!C2=0, "", T_iii_mic_ad_strat2!C2)</f>
        <v>Lower quartile</v>
      </c>
      <c r="D2" t="str">
        <f>IF(T_iii_mic_ad_strat2!D2=0, "", T_iii_mic_ad_strat2!D2)</f>
        <v>Upper quartile</v>
      </c>
      <c r="E2" t="str">
        <f>IF(T_iii_mic_ad_strat2!E2=0, "", T_iii_mic_ad_strat2!E2)</f>
        <v>N</v>
      </c>
      <c r="F2" t="str">
        <f>IF(T_iii_mic_ad_strat2!F2=0, "", T_iii_mic_ad_strat2!F2)</f>
        <v/>
      </c>
      <c r="G2" t="str">
        <f>IF(T_iii_mic_ad_strat2!G2=0, "", T_iii_mic_ad_strat2!G2)</f>
        <v/>
      </c>
      <c r="H2" t="str">
        <f>IF(T_iii_mic_ad_strat2!H2=0, "", T_iii_mic_ad_strat2!H2)</f>
        <v/>
      </c>
      <c r="I2" t="str">
        <f>IF(T_iii_mic_ad_strat2!I2=0, "", T_iii_mic_ad_strat2!I2)</f>
        <v/>
      </c>
      <c r="J2" t="str">
        <f>IF(T_iii_mic_ad_strat2!J2=0, "", T_iii_mic_ad_strat2!J2)</f>
        <v/>
      </c>
      <c r="K2" t="str">
        <f>IF(T_iii_mic_ad_strat2!K2=0, "", T_iii_mic_ad_strat2!K2)</f>
        <v/>
      </c>
      <c r="L2" t="str">
        <f>IF(T_iii_mic_ad_strat2!L2=0, "", T_iii_mic_ad_strat2!L2)</f>
        <v/>
      </c>
      <c r="M2" t="str">
        <f>IF(T_iii_mic_ad_strat2!M2=0, "", T_iii_mic_ad_strat2!M2)</f>
        <v/>
      </c>
      <c r="N2" t="str">
        <f>IF(T_iii_mic_ad_strat2!N2=0, "", T_iii_mic_ad_strat2!N2)</f>
        <v/>
      </c>
      <c r="O2" t="str">
        <f>IF(T_iii_mic_ad_strat2!O2=0, "", T_iii_mic_ad_strat2!O2)</f>
        <v/>
      </c>
      <c r="P2" t="str">
        <f>IF(T_iii_mic_ad_strat2!P2=0, "", T_iii_mic_ad_strat2!P2)</f>
        <v/>
      </c>
      <c r="Q2" t="str">
        <f>IF(T_iii_mic_ad_strat2!Q2=0, "", T_iii_mic_ad_strat2!Q2)</f>
        <v/>
      </c>
      <c r="R2" t="str">
        <f>IF(T_iii_mic_ad_strat2!R2=0, "", T_iii_mic_ad_strat2!R2)</f>
        <v/>
      </c>
      <c r="S2" t="str">
        <f>IF(T_iii_mic_ad_strat2!S2=0, "", T_iii_mic_ad_strat2!S2)</f>
        <v/>
      </c>
      <c r="T2" t="str">
        <f>IF(T_iii_mic_ad_strat2!T2=0, "", T_iii_mic_ad_strat2!T2)</f>
        <v/>
      </c>
      <c r="U2" t="str">
        <f>IF(T_iii_mic_ad_strat2!U2=0, "", T_iii_mic_ad_strat2!U2)</f>
        <v/>
      </c>
      <c r="V2" t="str">
        <f>IF(T_iii_mic_ad_strat2!V2=0, "", T_iii_mic_ad_strat2!V2)</f>
        <v/>
      </c>
      <c r="W2" t="str">
        <f>IF(T_iii_mic_ad_strat2!W2=0, "", T_iii_mic_ad_strat2!W2)</f>
        <v/>
      </c>
      <c r="X2" t="str">
        <f>IF(T_iii_mic_ad_strat2!X2=0, "", T_iii_mic_ad_strat2!X2)</f>
        <v/>
      </c>
      <c r="Y2" t="str">
        <f>IF(T_iii_mic_ad_strat2!Y2=0, "", T_iii_mic_ad_strat2!Y2)</f>
        <v/>
      </c>
      <c r="Z2" t="str">
        <f>IF(T_iii_mic_ad_strat2!Z2=0, "", T_iii_mic_ad_strat2!Z2)</f>
        <v/>
      </c>
      <c r="AA2" t="str">
        <f>IF(T_iii_mic_ad_strat2!AA2=0, "", T_iii_mic_ad_strat2!AA2)</f>
        <v/>
      </c>
      <c r="AB2" t="str">
        <f>IF(T_iii_mic_ad_strat2!AB2=0, "", T_iii_mic_ad_strat2!AB2)</f>
        <v/>
      </c>
      <c r="AC2" t="str">
        <f>IF(T_iii_mic_ad_strat2!AC2=0, "", T_iii_mic_ad_strat2!AC2)</f>
        <v/>
      </c>
      <c r="AD2" t="str">
        <f>IF(T_iii_mic_ad_strat2!AD2=0, "", T_iii_mic_ad_strat2!AD2)</f>
        <v/>
      </c>
      <c r="AE2" t="str">
        <f>IF(T_iii_mic_ad_strat2!AE2=0, "", T_iii_mic_ad_strat2!AE2)</f>
        <v/>
      </c>
      <c r="AF2" t="str">
        <f>IF(T_iii_mic_ad_strat2!AF2=0, "", T_iii_mic_ad_strat2!AF2)</f>
        <v/>
      </c>
      <c r="AG2" t="str">
        <f>IF(T_iii_mic_ad_strat2!AG2=0, "", T_iii_mic_ad_strat2!AG2)</f>
        <v/>
      </c>
      <c r="AH2" t="str">
        <f>IF(T_iii_mic_ad_strat2!AH2=0, "", T_iii_mic_ad_strat2!AH2)</f>
        <v/>
      </c>
      <c r="AI2" t="str">
        <f>IF(T_iii_mic_ad_strat2!AI2=0, "", T_iii_mic_ad_strat2!AI2)</f>
        <v/>
      </c>
      <c r="AJ2" t="str">
        <f>IF(T_iii_mic_ad_strat2!AJ2=0, "", T_iii_mic_ad_strat2!AJ2)</f>
        <v/>
      </c>
      <c r="AK2" t="str">
        <f>IF(T_iii_mic_ad_strat2!AK2=0, "", T_iii_mic_ad_strat2!AK2)</f>
        <v/>
      </c>
    </row>
    <row r="3" spans="1:42" x14ac:dyDescent="0.25">
      <c r="B3" t="str">
        <f>IF(T_iii_mic_ad_strat2!B3=0, "", T_iii_mic_ad_strat2!B3)</f>
        <v/>
      </c>
      <c r="C3" t="str">
        <f>IF(T_iii_mic_ad_strat2!C3=0, "", T_iii_mic_ad_strat2!C3)</f>
        <v/>
      </c>
      <c r="D3" t="str">
        <f>IF(T_iii_mic_ad_strat2!D3=0, "", T_iii_mic_ad_strat2!D3)</f>
        <v/>
      </c>
      <c r="E3" t="str">
        <f>IF(T_iii_mic_ad_strat2!E3=0, "", T_iii_mic_ad_strat2!E3)</f>
        <v/>
      </c>
      <c r="F3" t="str">
        <f>IF(T_iii_mic_ad_strat2!F3=0, "", T_iii_mic_ad_strat2!F3)</f>
        <v/>
      </c>
      <c r="G3" t="str">
        <f>IF(T_iii_mic_ad_strat2!G3=0, "", T_iii_mic_ad_strat2!G3)</f>
        <v/>
      </c>
      <c r="H3" t="str">
        <f>IF(T_iii_mic_ad_strat2!H3=0, "", T_iii_mic_ad_strat2!H3)</f>
        <v/>
      </c>
      <c r="I3" t="str">
        <f>IF(T_iii_mic_ad_strat2!I3=0, "", T_iii_mic_ad_strat2!I3)</f>
        <v/>
      </c>
      <c r="J3" t="str">
        <f>IF(T_iii_mic_ad_strat2!J3=0, "", T_iii_mic_ad_strat2!J3)</f>
        <v/>
      </c>
      <c r="K3" t="str">
        <f>IF(T_iii_mic_ad_strat2!K3=0, "", T_iii_mic_ad_strat2!K3)</f>
        <v/>
      </c>
      <c r="L3" t="str">
        <f>IF(T_iii_mic_ad_strat2!L3=0, "", T_iii_mic_ad_strat2!L3)</f>
        <v/>
      </c>
      <c r="M3" t="str">
        <f>IF(T_iii_mic_ad_strat2!M3=0, "", T_iii_mic_ad_strat2!M3)</f>
        <v/>
      </c>
      <c r="N3" t="str">
        <f>IF(T_iii_mic_ad_strat2!N3=0, "", T_iii_mic_ad_strat2!N3)</f>
        <v/>
      </c>
      <c r="O3" t="str">
        <f>IF(T_iii_mic_ad_strat2!O3=0, "", T_iii_mic_ad_strat2!O3)</f>
        <v/>
      </c>
      <c r="P3" t="str">
        <f>IF(T_iii_mic_ad_strat2!P3=0, "", T_iii_mic_ad_strat2!P3)</f>
        <v/>
      </c>
      <c r="Q3" t="str">
        <f>IF(T_iii_mic_ad_strat2!Q3=0, "", T_iii_mic_ad_strat2!Q3)</f>
        <v/>
      </c>
      <c r="R3" t="str">
        <f>IF(T_iii_mic_ad_strat2!R3=0, "", T_iii_mic_ad_strat2!R3)</f>
        <v/>
      </c>
      <c r="S3" t="str">
        <f>IF(T_iii_mic_ad_strat2!S3=0, "", T_iii_mic_ad_strat2!S3)</f>
        <v/>
      </c>
      <c r="T3" t="str">
        <f>IF(T_iii_mic_ad_strat2!T3=0, "", T_iii_mic_ad_strat2!T3)</f>
        <v/>
      </c>
      <c r="U3" t="str">
        <f>IF(T_iii_mic_ad_strat2!U3=0, "", T_iii_mic_ad_strat2!U3)</f>
        <v/>
      </c>
      <c r="V3" t="str">
        <f>IF(T_iii_mic_ad_strat2!V3=0, "", T_iii_mic_ad_strat2!V3)</f>
        <v/>
      </c>
      <c r="W3" t="str">
        <f>IF(T_iii_mic_ad_strat2!W3=0, "", T_iii_mic_ad_strat2!W3)</f>
        <v/>
      </c>
      <c r="X3" t="str">
        <f>IF(T_iii_mic_ad_strat2!X3=0, "", T_iii_mic_ad_strat2!X3)</f>
        <v/>
      </c>
      <c r="Y3" t="str">
        <f>IF(T_iii_mic_ad_strat2!Y3=0, "", T_iii_mic_ad_strat2!Y3)</f>
        <v/>
      </c>
      <c r="Z3" t="str">
        <f>IF(T_iii_mic_ad_strat2!Z3=0, "", T_iii_mic_ad_strat2!Z3)</f>
        <v/>
      </c>
      <c r="AA3" t="str">
        <f>IF(T_iii_mic_ad_strat2!AA3=0, "", T_iii_mic_ad_strat2!AA3)</f>
        <v/>
      </c>
      <c r="AB3" t="str">
        <f>IF(T_iii_mic_ad_strat2!AB3=0, "", T_iii_mic_ad_strat2!AB3)</f>
        <v/>
      </c>
      <c r="AC3" t="str">
        <f>IF(T_iii_mic_ad_strat2!AC3=0, "", T_iii_mic_ad_strat2!AC3)</f>
        <v/>
      </c>
      <c r="AD3" t="str">
        <f>IF(T_iii_mic_ad_strat2!AD3=0, "", T_iii_mic_ad_strat2!AD3)</f>
        <v/>
      </c>
      <c r="AE3" t="str">
        <f>IF(T_iii_mic_ad_strat2!AE3=0, "", T_iii_mic_ad_strat2!AE3)</f>
        <v/>
      </c>
      <c r="AF3" t="str">
        <f>IF(T_iii_mic_ad_strat2!AF3=0, "", T_iii_mic_ad_strat2!AF3)</f>
        <v/>
      </c>
      <c r="AG3" t="str">
        <f>IF(T_iii_mic_ad_strat2!AG3=0, "", T_iii_mic_ad_strat2!AG3)</f>
        <v/>
      </c>
      <c r="AH3" t="str">
        <f>IF(T_iii_mic_ad_strat2!AH3=0, "", T_iii_mic_ad_strat2!AH3)</f>
        <v/>
      </c>
      <c r="AI3" t="str">
        <f>IF(T_iii_mic_ad_strat2!AI3=0, "", T_iii_mic_ad_strat2!AI3)</f>
        <v/>
      </c>
      <c r="AJ3" t="str">
        <f>IF(T_iii_mic_ad_strat2!AJ3=0, "", T_iii_mic_ad_strat2!AJ3)</f>
        <v/>
      </c>
      <c r="AK3" t="str">
        <f>IF(T_iii_mic_ad_strat2!AK3=0, "", T_iii_mic_ad_strat2!AK3)</f>
        <v/>
      </c>
    </row>
    <row r="4" spans="1:42" x14ac:dyDescent="0.25">
      <c r="A4" t="str">
        <f>T_iii_mic_ad_strat2!A4</f>
        <v>Adult microscopy</v>
      </c>
      <c r="B4">
        <f>T_iii_mic_ad_strat2!B4</f>
        <v>500</v>
      </c>
      <c r="C4">
        <f>T_iii_mic_ad_strat2!C4</f>
        <v>500</v>
      </c>
      <c r="D4">
        <f>T_iii_mic_ad_strat2!D4</f>
        <v>1000</v>
      </c>
      <c r="E4">
        <f>T_iii_mic_ad_strat2!E4</f>
        <v>8</v>
      </c>
      <c r="F4">
        <f>T_iii_mic_ad_strat2!F4</f>
        <v>1000</v>
      </c>
      <c r="G4">
        <f>T_iii_mic_ad_strat2!G4</f>
        <v>500</v>
      </c>
      <c r="H4">
        <f>T_iii_mic_ad_strat2!H4</f>
        <v>1000</v>
      </c>
      <c r="I4">
        <f>T_iii_mic_ad_strat2!I4</f>
        <v>47</v>
      </c>
      <c r="J4">
        <f>T_iii_mic_ad_strat2!J4</f>
        <v>1000</v>
      </c>
      <c r="K4">
        <f>T_iii_mic_ad_strat2!K4</f>
        <v>1000</v>
      </c>
      <c r="L4">
        <f>T_iii_mic_ad_strat2!L4</f>
        <v>1000</v>
      </c>
      <c r="M4">
        <f>T_iii_mic_ad_strat2!M4</f>
        <v>6</v>
      </c>
      <c r="N4">
        <f>T_iii_mic_ad_strat2!N4</f>
        <v>500</v>
      </c>
      <c r="O4">
        <f>T_iii_mic_ad_strat2!O4</f>
        <v>500</v>
      </c>
      <c r="P4">
        <f>T_iii_mic_ad_strat2!P4</f>
        <v>1000</v>
      </c>
      <c r="Q4">
        <f>T_iii_mic_ad_strat2!Q4</f>
        <v>58</v>
      </c>
      <c r="R4">
        <f>T_iii_mic_ad_strat2!R4</f>
        <v>0</v>
      </c>
      <c r="S4">
        <f>T_iii_mic_ad_strat2!S4</f>
        <v>0</v>
      </c>
      <c r="T4">
        <f>T_iii_mic_ad_strat2!T4</f>
        <v>0</v>
      </c>
      <c r="U4">
        <f>T_iii_mic_ad_strat2!U4</f>
        <v>0</v>
      </c>
      <c r="V4">
        <f>T_iii_mic_ad_strat2!V4</f>
        <v>0</v>
      </c>
      <c r="W4">
        <f>T_iii_mic_ad_strat2!W4</f>
        <v>0</v>
      </c>
      <c r="X4">
        <f>T_iii_mic_ad_strat2!X4</f>
        <v>0</v>
      </c>
      <c r="Y4">
        <f>T_iii_mic_ad_strat2!Y4</f>
        <v>0</v>
      </c>
      <c r="Z4">
        <f>T_iii_mic_ad_strat2!Z4</f>
        <v>500</v>
      </c>
      <c r="AA4">
        <f>T_iii_mic_ad_strat2!AA4</f>
        <v>500</v>
      </c>
      <c r="AB4">
        <f>T_iii_mic_ad_strat2!AB4</f>
        <v>1000</v>
      </c>
      <c r="AC4">
        <f>T_iii_mic_ad_strat2!AC4</f>
        <v>119</v>
      </c>
      <c r="AD4">
        <f>T_iii_mic_ad_strat2!AD4</f>
        <v>0</v>
      </c>
      <c r="AE4">
        <f>T_iii_mic_ad_strat2!AE4</f>
        <v>0</v>
      </c>
      <c r="AF4">
        <f>T_iii_mic_ad_strat2!AF4</f>
        <v>0</v>
      </c>
      <c r="AG4">
        <f>T_iii_mic_ad_strat2!AG4</f>
        <v>0</v>
      </c>
      <c r="AH4">
        <f>T_iii_mic_ad_strat2!AH4</f>
        <v>0</v>
      </c>
      <c r="AI4">
        <f>T_iii_mic_ad_strat2!AI4</f>
        <v>0</v>
      </c>
      <c r="AJ4">
        <f>T_iii_mic_ad_strat2!AJ4</f>
        <v>0</v>
      </c>
      <c r="AK4">
        <f>T_iii_mic_ad_strat2!AK4</f>
        <v>0</v>
      </c>
    </row>
    <row r="5" spans="1:42" x14ac:dyDescent="0.25">
      <c r="A5" t="str">
        <f>T_iii_mic_ch_strat2!A4</f>
        <v>Child Microscopy</v>
      </c>
      <c r="B5">
        <f>T_iii_mic_ch_strat2!B4</f>
        <v>300</v>
      </c>
      <c r="C5">
        <f>T_iii_mic_ch_strat2!C4</f>
        <v>300</v>
      </c>
      <c r="D5">
        <f>T_iii_mic_ch_strat2!D4</f>
        <v>1000</v>
      </c>
      <c r="E5">
        <f>T_iii_mic_ch_strat2!E4</f>
        <v>8</v>
      </c>
      <c r="F5">
        <f>T_iii_mic_ch_strat2!F4</f>
        <v>1000</v>
      </c>
      <c r="G5">
        <f>T_iii_mic_ch_strat2!G4</f>
        <v>500</v>
      </c>
      <c r="H5">
        <f>T_iii_mic_ch_strat2!H4</f>
        <v>1000</v>
      </c>
      <c r="I5">
        <f>T_iii_mic_ch_strat2!I4</f>
        <v>48</v>
      </c>
      <c r="J5">
        <f>T_iii_mic_ch_strat2!J4</f>
        <v>1000</v>
      </c>
      <c r="K5">
        <f>T_iii_mic_ch_strat2!K4</f>
        <v>500</v>
      </c>
      <c r="L5">
        <f>T_iii_mic_ch_strat2!L4</f>
        <v>1000</v>
      </c>
      <c r="M5">
        <f>T_iii_mic_ch_strat2!M4</f>
        <v>6</v>
      </c>
      <c r="N5">
        <f>T_iii_mic_ch_strat2!N4</f>
        <v>500</v>
      </c>
      <c r="O5">
        <f>T_iii_mic_ch_strat2!O4</f>
        <v>500</v>
      </c>
      <c r="P5">
        <f>T_iii_mic_ch_strat2!P4</f>
        <v>1000</v>
      </c>
      <c r="Q5">
        <f>T_iii_mic_ch_strat2!Q4</f>
        <v>58</v>
      </c>
      <c r="R5">
        <f>T_iii_mic_ch_strat2!R4</f>
        <v>0</v>
      </c>
      <c r="S5">
        <f>T_iii_mic_ch_strat2!S4</f>
        <v>0</v>
      </c>
      <c r="T5">
        <f>T_iii_mic_ch_strat2!T4</f>
        <v>0</v>
      </c>
      <c r="U5">
        <f>T_iii_mic_ch_strat2!U4</f>
        <v>0</v>
      </c>
      <c r="V5">
        <f>T_iii_mic_ch_strat2!V4</f>
        <v>0</v>
      </c>
      <c r="W5">
        <f>T_iii_mic_ch_strat2!W4</f>
        <v>0</v>
      </c>
      <c r="X5">
        <f>T_iii_mic_ch_strat2!X4</f>
        <v>0</v>
      </c>
      <c r="Y5">
        <f>T_iii_mic_ch_strat2!Y4</f>
        <v>0</v>
      </c>
      <c r="Z5">
        <f>T_iii_mic_ch_strat2!Z4</f>
        <v>500</v>
      </c>
      <c r="AA5">
        <f>T_iii_mic_ch_strat2!AA4</f>
        <v>500</v>
      </c>
      <c r="AB5">
        <f>T_iii_mic_ch_strat2!AB4</f>
        <v>1000</v>
      </c>
      <c r="AC5">
        <f>T_iii_mic_ch_strat2!AC4</f>
        <v>120</v>
      </c>
      <c r="AD5">
        <f>T_iii_mic_ch_strat2!AD4</f>
        <v>0</v>
      </c>
      <c r="AE5">
        <f>T_iii_mic_ch_strat2!AE4</f>
        <v>0</v>
      </c>
      <c r="AF5">
        <f>T_iii_mic_ch_strat2!AF4</f>
        <v>0</v>
      </c>
      <c r="AG5">
        <f>T_iii_mic_ch_strat2!AG4</f>
        <v>0</v>
      </c>
      <c r="AH5">
        <f>T_iii_mic_ch_strat2!AH4</f>
        <v>0</v>
      </c>
      <c r="AI5">
        <f>T_iii_mic_ch_strat2!AI4</f>
        <v>0</v>
      </c>
      <c r="AJ5">
        <f>T_iii_mic_ch_strat2!AJ4</f>
        <v>0</v>
      </c>
      <c r="AK5">
        <f>T_iii_mic_ch_strat2!AK4</f>
        <v>0</v>
      </c>
    </row>
    <row r="6" spans="1:42" x14ac:dyDescent="0.25">
      <c r="A6" t="str">
        <f>T_iii_rdt_in_strat2!A4</f>
        <v>Adult RDT in outlet</v>
      </c>
      <c r="B6">
        <f>T_iii_rdt_in_strat2!B4</f>
        <v>300</v>
      </c>
      <c r="C6">
        <f>T_iii_rdt_in_strat2!C4</f>
        <v>300</v>
      </c>
      <c r="D6">
        <f>T_iii_rdt_in_strat2!D4</f>
        <v>500</v>
      </c>
      <c r="E6">
        <f>T_iii_rdt_in_strat2!E4</f>
        <v>5</v>
      </c>
      <c r="F6">
        <f>T_iii_rdt_in_strat2!F4</f>
        <v>500</v>
      </c>
      <c r="G6">
        <f>T_iii_rdt_in_strat2!G4</f>
        <v>300</v>
      </c>
      <c r="H6">
        <f>T_iii_rdt_in_strat2!H4</f>
        <v>700</v>
      </c>
      <c r="I6">
        <f>T_iii_rdt_in_strat2!I4</f>
        <v>51</v>
      </c>
      <c r="J6">
        <f>T_iii_rdt_in_strat2!J4</f>
        <v>500</v>
      </c>
      <c r="K6">
        <f>T_iii_rdt_in_strat2!K4</f>
        <v>500</v>
      </c>
      <c r="L6">
        <f>T_iii_rdt_in_strat2!L4</f>
        <v>500</v>
      </c>
      <c r="M6">
        <f>T_iii_rdt_in_strat2!M4</f>
        <v>48</v>
      </c>
      <c r="N6">
        <f>T_iii_rdt_in_strat2!N4</f>
        <v>400</v>
      </c>
      <c r="O6">
        <f>T_iii_rdt_in_strat2!O4</f>
        <v>200</v>
      </c>
      <c r="P6">
        <f>T_iii_rdt_in_strat2!P4</f>
        <v>500</v>
      </c>
      <c r="Q6">
        <f>T_iii_rdt_in_strat2!Q4</f>
        <v>24</v>
      </c>
      <c r="R6">
        <f>T_iii_rdt_in_strat2!R4</f>
        <v>300</v>
      </c>
      <c r="S6">
        <f>T_iii_rdt_in_strat2!S4</f>
        <v>200</v>
      </c>
      <c r="T6">
        <f>T_iii_rdt_in_strat2!T4</f>
        <v>300</v>
      </c>
      <c r="U6">
        <f>T_iii_rdt_in_strat2!U4</f>
        <v>373</v>
      </c>
      <c r="V6">
        <f>T_iii_rdt_in_strat2!V4</f>
        <v>200</v>
      </c>
      <c r="W6">
        <f>T_iii_rdt_in_strat2!W4</f>
        <v>200</v>
      </c>
      <c r="X6">
        <f>T_iii_rdt_in_strat2!X4</f>
        <v>500</v>
      </c>
      <c r="Y6">
        <f>T_iii_rdt_in_strat2!Y4</f>
        <v>9</v>
      </c>
      <c r="Z6">
        <f>T_iii_rdt_in_strat2!Z4</f>
        <v>300</v>
      </c>
      <c r="AA6">
        <f>T_iii_rdt_in_strat2!AA4</f>
        <v>200</v>
      </c>
      <c r="AB6">
        <f>T_iii_rdt_in_strat2!AB4</f>
        <v>400</v>
      </c>
      <c r="AC6">
        <f>T_iii_rdt_in_strat2!AC4</f>
        <v>510</v>
      </c>
      <c r="AD6">
        <f>T_iii_rdt_in_strat2!AD4</f>
        <v>0</v>
      </c>
      <c r="AE6">
        <f>T_iii_rdt_in_strat2!AE4</f>
        <v>0</v>
      </c>
      <c r="AF6">
        <f>T_iii_rdt_in_strat2!AF4</f>
        <v>0</v>
      </c>
      <c r="AG6">
        <f>T_iii_rdt_in_strat2!AG4</f>
        <v>0</v>
      </c>
      <c r="AH6">
        <f>T_iii_rdt_in_strat2!AH4</f>
        <v>0</v>
      </c>
      <c r="AI6">
        <f>T_iii_rdt_in_strat2!AI4</f>
        <v>0</v>
      </c>
      <c r="AJ6">
        <f>T_iii_rdt_in_strat2!AJ4</f>
        <v>0</v>
      </c>
      <c r="AK6">
        <f>T_iii_rdt_in_strat2!AK4</f>
        <v>0</v>
      </c>
    </row>
    <row r="7" spans="1:42" x14ac:dyDescent="0.25">
      <c r="A7" t="str">
        <f>T_iii_rdt_ta_strat2!A4</f>
        <v>Adult RDT take away</v>
      </c>
      <c r="B7">
        <f>T_iii_rdt_ta_strat2!B4</f>
        <v>0</v>
      </c>
      <c r="C7">
        <f>T_iii_rdt_ta_strat2!C4</f>
        <v>0</v>
      </c>
      <c r="D7">
        <f>T_iii_rdt_ta_strat2!D4</f>
        <v>0</v>
      </c>
      <c r="E7">
        <f>T_iii_rdt_ta_strat2!E4</f>
        <v>0</v>
      </c>
      <c r="F7">
        <f>T_iii_rdt_ta_strat2!F4</f>
        <v>1000</v>
      </c>
      <c r="G7">
        <f>T_iii_rdt_ta_strat2!G4</f>
        <v>1000</v>
      </c>
      <c r="H7">
        <f>T_iii_rdt_ta_strat2!H4</f>
        <v>1000</v>
      </c>
      <c r="I7">
        <f>T_iii_rdt_ta_strat2!I4</f>
        <v>2</v>
      </c>
      <c r="J7">
        <f>T_iii_rdt_ta_strat2!J4</f>
        <v>300</v>
      </c>
      <c r="K7">
        <f>T_iii_rdt_ta_strat2!K4</f>
        <v>25</v>
      </c>
      <c r="L7">
        <f>T_iii_rdt_ta_strat2!L4</f>
        <v>500</v>
      </c>
      <c r="M7">
        <f>T_iii_rdt_ta_strat2!M4</f>
        <v>26</v>
      </c>
      <c r="N7">
        <f>T_iii_rdt_ta_strat2!N4</f>
        <v>0</v>
      </c>
      <c r="O7">
        <f>T_iii_rdt_ta_strat2!O4</f>
        <v>0</v>
      </c>
      <c r="P7">
        <f>T_iii_rdt_ta_strat2!P4</f>
        <v>0</v>
      </c>
      <c r="Q7">
        <f>T_iii_rdt_ta_strat2!Q4</f>
        <v>1</v>
      </c>
      <c r="R7">
        <f>T_iii_rdt_ta_strat2!R4</f>
        <v>200</v>
      </c>
      <c r="S7">
        <f>T_iii_rdt_ta_strat2!S4</f>
        <v>150</v>
      </c>
      <c r="T7">
        <f>T_iii_rdt_ta_strat2!T4</f>
        <v>250</v>
      </c>
      <c r="U7">
        <f>T_iii_rdt_ta_strat2!U4</f>
        <v>36</v>
      </c>
      <c r="V7">
        <f>T_iii_rdt_ta_strat2!V4</f>
        <v>400</v>
      </c>
      <c r="W7">
        <f>T_iii_rdt_ta_strat2!W4</f>
        <v>400</v>
      </c>
      <c r="X7">
        <f>T_iii_rdt_ta_strat2!X4</f>
        <v>400</v>
      </c>
      <c r="Y7">
        <f>T_iii_rdt_ta_strat2!Y4</f>
        <v>4</v>
      </c>
      <c r="Z7">
        <f>T_iii_rdt_ta_strat2!Z4</f>
        <v>200</v>
      </c>
      <c r="AA7">
        <f>T_iii_rdt_ta_strat2!AA4</f>
        <v>170</v>
      </c>
      <c r="AB7">
        <f>T_iii_rdt_ta_strat2!AB4</f>
        <v>300</v>
      </c>
      <c r="AC7">
        <f>T_iii_rdt_ta_strat2!AC4</f>
        <v>69</v>
      </c>
      <c r="AD7">
        <f>T_iii_rdt_ta_strat2!AD4</f>
        <v>120</v>
      </c>
      <c r="AE7">
        <f>T_iii_rdt_ta_strat2!AE4</f>
        <v>100</v>
      </c>
      <c r="AF7">
        <f>T_iii_rdt_ta_strat2!AF4</f>
        <v>120</v>
      </c>
      <c r="AG7">
        <f>T_iii_rdt_ta_strat2!AG4</f>
        <v>2</v>
      </c>
      <c r="AH7">
        <f>T_iii_rdt_ta_strat2!AH4</f>
        <v>100</v>
      </c>
      <c r="AI7">
        <f>T_iii_rdt_ta_strat2!AI4</f>
        <v>100</v>
      </c>
      <c r="AJ7">
        <f>T_iii_rdt_ta_strat2!AJ4</f>
        <v>120</v>
      </c>
      <c r="AK7">
        <f>T_iii_rdt_ta_strat2!AK4</f>
        <v>2</v>
      </c>
    </row>
    <row r="16" spans="1:42" x14ac:dyDescent="0.25">
      <c r="A16" s="9"/>
    </row>
    <row r="17" spans="1:42" s="61" customFormat="1" x14ac:dyDescent="0.25">
      <c r="A17" s="61" t="str">
        <f>T_iii_mic_ad_strat2!A2</f>
        <v>kano Footnote: products with missing price data for adult microscopy:3</v>
      </c>
      <c r="AP17" s="8"/>
    </row>
    <row r="18" spans="1:42" s="61" customFormat="1" x14ac:dyDescent="0.25">
      <c r="A18" s="61" t="str">
        <f>T_iii_mic_ch_strat2!A2</f>
        <v>kano Footnote: products with missing price data for child microscopy:2</v>
      </c>
      <c r="AP18" s="8"/>
    </row>
    <row r="19" spans="1:42" s="61" customFormat="1" x14ac:dyDescent="0.25">
      <c r="A19" s="61" t="str">
        <f>T_iii_rdt_in_strat2!A2</f>
        <v>kano Footnote: products with missing price data for adult RDT within outlet:60</v>
      </c>
      <c r="AP19" s="8"/>
    </row>
    <row r="20" spans="1:42" s="61" customFormat="1" x14ac:dyDescent="0.25">
      <c r="A20" s="61" t="str">
        <f>T_iii_rdt_ta_strat2!A2</f>
        <v>kano Footnote: products with missing price data for adult RDT take away:520</v>
      </c>
      <c r="AP2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23E4-88AB-4208-A923-7D969F2C84B2}">
  <sheetPr>
    <tabColor theme="5" tint="0.79995117038483843"/>
  </sheetPr>
  <dimension ref="A1:AP20"/>
  <sheetViews>
    <sheetView workbookViewId="0">
      <selection activeCell="D14" sqref="D14"/>
    </sheetView>
  </sheetViews>
  <sheetFormatPr defaultColWidth="8.85546875" defaultRowHeight="15" x14ac:dyDescent="0.25"/>
  <cols>
    <col min="1" max="1" width="22.7109375" customWidth="1"/>
    <col min="42" max="42" width="9.140625" style="7"/>
  </cols>
  <sheetData>
    <row r="1" spans="1:42" x14ac:dyDescent="0.25">
      <c r="A1" s="10" t="s">
        <v>59</v>
      </c>
      <c r="B1" t="str">
        <f>IF(T_iii_mic_ad_strat3!B1=0, "", T_iii_mic_ad_strat3!B1)</f>
        <v>Private Not For-Profit Facility</v>
      </c>
      <c r="C1" t="str">
        <f>IF(T_iii_mic_ad_strat3!C1=0, "", T_iii_mic_ad_strat3!C1)</f>
        <v/>
      </c>
      <c r="D1" t="str">
        <f>IF(T_iii_mic_ad_strat3!D1=0, "", T_iii_mic_ad_strat3!D1)</f>
        <v/>
      </c>
      <c r="E1" t="str">
        <f>IF(T_iii_mic_ad_strat3!E1=0, "", T_iii_mic_ad_strat3!E1)</f>
        <v/>
      </c>
      <c r="F1" t="str">
        <f>IF(T_iii_mic_ad_strat3!F1=0, "", T_iii_mic_ad_strat3!F1)</f>
        <v>Private For-Profit Facility</v>
      </c>
      <c r="G1" t="str">
        <f>IF(T_iii_mic_ad_strat3!G1=0, "", T_iii_mic_ad_strat3!G1)</f>
        <v/>
      </c>
      <c r="H1" t="str">
        <f>IF(T_iii_mic_ad_strat3!H1=0, "", T_iii_mic_ad_strat3!H1)</f>
        <v/>
      </c>
      <c r="I1" t="str">
        <f>IF(T_iii_mic_ad_strat3!I1=0, "", T_iii_mic_ad_strat3!I1)</f>
        <v/>
      </c>
      <c r="J1" t="str">
        <f>IF(T_iii_mic_ad_strat3!J1=0, "", T_iii_mic_ad_strat3!J1)</f>
        <v>Pharmacy</v>
      </c>
      <c r="K1" t="str">
        <f>IF(T_iii_mic_ad_strat3!K1=0, "", T_iii_mic_ad_strat3!K1)</f>
        <v/>
      </c>
      <c r="L1" t="str">
        <f>IF(T_iii_mic_ad_strat3!L1=0, "", T_iii_mic_ad_strat3!L1)</f>
        <v/>
      </c>
      <c r="M1" t="str">
        <f>IF(T_iii_mic_ad_strat3!M1=0, "", T_iii_mic_ad_strat3!M1)</f>
        <v/>
      </c>
      <c r="N1" t="str">
        <f>IF(T_iii_mic_ad_strat3!N1=0, "", T_iii_mic_ad_strat3!N1)</f>
        <v>Laboratory</v>
      </c>
      <c r="O1" t="str">
        <f>IF(T_iii_mic_ad_strat3!O1=0, "", T_iii_mic_ad_strat3!O1)</f>
        <v/>
      </c>
      <c r="P1" t="str">
        <f>IF(T_iii_mic_ad_strat3!P1=0, "", T_iii_mic_ad_strat3!P1)</f>
        <v/>
      </c>
      <c r="Q1" t="str">
        <f>IF(T_iii_mic_ad_strat3!Q1=0, "", T_iii_mic_ad_strat3!Q1)</f>
        <v/>
      </c>
      <c r="R1" t="str">
        <f>IF(T_iii_mic_ad_strat3!R1=0, "", T_iii_mic_ad_strat3!R1)</f>
        <v>PPMV</v>
      </c>
      <c r="S1" t="str">
        <f>IF(T_iii_mic_ad_strat3!S1=0, "", T_iii_mic_ad_strat3!S1)</f>
        <v/>
      </c>
      <c r="T1" t="str">
        <f>IF(T_iii_mic_ad_strat3!T1=0, "", T_iii_mic_ad_strat3!T1)</f>
        <v/>
      </c>
      <c r="U1" t="str">
        <f>IF(T_iii_mic_ad_strat3!U1=0, "", T_iii_mic_ad_strat3!U1)</f>
        <v/>
      </c>
      <c r="V1" t="str">
        <f>IF(T_iii_mic_ad_strat3!V1=0, "", T_iii_mic_ad_strat3!V1)</f>
        <v>Informal</v>
      </c>
      <c r="W1" t="str">
        <f>IF(T_iii_mic_ad_strat3!W1=0, "", T_iii_mic_ad_strat3!W1)</f>
        <v/>
      </c>
      <c r="X1" t="str">
        <f>IF(T_iii_mic_ad_strat3!X1=0, "", T_iii_mic_ad_strat3!X1)</f>
        <v/>
      </c>
      <c r="Y1" t="str">
        <f>IF(T_iii_mic_ad_strat3!Y1=0, "", T_iii_mic_ad_strat3!Y1)</f>
        <v/>
      </c>
      <c r="Z1" t="str">
        <f>IF(T_iii_mic_ad_strat3!Z1=0, "", T_iii_mic_ad_strat3!Z1)</f>
        <v>Retail total</v>
      </c>
      <c r="AA1" t="str">
        <f>IF(T_iii_mic_ad_strat3!AA1=0, "", T_iii_mic_ad_strat3!AA1)</f>
        <v/>
      </c>
      <c r="AB1" t="str">
        <f>IF(T_iii_mic_ad_strat3!AB1=0, "", T_iii_mic_ad_strat3!AB1)</f>
        <v/>
      </c>
      <c r="AC1" t="str">
        <f>IF(T_iii_mic_ad_strat3!AC1=0, "", T_iii_mic_ad_strat3!AC1)</f>
        <v/>
      </c>
      <c r="AD1" t="str">
        <f>IF(T_iii_mic_ad_strat3!AD1=0, "", T_iii_mic_ad_strat3!AD1)</f>
        <v>Wholesale</v>
      </c>
      <c r="AE1" t="str">
        <f>IF(T_iii_mic_ad_strat3!AE1=0, "", T_iii_mic_ad_strat3!AE1)</f>
        <v/>
      </c>
      <c r="AF1" t="str">
        <f>IF(T_iii_mic_ad_strat3!AF1=0, "", T_iii_mic_ad_strat3!AF1)</f>
        <v/>
      </c>
      <c r="AG1" t="str">
        <f>IF(T_iii_mic_ad_strat3!AG1=0, "", T_iii_mic_ad_strat3!AG1)</f>
        <v/>
      </c>
      <c r="AH1" t="str">
        <f>IF(T_iii_mic_ad_strat3!AH1=0, "", T_iii_mic_ad_strat3!AH1)</f>
        <v>Wholesale</v>
      </c>
      <c r="AI1" t="str">
        <f>IF(T_iii_mic_ad_strat3!AI1=0, "", T_iii_mic_ad_strat3!AI1)</f>
        <v/>
      </c>
      <c r="AJ1" t="str">
        <f>IF(T_iii_mic_ad_strat3!AJ1=0, "", T_iii_mic_ad_strat3!AJ1)</f>
        <v/>
      </c>
      <c r="AK1" t="str">
        <f>IF(T_iii_mic_ad_strat3!AK1=0, "", T_iii_mic_ad_strat3!AK1)</f>
        <v/>
      </c>
      <c r="AP1" s="8" t="s">
        <v>13</v>
      </c>
    </row>
    <row r="2" spans="1:42" x14ac:dyDescent="0.25">
      <c r="B2" t="str">
        <f>IF(T_iii_mic_ad_strat3!B2=0, "", T_iii_mic_ad_strat3!B2)</f>
        <v>Median price</v>
      </c>
      <c r="C2" t="str">
        <f>IF(T_iii_mic_ad_strat3!C2=0, "", T_iii_mic_ad_strat3!C2)</f>
        <v>Lower quartile</v>
      </c>
      <c r="D2" t="str">
        <f>IF(T_iii_mic_ad_strat3!D2=0, "", T_iii_mic_ad_strat3!D2)</f>
        <v>Upper quartile</v>
      </c>
      <c r="E2" t="str">
        <f>IF(T_iii_mic_ad_strat3!E2=0, "", T_iii_mic_ad_strat3!E2)</f>
        <v>N</v>
      </c>
      <c r="F2" t="str">
        <f>IF(T_iii_mic_ad_strat3!F2=0, "", T_iii_mic_ad_strat3!F2)</f>
        <v/>
      </c>
      <c r="G2" t="str">
        <f>IF(T_iii_mic_ad_strat3!G2=0, "", T_iii_mic_ad_strat3!G2)</f>
        <v/>
      </c>
      <c r="H2" t="str">
        <f>IF(T_iii_mic_ad_strat3!H2=0, "", T_iii_mic_ad_strat3!H2)</f>
        <v/>
      </c>
      <c r="I2" t="str">
        <f>IF(T_iii_mic_ad_strat3!I2=0, "", T_iii_mic_ad_strat3!I2)</f>
        <v/>
      </c>
      <c r="J2" t="str">
        <f>IF(T_iii_mic_ad_strat3!J2=0, "", T_iii_mic_ad_strat3!J2)</f>
        <v/>
      </c>
      <c r="K2" t="str">
        <f>IF(T_iii_mic_ad_strat3!K2=0, "", T_iii_mic_ad_strat3!K2)</f>
        <v/>
      </c>
      <c r="L2" t="str">
        <f>IF(T_iii_mic_ad_strat3!L2=0, "", T_iii_mic_ad_strat3!L2)</f>
        <v/>
      </c>
      <c r="M2" t="str">
        <f>IF(T_iii_mic_ad_strat3!M2=0, "", T_iii_mic_ad_strat3!M2)</f>
        <v/>
      </c>
      <c r="N2" t="str">
        <f>IF(T_iii_mic_ad_strat3!N2=0, "", T_iii_mic_ad_strat3!N2)</f>
        <v/>
      </c>
      <c r="O2" t="str">
        <f>IF(T_iii_mic_ad_strat3!O2=0, "", T_iii_mic_ad_strat3!O2)</f>
        <v/>
      </c>
      <c r="P2" t="str">
        <f>IF(T_iii_mic_ad_strat3!P2=0, "", T_iii_mic_ad_strat3!P2)</f>
        <v/>
      </c>
      <c r="Q2" t="str">
        <f>IF(T_iii_mic_ad_strat3!Q2=0, "", T_iii_mic_ad_strat3!Q2)</f>
        <v/>
      </c>
      <c r="R2" t="str">
        <f>IF(T_iii_mic_ad_strat3!R2=0, "", T_iii_mic_ad_strat3!R2)</f>
        <v/>
      </c>
      <c r="S2" t="str">
        <f>IF(T_iii_mic_ad_strat3!S2=0, "", T_iii_mic_ad_strat3!S2)</f>
        <v/>
      </c>
      <c r="T2" t="str">
        <f>IF(T_iii_mic_ad_strat3!T2=0, "", T_iii_mic_ad_strat3!T2)</f>
        <v/>
      </c>
      <c r="U2" t="str">
        <f>IF(T_iii_mic_ad_strat3!U2=0, "", T_iii_mic_ad_strat3!U2)</f>
        <v/>
      </c>
      <c r="V2" t="str">
        <f>IF(T_iii_mic_ad_strat3!V2=0, "", T_iii_mic_ad_strat3!V2)</f>
        <v/>
      </c>
      <c r="W2" t="str">
        <f>IF(T_iii_mic_ad_strat3!W2=0, "", T_iii_mic_ad_strat3!W2)</f>
        <v/>
      </c>
      <c r="X2" t="str">
        <f>IF(T_iii_mic_ad_strat3!X2=0, "", T_iii_mic_ad_strat3!X2)</f>
        <v/>
      </c>
      <c r="Y2" t="str">
        <f>IF(T_iii_mic_ad_strat3!Y2=0, "", T_iii_mic_ad_strat3!Y2)</f>
        <v/>
      </c>
      <c r="Z2" t="str">
        <f>IF(T_iii_mic_ad_strat3!Z2=0, "", T_iii_mic_ad_strat3!Z2)</f>
        <v/>
      </c>
      <c r="AA2" t="str">
        <f>IF(T_iii_mic_ad_strat3!AA2=0, "", T_iii_mic_ad_strat3!AA2)</f>
        <v/>
      </c>
      <c r="AB2" t="str">
        <f>IF(T_iii_mic_ad_strat3!AB2=0, "", T_iii_mic_ad_strat3!AB2)</f>
        <v/>
      </c>
      <c r="AC2" t="str">
        <f>IF(T_iii_mic_ad_strat3!AC2=0, "", T_iii_mic_ad_strat3!AC2)</f>
        <v/>
      </c>
      <c r="AD2" t="str">
        <f>IF(T_iii_mic_ad_strat3!AD2=0, "", T_iii_mic_ad_strat3!AD2)</f>
        <v/>
      </c>
      <c r="AE2" t="str">
        <f>IF(T_iii_mic_ad_strat3!AE2=0, "", T_iii_mic_ad_strat3!AE2)</f>
        <v/>
      </c>
      <c r="AF2" t="str">
        <f>IF(T_iii_mic_ad_strat3!AF2=0, "", T_iii_mic_ad_strat3!AF2)</f>
        <v/>
      </c>
      <c r="AG2" t="str">
        <f>IF(T_iii_mic_ad_strat3!AG2=0, "", T_iii_mic_ad_strat3!AG2)</f>
        <v/>
      </c>
      <c r="AH2" t="str">
        <f>IF(T_iii_mic_ad_strat3!AH2=0, "", T_iii_mic_ad_strat3!AH2)</f>
        <v/>
      </c>
      <c r="AI2" t="str">
        <f>IF(T_iii_mic_ad_strat3!AI2=0, "", T_iii_mic_ad_strat3!AI2)</f>
        <v/>
      </c>
      <c r="AJ2" t="str">
        <f>IF(T_iii_mic_ad_strat3!AJ2=0, "", T_iii_mic_ad_strat3!AJ2)</f>
        <v/>
      </c>
      <c r="AK2" t="str">
        <f>IF(T_iii_mic_ad_strat3!AK2=0, "", T_iii_mic_ad_strat3!AK2)</f>
        <v/>
      </c>
    </row>
    <row r="3" spans="1:42" x14ac:dyDescent="0.25">
      <c r="B3" t="str">
        <f>IF(T_iii_mic_ad_strat3!B3=0, "", T_iii_mic_ad_strat3!B3)</f>
        <v/>
      </c>
      <c r="C3" t="str">
        <f>IF(T_iii_mic_ad_strat3!C3=0, "", T_iii_mic_ad_strat3!C3)</f>
        <v/>
      </c>
      <c r="D3" t="str">
        <f>IF(T_iii_mic_ad_strat3!D3=0, "", T_iii_mic_ad_strat3!D3)</f>
        <v/>
      </c>
      <c r="E3" t="str">
        <f>IF(T_iii_mic_ad_strat3!E3=0, "", T_iii_mic_ad_strat3!E3)</f>
        <v/>
      </c>
      <c r="F3" t="str">
        <f>IF(T_iii_mic_ad_strat3!F3=0, "", T_iii_mic_ad_strat3!F3)</f>
        <v/>
      </c>
      <c r="G3" t="str">
        <f>IF(T_iii_mic_ad_strat3!G3=0, "", T_iii_mic_ad_strat3!G3)</f>
        <v/>
      </c>
      <c r="H3" t="str">
        <f>IF(T_iii_mic_ad_strat3!H3=0, "", T_iii_mic_ad_strat3!H3)</f>
        <v/>
      </c>
      <c r="I3" t="str">
        <f>IF(T_iii_mic_ad_strat3!I3=0, "", T_iii_mic_ad_strat3!I3)</f>
        <v/>
      </c>
      <c r="J3" t="str">
        <f>IF(T_iii_mic_ad_strat3!J3=0, "", T_iii_mic_ad_strat3!J3)</f>
        <v/>
      </c>
      <c r="K3" t="str">
        <f>IF(T_iii_mic_ad_strat3!K3=0, "", T_iii_mic_ad_strat3!K3)</f>
        <v/>
      </c>
      <c r="L3" t="str">
        <f>IF(T_iii_mic_ad_strat3!L3=0, "", T_iii_mic_ad_strat3!L3)</f>
        <v/>
      </c>
      <c r="M3" t="str">
        <f>IF(T_iii_mic_ad_strat3!M3=0, "", T_iii_mic_ad_strat3!M3)</f>
        <v/>
      </c>
      <c r="N3" t="str">
        <f>IF(T_iii_mic_ad_strat3!N3=0, "", T_iii_mic_ad_strat3!N3)</f>
        <v/>
      </c>
      <c r="O3" t="str">
        <f>IF(T_iii_mic_ad_strat3!O3=0, "", T_iii_mic_ad_strat3!O3)</f>
        <v/>
      </c>
      <c r="P3" t="str">
        <f>IF(T_iii_mic_ad_strat3!P3=0, "", T_iii_mic_ad_strat3!P3)</f>
        <v/>
      </c>
      <c r="Q3" t="str">
        <f>IF(T_iii_mic_ad_strat3!Q3=0, "", T_iii_mic_ad_strat3!Q3)</f>
        <v/>
      </c>
      <c r="R3" t="str">
        <f>IF(T_iii_mic_ad_strat3!R3=0, "", T_iii_mic_ad_strat3!R3)</f>
        <v/>
      </c>
      <c r="S3" t="str">
        <f>IF(T_iii_mic_ad_strat3!S3=0, "", T_iii_mic_ad_strat3!S3)</f>
        <v/>
      </c>
      <c r="T3" t="str">
        <f>IF(T_iii_mic_ad_strat3!T3=0, "", T_iii_mic_ad_strat3!T3)</f>
        <v/>
      </c>
      <c r="U3" t="str">
        <f>IF(T_iii_mic_ad_strat3!U3=0, "", T_iii_mic_ad_strat3!U3)</f>
        <v/>
      </c>
      <c r="V3" t="str">
        <f>IF(T_iii_mic_ad_strat3!V3=0, "", T_iii_mic_ad_strat3!V3)</f>
        <v/>
      </c>
      <c r="W3" t="str">
        <f>IF(T_iii_mic_ad_strat3!W3=0, "", T_iii_mic_ad_strat3!W3)</f>
        <v/>
      </c>
      <c r="X3" t="str">
        <f>IF(T_iii_mic_ad_strat3!X3=0, "", T_iii_mic_ad_strat3!X3)</f>
        <v/>
      </c>
      <c r="Y3" t="str">
        <f>IF(T_iii_mic_ad_strat3!Y3=0, "", T_iii_mic_ad_strat3!Y3)</f>
        <v/>
      </c>
      <c r="Z3" t="str">
        <f>IF(T_iii_mic_ad_strat3!Z3=0, "", T_iii_mic_ad_strat3!Z3)</f>
        <v/>
      </c>
      <c r="AA3" t="str">
        <f>IF(T_iii_mic_ad_strat3!AA3=0, "", T_iii_mic_ad_strat3!AA3)</f>
        <v/>
      </c>
      <c r="AB3" t="str">
        <f>IF(T_iii_mic_ad_strat3!AB3=0, "", T_iii_mic_ad_strat3!AB3)</f>
        <v/>
      </c>
      <c r="AC3" t="str">
        <f>IF(T_iii_mic_ad_strat3!AC3=0, "", T_iii_mic_ad_strat3!AC3)</f>
        <v/>
      </c>
      <c r="AD3" t="str">
        <f>IF(T_iii_mic_ad_strat3!AD3=0, "", T_iii_mic_ad_strat3!AD3)</f>
        <v/>
      </c>
      <c r="AE3" t="str">
        <f>IF(T_iii_mic_ad_strat3!AE3=0, "", T_iii_mic_ad_strat3!AE3)</f>
        <v/>
      </c>
      <c r="AF3" t="str">
        <f>IF(T_iii_mic_ad_strat3!AF3=0, "", T_iii_mic_ad_strat3!AF3)</f>
        <v/>
      </c>
      <c r="AG3" t="str">
        <f>IF(T_iii_mic_ad_strat3!AG3=0, "", T_iii_mic_ad_strat3!AG3)</f>
        <v/>
      </c>
      <c r="AH3" t="str">
        <f>IF(T_iii_mic_ad_strat3!AH3=0, "", T_iii_mic_ad_strat3!AH3)</f>
        <v/>
      </c>
      <c r="AI3" t="str">
        <f>IF(T_iii_mic_ad_strat3!AI3=0, "", T_iii_mic_ad_strat3!AI3)</f>
        <v/>
      </c>
      <c r="AJ3" t="str">
        <f>IF(T_iii_mic_ad_strat3!AJ3=0, "", T_iii_mic_ad_strat3!AJ3)</f>
        <v/>
      </c>
      <c r="AK3" t="str">
        <f>IF(T_iii_mic_ad_strat3!AK3=0, "", T_iii_mic_ad_strat3!AK3)</f>
        <v/>
      </c>
    </row>
    <row r="4" spans="1:42" x14ac:dyDescent="0.25">
      <c r="A4" t="str">
        <f>T_iii_mic_ad_strat3!A4</f>
        <v>Adult microscopy</v>
      </c>
      <c r="B4">
        <f>T_iii_mic_ad_strat3!B4</f>
        <v>2000</v>
      </c>
      <c r="C4">
        <f>T_iii_mic_ad_strat3!C4</f>
        <v>2000</v>
      </c>
      <c r="D4">
        <f>T_iii_mic_ad_strat3!D4</f>
        <v>2000</v>
      </c>
      <c r="E4">
        <f>T_iii_mic_ad_strat3!E4</f>
        <v>2</v>
      </c>
      <c r="F4">
        <f>T_iii_mic_ad_strat3!F4</f>
        <v>2000</v>
      </c>
      <c r="G4">
        <f>T_iii_mic_ad_strat3!G4</f>
        <v>2000</v>
      </c>
      <c r="H4">
        <f>T_iii_mic_ad_strat3!H4</f>
        <v>3500</v>
      </c>
      <c r="I4">
        <f>T_iii_mic_ad_strat3!I4</f>
        <v>20</v>
      </c>
      <c r="J4">
        <f>T_iii_mic_ad_strat3!J4</f>
        <v>0</v>
      </c>
      <c r="K4">
        <f>T_iii_mic_ad_strat3!K4</f>
        <v>0</v>
      </c>
      <c r="L4">
        <f>T_iii_mic_ad_strat3!L4</f>
        <v>0</v>
      </c>
      <c r="M4">
        <f>T_iii_mic_ad_strat3!M4</f>
        <v>0</v>
      </c>
      <c r="N4">
        <f>T_iii_mic_ad_strat3!N4</f>
        <v>2000</v>
      </c>
      <c r="O4">
        <f>T_iii_mic_ad_strat3!O4</f>
        <v>1500</v>
      </c>
      <c r="P4">
        <f>T_iii_mic_ad_strat3!P4</f>
        <v>2000</v>
      </c>
      <c r="Q4">
        <f>T_iii_mic_ad_strat3!Q4</f>
        <v>54</v>
      </c>
      <c r="R4">
        <f>T_iii_mic_ad_strat3!R4</f>
        <v>0</v>
      </c>
      <c r="S4">
        <f>T_iii_mic_ad_strat3!S4</f>
        <v>0</v>
      </c>
      <c r="T4">
        <f>T_iii_mic_ad_strat3!T4</f>
        <v>0</v>
      </c>
      <c r="U4">
        <f>T_iii_mic_ad_strat3!U4</f>
        <v>0</v>
      </c>
      <c r="V4">
        <f>T_iii_mic_ad_strat3!V4</f>
        <v>0</v>
      </c>
      <c r="W4">
        <f>T_iii_mic_ad_strat3!W4</f>
        <v>0</v>
      </c>
      <c r="X4">
        <f>T_iii_mic_ad_strat3!X4</f>
        <v>0</v>
      </c>
      <c r="Y4">
        <f>T_iii_mic_ad_strat3!Y4</f>
        <v>0</v>
      </c>
      <c r="Z4">
        <f>T_iii_mic_ad_strat3!Z4</f>
        <v>2000</v>
      </c>
      <c r="AA4">
        <f>T_iii_mic_ad_strat3!AA4</f>
        <v>1500</v>
      </c>
      <c r="AB4">
        <f>T_iii_mic_ad_strat3!AB4</f>
        <v>2000</v>
      </c>
      <c r="AC4">
        <f>T_iii_mic_ad_strat3!AC4</f>
        <v>76</v>
      </c>
      <c r="AD4">
        <f>T_iii_mic_ad_strat3!AD4</f>
        <v>0</v>
      </c>
      <c r="AE4">
        <f>T_iii_mic_ad_strat3!AE4</f>
        <v>0</v>
      </c>
      <c r="AF4">
        <f>T_iii_mic_ad_strat3!AF4</f>
        <v>0</v>
      </c>
      <c r="AG4">
        <f>T_iii_mic_ad_strat3!AG4</f>
        <v>0</v>
      </c>
      <c r="AH4">
        <f>T_iii_mic_ad_strat3!AH4</f>
        <v>0</v>
      </c>
      <c r="AI4">
        <f>T_iii_mic_ad_strat3!AI4</f>
        <v>0</v>
      </c>
      <c r="AJ4">
        <f>T_iii_mic_ad_strat3!AJ4</f>
        <v>0</v>
      </c>
      <c r="AK4">
        <f>T_iii_mic_ad_strat3!AK4</f>
        <v>0</v>
      </c>
    </row>
    <row r="5" spans="1:42" x14ac:dyDescent="0.25">
      <c r="A5" t="str">
        <f>T_iii_mic_ch_strat3!A4</f>
        <v>Child Microscopy</v>
      </c>
      <c r="B5">
        <f>T_iii_mic_ch_strat3!B4</f>
        <v>2000</v>
      </c>
      <c r="C5">
        <f>T_iii_mic_ch_strat3!C4</f>
        <v>2000</v>
      </c>
      <c r="D5">
        <f>T_iii_mic_ch_strat3!D4</f>
        <v>2000</v>
      </c>
      <c r="E5">
        <f>T_iii_mic_ch_strat3!E4</f>
        <v>2</v>
      </c>
      <c r="F5">
        <f>T_iii_mic_ch_strat3!F4</f>
        <v>2000</v>
      </c>
      <c r="G5">
        <f>T_iii_mic_ch_strat3!G4</f>
        <v>2000</v>
      </c>
      <c r="H5">
        <f>T_iii_mic_ch_strat3!H4</f>
        <v>3500</v>
      </c>
      <c r="I5">
        <f>T_iii_mic_ch_strat3!I4</f>
        <v>20</v>
      </c>
      <c r="J5">
        <f>T_iii_mic_ch_strat3!J4</f>
        <v>0</v>
      </c>
      <c r="K5">
        <f>T_iii_mic_ch_strat3!K4</f>
        <v>0</v>
      </c>
      <c r="L5">
        <f>T_iii_mic_ch_strat3!L4</f>
        <v>0</v>
      </c>
      <c r="M5">
        <f>T_iii_mic_ch_strat3!M4</f>
        <v>0</v>
      </c>
      <c r="N5">
        <f>T_iii_mic_ch_strat3!N4</f>
        <v>1500</v>
      </c>
      <c r="O5">
        <f>T_iii_mic_ch_strat3!O4</f>
        <v>1500</v>
      </c>
      <c r="P5">
        <f>T_iii_mic_ch_strat3!P4</f>
        <v>2000</v>
      </c>
      <c r="Q5">
        <f>T_iii_mic_ch_strat3!Q4</f>
        <v>54</v>
      </c>
      <c r="R5">
        <f>T_iii_mic_ch_strat3!R4</f>
        <v>0</v>
      </c>
      <c r="S5">
        <f>T_iii_mic_ch_strat3!S4</f>
        <v>0</v>
      </c>
      <c r="T5">
        <f>T_iii_mic_ch_strat3!T4</f>
        <v>0</v>
      </c>
      <c r="U5">
        <f>T_iii_mic_ch_strat3!U4</f>
        <v>0</v>
      </c>
      <c r="V5">
        <f>T_iii_mic_ch_strat3!V4</f>
        <v>0</v>
      </c>
      <c r="W5">
        <f>T_iii_mic_ch_strat3!W4</f>
        <v>0</v>
      </c>
      <c r="X5">
        <f>T_iii_mic_ch_strat3!X4</f>
        <v>0</v>
      </c>
      <c r="Y5">
        <f>T_iii_mic_ch_strat3!Y4</f>
        <v>0</v>
      </c>
      <c r="Z5">
        <f>T_iii_mic_ch_strat3!Z4</f>
        <v>2000</v>
      </c>
      <c r="AA5">
        <f>T_iii_mic_ch_strat3!AA4</f>
        <v>1500</v>
      </c>
      <c r="AB5">
        <f>T_iii_mic_ch_strat3!AB4</f>
        <v>2000</v>
      </c>
      <c r="AC5">
        <f>T_iii_mic_ch_strat3!AC4</f>
        <v>76</v>
      </c>
      <c r="AD5">
        <f>T_iii_mic_ch_strat3!AD4</f>
        <v>0</v>
      </c>
      <c r="AE5">
        <f>T_iii_mic_ch_strat3!AE4</f>
        <v>0</v>
      </c>
      <c r="AF5">
        <f>T_iii_mic_ch_strat3!AF4</f>
        <v>0</v>
      </c>
      <c r="AG5">
        <f>T_iii_mic_ch_strat3!AG4</f>
        <v>0</v>
      </c>
      <c r="AH5">
        <f>T_iii_mic_ch_strat3!AH4</f>
        <v>0</v>
      </c>
      <c r="AI5">
        <f>T_iii_mic_ch_strat3!AI4</f>
        <v>0</v>
      </c>
      <c r="AJ5">
        <f>T_iii_mic_ch_strat3!AJ4</f>
        <v>0</v>
      </c>
      <c r="AK5">
        <f>T_iii_mic_ch_strat3!AK4</f>
        <v>0</v>
      </c>
    </row>
    <row r="6" spans="1:42" x14ac:dyDescent="0.25">
      <c r="A6" t="str">
        <f>T_iii_rdt_in_strat3!A4</f>
        <v>Adult RDT in outlet</v>
      </c>
      <c r="B6">
        <f>T_iii_rdt_in_strat3!B4</f>
        <v>1000</v>
      </c>
      <c r="C6">
        <f>T_iii_rdt_in_strat3!C4</f>
        <v>1000</v>
      </c>
      <c r="D6">
        <f>T_iii_rdt_in_strat3!D4</f>
        <v>1000</v>
      </c>
      <c r="E6">
        <f>T_iii_rdt_in_strat3!E4</f>
        <v>1</v>
      </c>
      <c r="F6">
        <f>T_iii_rdt_in_strat3!F4</f>
        <v>2000</v>
      </c>
      <c r="G6">
        <f>T_iii_rdt_in_strat3!G4</f>
        <v>1500</v>
      </c>
      <c r="H6">
        <f>T_iii_rdt_in_strat3!H4</f>
        <v>3500</v>
      </c>
      <c r="I6">
        <f>T_iii_rdt_in_strat3!I4</f>
        <v>13</v>
      </c>
      <c r="J6">
        <f>T_iii_rdt_in_strat3!J4</f>
        <v>2500</v>
      </c>
      <c r="K6">
        <f>T_iii_rdt_in_strat3!K4</f>
        <v>1000</v>
      </c>
      <c r="L6">
        <f>T_iii_rdt_in_strat3!L4</f>
        <v>2500</v>
      </c>
      <c r="M6">
        <f>T_iii_rdt_in_strat3!M4</f>
        <v>10</v>
      </c>
      <c r="N6">
        <f>T_iii_rdt_in_strat3!N4</f>
        <v>2000</v>
      </c>
      <c r="O6">
        <f>T_iii_rdt_in_strat3!O4</f>
        <v>1500</v>
      </c>
      <c r="P6">
        <f>T_iii_rdt_in_strat3!P4</f>
        <v>3000</v>
      </c>
      <c r="Q6">
        <f>T_iii_rdt_in_strat3!Q4</f>
        <v>8</v>
      </c>
      <c r="R6">
        <f>T_iii_rdt_in_strat3!R4</f>
        <v>1000</v>
      </c>
      <c r="S6">
        <f>T_iii_rdt_in_strat3!S4</f>
        <v>1000</v>
      </c>
      <c r="T6">
        <f>T_iii_rdt_in_strat3!T4</f>
        <v>1000</v>
      </c>
      <c r="U6">
        <f>T_iii_rdt_in_strat3!U4</f>
        <v>4</v>
      </c>
      <c r="V6">
        <f>T_iii_rdt_in_strat3!V4</f>
        <v>0</v>
      </c>
      <c r="W6">
        <f>T_iii_rdt_in_strat3!W4</f>
        <v>0</v>
      </c>
      <c r="X6">
        <f>T_iii_rdt_in_strat3!X4</f>
        <v>0</v>
      </c>
      <c r="Y6">
        <f>T_iii_rdt_in_strat3!Y4</f>
        <v>0</v>
      </c>
      <c r="Z6">
        <f>T_iii_rdt_in_strat3!Z4</f>
        <v>2000</v>
      </c>
      <c r="AA6">
        <f>T_iii_rdt_in_strat3!AA4</f>
        <v>1000</v>
      </c>
      <c r="AB6">
        <f>T_iii_rdt_in_strat3!AB4</f>
        <v>2700</v>
      </c>
      <c r="AC6">
        <f>T_iii_rdt_in_strat3!AC4</f>
        <v>36</v>
      </c>
      <c r="AD6">
        <f>T_iii_rdt_in_strat3!AD4</f>
        <v>0</v>
      </c>
      <c r="AE6">
        <f>T_iii_rdt_in_strat3!AE4</f>
        <v>0</v>
      </c>
      <c r="AF6">
        <f>T_iii_rdt_in_strat3!AF4</f>
        <v>0</v>
      </c>
      <c r="AG6">
        <f>T_iii_rdt_in_strat3!AG4</f>
        <v>0</v>
      </c>
      <c r="AH6">
        <f>T_iii_rdt_in_strat3!AH4</f>
        <v>0</v>
      </c>
      <c r="AI6">
        <f>T_iii_rdt_in_strat3!AI4</f>
        <v>0</v>
      </c>
      <c r="AJ6">
        <f>T_iii_rdt_in_strat3!AJ4</f>
        <v>0</v>
      </c>
      <c r="AK6">
        <f>T_iii_rdt_in_strat3!AK4</f>
        <v>0</v>
      </c>
    </row>
    <row r="7" spans="1:42" x14ac:dyDescent="0.25">
      <c r="A7" t="str">
        <f>T_iii_rdt_ta_strat3!A4</f>
        <v>Adult RDT take away</v>
      </c>
      <c r="B7">
        <f>T_iii_rdt_ta_strat3!B4</f>
        <v>0</v>
      </c>
      <c r="C7">
        <f>T_iii_rdt_ta_strat3!C4</f>
        <v>0</v>
      </c>
      <c r="D7">
        <f>T_iii_rdt_ta_strat3!D4</f>
        <v>0</v>
      </c>
      <c r="E7">
        <f>T_iii_rdt_ta_strat3!E4</f>
        <v>0</v>
      </c>
      <c r="F7">
        <f>T_iii_rdt_ta_strat3!F4</f>
        <v>0</v>
      </c>
      <c r="G7">
        <f>T_iii_rdt_ta_strat3!G4</f>
        <v>0</v>
      </c>
      <c r="H7">
        <f>T_iii_rdt_ta_strat3!H4</f>
        <v>0</v>
      </c>
      <c r="I7">
        <f>T_iii_rdt_ta_strat3!I4</f>
        <v>2</v>
      </c>
      <c r="J7">
        <f>T_iii_rdt_ta_strat3!J4</f>
        <v>2950</v>
      </c>
      <c r="K7">
        <f>T_iii_rdt_ta_strat3!K4</f>
        <v>500</v>
      </c>
      <c r="L7">
        <f>T_iii_rdt_ta_strat3!L4</f>
        <v>3850</v>
      </c>
      <c r="M7">
        <f>T_iii_rdt_ta_strat3!M4</f>
        <v>26</v>
      </c>
      <c r="N7">
        <f>T_iii_rdt_ta_strat3!N4</f>
        <v>1500</v>
      </c>
      <c r="O7">
        <f>T_iii_rdt_ta_strat3!O4</f>
        <v>1500</v>
      </c>
      <c r="P7">
        <f>T_iii_rdt_ta_strat3!P4</f>
        <v>1500</v>
      </c>
      <c r="Q7">
        <f>T_iii_rdt_ta_strat3!Q4</f>
        <v>1</v>
      </c>
      <c r="R7">
        <f>T_iii_rdt_ta_strat3!R4</f>
        <v>1500</v>
      </c>
      <c r="S7">
        <f>T_iii_rdt_ta_strat3!S4</f>
        <v>1500</v>
      </c>
      <c r="T7">
        <f>T_iii_rdt_ta_strat3!T4</f>
        <v>1500</v>
      </c>
      <c r="U7">
        <f>T_iii_rdt_ta_strat3!U4</f>
        <v>36</v>
      </c>
      <c r="V7">
        <f>T_iii_rdt_ta_strat3!V4</f>
        <v>0</v>
      </c>
      <c r="W7">
        <f>T_iii_rdt_ta_strat3!W4</f>
        <v>0</v>
      </c>
      <c r="X7">
        <f>T_iii_rdt_ta_strat3!X4</f>
        <v>0</v>
      </c>
      <c r="Y7">
        <f>T_iii_rdt_ta_strat3!Y4</f>
        <v>4</v>
      </c>
      <c r="Z7">
        <f>T_iii_rdt_ta_strat3!Z4</f>
        <v>1800</v>
      </c>
      <c r="AA7">
        <f>T_iii_rdt_ta_strat3!AA4</f>
        <v>1350</v>
      </c>
      <c r="AB7">
        <f>T_iii_rdt_ta_strat3!AB4</f>
        <v>3800</v>
      </c>
      <c r="AC7">
        <f>T_iii_rdt_ta_strat3!AC4</f>
        <v>69</v>
      </c>
      <c r="AD7">
        <f>T_iii_rdt_ta_strat3!AD4</f>
        <v>0</v>
      </c>
      <c r="AE7">
        <f>T_iii_rdt_ta_strat3!AE4</f>
        <v>0</v>
      </c>
      <c r="AF7">
        <f>T_iii_rdt_ta_strat3!AF4</f>
        <v>0</v>
      </c>
      <c r="AG7">
        <f>T_iii_rdt_ta_strat3!AG4</f>
        <v>2</v>
      </c>
      <c r="AH7">
        <f>T_iii_rdt_ta_strat3!AH4</f>
        <v>0</v>
      </c>
      <c r="AI7">
        <f>T_iii_rdt_ta_strat3!AI4</f>
        <v>0</v>
      </c>
      <c r="AJ7">
        <f>T_iii_rdt_ta_strat3!AJ4</f>
        <v>0</v>
      </c>
      <c r="AK7">
        <f>T_iii_rdt_ta_strat3!AK4</f>
        <v>2</v>
      </c>
    </row>
    <row r="16" spans="1:42" x14ac:dyDescent="0.25">
      <c r="A16" s="9"/>
    </row>
    <row r="17" spans="1:42" s="61" customFormat="1" x14ac:dyDescent="0.25">
      <c r="A17" s="61" t="str">
        <f>T_iii_mic_ad_strat3!A2</f>
        <v>lagos Footnote: products with missing price data for adult microscopy:5</v>
      </c>
      <c r="AP17" s="8"/>
    </row>
    <row r="18" spans="1:42" s="61" customFormat="1" x14ac:dyDescent="0.25">
      <c r="A18" s="61" t="str">
        <f>T_iii_mic_ch_strat3!A2</f>
        <v>lagos Footnote: products with missing price data for child microscopy:5</v>
      </c>
      <c r="AP18" s="8"/>
    </row>
    <row r="19" spans="1:42" s="61" customFormat="1" x14ac:dyDescent="0.25">
      <c r="A19" s="61" t="str">
        <f>T_iii_rdt_in_strat3!A2</f>
        <v>lagos Footnote: products with missing price data for adult RDT within outlet:27</v>
      </c>
      <c r="AP19" s="8"/>
    </row>
    <row r="20" spans="1:42" s="61" customFormat="1" x14ac:dyDescent="0.25">
      <c r="A20" s="61" t="str">
        <f>T_iii_rdt_ta_strat3!A2</f>
        <v>lagos Footnote: products with missing price data for adult RDT take away:48</v>
      </c>
      <c r="AP2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workbookViewId="0">
      <selection activeCell="C32" sqref="C32"/>
    </sheetView>
  </sheetViews>
  <sheetFormatPr defaultColWidth="8.85546875" defaultRowHeight="15" x14ac:dyDescent="0.25"/>
  <cols>
    <col min="1" max="1" width="19.85546875" customWidth="1"/>
  </cols>
  <sheetData>
    <row r="1" spans="1:37" x14ac:dyDescent="0.25">
      <c r="A1" t="s">
        <v>14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29</v>
      </c>
      <c r="B4">
        <v>2000</v>
      </c>
      <c r="C4">
        <v>1500</v>
      </c>
      <c r="D4">
        <v>3000</v>
      </c>
      <c r="E4">
        <v>8</v>
      </c>
      <c r="F4">
        <v>3000</v>
      </c>
      <c r="G4">
        <v>2500</v>
      </c>
      <c r="H4">
        <v>3500</v>
      </c>
      <c r="I4">
        <v>7</v>
      </c>
      <c r="J4">
        <v>1500</v>
      </c>
      <c r="K4">
        <v>1500</v>
      </c>
      <c r="L4">
        <v>2000</v>
      </c>
      <c r="M4">
        <v>2</v>
      </c>
      <c r="N4">
        <v>1500</v>
      </c>
      <c r="O4">
        <v>1500</v>
      </c>
      <c r="P4">
        <v>1500</v>
      </c>
      <c r="Q4">
        <v>1</v>
      </c>
      <c r="U4">
        <v>0</v>
      </c>
      <c r="Y4">
        <v>0</v>
      </c>
      <c r="Z4">
        <v>2500</v>
      </c>
      <c r="AA4">
        <v>1500</v>
      </c>
      <c r="AB4">
        <v>3000</v>
      </c>
      <c r="AC4">
        <v>18</v>
      </c>
      <c r="AG4">
        <v>0</v>
      </c>
      <c r="AK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"/>
  <sheetViews>
    <sheetView topLeftCell="L1" workbookViewId="0">
      <selection activeCell="T7" sqref="T7"/>
    </sheetView>
  </sheetViews>
  <sheetFormatPr defaultColWidth="8.85546875" defaultRowHeight="15" x14ac:dyDescent="0.25"/>
  <sheetData>
    <row r="1" spans="1:37" x14ac:dyDescent="0.25">
      <c r="A1" t="s">
        <v>30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31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32</v>
      </c>
      <c r="B4">
        <v>2000</v>
      </c>
      <c r="C4">
        <v>1500</v>
      </c>
      <c r="D4">
        <v>3000</v>
      </c>
      <c r="E4">
        <v>8</v>
      </c>
      <c r="F4">
        <v>2500</v>
      </c>
      <c r="G4">
        <v>1500</v>
      </c>
      <c r="H4">
        <v>3000</v>
      </c>
      <c r="I4">
        <v>7</v>
      </c>
      <c r="J4">
        <v>1500</v>
      </c>
      <c r="K4">
        <v>1000</v>
      </c>
      <c r="L4">
        <v>1500</v>
      </c>
      <c r="M4">
        <v>2</v>
      </c>
      <c r="N4">
        <v>1500</v>
      </c>
      <c r="O4">
        <v>1500</v>
      </c>
      <c r="P4">
        <v>1500</v>
      </c>
      <c r="Q4">
        <v>1</v>
      </c>
      <c r="U4">
        <v>0</v>
      </c>
      <c r="Y4">
        <v>0</v>
      </c>
      <c r="Z4">
        <v>2000</v>
      </c>
      <c r="AA4">
        <v>1500</v>
      </c>
      <c r="AB4">
        <v>3000</v>
      </c>
      <c r="AC4">
        <v>18</v>
      </c>
      <c r="AG4">
        <v>0</v>
      </c>
      <c r="AK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"/>
  <sheetViews>
    <sheetView workbookViewId="0">
      <selection activeCell="H20" sqref="H20"/>
    </sheetView>
  </sheetViews>
  <sheetFormatPr defaultColWidth="8.85546875" defaultRowHeight="15" x14ac:dyDescent="0.25"/>
  <sheetData>
    <row r="1" spans="1:37" x14ac:dyDescent="0.25">
      <c r="A1" t="s">
        <v>33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34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35</v>
      </c>
      <c r="B4">
        <v>1000</v>
      </c>
      <c r="C4">
        <v>1000</v>
      </c>
      <c r="D4">
        <v>1000</v>
      </c>
      <c r="E4">
        <v>1</v>
      </c>
      <c r="F4">
        <v>1500</v>
      </c>
      <c r="G4">
        <v>1500</v>
      </c>
      <c r="H4">
        <v>2500</v>
      </c>
      <c r="I4">
        <v>5</v>
      </c>
      <c r="J4">
        <v>1500</v>
      </c>
      <c r="K4">
        <v>1000</v>
      </c>
      <c r="L4">
        <v>1500</v>
      </c>
      <c r="M4">
        <v>5</v>
      </c>
      <c r="Q4">
        <v>0</v>
      </c>
      <c r="R4">
        <v>500</v>
      </c>
      <c r="S4">
        <v>500</v>
      </c>
      <c r="T4">
        <v>1500</v>
      </c>
      <c r="U4">
        <v>3</v>
      </c>
      <c r="Y4">
        <v>0</v>
      </c>
      <c r="Z4">
        <v>1500</v>
      </c>
      <c r="AA4">
        <v>1000</v>
      </c>
      <c r="AB4">
        <v>1500</v>
      </c>
      <c r="AC4">
        <v>14</v>
      </c>
      <c r="AG4">
        <v>0</v>
      </c>
      <c r="AK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"/>
  <sheetViews>
    <sheetView workbookViewId="0">
      <selection activeCell="D31" sqref="D31"/>
    </sheetView>
  </sheetViews>
  <sheetFormatPr defaultColWidth="8.85546875" defaultRowHeight="15" x14ac:dyDescent="0.25"/>
  <sheetData>
    <row r="1" spans="1:37" x14ac:dyDescent="0.25">
      <c r="A1" t="s">
        <v>36</v>
      </c>
      <c r="B1" t="s">
        <v>15</v>
      </c>
      <c r="F1" t="s">
        <v>16</v>
      </c>
      <c r="J1" t="s">
        <v>17</v>
      </c>
      <c r="N1" t="s">
        <v>18</v>
      </c>
      <c r="R1" t="s">
        <v>19</v>
      </c>
      <c r="V1" t="s">
        <v>20</v>
      </c>
      <c r="Z1" t="s">
        <v>21</v>
      </c>
      <c r="AD1" t="s">
        <v>22</v>
      </c>
      <c r="AH1" t="s">
        <v>22</v>
      </c>
    </row>
    <row r="2" spans="1:37" x14ac:dyDescent="0.25">
      <c r="A2" t="s">
        <v>37</v>
      </c>
      <c r="B2" t="s">
        <v>24</v>
      </c>
      <c r="C2" t="s">
        <v>25</v>
      </c>
      <c r="D2" t="s">
        <v>26</v>
      </c>
      <c r="E2" t="s">
        <v>27</v>
      </c>
    </row>
    <row r="3" spans="1:37" x14ac:dyDescent="0.25">
      <c r="A3" t="s">
        <v>28</v>
      </c>
    </row>
    <row r="4" spans="1:37" x14ac:dyDescent="0.25">
      <c r="A4" t="s">
        <v>38</v>
      </c>
      <c r="E4">
        <v>0</v>
      </c>
      <c r="F4">
        <v>2500</v>
      </c>
      <c r="G4">
        <v>2500</v>
      </c>
      <c r="H4">
        <v>2500</v>
      </c>
      <c r="I4">
        <v>2</v>
      </c>
      <c r="J4">
        <v>300</v>
      </c>
      <c r="K4">
        <v>300</v>
      </c>
      <c r="L4">
        <v>400</v>
      </c>
      <c r="M4">
        <v>26</v>
      </c>
      <c r="Q4">
        <v>1</v>
      </c>
      <c r="R4">
        <v>200</v>
      </c>
      <c r="S4">
        <v>200</v>
      </c>
      <c r="T4">
        <v>200</v>
      </c>
      <c r="U4">
        <v>36</v>
      </c>
      <c r="Y4">
        <v>4</v>
      </c>
      <c r="Z4">
        <v>300</v>
      </c>
      <c r="AA4">
        <v>300</v>
      </c>
      <c r="AB4">
        <v>500</v>
      </c>
      <c r="AC4">
        <v>69</v>
      </c>
      <c r="AG4">
        <v>2</v>
      </c>
      <c r="AK4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7591A-F981-422F-AD90-B76EE1C1A4A5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1011fb24-49a0-463f-ada9-a8217d0aa252"/>
    <ds:schemaRef ds:uri="http://schemas.microsoft.com/office/2006/documentManagement/types"/>
    <ds:schemaRef ds:uri="http://schemas.microsoft.com/office/infopath/2007/PartnerControls"/>
    <ds:schemaRef ds:uri="a72d8ac4-480f-42af-94c3-1b0dbed1eec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F54F8A0-241C-44F4-BADB-975323EFCA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E546CF-B17D-43F6-B70B-FE8196AA3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Figures iii</vt:lpstr>
      <vt:lpstr>Table iii</vt:lpstr>
      <vt:lpstr>T_iii_strat1</vt:lpstr>
      <vt:lpstr>T_iii_strat2</vt:lpstr>
      <vt:lpstr>T_iii_strat3</vt:lpstr>
      <vt:lpstr>T_iii_mic_ad_strat1</vt:lpstr>
      <vt:lpstr>T_iii_mic_ch_strat1</vt:lpstr>
      <vt:lpstr>T_iii_rdt_in_strat1</vt:lpstr>
      <vt:lpstr>T_iii_rdt_ta_strat1</vt:lpstr>
      <vt:lpstr>T_iii_mic_ad_strat2</vt:lpstr>
      <vt:lpstr>T_iii_mic_ch_strat2</vt:lpstr>
      <vt:lpstr>T_iii_rdt_in_strat2</vt:lpstr>
      <vt:lpstr>T_iii_rdt_ta_strat2</vt:lpstr>
      <vt:lpstr>T_iii_mic_ad_strat3</vt:lpstr>
      <vt:lpstr>T_iii_mic_ch_strat3</vt:lpstr>
      <vt:lpstr>T_iii_rdt_in_strat3</vt:lpstr>
      <vt:lpstr>T_iii_rdt_ta_strat3</vt:lpstr>
      <vt:lpstr>T_i_mic_ad</vt:lpstr>
      <vt:lpstr>T_i_mic_ch</vt:lpstr>
      <vt:lpstr>T_i_rdt_in</vt:lpstr>
      <vt:lpstr>T_i_rdt_ta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2025-03-03T20:55:39Z</dcterms:created>
  <dcterms:modified xsi:type="dcterms:W3CDTF">2025-06-11T17:42:17Z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