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d0791/Desktop/dri_team.mWater/"/>
    </mc:Choice>
  </mc:AlternateContent>
  <xr:revisionPtr revIDLastSave="0" documentId="13_ncr:1_{7E015FF1-EFE9-C946-815E-9ED2AF39B0BB}" xr6:coauthVersionLast="47" xr6:coauthVersionMax="47" xr10:uidLastSave="{00000000-0000-0000-0000-000000000000}"/>
  <bookViews>
    <workbookView xWindow="0" yWindow="0" windowWidth="25600" windowHeight="16000" activeTab="4" xr2:uid="{7B4C8017-5C66-41AA-96FC-CDE1057C6E34}"/>
  </bookViews>
  <sheets>
    <sheet name="FACILITY DETAILS" sheetId="1" r:id="rId1"/>
    <sheet name="FACILITY DASHBOARD" sheetId="18" r:id="rId2"/>
    <sheet name="RESULTS DASHBOARD" sheetId="3" r:id="rId3"/>
    <sheet name="Sheet2" sheetId="19" state="hidden" r:id="rId4"/>
    <sheet name="GROUNDS &amp; INCENERATOR " sheetId="2" r:id="rId5"/>
    <sheet name="MEDICAL WASTE" sheetId="4" r:id="rId6"/>
    <sheet name="MEDICAL WASTE (2)" sheetId="6" r:id="rId7"/>
    <sheet name="MEDICAL WASTE (3)" sheetId="7" r:id="rId8"/>
    <sheet name="MEDICAL WASTE (4)" sheetId="8" r:id="rId9"/>
    <sheet name="MEDICAL WASTE (5)" sheetId="9" r:id="rId10"/>
    <sheet name="MEDICAL WASTE (6)" sheetId="10" r:id="rId11"/>
    <sheet name="MEDICAL WASTE (7)" sheetId="12" r:id="rId12"/>
    <sheet name="MEDICAL WASTE (8)" sheetId="13" r:id="rId13"/>
    <sheet name="MEDICAL WASTE (9)" sheetId="14" r:id="rId14"/>
    <sheet name="MEDICAL WASTE (10)" sheetId="15" r:id="rId15"/>
    <sheet name="MEDICAL WASTE (11)" sheetId="16" r:id="rId16"/>
    <sheet name="MEDICAL WASTE (12)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4" l="1"/>
  <c r="B15" i="19"/>
  <c r="B8" i="19"/>
  <c r="B6" i="3"/>
  <c r="B5" i="19" s="1"/>
  <c r="E31" i="2"/>
  <c r="E26" i="2"/>
  <c r="E28" i="2"/>
  <c r="E29" i="2"/>
  <c r="E30" i="2"/>
  <c r="E32" i="2"/>
  <c r="E33" i="2"/>
  <c r="E34" i="2"/>
  <c r="E35" i="2"/>
  <c r="E36" i="2"/>
  <c r="E24" i="2"/>
  <c r="E23" i="2"/>
  <c r="E22" i="2"/>
  <c r="E20" i="2"/>
  <c r="E17" i="2"/>
  <c r="E18" i="2"/>
  <c r="E21" i="2"/>
  <c r="E16" i="2"/>
  <c r="E8" i="2"/>
  <c r="E7" i="2"/>
  <c r="E6" i="2"/>
  <c r="E9" i="2"/>
  <c r="E10" i="2"/>
  <c r="E11" i="2"/>
  <c r="E12" i="2"/>
  <c r="E13" i="2"/>
  <c r="E14" i="2"/>
  <c r="E4" i="2"/>
  <c r="B166" i="3"/>
  <c r="B16" i="19" s="1"/>
  <c r="B68" i="3"/>
  <c r="B9" i="19" s="1"/>
  <c r="B54" i="3"/>
  <c r="B26" i="3"/>
  <c r="B6" i="19" s="1"/>
  <c r="D185" i="3"/>
  <c r="B180" i="3"/>
  <c r="B17" i="19" s="1"/>
  <c r="C189" i="3"/>
  <c r="B152" i="3"/>
  <c r="B138" i="3"/>
  <c r="B14" i="19" s="1"/>
  <c r="D130" i="3"/>
  <c r="D129" i="3"/>
  <c r="B124" i="3"/>
  <c r="B13" i="19" s="1"/>
  <c r="D115" i="3"/>
  <c r="B110" i="3"/>
  <c r="B12" i="19" s="1"/>
  <c r="B96" i="3"/>
  <c r="B11" i="19" s="1"/>
  <c r="D85" i="3"/>
  <c r="B82" i="3"/>
  <c r="B10" i="19" s="1"/>
  <c r="B40" i="3"/>
  <c r="B7" i="19" s="1"/>
  <c r="E40" i="17"/>
  <c r="E39" i="17"/>
  <c r="E38" i="17"/>
  <c r="E37" i="17"/>
  <c r="E35" i="17"/>
  <c r="E33" i="17"/>
  <c r="E32" i="17"/>
  <c r="E31" i="17"/>
  <c r="E30" i="17"/>
  <c r="E29" i="17"/>
  <c r="E27" i="17"/>
  <c r="E25" i="17"/>
  <c r="E24" i="17"/>
  <c r="E26" i="17" s="1"/>
  <c r="D186" i="3" s="1"/>
  <c r="E22" i="17"/>
  <c r="E20" i="17"/>
  <c r="E19" i="17"/>
  <c r="E18" i="17"/>
  <c r="E16" i="17"/>
  <c r="E21" i="17" s="1"/>
  <c r="E14" i="17"/>
  <c r="E13" i="17"/>
  <c r="E12" i="17"/>
  <c r="E11" i="17"/>
  <c r="E9" i="17"/>
  <c r="E6" i="17"/>
  <c r="E8" i="17" s="1"/>
  <c r="D183" i="3" s="1"/>
  <c r="E4" i="17"/>
  <c r="E5" i="17" s="1"/>
  <c r="D182" i="3" s="1"/>
  <c r="E40" i="16"/>
  <c r="E39" i="16"/>
  <c r="E38" i="16"/>
  <c r="E41" i="16" s="1"/>
  <c r="D174" i="3" s="1"/>
  <c r="E37" i="16"/>
  <c r="E35" i="16"/>
  <c r="E33" i="16"/>
  <c r="E32" i="16"/>
  <c r="E31" i="16"/>
  <c r="E30" i="16"/>
  <c r="E29" i="16"/>
  <c r="E34" i="16" s="1"/>
  <c r="D173" i="3" s="1"/>
  <c r="E27" i="16"/>
  <c r="E25" i="16"/>
  <c r="E24" i="16"/>
  <c r="E22" i="16"/>
  <c r="E26" i="16" s="1"/>
  <c r="D172" i="3" s="1"/>
  <c r="E20" i="16"/>
  <c r="E19" i="16"/>
  <c r="E21" i="16" s="1"/>
  <c r="D171" i="3" s="1"/>
  <c r="E18" i="16"/>
  <c r="E16" i="16"/>
  <c r="E14" i="16"/>
  <c r="E13" i="16"/>
  <c r="E12" i="16"/>
  <c r="E11" i="16"/>
  <c r="E9" i="16"/>
  <c r="E15" i="16" s="1"/>
  <c r="D170" i="3" s="1"/>
  <c r="E6" i="16"/>
  <c r="E8" i="16" s="1"/>
  <c r="D169" i="3" s="1"/>
  <c r="E4" i="16"/>
  <c r="E5" i="16" s="1"/>
  <c r="D168" i="3" s="1"/>
  <c r="E40" i="15"/>
  <c r="E39" i="15"/>
  <c r="E38" i="15"/>
  <c r="E37" i="15"/>
  <c r="E35" i="15"/>
  <c r="E33" i="15"/>
  <c r="E32" i="15"/>
  <c r="E31" i="15"/>
  <c r="E30" i="15"/>
  <c r="E29" i="15"/>
  <c r="E27" i="15"/>
  <c r="E25" i="15"/>
  <c r="E24" i="15"/>
  <c r="E22" i="15"/>
  <c r="E20" i="15"/>
  <c r="E19" i="15"/>
  <c r="E18" i="15"/>
  <c r="E16" i="15"/>
  <c r="E14" i="15"/>
  <c r="E13" i="15"/>
  <c r="E12" i="15"/>
  <c r="E11" i="15"/>
  <c r="E9" i="15"/>
  <c r="E6" i="15"/>
  <c r="E8" i="15" s="1"/>
  <c r="D155" i="3" s="1"/>
  <c r="E4" i="15"/>
  <c r="E5" i="15" s="1"/>
  <c r="D154" i="3" s="1"/>
  <c r="E40" i="14"/>
  <c r="E39" i="14"/>
  <c r="E38" i="14"/>
  <c r="E37" i="14"/>
  <c r="E35" i="14"/>
  <c r="E33" i="14"/>
  <c r="E34" i="14" s="1"/>
  <c r="D145" i="3" s="1"/>
  <c r="E32" i="14"/>
  <c r="E31" i="14"/>
  <c r="E30" i="14"/>
  <c r="E29" i="14"/>
  <c r="E27" i="14"/>
  <c r="E25" i="14"/>
  <c r="E24" i="14"/>
  <c r="E22" i="14"/>
  <c r="E20" i="14"/>
  <c r="E19" i="14"/>
  <c r="E18" i="14"/>
  <c r="E16" i="14"/>
  <c r="E14" i="14"/>
  <c r="E13" i="14"/>
  <c r="E12" i="14"/>
  <c r="E11" i="14"/>
  <c r="E9" i="14"/>
  <c r="E6" i="14"/>
  <c r="E8" i="14" s="1"/>
  <c r="D141" i="3" s="1"/>
  <c r="E4" i="14"/>
  <c r="E5" i="14" s="1"/>
  <c r="D140" i="3" s="1"/>
  <c r="E40" i="13"/>
  <c r="E39" i="13"/>
  <c r="E38" i="13"/>
  <c r="E37" i="13"/>
  <c r="E35" i="13"/>
  <c r="E33" i="13"/>
  <c r="E32" i="13"/>
  <c r="E31" i="13"/>
  <c r="E30" i="13"/>
  <c r="E29" i="13"/>
  <c r="E27" i="13"/>
  <c r="E25" i="13"/>
  <c r="E24" i="13"/>
  <c r="E26" i="13" s="1"/>
  <c r="E22" i="13"/>
  <c r="E20" i="13"/>
  <c r="E19" i="13"/>
  <c r="E18" i="13"/>
  <c r="E16" i="13"/>
  <c r="E21" i="13" s="1"/>
  <c r="E14" i="13"/>
  <c r="E15" i="13" s="1"/>
  <c r="D128" i="3" s="1"/>
  <c r="E13" i="13"/>
  <c r="E12" i="13"/>
  <c r="E11" i="13"/>
  <c r="E9" i="13"/>
  <c r="E6" i="13"/>
  <c r="E8" i="13" s="1"/>
  <c r="D127" i="3" s="1"/>
  <c r="E4" i="13"/>
  <c r="E5" i="13" s="1"/>
  <c r="D126" i="3" s="1"/>
  <c r="E40" i="12"/>
  <c r="E39" i="12"/>
  <c r="E38" i="12"/>
  <c r="E37" i="12"/>
  <c r="E35" i="12"/>
  <c r="E33" i="12"/>
  <c r="E32" i="12"/>
  <c r="E31" i="12"/>
  <c r="E30" i="12"/>
  <c r="E29" i="12"/>
  <c r="E27" i="12"/>
  <c r="E34" i="12" s="1"/>
  <c r="D117" i="3" s="1"/>
  <c r="E25" i="12"/>
  <c r="E24" i="12"/>
  <c r="E22" i="12"/>
  <c r="E20" i="12"/>
  <c r="E19" i="12"/>
  <c r="E18" i="12"/>
  <c r="E16" i="12"/>
  <c r="E21" i="12" s="1"/>
  <c r="E14" i="12"/>
  <c r="E13" i="12"/>
  <c r="E12" i="12"/>
  <c r="E11" i="12"/>
  <c r="E9" i="12"/>
  <c r="E6" i="12"/>
  <c r="E8" i="12" s="1"/>
  <c r="D113" i="3" s="1"/>
  <c r="E4" i="12"/>
  <c r="E5" i="12" s="1"/>
  <c r="D112" i="3" s="1"/>
  <c r="E40" i="10"/>
  <c r="E39" i="10"/>
  <c r="E38" i="10"/>
  <c r="E37" i="10"/>
  <c r="E35" i="10"/>
  <c r="E41" i="10" s="1"/>
  <c r="D104" i="3" s="1"/>
  <c r="E33" i="10"/>
  <c r="E32" i="10"/>
  <c r="E31" i="10"/>
  <c r="E30" i="10"/>
  <c r="E29" i="10"/>
  <c r="E27" i="10"/>
  <c r="E25" i="10"/>
  <c r="E24" i="10"/>
  <c r="E22" i="10"/>
  <c r="E26" i="10" s="1"/>
  <c r="D102" i="3" s="1"/>
  <c r="E20" i="10"/>
  <c r="E19" i="10"/>
  <c r="E21" i="10" s="1"/>
  <c r="D101" i="3" s="1"/>
  <c r="E18" i="10"/>
  <c r="E16" i="10"/>
  <c r="E14" i="10"/>
  <c r="E13" i="10"/>
  <c r="E12" i="10"/>
  <c r="E11" i="10"/>
  <c r="E15" i="10" s="1"/>
  <c r="D100" i="3" s="1"/>
  <c r="E9" i="10"/>
  <c r="E6" i="10"/>
  <c r="E8" i="10" s="1"/>
  <c r="D99" i="3" s="1"/>
  <c r="E4" i="10"/>
  <c r="E5" i="10" s="1"/>
  <c r="D98" i="3" s="1"/>
  <c r="E40" i="9"/>
  <c r="E39" i="9"/>
  <c r="E38" i="9"/>
  <c r="E37" i="9"/>
  <c r="E35" i="9"/>
  <c r="E33" i="9"/>
  <c r="E32" i="9"/>
  <c r="E31" i="9"/>
  <c r="E30" i="9"/>
  <c r="E29" i="9"/>
  <c r="E27" i="9"/>
  <c r="E25" i="9"/>
  <c r="E24" i="9"/>
  <c r="E26" i="9" s="1"/>
  <c r="D88" i="3" s="1"/>
  <c r="E22" i="9"/>
  <c r="E20" i="9"/>
  <c r="E19" i="9"/>
  <c r="E18" i="9"/>
  <c r="E16" i="9"/>
  <c r="E21" i="9" s="1"/>
  <c r="D87" i="3" s="1"/>
  <c r="E14" i="9"/>
  <c r="E13" i="9"/>
  <c r="E12" i="9"/>
  <c r="E11" i="9"/>
  <c r="E9" i="9"/>
  <c r="E6" i="9"/>
  <c r="E8" i="9" s="1"/>
  <c r="E4" i="9"/>
  <c r="E5" i="9" s="1"/>
  <c r="D84" i="3" s="1"/>
  <c r="E40" i="8"/>
  <c r="E39" i="8"/>
  <c r="E38" i="8"/>
  <c r="E37" i="8"/>
  <c r="E35" i="8"/>
  <c r="E41" i="8" s="1"/>
  <c r="D76" i="3" s="1"/>
  <c r="E33" i="8"/>
  <c r="E32" i="8"/>
  <c r="E31" i="8"/>
  <c r="E30" i="8"/>
  <c r="E29" i="8"/>
  <c r="E27" i="8"/>
  <c r="E25" i="8"/>
  <c r="E24" i="8"/>
  <c r="E26" i="8" s="1"/>
  <c r="D74" i="3" s="1"/>
  <c r="E22" i="8"/>
  <c r="E20" i="8"/>
  <c r="E19" i="8"/>
  <c r="E18" i="8"/>
  <c r="E16" i="8"/>
  <c r="E14" i="8"/>
  <c r="E13" i="8"/>
  <c r="E12" i="8"/>
  <c r="E11" i="8"/>
  <c r="E9" i="8"/>
  <c r="E6" i="8"/>
  <c r="E8" i="8" s="1"/>
  <c r="D71" i="3" s="1"/>
  <c r="E4" i="8"/>
  <c r="E5" i="8" s="1"/>
  <c r="D70" i="3" s="1"/>
  <c r="E40" i="7"/>
  <c r="E39" i="7"/>
  <c r="E38" i="7"/>
  <c r="E37" i="7"/>
  <c r="E35" i="7"/>
  <c r="E33" i="7"/>
  <c r="E32" i="7"/>
  <c r="E31" i="7"/>
  <c r="E30" i="7"/>
  <c r="E29" i="7"/>
  <c r="E27" i="7"/>
  <c r="E25" i="7"/>
  <c r="E24" i="7"/>
  <c r="E22" i="7"/>
  <c r="E20" i="7"/>
  <c r="E19" i="7"/>
  <c r="E18" i="7"/>
  <c r="E16" i="7"/>
  <c r="E14" i="7"/>
  <c r="E13" i="7"/>
  <c r="E12" i="7"/>
  <c r="E11" i="7"/>
  <c r="E9" i="7"/>
  <c r="E6" i="7"/>
  <c r="E8" i="7" s="1"/>
  <c r="D57" i="3" s="1"/>
  <c r="E4" i="7"/>
  <c r="E5" i="7" s="1"/>
  <c r="D56" i="3" s="1"/>
  <c r="E40" i="6"/>
  <c r="E39" i="6"/>
  <c r="E38" i="6"/>
  <c r="E37" i="6"/>
  <c r="E35" i="6"/>
  <c r="E33" i="6"/>
  <c r="E32" i="6"/>
  <c r="E31" i="6"/>
  <c r="E30" i="6"/>
  <c r="E29" i="6"/>
  <c r="E27" i="6"/>
  <c r="E25" i="6"/>
  <c r="E24" i="6"/>
  <c r="E22" i="6"/>
  <c r="E20" i="6"/>
  <c r="E19" i="6"/>
  <c r="E18" i="6"/>
  <c r="E16" i="6"/>
  <c r="E14" i="6"/>
  <c r="E13" i="6"/>
  <c r="E12" i="6"/>
  <c r="E11" i="6"/>
  <c r="E9" i="6"/>
  <c r="E6" i="6"/>
  <c r="E8" i="6" s="1"/>
  <c r="D43" i="3" s="1"/>
  <c r="E4" i="6"/>
  <c r="E5" i="6" s="1"/>
  <c r="D42" i="3" s="1"/>
  <c r="C175" i="3"/>
  <c r="C161" i="3"/>
  <c r="C147" i="3"/>
  <c r="C133" i="3"/>
  <c r="C119" i="3"/>
  <c r="C105" i="3"/>
  <c r="C91" i="3"/>
  <c r="C77" i="3"/>
  <c r="C63" i="3"/>
  <c r="C49" i="3"/>
  <c r="C35" i="3"/>
  <c r="E40" i="4"/>
  <c r="E39" i="4"/>
  <c r="E35" i="4"/>
  <c r="E38" i="4"/>
  <c r="E37" i="4"/>
  <c r="E32" i="4"/>
  <c r="E31" i="4"/>
  <c r="E33" i="4"/>
  <c r="E30" i="4"/>
  <c r="E27" i="4"/>
  <c r="E29" i="4"/>
  <c r="E25" i="4"/>
  <c r="E24" i="4"/>
  <c r="E22" i="4"/>
  <c r="E16" i="4"/>
  <c r="E9" i="4"/>
  <c r="E11" i="4"/>
  <c r="E12" i="4"/>
  <c r="E13" i="4"/>
  <c r="E14" i="4"/>
  <c r="E18" i="4"/>
  <c r="E19" i="4"/>
  <c r="E6" i="4"/>
  <c r="E8" i="4" s="1"/>
  <c r="D29" i="3" s="1"/>
  <c r="E4" i="4"/>
  <c r="E5" i="4" s="1"/>
  <c r="D28" i="3" s="1"/>
  <c r="C11" i="3"/>
  <c r="E15" i="17" l="1"/>
  <c r="D184" i="3" s="1"/>
  <c r="E41" i="17"/>
  <c r="D188" i="3" s="1"/>
  <c r="E34" i="17"/>
  <c r="D187" i="3" s="1"/>
  <c r="E34" i="15"/>
  <c r="D159" i="3" s="1"/>
  <c r="E26" i="15"/>
  <c r="D158" i="3" s="1"/>
  <c r="E41" i="15"/>
  <c r="D160" i="3" s="1"/>
  <c r="E15" i="15"/>
  <c r="D156" i="3" s="1"/>
  <c r="D161" i="3" s="1"/>
  <c r="C15" i="19" s="1"/>
  <c r="E21" i="15"/>
  <c r="D157" i="3" s="1"/>
  <c r="E26" i="14"/>
  <c r="D144" i="3" s="1"/>
  <c r="E41" i="14"/>
  <c r="D146" i="3" s="1"/>
  <c r="E34" i="13"/>
  <c r="D131" i="3" s="1"/>
  <c r="D133" i="3" s="1"/>
  <c r="C13" i="19" s="1"/>
  <c r="E41" i="13"/>
  <c r="D132" i="3" s="1"/>
  <c r="E15" i="12"/>
  <c r="D114" i="3" s="1"/>
  <c r="E26" i="12"/>
  <c r="D116" i="3" s="1"/>
  <c r="D119" i="3" s="1"/>
  <c r="C12" i="19" s="1"/>
  <c r="E41" i="12"/>
  <c r="D118" i="3" s="1"/>
  <c r="E34" i="9"/>
  <c r="D89" i="3" s="1"/>
  <c r="E41" i="9"/>
  <c r="D90" i="3" s="1"/>
  <c r="E34" i="8"/>
  <c r="D75" i="3" s="1"/>
  <c r="E15" i="8"/>
  <c r="D72" i="3" s="1"/>
  <c r="D77" i="3" s="1"/>
  <c r="C9" i="19" s="1"/>
  <c r="E21" i="8"/>
  <c r="D73" i="3" s="1"/>
  <c r="E21" i="7"/>
  <c r="D59" i="3" s="1"/>
  <c r="E26" i="7"/>
  <c r="D60" i="3" s="1"/>
  <c r="E34" i="7"/>
  <c r="D61" i="3" s="1"/>
  <c r="E41" i="7"/>
  <c r="D62" i="3" s="1"/>
  <c r="E15" i="7"/>
  <c r="D58" i="3" s="1"/>
  <c r="D63" i="3" s="1"/>
  <c r="C8" i="19" s="1"/>
  <c r="E34" i="6"/>
  <c r="D47" i="3" s="1"/>
  <c r="E15" i="6"/>
  <c r="D44" i="3" s="1"/>
  <c r="E26" i="6"/>
  <c r="D46" i="3" s="1"/>
  <c r="E26" i="4"/>
  <c r="D32" i="3" s="1"/>
  <c r="E21" i="4"/>
  <c r="D31" i="3" s="1"/>
  <c r="E25" i="2"/>
  <c r="D9" i="3" s="1"/>
  <c r="E37" i="2"/>
  <c r="D10" i="3" s="1"/>
  <c r="E15" i="2"/>
  <c r="D8" i="3" s="1"/>
  <c r="E15" i="14"/>
  <c r="D142" i="3" s="1"/>
  <c r="E21" i="14"/>
  <c r="D143" i="3" s="1"/>
  <c r="E34" i="10"/>
  <c r="D103" i="3" s="1"/>
  <c r="D105" i="3" s="1"/>
  <c r="C11" i="19" s="1"/>
  <c r="E15" i="9"/>
  <c r="D86" i="3" s="1"/>
  <c r="D91" i="3" s="1"/>
  <c r="C10" i="19" s="1"/>
  <c r="E41" i="6"/>
  <c r="D48" i="3" s="1"/>
  <c r="D49" i="3" s="1"/>
  <c r="C7" i="19" s="1"/>
  <c r="E21" i="6"/>
  <c r="D45" i="3" s="1"/>
  <c r="D175" i="3"/>
  <c r="C16" i="19" s="1"/>
  <c r="E15" i="4"/>
  <c r="D30" i="3" s="1"/>
  <c r="E41" i="4"/>
  <c r="D34" i="3" s="1"/>
  <c r="E34" i="4"/>
  <c r="D33" i="3" s="1"/>
  <c r="D189" i="3" l="1"/>
  <c r="C17" i="19" s="1"/>
  <c r="F17" i="19" s="1"/>
  <c r="F16" i="19"/>
  <c r="E16" i="19"/>
  <c r="D16" i="19"/>
  <c r="F15" i="19"/>
  <c r="E15" i="19"/>
  <c r="D15" i="19"/>
  <c r="F13" i="19"/>
  <c r="D13" i="19"/>
  <c r="E13" i="19"/>
  <c r="F11" i="19"/>
  <c r="D11" i="19"/>
  <c r="E11" i="19"/>
  <c r="F10" i="19"/>
  <c r="E10" i="19"/>
  <c r="D10" i="19"/>
  <c r="E9" i="19"/>
  <c r="F9" i="19"/>
  <c r="D9" i="19"/>
  <c r="E8" i="19"/>
  <c r="F8" i="19"/>
  <c r="D8" i="19"/>
  <c r="D7" i="19"/>
  <c r="F7" i="19"/>
  <c r="E7" i="19"/>
  <c r="D35" i="3"/>
  <c r="C6" i="19" s="1"/>
  <c r="E6" i="19" s="1"/>
  <c r="D12" i="19"/>
  <c r="E12" i="19"/>
  <c r="F12" i="19"/>
  <c r="D17" i="19"/>
  <c r="D11" i="3"/>
  <c r="C5" i="19" s="1"/>
  <c r="D147" i="3"/>
  <c r="C14" i="19" s="1"/>
  <c r="E5" i="19" l="1"/>
  <c r="D5" i="19"/>
  <c r="E17" i="19"/>
  <c r="F14" i="19"/>
  <c r="D14" i="19"/>
  <c r="E14" i="19"/>
  <c r="D6" i="19"/>
  <c r="F6" i="19"/>
  <c r="F5" i="19"/>
  <c r="K6" i="19" l="1" a="1"/>
  <c r="K6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<sst xmlns="http://schemas.openxmlformats.org/spreadsheetml/2006/main" count="875" uniqueCount="116">
  <si>
    <t xml:space="preserve">Name of Facility </t>
  </si>
  <si>
    <t xml:space="preserve"> </t>
  </si>
  <si>
    <t xml:space="preserve">District </t>
  </si>
  <si>
    <t xml:space="preserve">Zone </t>
  </si>
  <si>
    <t xml:space="preserve">Facility Ownership </t>
  </si>
  <si>
    <t xml:space="preserve">Facility Level </t>
  </si>
  <si>
    <t xml:space="preserve">Date of Assessment </t>
  </si>
  <si>
    <t xml:space="preserve">Facility Contact  </t>
  </si>
  <si>
    <t>Assessors</t>
  </si>
  <si>
    <t xml:space="preserve">OBSERVED CRITERIA </t>
  </si>
  <si>
    <t xml:space="preserve">VERIFICATION MEANS </t>
  </si>
  <si>
    <t xml:space="preserve">COMMENTS </t>
  </si>
  <si>
    <t xml:space="preserve">Treatment of waste </t>
  </si>
  <si>
    <t xml:space="preserve">Verify if: </t>
  </si>
  <si>
    <t xml:space="preserve">Disposal of waste </t>
  </si>
  <si>
    <t xml:space="preserve">If the waste is buried in a pit: </t>
  </si>
  <si>
    <t xml:space="preserve">Observe if:  </t>
  </si>
  <si>
    <t>COMPLIANCE</t>
  </si>
  <si>
    <t>Compliant</t>
  </si>
  <si>
    <t xml:space="preserve">Non-Compliant </t>
  </si>
  <si>
    <t xml:space="preserve">The hospital grounds and waste management facilities </t>
  </si>
  <si>
    <t xml:space="preserve">• Waste is weighed  </t>
  </si>
  <si>
    <t xml:space="preserve">• The incinerator is mechanical </t>
  </si>
  <si>
    <t xml:space="preserve">• The incinerator is functional </t>
  </si>
  <si>
    <t xml:space="preserve">• Infectious  waste is incinerated  </t>
  </si>
  <si>
    <t xml:space="preserve"> • There is warning signage at the entrance </t>
  </si>
  <si>
    <t xml:space="preserve">• There is no waste lying around the incineration      area </t>
  </si>
  <si>
    <t xml:space="preserve">• Treatment area is fenced /protected </t>
  </si>
  <si>
    <t>• The area is not accessible to the      community and domestic animals</t>
  </si>
  <si>
    <t>• There is diesel / kerosene for incineration</t>
  </si>
  <si>
    <t>•  The person in charge remains until all the      waste is completely  incinerated</t>
  </si>
  <si>
    <t>• A layer of soil is used to cover the buried     waste</t>
  </si>
  <si>
    <t xml:space="preserve">•  Ash from incinerated material is disposed     as non-contaminated waste into ash pit </t>
  </si>
  <si>
    <t xml:space="preserve">• It is covered with 10-15 cm of soil at the      end of each day. </t>
  </si>
  <si>
    <t xml:space="preserve">• The burial site is at least 50 meters away      from any water source  </t>
  </si>
  <si>
    <t xml:space="preserve">• The disposed waste is covered with 50 -  60 cm final layer of soil when the pit is full  </t>
  </si>
  <si>
    <t xml:space="preserve">• Liquid is disposed of following  policies and     guidelines </t>
  </si>
  <si>
    <t xml:space="preserve">• Laboratory  waste (VL, EID cartridges) is disposed     of following  policies and guidelines </t>
  </si>
  <si>
    <t xml:space="preserve">• There are hand washing facilities at the waste      disposal and strategic area </t>
  </si>
  <si>
    <t xml:space="preserve">• There are clean waste containers for general  waste and placed in strategic  areas </t>
  </si>
  <si>
    <t xml:space="preserve">• Grounds are clean </t>
  </si>
  <si>
    <t xml:space="preserve">• The grass is kept short </t>
  </si>
  <si>
    <t xml:space="preserve">• The drainage system is good &amp; clean </t>
  </si>
  <si>
    <t>• The sewerage containment  is functional,     without leakages ( sewerage system/     bio-digester/septic tank )</t>
  </si>
  <si>
    <t xml:space="preserve">• The incinerator is fully functional and in a  good state (no cracks) </t>
  </si>
  <si>
    <t xml:space="preserve">• The placenta pit is not full and well     covered </t>
  </si>
  <si>
    <t xml:space="preserve">• Toilets/pit latrines are clean and tidy </t>
  </si>
  <si>
    <t xml:space="preserve">• Toilets/pit latrines are adequate for both       inpatients and outpatients </t>
  </si>
  <si>
    <t xml:space="preserve">• Toilets/pit latrines are functional </t>
  </si>
  <si>
    <t>SCORE</t>
  </si>
  <si>
    <t>Subtotal Score %</t>
  </si>
  <si>
    <t>Treatment of Waste</t>
  </si>
  <si>
    <t>Disposal of Waste</t>
  </si>
  <si>
    <t>TOTAL ACHIVABLE SCORE %</t>
  </si>
  <si>
    <t>SCORE %</t>
  </si>
  <si>
    <t>Average Score</t>
  </si>
  <si>
    <t>KEY</t>
  </si>
  <si>
    <t>Partial Compliance</t>
  </si>
  <si>
    <t xml:space="preserve">Non- Compliant </t>
  </si>
  <si>
    <t>80&lt;100</t>
  </si>
  <si>
    <t>40&lt;79</t>
  </si>
  <si>
    <t>&lt;39</t>
  </si>
  <si>
    <t>OBSERVED CRITERIA</t>
  </si>
  <si>
    <t>VERIFICATION MEANS</t>
  </si>
  <si>
    <t>COMMENTS</t>
  </si>
  <si>
    <t>Review of action plans from HCWM Plan</t>
  </si>
  <si>
    <t>There are written policies/ guidelines on IPC/WASH</t>
  </si>
  <si>
    <t>Verify if there are:</t>
  </si>
  <si>
    <t>The hospital has SOPs on waste management</t>
  </si>
  <si>
    <t>Verify if there are SOPs  (posted/filed) on:</t>
  </si>
  <si>
    <t>Segregation of waste</t>
  </si>
  <si>
    <t>Observe if</t>
  </si>
  <si>
    <t>Collection of  waste</t>
  </si>
  <si>
    <t>Observe if:</t>
  </si>
  <si>
    <t>Transportation of waste</t>
  </si>
  <si>
    <t xml:space="preserve">Observe if: </t>
  </si>
  <si>
    <t>Storage of waste</t>
  </si>
  <si>
    <t xml:space="preserve">COMPLIANCE </t>
  </si>
  <si>
    <t>DEPARTMENT:</t>
  </si>
  <si>
    <r>
      <t>·</t>
    </r>
    <r>
      <rPr>
        <sz val="14"/>
        <color theme="1"/>
        <rFont val="Calibri"/>
        <family val="2"/>
      </rPr>
      <t xml:space="preserve"> Waste containers are clearly marked labeled or color coded</t>
    </r>
  </si>
  <si>
    <r>
      <t>·</t>
    </r>
    <r>
      <rPr>
        <sz val="14"/>
        <color theme="1"/>
        <rFont val="Calibri"/>
        <family val="2"/>
      </rPr>
      <t xml:space="preserve"> Sharps are disposed of in resistant sharp containers</t>
    </r>
  </si>
  <si>
    <r>
      <t>·</t>
    </r>
    <r>
      <rPr>
        <sz val="14"/>
        <color theme="1"/>
        <rFont val="Calibri"/>
        <family val="2"/>
      </rPr>
      <t xml:space="preserve"> Personnel uses appropriate PPE based on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the risk assessment</t>
    </r>
  </si>
  <si>
    <r>
      <t>·</t>
    </r>
    <r>
      <rPr>
        <sz val="14"/>
        <color theme="1"/>
        <rFont val="Calibri"/>
        <family val="2"/>
      </rPr>
      <t xml:space="preserve"> Waste handlers wears  appropriate PPE</t>
    </r>
  </si>
  <si>
    <r>
      <t>·</t>
    </r>
    <r>
      <rPr>
        <sz val="14"/>
        <color theme="1"/>
        <rFont val="Calibri"/>
        <family val="2"/>
      </rPr>
      <t xml:space="preserve"> There  is a schedule for waste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transportation</t>
    </r>
  </si>
  <si>
    <r>
      <t>·</t>
    </r>
    <r>
      <rPr>
        <sz val="14"/>
        <color theme="1"/>
        <rFont val="Calibri"/>
        <family val="2"/>
      </rPr>
      <t xml:space="preserve"> Offsite transportation follows appropriate</t>
    </r>
  </si>
  <si>
    <r>
      <t>·</t>
    </r>
    <r>
      <rPr>
        <sz val="14"/>
        <color theme="1"/>
        <rFont val="Calibri"/>
        <family val="2"/>
      </rPr>
      <t xml:space="preserve"> There is a written schedule/ plan   for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short-term storage and cleaning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guidelines</t>
    </r>
  </si>
  <si>
    <r>
      <t>·</t>
    </r>
    <r>
      <rPr>
        <sz val="14"/>
        <color theme="1"/>
        <rFont val="Calibri"/>
        <family val="2"/>
      </rPr>
      <t xml:space="preserve"> Containers are leak proof and closed with tight lids and color coded or labeled</t>
    </r>
    <r>
      <rPr>
        <sz val="14"/>
        <color theme="1"/>
        <rFont val="Symbol"/>
        <family val="1"/>
        <charset val="2"/>
      </rPr>
      <t xml:space="preserve">  </t>
    </r>
  </si>
  <si>
    <r>
      <t>·</t>
    </r>
    <r>
      <rPr>
        <sz val="14"/>
        <color theme="1"/>
        <rFont val="Calibri"/>
        <family val="2"/>
      </rPr>
      <t xml:space="preserve"> There is no spillage of waste </t>
    </r>
  </si>
  <si>
    <r>
      <rPr>
        <sz val="14"/>
        <color theme="1"/>
        <rFont val="Times New Roman"/>
        <family val="1"/>
      </rPr>
      <t>*  </t>
    </r>
    <r>
      <rPr>
        <sz val="14"/>
        <color theme="1"/>
        <rFont val="Calibri"/>
        <family val="2"/>
      </rPr>
      <t>Availability of updated action plan</t>
    </r>
  </si>
  <si>
    <t>* Printed new MOH IPC/WASH guidelines</t>
  </si>
  <si>
    <t>* Healthcare waste</t>
  </si>
  <si>
    <r>
      <t>*</t>
    </r>
    <r>
      <rPr>
        <sz val="14"/>
        <color theme="1"/>
        <rFont val="Calibri"/>
        <family val="2"/>
      </rPr>
      <t xml:space="preserve"> Use of PPE</t>
    </r>
  </si>
  <si>
    <r>
      <t>*</t>
    </r>
    <r>
      <rPr>
        <sz val="14"/>
        <color theme="1"/>
        <rFont val="Calibri"/>
        <family val="2"/>
      </rPr>
      <t xml:space="preserve"> Hand hygiene</t>
    </r>
  </si>
  <si>
    <r>
      <t>*</t>
    </r>
    <r>
      <rPr>
        <sz val="14"/>
        <color theme="1"/>
        <rFont val="Calibri"/>
        <family val="2"/>
      </rPr>
      <t xml:space="preserve"> Incineration</t>
    </r>
  </si>
  <si>
    <r>
      <t>*</t>
    </r>
    <r>
      <rPr>
        <sz val="14"/>
        <color theme="1"/>
        <rFont val="Calibri"/>
        <family val="2"/>
      </rPr>
      <t xml:space="preserve"> Occupational health and safety</t>
    </r>
  </si>
  <si>
    <r>
      <t>*</t>
    </r>
    <r>
      <rPr>
        <sz val="14"/>
        <color theme="1"/>
        <rFont val="Calibri"/>
        <family val="2"/>
      </rPr>
      <t xml:space="preserve"> There are appropriate waste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bin/containers</t>
    </r>
  </si>
  <si>
    <r>
      <t>*</t>
    </r>
    <r>
      <rPr>
        <sz val="14"/>
        <color theme="1"/>
        <rFont val="Calibri"/>
        <family val="2"/>
      </rPr>
      <t xml:space="preserve"> The waste is sorted  according to the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matching labels or color bins</t>
    </r>
  </si>
  <si>
    <r>
      <t>*</t>
    </r>
    <r>
      <rPr>
        <sz val="14"/>
        <color theme="1"/>
        <rFont val="Calibri"/>
        <family val="2"/>
      </rPr>
      <t xml:space="preserve"> Waste is collected to interim storage or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disposal in closed containers</t>
    </r>
  </si>
  <si>
    <r>
      <t>*</t>
    </r>
    <r>
      <rPr>
        <sz val="14"/>
        <color theme="1"/>
        <rFont val="Calibri"/>
        <family val="2"/>
      </rPr>
      <t xml:space="preserve"> Personnel removes PPE and washes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Symbol</t>
    </r>
  </si>
  <si>
    <r>
      <t>*</t>
    </r>
    <r>
      <rPr>
        <sz val="14"/>
        <color theme="1"/>
        <rFont val="Calibri"/>
        <family val="2"/>
      </rPr>
      <t xml:space="preserve"> Waste is transported using closed waste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carts / wheeled bins</t>
    </r>
  </si>
  <si>
    <r>
      <t>*</t>
    </r>
    <r>
      <rPr>
        <sz val="14"/>
        <color theme="1"/>
        <rFont val="Calibri"/>
        <family val="2"/>
      </rPr>
      <t xml:space="preserve"> Waste is transported using designated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routes</t>
    </r>
  </si>
  <si>
    <r>
      <t>*</t>
    </r>
    <r>
      <rPr>
        <sz val="14"/>
        <color theme="1"/>
        <rFont val="Calibri"/>
        <family val="2"/>
      </rPr>
      <t xml:space="preserve"> Patients/clients vehicles (e.g. ambulances,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 wheelchairs) are not used to transport waste</t>
    </r>
  </si>
  <si>
    <r>
      <t>*</t>
    </r>
    <r>
      <rPr>
        <sz val="14"/>
        <color theme="1"/>
        <rFont val="Calibri"/>
        <family val="2"/>
      </rPr>
      <t xml:space="preserve"> The interim storage area is not accessible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to staff, patients/clients and visitors </t>
    </r>
  </si>
  <si>
    <r>
      <t>*</t>
    </r>
    <r>
      <rPr>
        <sz val="14"/>
        <color theme="1"/>
        <rFont val="Calibri"/>
        <family val="2"/>
      </rPr>
      <t xml:space="preserve"> There is protected storage area </t>
    </r>
  </si>
  <si>
    <t>Review of action plans</t>
  </si>
  <si>
    <t>Guidelines on IPC/WASH</t>
  </si>
  <si>
    <t>SOP on Waste Management</t>
  </si>
  <si>
    <t>Segregation of Waste</t>
  </si>
  <si>
    <t>Collection of Waste</t>
  </si>
  <si>
    <t xml:space="preserve">Transportation of Waste </t>
  </si>
  <si>
    <t>Storage of Waste</t>
  </si>
  <si>
    <t>Department</t>
  </si>
  <si>
    <t xml:space="preserve">Compliant </t>
  </si>
  <si>
    <t xml:space="preserve">Partial Compliant </t>
  </si>
  <si>
    <t xml:space="preserve">Non Compliant </t>
  </si>
  <si>
    <t xml:space="preserve">Most Compliant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</si>
</sst>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sz val="14"/>
      <color theme="1"/>
      <name val="Symbol"/>
      <family val="1"/>
      <charset val="2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rgb="FF000000"/>
      <name val="Segoe UI Symbo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70AD4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5" xfId="0" applyBorder="1"/>
    <xf numFmtId="0" fontId="0" fillId="0" borderId="32" xfId="0" applyBorder="1"/>
    <xf numFmtId="0" fontId="1" fillId="2" borderId="29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30" xfId="0" applyFont="1" applyFill="1" applyBorder="1"/>
    <xf numFmtId="0" fontId="2" fillId="0" borderId="25" xfId="0" applyFont="1" applyBorder="1"/>
    <xf numFmtId="0" fontId="2" fillId="0" borderId="32" xfId="0" applyFont="1" applyBorder="1"/>
    <xf numFmtId="0" fontId="2" fillId="0" borderId="0" xfId="0" applyFont="1"/>
    <xf numFmtId="0" fontId="1" fillId="2" borderId="34" xfId="0" applyFont="1" applyFill="1" applyBorder="1" applyAlignment="1">
      <alignment wrapText="1"/>
    </xf>
    <xf numFmtId="0" fontId="0" fillId="0" borderId="27" xfId="0" applyBorder="1"/>
    <xf numFmtId="0" fontId="0" fillId="3" borderId="28" xfId="0" applyFill="1" applyBorder="1"/>
    <xf numFmtId="0" fontId="0" fillId="5" borderId="30" xfId="0" applyFill="1" applyBorder="1"/>
    <xf numFmtId="0" fontId="0" fillId="4" borderId="33" xfId="0" applyFill="1" applyBorder="1"/>
    <xf numFmtId="0" fontId="1" fillId="2" borderId="26" xfId="0" applyFont="1" applyFill="1" applyBorder="1" applyAlignment="1">
      <alignment wrapText="1"/>
    </xf>
    <xf numFmtId="0" fontId="1" fillId="2" borderId="31" xfId="0" applyFont="1" applyFill="1" applyBorder="1" applyAlignment="1">
      <alignment wrapText="1"/>
    </xf>
    <xf numFmtId="0" fontId="11" fillId="2" borderId="0" xfId="0" applyFont="1" applyFill="1"/>
    <xf numFmtId="0" fontId="12" fillId="0" borderId="0" xfId="0" applyFont="1"/>
    <xf numFmtId="0" fontId="13" fillId="2" borderId="10" xfId="0" applyFont="1" applyFill="1" applyBorder="1" applyAlignment="1">
      <alignment vertical="center" wrapText="1"/>
    </xf>
    <xf numFmtId="0" fontId="13" fillId="2" borderId="13" xfId="0" applyFont="1" applyFill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5" fillId="0" borderId="37" xfId="0" applyFont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13" fillId="2" borderId="38" xfId="0" applyFont="1" applyFill="1" applyBorder="1" applyAlignment="1">
      <alignment vertical="center" wrapText="1"/>
    </xf>
    <xf numFmtId="0" fontId="13" fillId="2" borderId="39" xfId="0" applyFont="1" applyFill="1" applyBorder="1" applyAlignment="1">
      <alignment vertical="center" wrapText="1"/>
    </xf>
    <xf numFmtId="0" fontId="14" fillId="2" borderId="36" xfId="0" applyFont="1" applyFill="1" applyBorder="1" applyAlignment="1">
      <alignment vertical="center" wrapText="1"/>
    </xf>
    <xf numFmtId="0" fontId="18" fillId="2" borderId="10" xfId="0" applyFont="1" applyFill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18" fillId="2" borderId="17" xfId="0" applyFont="1" applyFill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7" fillId="2" borderId="36" xfId="0" applyFont="1" applyFill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5" fillId="0" borderId="36" xfId="0" applyFont="1" applyBorder="1" applyAlignment="1">
      <alignment vertical="center" wrapText="1"/>
    </xf>
    <xf numFmtId="0" fontId="13" fillId="2" borderId="22" xfId="0" applyFont="1" applyFill="1" applyBorder="1" applyAlignment="1">
      <alignment vertical="center" wrapText="1"/>
    </xf>
    <xf numFmtId="0" fontId="13" fillId="2" borderId="24" xfId="0" applyFont="1" applyFill="1" applyBorder="1" applyAlignment="1">
      <alignment vertical="center" wrapText="1"/>
    </xf>
    <xf numFmtId="0" fontId="17" fillId="2" borderId="10" xfId="0" applyFont="1" applyFill="1" applyBorder="1" applyAlignment="1">
      <alignment vertical="center" wrapText="1"/>
    </xf>
    <xf numFmtId="0" fontId="18" fillId="2" borderId="36" xfId="0" applyFont="1" applyFill="1" applyBorder="1" applyAlignment="1">
      <alignment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7" fillId="0" borderId="10" xfId="0" applyFont="1" applyBorder="1" applyAlignment="1">
      <alignment vertical="center" wrapText="1"/>
    </xf>
    <xf numFmtId="0" fontId="1" fillId="2" borderId="35" xfId="0" applyFont="1" applyFill="1" applyBorder="1"/>
    <xf numFmtId="1" fontId="1" fillId="2" borderId="33" xfId="0" applyNumberFormat="1" applyFont="1" applyFill="1" applyBorder="1"/>
    <xf numFmtId="0" fontId="2" fillId="0" borderId="40" xfId="0" applyFont="1" applyBorder="1"/>
    <xf numFmtId="0" fontId="1" fillId="0" borderId="0" xfId="0" applyFont="1" applyAlignment="1">
      <alignment wrapText="1"/>
    </xf>
    <xf numFmtId="1" fontId="1" fillId="0" borderId="0" xfId="0" applyNumberFormat="1" applyFont="1"/>
    <xf numFmtId="0" fontId="19" fillId="0" borderId="0" xfId="0" applyFont="1"/>
    <xf numFmtId="1" fontId="0" fillId="0" borderId="0" xfId="0" applyNumberFormat="1"/>
    <xf numFmtId="0" fontId="1" fillId="2" borderId="41" xfId="0" applyFont="1" applyFill="1" applyBorder="1" applyAlignment="1">
      <alignment horizontal="centerContinuous" wrapText="1"/>
    </xf>
    <xf numFmtId="0" fontId="1" fillId="2" borderId="42" xfId="0" applyFont="1" applyFill="1" applyBorder="1" applyAlignment="1">
      <alignment horizontal="centerContinuous" wrapText="1"/>
    </xf>
    <xf numFmtId="0" fontId="1" fillId="2" borderId="43" xfId="0" applyFont="1" applyFill="1" applyBorder="1" applyAlignment="1">
      <alignment horizontal="centerContinuous" wrapText="1"/>
    </xf>
    <xf numFmtId="0" fontId="1" fillId="2" borderId="26" xfId="0" applyFont="1" applyFill="1" applyBorder="1" applyAlignment="1">
      <alignment horizontal="centerContinuous" wrapText="1"/>
    </xf>
    <xf numFmtId="0" fontId="1" fillId="2" borderId="27" xfId="0" applyFont="1" applyFill="1" applyBorder="1" applyAlignment="1">
      <alignment horizontal="centerContinuous" wrapText="1"/>
    </xf>
    <xf numFmtId="0" fontId="1" fillId="2" borderId="28" xfId="0" applyFont="1" applyFill="1" applyBorder="1" applyAlignment="1">
      <alignment horizontal="centerContinuous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left" vertical="center" wrapText="1"/>
    </xf>
    <xf numFmtId="0" fontId="8" fillId="2" borderId="22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2" borderId="13" xfId="0" applyFont="1" applyFill="1" applyBorder="1" applyAlignment="1">
      <alignment wrapText="1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/>
      <protection hidden="1"/>
    </xf>
    <xf numFmtId="0" fontId="8" fillId="2" borderId="12" xfId="0" applyFont="1" applyFill="1" applyBorder="1" applyAlignment="1" applyProtection="1">
      <alignment horizontal="center" vertical="center" wrapText="1"/>
      <protection hidden="1"/>
    </xf>
    <xf numFmtId="0" fontId="5" fillId="0" borderId="14" xfId="0" quotePrefix="1" applyFont="1" applyBorder="1" applyAlignment="1" applyProtection="1">
      <alignment horizontal="center" vertical="center" wrapText="1"/>
      <protection hidden="1"/>
    </xf>
    <xf numFmtId="0" fontId="8" fillId="2" borderId="4" xfId="0" applyFont="1" applyFill="1" applyBorder="1" applyAlignment="1" applyProtection="1">
      <alignment horizontal="center" vertical="center" wrapText="1"/>
      <protection hidden="1"/>
    </xf>
    <xf numFmtId="0" fontId="5" fillId="0" borderId="4" xfId="0" applyFont="1" applyBorder="1" applyAlignment="1" applyProtection="1">
      <alignment horizontal="center" vertical="center" wrapText="1"/>
      <protection hidden="1"/>
    </xf>
    <xf numFmtId="0" fontId="8" fillId="2" borderId="13" xfId="0" applyFont="1" applyFill="1" applyBorder="1" applyAlignment="1" applyProtection="1">
      <alignment horizontal="center" vertical="center" wrapText="1"/>
      <protection hidden="1"/>
    </xf>
    <xf numFmtId="0" fontId="5" fillId="0" borderId="16" xfId="0" applyFont="1" applyBorder="1" applyAlignment="1" applyProtection="1">
      <alignment horizontal="center" vertical="center" wrapText="1"/>
      <protection hidden="1"/>
    </xf>
    <xf numFmtId="0" fontId="1" fillId="2" borderId="10" xfId="0" applyFont="1" applyFill="1" applyBorder="1" applyAlignment="1" applyProtection="1">
      <alignment horizontal="center" vertical="center"/>
      <protection hidden="1"/>
    </xf>
    <xf numFmtId="4" fontId="2" fillId="0" borderId="0" xfId="0" applyNumberFormat="1" applyFont="1"/>
    <xf numFmtId="4" fontId="8" fillId="2" borderId="12" xfId="0" applyNumberFormat="1" applyFont="1" applyFill="1" applyBorder="1" applyAlignment="1">
      <alignment vertical="center" wrapText="1"/>
    </xf>
    <xf numFmtId="0" fontId="20" fillId="2" borderId="0" xfId="0" applyFont="1" applyFill="1" applyProtection="1"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0" fontId="4" fillId="0" borderId="7" xfId="0" applyFont="1" applyBorder="1" applyAlignment="1" applyProtection="1">
      <alignment vertical="center" wrapText="1"/>
      <protection locked="0"/>
    </xf>
    <xf numFmtId="0" fontId="4" fillId="0" borderId="13" xfId="0" applyFont="1" applyBorder="1" applyAlignment="1" applyProtection="1">
      <alignment vertical="center" wrapText="1"/>
      <protection locked="0"/>
    </xf>
    <xf numFmtId="0" fontId="4" fillId="0" borderId="9" xfId="0" applyFont="1" applyBorder="1" applyAlignment="1" applyProtection="1">
      <alignment vertical="center" wrapText="1"/>
      <protection locked="0"/>
    </xf>
    <xf numFmtId="4" fontId="21" fillId="0" borderId="24" xfId="0" applyNumberFormat="1" applyFont="1" applyBorder="1" applyAlignment="1" applyProtection="1">
      <alignment horizontal="center" vertical="center" wrapText="1"/>
      <protection locked="0"/>
    </xf>
    <xf numFmtId="4" fontId="21" fillId="0" borderId="19" xfId="0" applyNumberFormat="1" applyFont="1" applyBorder="1" applyAlignment="1" applyProtection="1">
      <alignment horizontal="center" vertical="center" wrapText="1"/>
      <protection locked="0"/>
    </xf>
    <xf numFmtId="4" fontId="21" fillId="0" borderId="0" xfId="0" applyNumberFormat="1" applyFont="1" applyAlignment="1" applyProtection="1">
      <alignment horizontal="center" vertical="center" wrapText="1"/>
      <protection locked="0"/>
    </xf>
    <xf numFmtId="4" fontId="21" fillId="0" borderId="4" xfId="0" applyNumberFormat="1" applyFont="1" applyBorder="1" applyAlignment="1" applyProtection="1">
      <alignment horizontal="center" vertical="center" wrapText="1"/>
      <protection locked="0"/>
    </xf>
    <xf numFmtId="4" fontId="5" fillId="0" borderId="8" xfId="0" applyNumberFormat="1" applyFont="1" applyBorder="1" applyAlignment="1" applyProtection="1">
      <alignment vertical="center" wrapText="1"/>
      <protection locked="0"/>
    </xf>
    <xf numFmtId="4" fontId="5" fillId="0" borderId="4" xfId="0" applyNumberFormat="1" applyFont="1" applyBorder="1" applyAlignment="1" applyProtection="1">
      <alignment vertical="center" wrapText="1"/>
      <protection locked="0"/>
    </xf>
    <xf numFmtId="4" fontId="21" fillId="0" borderId="9" xfId="0" applyNumberFormat="1" applyFont="1" applyBorder="1" applyAlignment="1" applyProtection="1">
      <alignment horizontal="center" vertical="center" wrapText="1"/>
      <protection locked="0"/>
    </xf>
    <xf numFmtId="4" fontId="21" fillId="0" borderId="12" xfId="0" applyNumberFormat="1" applyFont="1" applyBorder="1" applyAlignment="1" applyProtection="1">
      <alignment horizontal="center" vertical="center" wrapText="1"/>
      <protection locked="0"/>
    </xf>
    <xf numFmtId="4" fontId="21" fillId="0" borderId="23" xfId="0" applyNumberFormat="1" applyFont="1" applyBorder="1" applyAlignment="1" applyProtection="1">
      <alignment horizontal="center" vertical="center" wrapText="1"/>
      <protection locked="0"/>
    </xf>
    <xf numFmtId="4" fontId="5" fillId="0" borderId="19" xfId="0" applyNumberFormat="1" applyFont="1" applyBorder="1" applyAlignment="1" applyProtection="1">
      <alignment horizontal="center" vertical="center" wrapText="1"/>
      <protection locked="0"/>
    </xf>
    <xf numFmtId="0" fontId="9" fillId="2" borderId="16" xfId="0" applyFont="1" applyFill="1" applyBorder="1" applyAlignment="1">
      <alignment vertical="center" wrapText="1"/>
    </xf>
    <xf numFmtId="0" fontId="4" fillId="0" borderId="50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4" fillId="0" borderId="5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50" xfId="0" applyFont="1" applyBorder="1" applyAlignment="1">
      <alignment horizontal="justify" vertical="center" wrapText="1"/>
    </xf>
    <xf numFmtId="0" fontId="10" fillId="0" borderId="5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4" fillId="0" borderId="37" xfId="0" applyFont="1" applyBorder="1" applyAlignment="1" applyProtection="1">
      <alignment horizontal="center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10" xfId="0" applyFont="1" applyBorder="1" applyAlignment="1" applyProtection="1">
      <alignment horizontal="center" vertical="center" wrapText="1"/>
      <protection locked="0"/>
    </xf>
    <xf numFmtId="0" fontId="17" fillId="0" borderId="37" xfId="0" applyFont="1" applyBorder="1" applyAlignment="1" applyProtection="1">
      <alignment vertical="center" wrapText="1"/>
      <protection locked="0"/>
    </xf>
    <xf numFmtId="0" fontId="17" fillId="0" borderId="10" xfId="0" applyFont="1" applyBorder="1" applyAlignment="1" applyProtection="1">
      <alignment vertical="center" wrapText="1"/>
      <protection locked="0"/>
    </xf>
    <xf numFmtId="0" fontId="17" fillId="0" borderId="16" xfId="0" applyFont="1" applyBorder="1" applyAlignment="1" applyProtection="1">
      <alignment vertical="center" wrapText="1"/>
      <protection locked="0"/>
    </xf>
    <xf numFmtId="0" fontId="14" fillId="0" borderId="37" xfId="0" applyFont="1" applyBorder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center" vertical="center"/>
      <protection hidden="1"/>
    </xf>
    <xf numFmtId="0" fontId="13" fillId="2" borderId="13" xfId="0" applyFont="1" applyFill="1" applyBorder="1" applyAlignment="1" applyProtection="1">
      <alignment horizontal="center" vertical="center" wrapText="1"/>
      <protection hidden="1"/>
    </xf>
    <xf numFmtId="0" fontId="14" fillId="0" borderId="37" xfId="0" applyFont="1" applyBorder="1" applyAlignment="1" applyProtection="1">
      <alignment horizontal="center" vertical="center" wrapText="1"/>
      <protection hidden="1"/>
    </xf>
    <xf numFmtId="0" fontId="13" fillId="2" borderId="37" xfId="0" applyFont="1" applyFill="1" applyBorder="1" applyAlignment="1" applyProtection="1">
      <alignment horizontal="center" vertical="center" wrapText="1"/>
      <protection hidden="1"/>
    </xf>
    <xf numFmtId="0" fontId="20" fillId="2" borderId="24" xfId="0" applyFont="1" applyFill="1" applyBorder="1" applyAlignment="1" applyProtection="1">
      <alignment horizontal="center" vertical="center"/>
      <protection hidden="1"/>
    </xf>
    <xf numFmtId="4" fontId="11" fillId="2" borderId="10" xfId="0" applyNumberFormat="1" applyFont="1" applyFill="1" applyBorder="1" applyProtection="1">
      <protection locked="0"/>
    </xf>
    <xf numFmtId="0" fontId="11" fillId="2" borderId="10" xfId="0" applyFont="1" applyFill="1" applyBorder="1"/>
    <xf numFmtId="0" fontId="11" fillId="2" borderId="10" xfId="0" applyFont="1" applyFill="1" applyBorder="1" applyProtection="1">
      <protection locked="0"/>
    </xf>
    <xf numFmtId="0" fontId="19" fillId="0" borderId="0" xfId="0" applyFont="1" applyAlignment="1" applyProtection="1">
      <alignment horizontal="center"/>
      <protection locked="0"/>
    </xf>
    <xf numFmtId="0" fontId="13" fillId="2" borderId="13" xfId="0" applyFont="1" applyFill="1" applyBorder="1" applyAlignment="1" applyProtection="1">
      <alignment horizontal="center" vertical="center" wrapText="1"/>
      <protection locked="0"/>
    </xf>
    <xf numFmtId="0" fontId="13" fillId="2" borderId="23" xfId="0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Protection="1">
      <protection locked="0"/>
    </xf>
    <xf numFmtId="0" fontId="12" fillId="0" borderId="0" xfId="0" applyFont="1" applyAlignment="1" applyProtection="1">
      <alignment wrapText="1"/>
      <protection locked="0"/>
    </xf>
    <xf numFmtId="0" fontId="13" fillId="2" borderId="13" xfId="0" applyFont="1" applyFill="1" applyBorder="1" applyAlignment="1" applyProtection="1">
      <alignment vertical="center" wrapText="1"/>
      <protection locked="0"/>
    </xf>
    <xf numFmtId="0" fontId="14" fillId="2" borderId="36" xfId="0" applyFont="1" applyFill="1" applyBorder="1" applyAlignment="1" applyProtection="1">
      <alignment vertical="center" wrapText="1"/>
      <protection locked="0"/>
    </xf>
    <xf numFmtId="0" fontId="18" fillId="2" borderId="17" xfId="0" applyFont="1" applyFill="1" applyBorder="1" applyAlignment="1" applyProtection="1">
      <alignment vertical="center" wrapText="1"/>
      <protection locked="0"/>
    </xf>
    <xf numFmtId="0" fontId="17" fillId="2" borderId="36" xfId="0" applyFont="1" applyFill="1" applyBorder="1" applyAlignment="1" applyProtection="1">
      <alignment vertical="center" wrapText="1"/>
      <protection locked="0"/>
    </xf>
    <xf numFmtId="0" fontId="17" fillId="2" borderId="17" xfId="0" applyFont="1" applyFill="1" applyBorder="1" applyAlignment="1" applyProtection="1">
      <alignment vertical="center" wrapText="1"/>
      <protection locked="0"/>
    </xf>
    <xf numFmtId="0" fontId="17" fillId="2" borderId="10" xfId="0" applyFont="1" applyFill="1" applyBorder="1" applyAlignment="1" applyProtection="1">
      <alignment vertical="center" wrapText="1"/>
      <protection locked="0"/>
    </xf>
    <xf numFmtId="0" fontId="12" fillId="2" borderId="13" xfId="0" applyFont="1" applyFill="1" applyBorder="1" applyAlignment="1" applyProtection="1">
      <alignment wrapText="1"/>
      <protection locked="0"/>
    </xf>
    <xf numFmtId="0" fontId="12" fillId="2" borderId="13" xfId="0" applyFont="1" applyFill="1" applyBorder="1" applyProtection="1">
      <protection locked="0"/>
    </xf>
    <xf numFmtId="0" fontId="20" fillId="2" borderId="10" xfId="0" applyFont="1" applyFill="1" applyBorder="1"/>
    <xf numFmtId="0" fontId="6" fillId="2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0" borderId="16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4" fillId="0" borderId="8" xfId="0" applyFont="1" applyBorder="1" applyAlignment="1" applyProtection="1">
      <alignment vertical="center" wrapText="1"/>
      <protection locked="0"/>
    </xf>
    <xf numFmtId="0" fontId="4" fillId="0" borderId="9" xfId="0" applyFont="1" applyBorder="1" applyAlignment="1" applyProtection="1">
      <alignment vertical="center" wrapText="1"/>
      <protection locked="0"/>
    </xf>
    <xf numFmtId="4" fontId="5" fillId="0" borderId="45" xfId="0" applyNumberFormat="1" applyFont="1" applyBorder="1" applyAlignment="1" applyProtection="1">
      <alignment horizontal="center" vertical="center" wrapText="1"/>
      <protection locked="0"/>
    </xf>
    <xf numFmtId="4" fontId="5" fillId="0" borderId="4" xfId="0" applyNumberFormat="1" applyFont="1" applyBorder="1" applyAlignment="1" applyProtection="1">
      <alignment horizontal="center" vertical="center" wrapText="1"/>
      <protection locked="0"/>
    </xf>
    <xf numFmtId="4" fontId="5" fillId="0" borderId="23" xfId="0" applyNumberFormat="1" applyFont="1" applyBorder="1" applyAlignment="1" applyProtection="1">
      <alignment horizontal="center" vertical="center" wrapText="1"/>
      <protection locked="0"/>
    </xf>
    <xf numFmtId="4" fontId="5" fillId="0" borderId="37" xfId="0" applyNumberFormat="1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14" xfId="0" quotePrefix="1" applyFont="1" applyBorder="1" applyAlignment="1" applyProtection="1">
      <alignment horizontal="center" vertical="center" wrapText="1"/>
      <protection hidden="1"/>
    </xf>
    <xf numFmtId="0" fontId="5" fillId="0" borderId="44" xfId="0" quotePrefix="1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vertical="center" wrapText="1"/>
      <protection locked="0"/>
    </xf>
    <xf numFmtId="0" fontId="4" fillId="0" borderId="3" xfId="0" applyFont="1" applyBorder="1" applyAlignment="1" applyProtection="1">
      <alignment vertical="center" wrapText="1"/>
      <protection locked="0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0" fontId="5" fillId="0" borderId="3" xfId="0" applyFont="1" applyBorder="1" applyAlignment="1" applyProtection="1">
      <alignment horizontal="center" vertical="center" wrapText="1"/>
      <protection hidden="1"/>
    </xf>
    <xf numFmtId="0" fontId="4" fillId="0" borderId="7" xfId="0" applyFont="1" applyBorder="1" applyAlignment="1" applyProtection="1">
      <alignment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17" xfId="0" applyFont="1" applyBorder="1" applyAlignment="1" applyProtection="1">
      <alignment horizontal="center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hidden="1"/>
    </xf>
    <xf numFmtId="0" fontId="14" fillId="0" borderId="18" xfId="0" applyFont="1" applyBorder="1" applyAlignment="1" applyProtection="1">
      <alignment horizontal="center" vertical="center" wrapText="1"/>
      <protection hidden="1"/>
    </xf>
    <xf numFmtId="0" fontId="14" fillId="0" borderId="18" xfId="0" applyFont="1" applyBorder="1" applyAlignment="1" applyProtection="1">
      <alignment horizontal="center" vertical="center" wrapText="1"/>
      <protection locked="0"/>
    </xf>
    <xf numFmtId="0" fontId="17" fillId="0" borderId="16" xfId="0" applyFont="1" applyBorder="1" applyAlignment="1" applyProtection="1">
      <alignment horizontal="center" vertical="center" wrapText="1"/>
      <protection locked="0"/>
    </xf>
    <xf numFmtId="0" fontId="17" fillId="0" borderId="18" xfId="0" applyFont="1" applyBorder="1" applyAlignment="1" applyProtection="1">
      <alignment horizontal="center" vertical="center" wrapText="1"/>
      <protection locked="0"/>
    </xf>
    <xf numFmtId="0" fontId="14" fillId="0" borderId="17" xfId="0" applyFont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D8-45C3-925B-24386BFC11F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D8-45C3-925B-24386BFC11F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D8-45C3-925B-24386BFC11F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D8-45C3-925B-24386BFC11F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7D8-45C3-925B-24386BFC11F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7D8-45C3-925B-24386BFC11F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7D8-45C3-925B-24386BFC11F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7D8-45C3-925B-24386BFC11F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7D8-45C3-925B-24386BFC11F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7D8-45C3-925B-24386BFC11F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7D8-45C3-925B-24386BFC11F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7D8-45C3-925B-24386BFC11F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A7D8-45C3-925B-24386BFC11F2}"/>
              </c:ext>
            </c:extLst>
          </c:dPt>
          <c:dLbls>
            <c:numFmt formatCode="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Sheet2!$B$5:$B$17</c:f>
              <c:numCache>
                <c:formatCode>0</c:formatCode>
                <c:ptCount val="13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</c:numCache>
            </c:numRef>
          </c:cat>
          <c:val>
            <c:numRef>
              <c:f>Sheet2!$C$5:$C$17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7D8-45C3-925B-24386BFC1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111904"/>
        <c:axId val="1825096544"/>
      </c:barChart>
      <c:catAx>
        <c:axId val="182511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825096544"/>
        <c:crosses val="autoZero"/>
        <c:auto val="1"/>
        <c:lblAlgn val="ctr"/>
        <c:lblOffset val="100"/>
        <c:noMultiLvlLbl val="0"/>
      </c:catAx>
      <c:valAx>
        <c:axId val="1825096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82511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DASHBOARD'!$B$6:$D$6</c:f>
          <c:strCache>
            <c:ptCount val="3"/>
            <c:pt idx="0">
              <c:v>0</c:v>
            </c:pt>
          </c:strCache>
        </c:strRef>
      </c:tx>
      <c:layout>
        <c:manualLayout>
          <c:xMode val="edge"/>
          <c:yMode val="edge"/>
          <c:x val="0.37784882950237281"/>
          <c:y val="1.27347837884397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>
        <c:manualLayout>
          <c:layoutTarget val="inner"/>
          <c:xMode val="edge"/>
          <c:yMode val="edge"/>
          <c:x val="3.4312205247316534E-2"/>
          <c:y val="0.33328802208946495"/>
          <c:w val="0.9477304455779203"/>
          <c:h val="0.421621124195316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'RESULTS DASHBOARD'!$C$7</c:f>
              <c:strCache>
                <c:ptCount val="1"/>
                <c:pt idx="0">
                  <c:v>TOTAL ACHIVABLE SCORE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DASHBOARD'!$B$8:$B$11</c:f>
              <c:strCache>
                <c:ptCount val="4"/>
                <c:pt idx="0">
                  <c:v>Treatment of Waste</c:v>
                </c:pt>
                <c:pt idx="1">
                  <c:v>Disposal of Waste</c:v>
                </c:pt>
                <c:pt idx="2">
                  <c:v>The hospital grounds and waste management facilities </c:v>
                </c:pt>
                <c:pt idx="3">
                  <c:v>Average Score</c:v>
                </c:pt>
              </c:strCache>
            </c:strRef>
          </c:cat>
          <c:val>
            <c:numRef>
              <c:f>'RESULTS DASHBOARD'!$C$8:$C$11</c:f>
            </c:numRef>
          </c:val>
          <c:extLst>
            <c:ext xmlns:c16="http://schemas.microsoft.com/office/drawing/2014/chart" uri="{C3380CC4-5D6E-409C-BE32-E72D297353CC}">
              <c16:uniqueId val="{00000000-5D7E-43B0-B443-AF6EB1A378D2}"/>
            </c:ext>
          </c:extLst>
        </c:ser>
        <c:ser>
          <c:idx val="1"/>
          <c:order val="1"/>
          <c:tx>
            <c:strRef>
              <c:f>'RESULTS DASHBOARD'!$D$7</c:f>
              <c:strCache>
                <c:ptCount val="1"/>
                <c:pt idx="0">
                  <c:v>SCORE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280-4A94-A78C-0C1A6408B96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280-4A94-A78C-0C1A6408B96C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280-4A94-A78C-0C1A6408B96C}"/>
              </c:ext>
            </c:extLst>
          </c:dPt>
          <c:dLbls>
            <c:numFmt formatCode="#,##0_);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DASHBOARD'!$B$8:$B$11</c:f>
              <c:strCache>
                <c:ptCount val="4"/>
                <c:pt idx="0">
                  <c:v>Treatment of Waste</c:v>
                </c:pt>
                <c:pt idx="1">
                  <c:v>Disposal of Waste</c:v>
                </c:pt>
                <c:pt idx="2">
                  <c:v>The hospital grounds and waste management facilities </c:v>
                </c:pt>
                <c:pt idx="3">
                  <c:v>Average Score</c:v>
                </c:pt>
              </c:strCache>
            </c:strRef>
          </c:cat>
          <c:val>
            <c:numRef>
              <c:f>'RESULTS DASHBOARD'!$D$8:$D$11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E-43B0-B443-AF6EB1A37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overlap val="-27"/>
        <c:axId val="66130799"/>
        <c:axId val="66127439"/>
      </c:barChart>
      <c:catAx>
        <c:axId val="66130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66127439"/>
        <c:crosses val="autoZero"/>
        <c:auto val="1"/>
        <c:lblAlgn val="ctr"/>
        <c:lblOffset val="100"/>
        <c:noMultiLvlLbl val="0"/>
      </c:catAx>
      <c:valAx>
        <c:axId val="6612743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6613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'RESULTS DASHBOARD'!$B$26:$D$26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 DASHBOARD'!$B$28:$B$35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DASHBOARD'!$C$28:$C$35</c:f>
            </c:numRef>
          </c:val>
          <c:extLst>
            <c:ext xmlns:c16="http://schemas.microsoft.com/office/drawing/2014/chart" uri="{C3380CC4-5D6E-409C-BE32-E72D297353CC}">
              <c16:uniqueId val="{00000000-FA86-4741-B675-1B2C09BA37E8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85AD-4553-837E-0DC120A5C24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AD-4553-837E-0DC120A5C24E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5AD-4553-837E-0DC120A5C24E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AD-4553-837E-0DC120A5C24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5AD-4553-837E-0DC120A5C24E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AD-4553-837E-0DC120A5C24E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5AD-4553-837E-0DC120A5C2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DASHBOARD'!$B$28:$B$35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DASHBOARD'!$D$28:$D$35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6-4741-B675-1B2C09BA3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534591"/>
        <c:axId val="1570520191"/>
      </c:barChart>
      <c:catAx>
        <c:axId val="15705345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70520191"/>
        <c:crosses val="autoZero"/>
        <c:auto val="1"/>
        <c:lblAlgn val="ctr"/>
        <c:lblOffset val="100"/>
        <c:noMultiLvlLbl val="0"/>
      </c:catAx>
      <c:valAx>
        <c:axId val="1570520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7053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DASHBOARD'!$B$40:$D$40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DASHBOARD'!$B$42:$B$49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DASHBOARD'!$C$42:$C$49</c:f>
            </c:numRef>
          </c:val>
          <c:extLst>
            <c:ext xmlns:c16="http://schemas.microsoft.com/office/drawing/2014/chart" uri="{C3380CC4-5D6E-409C-BE32-E72D297353CC}">
              <c16:uniqueId val="{00000000-CE1F-4075-A862-48C9C20E5460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61E-4065-8A05-7940FB4DBBD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1E-4065-8A05-7940FB4DBBD7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61E-4065-8A05-7940FB4DBBD7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1E-4065-8A05-7940FB4DBBD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61E-4065-8A05-7940FB4DBBD7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1E-4065-8A05-7940FB4DBBD7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61E-4065-8A05-7940FB4DBB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DASHBOARD'!$B$42:$B$49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DASHBOARD'!$D$42:$D$49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F-4075-A862-48C9C20E5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533631"/>
        <c:axId val="1570534111"/>
      </c:barChart>
      <c:catAx>
        <c:axId val="15705336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70534111"/>
        <c:crosses val="autoZero"/>
        <c:auto val="1"/>
        <c:lblAlgn val="ctr"/>
        <c:lblOffset val="100"/>
        <c:noMultiLvlLbl val="0"/>
      </c:catAx>
      <c:valAx>
        <c:axId val="15705341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7053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DASHBOARD'!$B$54:$D$54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DASHBOARD'!$B$56:$B$63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DASHBOARD'!$C$56:$C$63</c:f>
            </c:numRef>
          </c:val>
          <c:extLst>
            <c:ext xmlns:c16="http://schemas.microsoft.com/office/drawing/2014/chart" uri="{C3380CC4-5D6E-409C-BE32-E72D297353CC}">
              <c16:uniqueId val="{00000000-A192-4F46-8F20-06010A69EEEB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A6E0-491C-A514-182540DCB08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6E0-491C-A514-182540DCB081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E0-491C-A514-182540DCB081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6E0-491C-A514-182540DCB08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6E0-491C-A514-182540DCB081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6E0-491C-A514-182540DCB081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6E0-491C-A514-182540DCB0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DASHBOARD'!$B$56:$B$63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DASHBOARD'!$D$56:$D$63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92-4F46-8F20-06010A69E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435455"/>
        <c:axId val="1654438815"/>
      </c:barChart>
      <c:catAx>
        <c:axId val="16544354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654438815"/>
        <c:crosses val="autoZero"/>
        <c:auto val="1"/>
        <c:lblAlgn val="ctr"/>
        <c:lblOffset val="100"/>
        <c:noMultiLvlLbl val="0"/>
      </c:catAx>
      <c:valAx>
        <c:axId val="1654438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65443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DASHBOARD'!$B$68:$D$68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DASHBOARD'!$B$70:$B$77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DASHBOARD'!$C$70:$C$77</c:f>
            </c:numRef>
          </c:val>
          <c:extLst>
            <c:ext xmlns:c16="http://schemas.microsoft.com/office/drawing/2014/chart" uri="{C3380CC4-5D6E-409C-BE32-E72D297353CC}">
              <c16:uniqueId val="{00000000-2CA2-4015-A538-0813B135455C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BDD-4074-B7B6-01D71F55B8C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DD-4074-B7B6-01D71F55B8CD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BDD-4074-B7B6-01D71F55B8CD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DD-4074-B7B6-01D71F55B8C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BDD-4074-B7B6-01D71F55B8CD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BDD-4074-B7B6-01D71F55B8CD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BDD-4074-B7B6-01D71F55B8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DASHBOARD'!$B$70:$B$77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DASHBOARD'!$D$70:$D$77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2-4015-A538-0813B1354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430175"/>
        <c:axId val="1654442175"/>
      </c:barChart>
      <c:catAx>
        <c:axId val="16544301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654442175"/>
        <c:crosses val="autoZero"/>
        <c:auto val="1"/>
        <c:lblAlgn val="ctr"/>
        <c:lblOffset val="100"/>
        <c:noMultiLvlLbl val="0"/>
      </c:catAx>
      <c:valAx>
        <c:axId val="16544421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65443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DASHBOARD'!$B$82:$D$82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DASHBOARD'!$B$84:$B$91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DASHBOARD'!$C$84:$C$91</c:f>
            </c:numRef>
          </c:val>
          <c:extLst>
            <c:ext xmlns:c16="http://schemas.microsoft.com/office/drawing/2014/chart" uri="{C3380CC4-5D6E-409C-BE32-E72D297353CC}">
              <c16:uniqueId val="{00000000-FFE4-454E-B536-DCDB8607618C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7CE8-4BFD-B6C1-42E3EEA3098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E8-4BFD-B6C1-42E3EEA30980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CE8-4BFD-B6C1-42E3EEA30980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E8-4BFD-B6C1-42E3EEA3098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CE8-4BFD-B6C1-42E3EEA30980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E8-4BFD-B6C1-42E3EEA30980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CE8-4BFD-B6C1-42E3EEA309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DASHBOARD'!$B$84:$B$91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DASHBOARD'!$D$84:$D$91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4-454E-B536-DCDB86076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542271"/>
        <c:axId val="1570540831"/>
      </c:barChart>
      <c:catAx>
        <c:axId val="1570542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70540831"/>
        <c:crosses val="autoZero"/>
        <c:auto val="1"/>
        <c:lblAlgn val="ctr"/>
        <c:lblOffset val="100"/>
        <c:noMultiLvlLbl val="0"/>
      </c:catAx>
      <c:valAx>
        <c:axId val="15705408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7054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DASHBOARD'!$B$96:$D$96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DASHBOARD'!$B$98:$B$105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DASHBOARD'!$C$98:$C$105</c:f>
            </c:numRef>
          </c:val>
          <c:extLst>
            <c:ext xmlns:c16="http://schemas.microsoft.com/office/drawing/2014/chart" uri="{C3380CC4-5D6E-409C-BE32-E72D297353CC}">
              <c16:uniqueId val="{00000000-07EF-4A86-BFF6-4F548ACF9C74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06E7-41D0-B98B-B87EFDE1ECD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6E7-41D0-B98B-B87EFDE1ECD5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6E7-41D0-B98B-B87EFDE1ECD5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E7-41D0-B98B-B87EFDE1ECD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6E7-41D0-B98B-B87EFDE1ECD5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E7-41D0-B98B-B87EFDE1ECD5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6E7-41D0-B98B-B87EFDE1EC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DASHBOARD'!$B$98:$B$105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DASHBOARD'!$D$98:$D$105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F-4A86-BFF6-4F548ACF9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545151"/>
        <c:axId val="1570544191"/>
      </c:barChart>
      <c:catAx>
        <c:axId val="15705451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70544191"/>
        <c:crosses val="autoZero"/>
        <c:auto val="1"/>
        <c:lblAlgn val="ctr"/>
        <c:lblOffset val="100"/>
        <c:noMultiLvlLbl val="0"/>
      </c:catAx>
      <c:valAx>
        <c:axId val="157054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7054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DASHBOARD'!$B$110:$D$110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DASHBOARD'!$B$112:$B$119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DASHBOARD'!$C$112:$C$119</c:f>
            </c:numRef>
          </c:val>
          <c:extLst>
            <c:ext xmlns:c16="http://schemas.microsoft.com/office/drawing/2014/chart" uri="{C3380CC4-5D6E-409C-BE32-E72D297353CC}">
              <c16:uniqueId val="{00000000-3F5D-4ACD-89F3-B6BC01D28BC3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92C-4656-B7A7-F51AC4B47BC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2C-4656-B7A7-F51AC4B47BCC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92C-4656-B7A7-F51AC4B47BCC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2C-4656-B7A7-F51AC4B47BC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92C-4656-B7A7-F51AC4B47BCC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2C-4656-B7A7-F51AC4B47BCC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92C-4656-B7A7-F51AC4B47B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DASHBOARD'!$B$112:$B$119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DASHBOARD'!$D$112:$D$119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D-4ACD-89F3-B6BC01D28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9199103"/>
        <c:axId val="1589203423"/>
      </c:barChart>
      <c:catAx>
        <c:axId val="1589199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89203423"/>
        <c:crosses val="autoZero"/>
        <c:auto val="1"/>
        <c:lblAlgn val="ctr"/>
        <c:lblOffset val="100"/>
        <c:noMultiLvlLbl val="0"/>
      </c:catAx>
      <c:valAx>
        <c:axId val="1589203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8919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DASHBOARD'!$B$124:$D$124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DASHBOARD'!$B$126:$B$133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DASHBOARD'!$C$126:$C$133</c:f>
            </c:numRef>
          </c:val>
          <c:extLst>
            <c:ext xmlns:c16="http://schemas.microsoft.com/office/drawing/2014/chart" uri="{C3380CC4-5D6E-409C-BE32-E72D297353CC}">
              <c16:uniqueId val="{00000000-2A9C-4B91-9DFE-445C9EA3C47C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10C1-41B8-9D64-47E0CF09DDF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0C1-41B8-9D64-47E0CF09DDFA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0C1-41B8-9D64-47E0CF09DDFA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0C1-41B8-9D64-47E0CF09DDF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0C1-41B8-9D64-47E0CF09DDFA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0C1-41B8-9D64-47E0CF09DDFA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0C1-41B8-9D64-47E0CF09DD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DASHBOARD'!$B$126:$B$133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DASHBOARD'!$D$126:$D$133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C-4B91-9DFE-445C9EA3C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525471"/>
        <c:axId val="1570518271"/>
      </c:barChart>
      <c:catAx>
        <c:axId val="157052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70518271"/>
        <c:crosses val="autoZero"/>
        <c:auto val="1"/>
        <c:lblAlgn val="ctr"/>
        <c:lblOffset val="100"/>
        <c:noMultiLvlLbl val="0"/>
      </c:catAx>
      <c:valAx>
        <c:axId val="15705182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7052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DASHBOARD'!$B$138:$D$138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DASHBOARD'!$B$140:$B$147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DASHBOARD'!$C$140:$C$147</c:f>
            </c:numRef>
          </c:val>
          <c:extLst>
            <c:ext xmlns:c16="http://schemas.microsoft.com/office/drawing/2014/chart" uri="{C3380CC4-5D6E-409C-BE32-E72D297353CC}">
              <c16:uniqueId val="{00000000-F6FB-4816-B53C-C623BA959568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4B1-4B1D-938B-D94348C896D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B1-4B1D-938B-D94348C896DA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4B1-4B1D-938B-D94348C896DA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B1-4B1D-938B-D94348C896D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4B1-4B1D-938B-D94348C896DA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B1-4B1D-938B-D94348C896DA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4B1-4B1D-938B-D94348C896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DASHBOARD'!$B$140:$B$147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DASHBOARD'!$D$140:$D$147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FB-4816-B53C-C623BA959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542751"/>
        <c:axId val="1570529791"/>
      </c:barChart>
      <c:catAx>
        <c:axId val="1570542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70529791"/>
        <c:crosses val="autoZero"/>
        <c:auto val="1"/>
        <c:lblAlgn val="ctr"/>
        <c:lblOffset val="100"/>
        <c:noMultiLvlLbl val="0"/>
      </c:catAx>
      <c:valAx>
        <c:axId val="1570529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57054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DASHBOARD'!$B$152:$D$152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DASHBOARD'!$B$154:$B$161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DASHBOARD'!$C$154:$C$161</c:f>
            </c:numRef>
          </c:val>
          <c:extLst>
            <c:ext xmlns:c16="http://schemas.microsoft.com/office/drawing/2014/chart" uri="{C3380CC4-5D6E-409C-BE32-E72D297353CC}">
              <c16:uniqueId val="{00000000-CDD1-4C72-9406-F6D5BCDF449F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7043-4609-8D20-F5EE948671C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043-4609-8D20-F5EE948671C3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043-4609-8D20-F5EE948671C3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043-4609-8D20-F5EE948671C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043-4609-8D20-F5EE948671C3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043-4609-8D20-F5EE948671C3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043-4609-8D20-F5EE948671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DASHBOARD'!$B$154:$B$161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DASHBOARD'!$D$154:$D$161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D1-4C72-9406-F6D5BCDF4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435935"/>
        <c:axId val="1654436415"/>
      </c:barChart>
      <c:catAx>
        <c:axId val="16544359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654436415"/>
        <c:crosses val="autoZero"/>
        <c:auto val="1"/>
        <c:lblAlgn val="ctr"/>
        <c:lblOffset val="100"/>
        <c:noMultiLvlLbl val="0"/>
      </c:catAx>
      <c:valAx>
        <c:axId val="16544364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6544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DASHBOARD'!$B$166:$D$166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DASHBOARD'!$B$168:$B$175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DASHBOARD'!$C$168:$C$175</c:f>
            </c:numRef>
          </c:val>
          <c:extLst>
            <c:ext xmlns:c16="http://schemas.microsoft.com/office/drawing/2014/chart" uri="{C3380CC4-5D6E-409C-BE32-E72D297353CC}">
              <c16:uniqueId val="{00000000-CABC-40F4-9130-A0A914BE8A58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98B0-4400-9252-77577B62EA2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B0-4400-9252-77577B62EA2B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B0-4400-9252-77577B62EA2B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B0-4400-9252-77577B62EA2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B0-4400-9252-77577B62EA2B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8B0-4400-9252-77577B62EA2B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8B0-4400-9252-77577B62EA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DASHBOARD'!$B$168:$B$175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DASHBOARD'!$D$168:$D$175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BC-40F4-9130-A0A914BE8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3303008"/>
        <c:axId val="2043304448"/>
      </c:barChart>
      <c:catAx>
        <c:axId val="204330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2043304448"/>
        <c:crosses val="autoZero"/>
        <c:auto val="1"/>
        <c:lblAlgn val="ctr"/>
        <c:lblOffset val="100"/>
        <c:noMultiLvlLbl val="0"/>
      </c:catAx>
      <c:valAx>
        <c:axId val="2043304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204330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DASHBOARD'!$B$180:$D$180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DASHBOARD'!$B$182:$B$189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DASHBOARD'!$C$182:$C$189</c:f>
            </c:numRef>
          </c:val>
          <c:extLst>
            <c:ext xmlns:c16="http://schemas.microsoft.com/office/drawing/2014/chart" uri="{C3380CC4-5D6E-409C-BE32-E72D297353CC}">
              <c16:uniqueId val="{00000000-BC74-4F4F-93B3-47F81790A807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DD39-4B1C-B2B2-D763E56FC25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39-4B1C-B2B2-D763E56FC251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D39-4B1C-B2B2-D763E56FC251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39-4B1C-B2B2-D763E56FC25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D39-4B1C-B2B2-D763E56FC251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39-4B1C-B2B2-D763E56FC251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D39-4B1C-B2B2-D763E56FC2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DASHBOARD'!$B$182:$B$189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DASHBOARD'!$D$182:$D$189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4-4F4F-93B3-47F81790A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3301088"/>
        <c:axId val="2043299168"/>
      </c:barChart>
      <c:catAx>
        <c:axId val="204330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2043299168"/>
        <c:crosses val="autoZero"/>
        <c:auto val="1"/>
        <c:lblAlgn val="ctr"/>
        <c:lblOffset val="100"/>
        <c:noMultiLvlLbl val="0"/>
      </c:catAx>
      <c:valAx>
        <c:axId val="2043299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204330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E6-44D4-A907-E8C37C6429D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6-44D4-A907-E8C37C6429D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3E6-44D4-A907-E8C37C6429D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3E6-44D4-A907-E8C37C6429D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3E6-44D4-A907-E8C37C6429D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E6-44D4-A907-E8C37C6429D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E6-44D4-A907-E8C37C6429D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3E6-44D4-A907-E8C37C6429D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6-44D4-A907-E8C37C6429D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3E6-44D4-A907-E8C37C6429D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F3E6-44D4-A907-E8C37C6429D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F3E6-44D4-A907-E8C37C6429D5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F3E6-44D4-A907-E8C37C6429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Sheet2!$B$5:$B$17</c:f>
              <c:numCache>
                <c:formatCode>0</c:formatCode>
                <c:ptCount val="13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</c:numCache>
            </c:numRef>
          </c:cat>
          <c:val>
            <c:numRef>
              <c:f>Sheet2!$C$5:$C$17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8-4078-B6FE-684BE7EDC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111904"/>
        <c:axId val="1825096544"/>
      </c:barChart>
      <c:catAx>
        <c:axId val="1825111904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825096544"/>
        <c:crosses val="autoZero"/>
        <c:auto val="1"/>
        <c:lblAlgn val="ctr"/>
        <c:lblOffset val="100"/>
        <c:noMultiLvlLbl val="0"/>
      </c:catAx>
      <c:valAx>
        <c:axId val="1825096544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T"/>
          </a:p>
        </c:txPr>
        <c:crossAx val="182511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2</xdr:col>
      <xdr:colOff>525691</xdr:colOff>
      <xdr:row>9</xdr:row>
      <xdr:rowOff>89801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8AB199-68B7-6083-9441-2E318AC45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748902" cy="177572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3</xdr:col>
      <xdr:colOff>104774</xdr:colOff>
      <xdr:row>0</xdr:row>
      <xdr:rowOff>57150</xdr:rowOff>
    </xdr:from>
    <xdr:to>
      <xdr:col>22</xdr:col>
      <xdr:colOff>495299</xdr:colOff>
      <xdr:row>3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237BCFD-D3C6-35A7-68B2-3B36CDA0F51C}"/>
            </a:ext>
          </a:extLst>
        </xdr:cNvPr>
        <xdr:cNvSpPr/>
      </xdr:nvSpPr>
      <xdr:spPr>
        <a:xfrm>
          <a:off x="1933574" y="57150"/>
          <a:ext cx="11972925" cy="514350"/>
        </a:xfrm>
        <a:custGeom>
          <a:avLst/>
          <a:gdLst>
            <a:gd name="connsiteX0" fmla="*/ 0 w 11972925"/>
            <a:gd name="connsiteY0" fmla="*/ 47631 h 914400"/>
            <a:gd name="connsiteX1" fmla="*/ 47631 w 11972925"/>
            <a:gd name="connsiteY1" fmla="*/ 0 h 914400"/>
            <a:gd name="connsiteX2" fmla="*/ 11925294 w 11972925"/>
            <a:gd name="connsiteY2" fmla="*/ 0 h 914400"/>
            <a:gd name="connsiteX3" fmla="*/ 11972925 w 11972925"/>
            <a:gd name="connsiteY3" fmla="*/ 47631 h 914400"/>
            <a:gd name="connsiteX4" fmla="*/ 11972925 w 11972925"/>
            <a:gd name="connsiteY4" fmla="*/ 866769 h 914400"/>
            <a:gd name="connsiteX5" fmla="*/ 11925294 w 11972925"/>
            <a:gd name="connsiteY5" fmla="*/ 914400 h 914400"/>
            <a:gd name="connsiteX6" fmla="*/ 47631 w 11972925"/>
            <a:gd name="connsiteY6" fmla="*/ 914400 h 914400"/>
            <a:gd name="connsiteX7" fmla="*/ 0 w 11972925"/>
            <a:gd name="connsiteY7" fmla="*/ 866769 h 914400"/>
            <a:gd name="connsiteX8" fmla="*/ 0 w 11972925"/>
            <a:gd name="connsiteY8" fmla="*/ 47631 h 914400"/>
            <a:gd name="connsiteX0" fmla="*/ 0 w 11972925"/>
            <a:gd name="connsiteY0" fmla="*/ 47631 h 914400"/>
            <a:gd name="connsiteX1" fmla="*/ 47631 w 11972925"/>
            <a:gd name="connsiteY1" fmla="*/ 0 h 914400"/>
            <a:gd name="connsiteX2" fmla="*/ 11925294 w 11972925"/>
            <a:gd name="connsiteY2" fmla="*/ 0 h 914400"/>
            <a:gd name="connsiteX3" fmla="*/ 11972925 w 11972925"/>
            <a:gd name="connsiteY3" fmla="*/ 47631 h 914400"/>
            <a:gd name="connsiteX4" fmla="*/ 11972925 w 11972925"/>
            <a:gd name="connsiteY4" fmla="*/ 866769 h 914400"/>
            <a:gd name="connsiteX5" fmla="*/ 11944344 w 11972925"/>
            <a:gd name="connsiteY5" fmla="*/ 866775 h 914400"/>
            <a:gd name="connsiteX6" fmla="*/ 47631 w 11972925"/>
            <a:gd name="connsiteY6" fmla="*/ 914400 h 914400"/>
            <a:gd name="connsiteX7" fmla="*/ 0 w 11972925"/>
            <a:gd name="connsiteY7" fmla="*/ 866769 h 914400"/>
            <a:gd name="connsiteX8" fmla="*/ 0 w 11972925"/>
            <a:gd name="connsiteY8" fmla="*/ 47631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1972925" h="914400">
              <a:moveTo>
                <a:pt x="0" y="47631"/>
              </a:moveTo>
              <a:cubicBezTo>
                <a:pt x="0" y="21325"/>
                <a:pt x="21325" y="0"/>
                <a:pt x="47631" y="0"/>
              </a:cubicBezTo>
              <a:lnTo>
                <a:pt x="11925294" y="0"/>
              </a:lnTo>
              <a:cubicBezTo>
                <a:pt x="11951600" y="0"/>
                <a:pt x="11972925" y="21325"/>
                <a:pt x="11972925" y="47631"/>
              </a:cubicBezTo>
              <a:lnTo>
                <a:pt x="11972925" y="866769"/>
              </a:lnTo>
              <a:cubicBezTo>
                <a:pt x="11972925" y="893075"/>
                <a:pt x="11970650" y="866775"/>
                <a:pt x="11944344" y="866775"/>
              </a:cubicBezTo>
              <a:lnTo>
                <a:pt x="47631" y="914400"/>
              </a:lnTo>
              <a:cubicBezTo>
                <a:pt x="21325" y="914400"/>
                <a:pt x="0" y="893075"/>
                <a:pt x="0" y="866769"/>
              </a:cubicBezTo>
              <a:lnTo>
                <a:pt x="0" y="47631"/>
              </a:lnTo>
              <a:close/>
            </a:path>
          </a:pathLst>
        </a:custGeom>
        <a:solidFill>
          <a:schemeClr val="bg1"/>
        </a:solidFill>
        <a:ln>
          <a:noFill/>
        </a:ln>
        <a:effectLst>
          <a:outerShdw blurRad="50800" dist="50800" dir="5400000" algn="ctr" rotWithShape="0">
            <a:schemeClr val="tx1">
              <a:lumMod val="50000"/>
              <a:lumOff val="5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 b="1">
              <a:solidFill>
                <a:sysClr val="windowText" lastClr="000000"/>
              </a:solidFill>
            </a:rPr>
            <a:t>HEALTH</a:t>
          </a:r>
          <a:r>
            <a:rPr lang="en-GB" sz="3200" b="1" baseline="0">
              <a:solidFill>
                <a:sysClr val="windowText" lastClr="000000"/>
              </a:solidFill>
            </a:rPr>
            <a:t> CARE WASTE MANAGEMENT ASSESMENT DASHBOARD</a:t>
          </a:r>
          <a:endParaRPr lang="en-GB" sz="3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225090</xdr:colOff>
      <xdr:row>4</xdr:row>
      <xdr:rowOff>82746</xdr:rowOff>
    </xdr:from>
    <xdr:to>
      <xdr:col>14</xdr:col>
      <xdr:colOff>441157</xdr:colOff>
      <xdr:row>29</xdr:row>
      <xdr:rowOff>100264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E3FFB0DD-4565-861D-2397-FB2EFD0FD541}"/>
            </a:ext>
          </a:extLst>
        </xdr:cNvPr>
        <xdr:cNvGrpSpPr/>
      </xdr:nvGrpSpPr>
      <xdr:grpSpPr>
        <a:xfrm>
          <a:off x="2230353" y="831378"/>
          <a:ext cx="7568699" cy="4696465"/>
          <a:chOff x="1946275" y="4094658"/>
          <a:chExt cx="6969348" cy="4785126"/>
        </a:xfrm>
      </xdr:grpSpPr>
      <xdr:sp macro="" textlink="">
        <xdr:nvSpPr>
          <xdr:cNvPr id="10" name="Rectangle: Rounded Corners 6">
            <a:extLst>
              <a:ext uri="{FF2B5EF4-FFF2-40B4-BE49-F238E27FC236}">
                <a16:creationId xmlns:a16="http://schemas.microsoft.com/office/drawing/2014/main" id="{9714CEA2-E69B-23DF-8DC2-B0C3F236A3B0}"/>
              </a:ext>
            </a:extLst>
          </xdr:cNvPr>
          <xdr:cNvSpPr/>
        </xdr:nvSpPr>
        <xdr:spPr>
          <a:xfrm>
            <a:off x="1946275" y="4094658"/>
            <a:ext cx="6969348" cy="4785126"/>
          </a:xfrm>
          <a:custGeom>
            <a:avLst/>
            <a:gdLst>
              <a:gd name="connsiteX0" fmla="*/ 0 w 11972925"/>
              <a:gd name="connsiteY0" fmla="*/ 47631 h 914400"/>
              <a:gd name="connsiteX1" fmla="*/ 47631 w 11972925"/>
              <a:gd name="connsiteY1" fmla="*/ 0 h 914400"/>
              <a:gd name="connsiteX2" fmla="*/ 11925294 w 11972925"/>
              <a:gd name="connsiteY2" fmla="*/ 0 h 914400"/>
              <a:gd name="connsiteX3" fmla="*/ 11972925 w 11972925"/>
              <a:gd name="connsiteY3" fmla="*/ 47631 h 914400"/>
              <a:gd name="connsiteX4" fmla="*/ 11972925 w 11972925"/>
              <a:gd name="connsiteY4" fmla="*/ 866769 h 914400"/>
              <a:gd name="connsiteX5" fmla="*/ 11925294 w 11972925"/>
              <a:gd name="connsiteY5" fmla="*/ 914400 h 914400"/>
              <a:gd name="connsiteX6" fmla="*/ 47631 w 11972925"/>
              <a:gd name="connsiteY6" fmla="*/ 914400 h 914400"/>
              <a:gd name="connsiteX7" fmla="*/ 0 w 11972925"/>
              <a:gd name="connsiteY7" fmla="*/ 866769 h 914400"/>
              <a:gd name="connsiteX8" fmla="*/ 0 w 11972925"/>
              <a:gd name="connsiteY8" fmla="*/ 47631 h 914400"/>
              <a:gd name="connsiteX0" fmla="*/ 0 w 11972925"/>
              <a:gd name="connsiteY0" fmla="*/ 47631 h 914400"/>
              <a:gd name="connsiteX1" fmla="*/ 47631 w 11972925"/>
              <a:gd name="connsiteY1" fmla="*/ 0 h 914400"/>
              <a:gd name="connsiteX2" fmla="*/ 11925294 w 11972925"/>
              <a:gd name="connsiteY2" fmla="*/ 0 h 914400"/>
              <a:gd name="connsiteX3" fmla="*/ 11972925 w 11972925"/>
              <a:gd name="connsiteY3" fmla="*/ 47631 h 914400"/>
              <a:gd name="connsiteX4" fmla="*/ 11972925 w 11972925"/>
              <a:gd name="connsiteY4" fmla="*/ 866769 h 914400"/>
              <a:gd name="connsiteX5" fmla="*/ 11944344 w 11972925"/>
              <a:gd name="connsiteY5" fmla="*/ 866775 h 914400"/>
              <a:gd name="connsiteX6" fmla="*/ 47631 w 11972925"/>
              <a:gd name="connsiteY6" fmla="*/ 914400 h 914400"/>
              <a:gd name="connsiteX7" fmla="*/ 0 w 11972925"/>
              <a:gd name="connsiteY7" fmla="*/ 866769 h 914400"/>
              <a:gd name="connsiteX8" fmla="*/ 0 w 11972925"/>
              <a:gd name="connsiteY8" fmla="*/ 47631 h 914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972925" h="914400">
                <a:moveTo>
                  <a:pt x="0" y="47631"/>
                </a:moveTo>
                <a:cubicBezTo>
                  <a:pt x="0" y="21325"/>
                  <a:pt x="21325" y="0"/>
                  <a:pt x="47631" y="0"/>
                </a:cubicBezTo>
                <a:lnTo>
                  <a:pt x="11925294" y="0"/>
                </a:lnTo>
                <a:cubicBezTo>
                  <a:pt x="11951600" y="0"/>
                  <a:pt x="11972925" y="21325"/>
                  <a:pt x="11972925" y="47631"/>
                </a:cubicBezTo>
                <a:lnTo>
                  <a:pt x="11972925" y="866769"/>
                </a:lnTo>
                <a:cubicBezTo>
                  <a:pt x="11972925" y="893075"/>
                  <a:pt x="11970650" y="866775"/>
                  <a:pt x="11944344" y="866775"/>
                </a:cubicBezTo>
                <a:lnTo>
                  <a:pt x="47631" y="914400"/>
                </a:lnTo>
                <a:cubicBezTo>
                  <a:pt x="21325" y="914400"/>
                  <a:pt x="0" y="893075"/>
                  <a:pt x="0" y="866769"/>
                </a:cubicBezTo>
                <a:lnTo>
                  <a:pt x="0" y="47631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2000" b="1">
                <a:solidFill>
                  <a:sysClr val="windowText" lastClr="000000"/>
                </a:solidFill>
              </a:rPr>
              <a:t>Healthcare</a:t>
            </a:r>
            <a:r>
              <a:rPr lang="en-GB" sz="2000" b="1" baseline="0">
                <a:solidFill>
                  <a:sysClr val="windowText" lastClr="000000"/>
                </a:solidFill>
              </a:rPr>
              <a:t> Waste Management Compliance by Department</a:t>
            </a:r>
            <a:endParaRPr lang="en-GB" sz="2000" b="1">
              <a:solidFill>
                <a:sysClr val="windowText" lastClr="000000"/>
              </a:solidFill>
            </a:endParaRPr>
          </a:p>
        </xdr:txBody>
      </xdr:sp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5BF432D2-8489-4C40-8AA3-6678C6120913}"/>
              </a:ext>
            </a:extLst>
          </xdr:cNvPr>
          <xdr:cNvGraphicFramePr>
            <a:graphicFrameLocks/>
          </xdr:cNvGraphicFramePr>
        </xdr:nvGraphicFramePr>
        <xdr:xfrm>
          <a:off x="2052109" y="4439686"/>
          <a:ext cx="6257396" cy="31765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 fLocksWithSheet="0"/>
  </xdr:twoCellAnchor>
  <xdr:twoCellAnchor>
    <xdr:from>
      <xdr:col>14</xdr:col>
      <xdr:colOff>57151</xdr:colOff>
      <xdr:row>4</xdr:row>
      <xdr:rowOff>34610</xdr:rowOff>
    </xdr:from>
    <xdr:to>
      <xdr:col>17</xdr:col>
      <xdr:colOff>9525</xdr:colOff>
      <xdr:row>25</xdr:row>
      <xdr:rowOff>187010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683F924F-B439-554A-591F-7C563EAB2E88}"/>
            </a:ext>
          </a:extLst>
        </xdr:cNvPr>
        <xdr:cNvGrpSpPr/>
      </xdr:nvGrpSpPr>
      <xdr:grpSpPr>
        <a:xfrm>
          <a:off x="9415046" y="783242"/>
          <a:ext cx="1957637" cy="4082715"/>
          <a:chOff x="8591551" y="3067050"/>
          <a:chExt cx="1781174" cy="4152900"/>
        </a:xfrm>
      </xdr:grpSpPr>
      <xdr:sp macro="" textlink="">
        <xdr:nvSpPr>
          <xdr:cNvPr id="11" name="Rectangle: Rounded Corners 6">
            <a:extLst>
              <a:ext uri="{FF2B5EF4-FFF2-40B4-BE49-F238E27FC236}">
                <a16:creationId xmlns:a16="http://schemas.microsoft.com/office/drawing/2014/main" id="{B4FE2ECA-E588-9F14-C78D-53F217B65726}"/>
              </a:ext>
            </a:extLst>
          </xdr:cNvPr>
          <xdr:cNvSpPr/>
        </xdr:nvSpPr>
        <xdr:spPr>
          <a:xfrm>
            <a:off x="8591551" y="3067050"/>
            <a:ext cx="1781174" cy="4152900"/>
          </a:xfrm>
          <a:prstGeom prst="rect">
            <a:avLst/>
          </a:prstGeom>
          <a:ln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600" b="1">
                <a:solidFill>
                  <a:sysClr val="windowText" lastClr="000000"/>
                </a:solidFill>
              </a:rPr>
              <a:t>Compliant Departments</a:t>
            </a:r>
          </a:p>
          <a:p>
            <a:pPr algn="l"/>
            <a:endParaRPr lang="en-GB" sz="1600" b="1">
              <a:solidFill>
                <a:sysClr val="windowText" lastClr="000000"/>
              </a:solidFill>
            </a:endParaRPr>
          </a:p>
        </xdr:txBody>
      </xdr:sp>
      <xdr:sp macro="" textlink="Sheet2!D5">
        <xdr:nvSpPr>
          <xdr:cNvPr id="33" name="TextBox 32">
            <a:extLst>
              <a:ext uri="{FF2B5EF4-FFF2-40B4-BE49-F238E27FC236}">
                <a16:creationId xmlns:a16="http://schemas.microsoft.com/office/drawing/2014/main" id="{D133DE1B-36B3-B8FF-7CD5-6264CF3900D9}"/>
              </a:ext>
            </a:extLst>
          </xdr:cNvPr>
          <xdr:cNvSpPr txBox="1"/>
        </xdr:nvSpPr>
        <xdr:spPr>
          <a:xfrm>
            <a:off x="8705850" y="36099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7674409-CDD4-4D80-8254-977375D83EA7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6">
        <xdr:nvSpPr>
          <xdr:cNvPr id="34" name="TextBox 33">
            <a:extLst>
              <a:ext uri="{FF2B5EF4-FFF2-40B4-BE49-F238E27FC236}">
                <a16:creationId xmlns:a16="http://schemas.microsoft.com/office/drawing/2014/main" id="{20BA4720-24E9-4C5D-27E0-8F784730E77E}"/>
              </a:ext>
            </a:extLst>
          </xdr:cNvPr>
          <xdr:cNvSpPr txBox="1"/>
        </xdr:nvSpPr>
        <xdr:spPr>
          <a:xfrm>
            <a:off x="8715375" y="384810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08507DE-6A79-472C-BEE4-70A891BAEE1A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7">
        <xdr:nvSpPr>
          <xdr:cNvPr id="35" name="TextBox 34">
            <a:extLst>
              <a:ext uri="{FF2B5EF4-FFF2-40B4-BE49-F238E27FC236}">
                <a16:creationId xmlns:a16="http://schemas.microsoft.com/office/drawing/2014/main" id="{AD9D6064-E7E2-CA97-A1BB-FCEFC3E44AE4}"/>
              </a:ext>
            </a:extLst>
          </xdr:cNvPr>
          <xdr:cNvSpPr txBox="1"/>
        </xdr:nvSpPr>
        <xdr:spPr>
          <a:xfrm>
            <a:off x="8724900" y="408622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04607AA-4713-4F93-BFF6-04E585DBD8A4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8">
        <xdr:nvSpPr>
          <xdr:cNvPr id="36" name="TextBox 35">
            <a:extLst>
              <a:ext uri="{FF2B5EF4-FFF2-40B4-BE49-F238E27FC236}">
                <a16:creationId xmlns:a16="http://schemas.microsoft.com/office/drawing/2014/main" id="{88E851FF-89ED-956A-3193-28DD6511CF70}"/>
              </a:ext>
            </a:extLst>
          </xdr:cNvPr>
          <xdr:cNvSpPr txBox="1"/>
        </xdr:nvSpPr>
        <xdr:spPr>
          <a:xfrm>
            <a:off x="8715375" y="432435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03EF54C-20F9-4846-8FC0-3A752CC8B06E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9">
        <xdr:nvSpPr>
          <xdr:cNvPr id="37" name="TextBox 36">
            <a:extLst>
              <a:ext uri="{FF2B5EF4-FFF2-40B4-BE49-F238E27FC236}">
                <a16:creationId xmlns:a16="http://schemas.microsoft.com/office/drawing/2014/main" id="{3CCDB7DC-642C-E122-3F61-C5D323263767}"/>
              </a:ext>
            </a:extLst>
          </xdr:cNvPr>
          <xdr:cNvSpPr txBox="1"/>
        </xdr:nvSpPr>
        <xdr:spPr>
          <a:xfrm>
            <a:off x="8715375" y="457200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C2AB982-031B-4B30-9BE0-18998D40459A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0">
        <xdr:nvSpPr>
          <xdr:cNvPr id="38" name="TextBox 37">
            <a:extLst>
              <a:ext uri="{FF2B5EF4-FFF2-40B4-BE49-F238E27FC236}">
                <a16:creationId xmlns:a16="http://schemas.microsoft.com/office/drawing/2014/main" id="{DE17BCA1-10F8-CAB0-DA83-E8413E11EB72}"/>
              </a:ext>
            </a:extLst>
          </xdr:cNvPr>
          <xdr:cNvSpPr txBox="1"/>
        </xdr:nvSpPr>
        <xdr:spPr>
          <a:xfrm>
            <a:off x="8724900" y="48291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9FDE082-728A-44F9-A8A0-EB6922FE61D0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1">
        <xdr:nvSpPr>
          <xdr:cNvPr id="39" name="TextBox 38">
            <a:extLst>
              <a:ext uri="{FF2B5EF4-FFF2-40B4-BE49-F238E27FC236}">
                <a16:creationId xmlns:a16="http://schemas.microsoft.com/office/drawing/2014/main" id="{EE9F9FE5-5B08-2513-388C-B26973BE7C27}"/>
              </a:ext>
            </a:extLst>
          </xdr:cNvPr>
          <xdr:cNvSpPr txBox="1"/>
        </xdr:nvSpPr>
        <xdr:spPr>
          <a:xfrm>
            <a:off x="8715375" y="507682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003529C0-8A36-4B95-8539-76F9C4F94DD1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2">
        <xdr:nvSpPr>
          <xdr:cNvPr id="40" name="TextBox 39">
            <a:extLst>
              <a:ext uri="{FF2B5EF4-FFF2-40B4-BE49-F238E27FC236}">
                <a16:creationId xmlns:a16="http://schemas.microsoft.com/office/drawing/2014/main" id="{302C5CB8-15A5-5BCB-4E5C-4F20BD227277}"/>
              </a:ext>
            </a:extLst>
          </xdr:cNvPr>
          <xdr:cNvSpPr txBox="1"/>
        </xdr:nvSpPr>
        <xdr:spPr>
          <a:xfrm>
            <a:off x="8715375" y="53244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276C130-EF8D-4054-8D95-F5FBBCBC0076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3">
        <xdr:nvSpPr>
          <xdr:cNvPr id="41" name="TextBox 40">
            <a:extLst>
              <a:ext uri="{FF2B5EF4-FFF2-40B4-BE49-F238E27FC236}">
                <a16:creationId xmlns:a16="http://schemas.microsoft.com/office/drawing/2014/main" id="{ADA65AE1-47E9-8536-B829-AC813F0282DA}"/>
              </a:ext>
            </a:extLst>
          </xdr:cNvPr>
          <xdr:cNvSpPr txBox="1"/>
        </xdr:nvSpPr>
        <xdr:spPr>
          <a:xfrm>
            <a:off x="8715375" y="558165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7DD9B52-DE4E-4A8A-90FF-90E08F10DB2D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5">
        <xdr:nvSpPr>
          <xdr:cNvPr id="42" name="TextBox 41">
            <a:extLst>
              <a:ext uri="{FF2B5EF4-FFF2-40B4-BE49-F238E27FC236}">
                <a16:creationId xmlns:a16="http://schemas.microsoft.com/office/drawing/2014/main" id="{374787CF-E38E-887E-527D-76CFEABF0061}"/>
              </a:ext>
            </a:extLst>
          </xdr:cNvPr>
          <xdr:cNvSpPr txBox="1"/>
        </xdr:nvSpPr>
        <xdr:spPr>
          <a:xfrm>
            <a:off x="8686800" y="6096990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DAEE6EE-A40A-4A37-B745-FFAF0BA0FE23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4">
        <xdr:nvSpPr>
          <xdr:cNvPr id="43" name="TextBox 42">
            <a:extLst>
              <a:ext uri="{FF2B5EF4-FFF2-40B4-BE49-F238E27FC236}">
                <a16:creationId xmlns:a16="http://schemas.microsoft.com/office/drawing/2014/main" id="{E7806D8C-556D-1090-09A4-D3C84A442479}"/>
              </a:ext>
            </a:extLst>
          </xdr:cNvPr>
          <xdr:cNvSpPr txBox="1"/>
        </xdr:nvSpPr>
        <xdr:spPr>
          <a:xfrm>
            <a:off x="8724900" y="58578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C74F9FB-3F7E-4413-8EAB-D1D771288109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6">
        <xdr:nvSpPr>
          <xdr:cNvPr id="44" name="TextBox 43">
            <a:extLst>
              <a:ext uri="{FF2B5EF4-FFF2-40B4-BE49-F238E27FC236}">
                <a16:creationId xmlns:a16="http://schemas.microsoft.com/office/drawing/2014/main" id="{21CCB89F-569C-D41F-F1AD-5DFFADE2CE7C}"/>
              </a:ext>
            </a:extLst>
          </xdr:cNvPr>
          <xdr:cNvSpPr txBox="1"/>
        </xdr:nvSpPr>
        <xdr:spPr>
          <a:xfrm>
            <a:off x="8686800" y="6354165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8703B55-F233-40B1-A1E6-CA04B5B8DA9D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7">
        <xdr:nvSpPr>
          <xdr:cNvPr id="45" name="TextBox 44">
            <a:extLst>
              <a:ext uri="{FF2B5EF4-FFF2-40B4-BE49-F238E27FC236}">
                <a16:creationId xmlns:a16="http://schemas.microsoft.com/office/drawing/2014/main" id="{26A03BB7-B622-957B-53FE-96D866390680}"/>
              </a:ext>
            </a:extLst>
          </xdr:cNvPr>
          <xdr:cNvSpPr txBox="1"/>
        </xdr:nvSpPr>
        <xdr:spPr>
          <a:xfrm>
            <a:off x="8715375" y="6639915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8E5A9D2-FD5F-4130-9B51-B990AB5F199C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</xdr:grpSp>
    <xdr:clientData/>
  </xdr:twoCellAnchor>
  <xdr:twoCellAnchor>
    <xdr:from>
      <xdr:col>17</xdr:col>
      <xdr:colOff>38601</xdr:colOff>
      <xdr:row>4</xdr:row>
      <xdr:rowOff>39625</xdr:rowOff>
    </xdr:from>
    <xdr:to>
      <xdr:col>19</xdr:col>
      <xdr:colOff>600575</xdr:colOff>
      <xdr:row>26</xdr:row>
      <xdr:rowOff>1525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FB5AC2D5-E23A-38F9-CF10-D42F15745CA2}"/>
            </a:ext>
          </a:extLst>
        </xdr:cNvPr>
        <xdr:cNvGrpSpPr/>
      </xdr:nvGrpSpPr>
      <xdr:grpSpPr>
        <a:xfrm>
          <a:off x="11401759" y="788257"/>
          <a:ext cx="1898816" cy="4079373"/>
          <a:chOff x="8591551" y="3067050"/>
          <a:chExt cx="1781174" cy="4152900"/>
        </a:xfrm>
        <a:effectLst/>
      </xdr:grpSpPr>
      <xdr:sp macro="" textlink="">
        <xdr:nvSpPr>
          <xdr:cNvPr id="48" name="Rectangle: Rounded Corners 6">
            <a:extLst>
              <a:ext uri="{FF2B5EF4-FFF2-40B4-BE49-F238E27FC236}">
                <a16:creationId xmlns:a16="http://schemas.microsoft.com/office/drawing/2014/main" id="{8A1BACFB-F734-9257-810E-C97CD1A46418}"/>
              </a:ext>
            </a:extLst>
          </xdr:cNvPr>
          <xdr:cNvSpPr/>
        </xdr:nvSpPr>
        <xdr:spPr>
          <a:xfrm>
            <a:off x="8591551" y="3067050"/>
            <a:ext cx="1781174" cy="415290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50800" dir="5400000" algn="ctr" rotWithShape="0">
              <a:schemeClr val="tx1">
                <a:lumMod val="50000"/>
                <a:lumOff val="50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600" b="1">
                <a:solidFill>
                  <a:sysClr val="windowText" lastClr="000000"/>
                </a:solidFill>
              </a:rPr>
              <a:t>Partial Compliant Departments</a:t>
            </a:r>
          </a:p>
          <a:p>
            <a:pPr algn="l"/>
            <a:endParaRPr lang="en-GB" sz="1600" b="1">
              <a:solidFill>
                <a:sysClr val="windowText" lastClr="000000"/>
              </a:solidFill>
            </a:endParaRPr>
          </a:p>
        </xdr:txBody>
      </xdr:sp>
      <xdr:sp macro="" textlink="Sheet2!E5">
        <xdr:nvSpPr>
          <xdr:cNvPr id="49" name="TextBox 48">
            <a:extLst>
              <a:ext uri="{FF2B5EF4-FFF2-40B4-BE49-F238E27FC236}">
                <a16:creationId xmlns:a16="http://schemas.microsoft.com/office/drawing/2014/main" id="{B83CF6FF-3CC1-DD6C-D1A7-2008FE2F0796}"/>
              </a:ext>
            </a:extLst>
          </xdr:cNvPr>
          <xdr:cNvSpPr txBox="1"/>
        </xdr:nvSpPr>
        <xdr:spPr>
          <a:xfrm>
            <a:off x="8705850" y="36099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4CC2970-9E70-4460-A2EC-FF7891011311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6">
        <xdr:nvSpPr>
          <xdr:cNvPr id="50" name="TextBox 49">
            <a:extLst>
              <a:ext uri="{FF2B5EF4-FFF2-40B4-BE49-F238E27FC236}">
                <a16:creationId xmlns:a16="http://schemas.microsoft.com/office/drawing/2014/main" id="{411B68EC-AD99-6436-6305-BB9CFD7198D7}"/>
              </a:ext>
            </a:extLst>
          </xdr:cNvPr>
          <xdr:cNvSpPr txBox="1"/>
        </xdr:nvSpPr>
        <xdr:spPr>
          <a:xfrm>
            <a:off x="8715375" y="384810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3CAF564-8F71-4EC9-91FA-FAB02A16A90F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7">
        <xdr:nvSpPr>
          <xdr:cNvPr id="51" name="TextBox 50">
            <a:extLst>
              <a:ext uri="{FF2B5EF4-FFF2-40B4-BE49-F238E27FC236}">
                <a16:creationId xmlns:a16="http://schemas.microsoft.com/office/drawing/2014/main" id="{4471ACF2-18C3-BD1E-FD22-F6D8EEE86E25}"/>
              </a:ext>
            </a:extLst>
          </xdr:cNvPr>
          <xdr:cNvSpPr txBox="1"/>
        </xdr:nvSpPr>
        <xdr:spPr>
          <a:xfrm>
            <a:off x="8724900" y="408622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0C6AE29-F21F-4315-85C2-ED237E887956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8">
        <xdr:nvSpPr>
          <xdr:cNvPr id="52" name="TextBox 51">
            <a:extLst>
              <a:ext uri="{FF2B5EF4-FFF2-40B4-BE49-F238E27FC236}">
                <a16:creationId xmlns:a16="http://schemas.microsoft.com/office/drawing/2014/main" id="{0BB4A380-21C4-FFBB-1C91-E1CAC0BA51DC}"/>
              </a:ext>
            </a:extLst>
          </xdr:cNvPr>
          <xdr:cNvSpPr txBox="1"/>
        </xdr:nvSpPr>
        <xdr:spPr>
          <a:xfrm>
            <a:off x="8715375" y="432435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11D3758-ABC9-4BD0-9D95-6FEDA671102C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9">
        <xdr:nvSpPr>
          <xdr:cNvPr id="53" name="TextBox 52">
            <a:extLst>
              <a:ext uri="{FF2B5EF4-FFF2-40B4-BE49-F238E27FC236}">
                <a16:creationId xmlns:a16="http://schemas.microsoft.com/office/drawing/2014/main" id="{D8D8F4A9-215D-2CC7-F9BB-4D4C4AA9676D}"/>
              </a:ext>
            </a:extLst>
          </xdr:cNvPr>
          <xdr:cNvSpPr txBox="1"/>
        </xdr:nvSpPr>
        <xdr:spPr>
          <a:xfrm>
            <a:off x="8715375" y="457200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57509EEF-796C-4453-8079-3EB35E36850E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US" sz="1100" b="0" i="0" u="none" strike="noStrike">
              <a:solidFill>
                <a:srgbClr val="000000"/>
              </a:solidFill>
              <a:latin typeface="Aptos Narrow"/>
            </a:endParaRPr>
          </a:p>
        </xdr:txBody>
      </xdr:sp>
      <xdr:sp macro="" textlink="Sheet2!E10">
        <xdr:nvSpPr>
          <xdr:cNvPr id="54" name="TextBox 53">
            <a:extLst>
              <a:ext uri="{FF2B5EF4-FFF2-40B4-BE49-F238E27FC236}">
                <a16:creationId xmlns:a16="http://schemas.microsoft.com/office/drawing/2014/main" id="{D89E670C-6AF9-5FC5-73ED-3E4957655B59}"/>
              </a:ext>
            </a:extLst>
          </xdr:cNvPr>
          <xdr:cNvSpPr txBox="1"/>
        </xdr:nvSpPr>
        <xdr:spPr>
          <a:xfrm>
            <a:off x="8724900" y="48291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0651842C-B7AE-44B5-B5D5-308364339943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1">
        <xdr:nvSpPr>
          <xdr:cNvPr id="55" name="TextBox 54">
            <a:extLst>
              <a:ext uri="{FF2B5EF4-FFF2-40B4-BE49-F238E27FC236}">
                <a16:creationId xmlns:a16="http://schemas.microsoft.com/office/drawing/2014/main" id="{2BE84ACA-3B3D-BEC4-B25E-B49F05D734FE}"/>
              </a:ext>
            </a:extLst>
          </xdr:cNvPr>
          <xdr:cNvSpPr txBox="1"/>
        </xdr:nvSpPr>
        <xdr:spPr>
          <a:xfrm>
            <a:off x="8715375" y="507682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CAE54BC1-06DF-406B-A085-4ED61E144AC3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2">
        <xdr:nvSpPr>
          <xdr:cNvPr id="56" name="TextBox 55">
            <a:extLst>
              <a:ext uri="{FF2B5EF4-FFF2-40B4-BE49-F238E27FC236}">
                <a16:creationId xmlns:a16="http://schemas.microsoft.com/office/drawing/2014/main" id="{D183998A-85FE-DD64-97DD-A1C57094D5D4}"/>
              </a:ext>
            </a:extLst>
          </xdr:cNvPr>
          <xdr:cNvSpPr txBox="1"/>
        </xdr:nvSpPr>
        <xdr:spPr>
          <a:xfrm>
            <a:off x="8715375" y="53244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276CCCC-CC5A-4559-AA4B-8F1124CB732A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3">
        <xdr:nvSpPr>
          <xdr:cNvPr id="57" name="TextBox 56">
            <a:extLst>
              <a:ext uri="{FF2B5EF4-FFF2-40B4-BE49-F238E27FC236}">
                <a16:creationId xmlns:a16="http://schemas.microsoft.com/office/drawing/2014/main" id="{98FE4B50-0E83-15F0-76C6-D04CA3651742}"/>
              </a:ext>
            </a:extLst>
          </xdr:cNvPr>
          <xdr:cNvSpPr txBox="1"/>
        </xdr:nvSpPr>
        <xdr:spPr>
          <a:xfrm>
            <a:off x="8715375" y="558165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B34E795-B153-45A4-974D-5E7F45EF0B82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5">
        <xdr:nvSpPr>
          <xdr:cNvPr id="58" name="TextBox 57">
            <a:extLst>
              <a:ext uri="{FF2B5EF4-FFF2-40B4-BE49-F238E27FC236}">
                <a16:creationId xmlns:a16="http://schemas.microsoft.com/office/drawing/2014/main" id="{04F3D551-82B0-4231-8238-6131F00E07ED}"/>
              </a:ext>
            </a:extLst>
          </xdr:cNvPr>
          <xdr:cNvSpPr txBox="1"/>
        </xdr:nvSpPr>
        <xdr:spPr>
          <a:xfrm>
            <a:off x="8686800" y="6096990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EF34116-F239-4B20-97C7-C9F8D23D2710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4">
        <xdr:nvSpPr>
          <xdr:cNvPr id="59" name="TextBox 58">
            <a:extLst>
              <a:ext uri="{FF2B5EF4-FFF2-40B4-BE49-F238E27FC236}">
                <a16:creationId xmlns:a16="http://schemas.microsoft.com/office/drawing/2014/main" id="{8A73A630-895D-18E3-BB72-C24B7038717C}"/>
              </a:ext>
            </a:extLst>
          </xdr:cNvPr>
          <xdr:cNvSpPr txBox="1"/>
        </xdr:nvSpPr>
        <xdr:spPr>
          <a:xfrm>
            <a:off x="8724900" y="58578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A89A1CB-3833-4046-B95B-C104562CE1F9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6">
        <xdr:nvSpPr>
          <xdr:cNvPr id="60" name="TextBox 59">
            <a:extLst>
              <a:ext uri="{FF2B5EF4-FFF2-40B4-BE49-F238E27FC236}">
                <a16:creationId xmlns:a16="http://schemas.microsoft.com/office/drawing/2014/main" id="{FE52082D-8563-0F2E-9101-B54F372D71D6}"/>
              </a:ext>
            </a:extLst>
          </xdr:cNvPr>
          <xdr:cNvSpPr txBox="1"/>
        </xdr:nvSpPr>
        <xdr:spPr>
          <a:xfrm>
            <a:off x="8686800" y="6354165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160681E-760F-46BC-B86D-DB9234B9702B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7">
        <xdr:nvSpPr>
          <xdr:cNvPr id="61" name="TextBox 60">
            <a:extLst>
              <a:ext uri="{FF2B5EF4-FFF2-40B4-BE49-F238E27FC236}">
                <a16:creationId xmlns:a16="http://schemas.microsoft.com/office/drawing/2014/main" id="{1DA6D93A-5A87-3ECC-E905-EAF86E85F34A}"/>
              </a:ext>
            </a:extLst>
          </xdr:cNvPr>
          <xdr:cNvSpPr txBox="1"/>
        </xdr:nvSpPr>
        <xdr:spPr>
          <a:xfrm>
            <a:off x="8715375" y="6639915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35A79EF-B7C7-424A-822F-EE9BAFF8CA93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</xdr:grpSp>
    <xdr:clientData/>
  </xdr:twoCellAnchor>
  <xdr:twoCellAnchor>
    <xdr:from>
      <xdr:col>20</xdr:col>
      <xdr:colOff>19051</xdr:colOff>
      <xdr:row>4</xdr:row>
      <xdr:rowOff>35874</xdr:rowOff>
    </xdr:from>
    <xdr:to>
      <xdr:col>22</xdr:col>
      <xdr:colOff>581025</xdr:colOff>
      <xdr:row>25</xdr:row>
      <xdr:rowOff>188274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5FBF822-8F83-316C-9F1C-05C54D4BF71C}"/>
            </a:ext>
          </a:extLst>
        </xdr:cNvPr>
        <xdr:cNvGrpSpPr/>
      </xdr:nvGrpSpPr>
      <xdr:grpSpPr>
        <a:xfrm>
          <a:off x="13387472" y="784506"/>
          <a:ext cx="1898816" cy="4082715"/>
          <a:chOff x="8591551" y="3067050"/>
          <a:chExt cx="1781174" cy="4152900"/>
        </a:xfrm>
      </xdr:grpSpPr>
      <xdr:sp macro="" textlink="">
        <xdr:nvSpPr>
          <xdr:cNvPr id="63" name="Rectangle: Rounded Corners 6">
            <a:extLst>
              <a:ext uri="{FF2B5EF4-FFF2-40B4-BE49-F238E27FC236}">
                <a16:creationId xmlns:a16="http://schemas.microsoft.com/office/drawing/2014/main" id="{C854F50A-D2E8-AF03-9B8A-09D13D96936E}"/>
              </a:ext>
            </a:extLst>
          </xdr:cNvPr>
          <xdr:cNvSpPr/>
        </xdr:nvSpPr>
        <xdr:spPr>
          <a:xfrm>
            <a:off x="8591551" y="3067050"/>
            <a:ext cx="1781174" cy="415290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50800" dir="5400000" algn="ctr" rotWithShape="0">
              <a:schemeClr val="tx1">
                <a:lumMod val="50000"/>
                <a:lumOff val="50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600" b="1">
                <a:solidFill>
                  <a:sysClr val="windowText" lastClr="000000"/>
                </a:solidFill>
              </a:rPr>
              <a:t>Non Compliant Departments</a:t>
            </a:r>
          </a:p>
          <a:p>
            <a:pPr algn="l"/>
            <a:endParaRPr lang="en-GB" sz="1600" b="1">
              <a:solidFill>
                <a:sysClr val="windowText" lastClr="000000"/>
              </a:solidFill>
            </a:endParaRPr>
          </a:p>
        </xdr:txBody>
      </xdr:sp>
      <xdr:sp macro="" textlink="Sheet2!F5">
        <xdr:nvSpPr>
          <xdr:cNvPr id="64" name="TextBox 63">
            <a:extLst>
              <a:ext uri="{FF2B5EF4-FFF2-40B4-BE49-F238E27FC236}">
                <a16:creationId xmlns:a16="http://schemas.microsoft.com/office/drawing/2014/main" id="{8BBFBD62-3CB2-FBD4-CCED-9A73C0F124BA}"/>
              </a:ext>
            </a:extLst>
          </xdr:cNvPr>
          <xdr:cNvSpPr txBox="1"/>
        </xdr:nvSpPr>
        <xdr:spPr>
          <a:xfrm>
            <a:off x="8705850" y="36099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6F4EB8A-BEB5-4F67-BEDA-93E93A64BD2B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6">
        <xdr:nvSpPr>
          <xdr:cNvPr id="65" name="TextBox 64">
            <a:extLst>
              <a:ext uri="{FF2B5EF4-FFF2-40B4-BE49-F238E27FC236}">
                <a16:creationId xmlns:a16="http://schemas.microsoft.com/office/drawing/2014/main" id="{FBF4FB6F-A8FD-5FFA-4928-E19DF5ECFB7A}"/>
              </a:ext>
            </a:extLst>
          </xdr:cNvPr>
          <xdr:cNvSpPr txBox="1"/>
        </xdr:nvSpPr>
        <xdr:spPr>
          <a:xfrm>
            <a:off x="8715375" y="384810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53B479DB-3D93-4B45-AC57-0EB4C8D83D95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7">
        <xdr:nvSpPr>
          <xdr:cNvPr id="66" name="TextBox 65">
            <a:extLst>
              <a:ext uri="{FF2B5EF4-FFF2-40B4-BE49-F238E27FC236}">
                <a16:creationId xmlns:a16="http://schemas.microsoft.com/office/drawing/2014/main" id="{023E44EA-C351-7CAC-5DC2-055DC60587D6}"/>
              </a:ext>
            </a:extLst>
          </xdr:cNvPr>
          <xdr:cNvSpPr txBox="1"/>
        </xdr:nvSpPr>
        <xdr:spPr>
          <a:xfrm>
            <a:off x="8724900" y="408622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69778E7-E760-42D9-89AE-A3C30ED679C9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8">
        <xdr:nvSpPr>
          <xdr:cNvPr id="67" name="TextBox 66">
            <a:extLst>
              <a:ext uri="{FF2B5EF4-FFF2-40B4-BE49-F238E27FC236}">
                <a16:creationId xmlns:a16="http://schemas.microsoft.com/office/drawing/2014/main" id="{6FD59E18-8F1F-6C8B-896C-98D857115399}"/>
              </a:ext>
            </a:extLst>
          </xdr:cNvPr>
          <xdr:cNvSpPr txBox="1"/>
        </xdr:nvSpPr>
        <xdr:spPr>
          <a:xfrm>
            <a:off x="8715375" y="432435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BDB5A9C2-991E-4232-A3E4-876641BD91AB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9">
        <xdr:nvSpPr>
          <xdr:cNvPr id="68" name="TextBox 67">
            <a:extLst>
              <a:ext uri="{FF2B5EF4-FFF2-40B4-BE49-F238E27FC236}">
                <a16:creationId xmlns:a16="http://schemas.microsoft.com/office/drawing/2014/main" id="{A66AD337-B9BA-62D7-EA66-5B7399B3F611}"/>
              </a:ext>
            </a:extLst>
          </xdr:cNvPr>
          <xdr:cNvSpPr txBox="1"/>
        </xdr:nvSpPr>
        <xdr:spPr>
          <a:xfrm>
            <a:off x="8715375" y="457200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5F634F5-E884-448D-8722-616D86A547AF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0">
        <xdr:nvSpPr>
          <xdr:cNvPr id="69" name="TextBox 68">
            <a:extLst>
              <a:ext uri="{FF2B5EF4-FFF2-40B4-BE49-F238E27FC236}">
                <a16:creationId xmlns:a16="http://schemas.microsoft.com/office/drawing/2014/main" id="{732E2CED-C0AE-24B9-5C0D-13DB4552E42D}"/>
              </a:ext>
            </a:extLst>
          </xdr:cNvPr>
          <xdr:cNvSpPr txBox="1"/>
        </xdr:nvSpPr>
        <xdr:spPr>
          <a:xfrm>
            <a:off x="8724900" y="48291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D139C6A-9671-4CB2-B779-7B77860A96C0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1">
        <xdr:nvSpPr>
          <xdr:cNvPr id="70" name="TextBox 69">
            <a:extLst>
              <a:ext uri="{FF2B5EF4-FFF2-40B4-BE49-F238E27FC236}">
                <a16:creationId xmlns:a16="http://schemas.microsoft.com/office/drawing/2014/main" id="{59D0114B-5D80-5857-D62E-CF8D21F749FD}"/>
              </a:ext>
            </a:extLst>
          </xdr:cNvPr>
          <xdr:cNvSpPr txBox="1"/>
        </xdr:nvSpPr>
        <xdr:spPr>
          <a:xfrm>
            <a:off x="8715375" y="507682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561EA1B-C31B-487C-9DC1-BE25620DDB36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2">
        <xdr:nvSpPr>
          <xdr:cNvPr id="71" name="TextBox 70">
            <a:extLst>
              <a:ext uri="{FF2B5EF4-FFF2-40B4-BE49-F238E27FC236}">
                <a16:creationId xmlns:a16="http://schemas.microsoft.com/office/drawing/2014/main" id="{45A2C345-BCD7-B165-2B77-43830297A7AE}"/>
              </a:ext>
            </a:extLst>
          </xdr:cNvPr>
          <xdr:cNvSpPr txBox="1"/>
        </xdr:nvSpPr>
        <xdr:spPr>
          <a:xfrm>
            <a:off x="8715375" y="53244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04DA1502-3C21-4621-9A7D-E5B2A70AE160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3">
        <xdr:nvSpPr>
          <xdr:cNvPr id="72" name="TextBox 71">
            <a:extLst>
              <a:ext uri="{FF2B5EF4-FFF2-40B4-BE49-F238E27FC236}">
                <a16:creationId xmlns:a16="http://schemas.microsoft.com/office/drawing/2014/main" id="{DE27154C-04B5-8ABC-F12E-7EE2AC51B728}"/>
              </a:ext>
            </a:extLst>
          </xdr:cNvPr>
          <xdr:cNvSpPr txBox="1"/>
        </xdr:nvSpPr>
        <xdr:spPr>
          <a:xfrm>
            <a:off x="8715375" y="558165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2AEA02F-994D-42E4-8491-24D1E90D4A17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5">
        <xdr:nvSpPr>
          <xdr:cNvPr id="73" name="TextBox 72">
            <a:extLst>
              <a:ext uri="{FF2B5EF4-FFF2-40B4-BE49-F238E27FC236}">
                <a16:creationId xmlns:a16="http://schemas.microsoft.com/office/drawing/2014/main" id="{4EFFCEA1-464B-F9E6-C463-DF4BDDF7870E}"/>
              </a:ext>
            </a:extLst>
          </xdr:cNvPr>
          <xdr:cNvSpPr txBox="1"/>
        </xdr:nvSpPr>
        <xdr:spPr>
          <a:xfrm>
            <a:off x="8686800" y="6096990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0438ED1E-7BED-4323-835D-379B8896B2F9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4">
        <xdr:nvSpPr>
          <xdr:cNvPr id="74" name="TextBox 73">
            <a:extLst>
              <a:ext uri="{FF2B5EF4-FFF2-40B4-BE49-F238E27FC236}">
                <a16:creationId xmlns:a16="http://schemas.microsoft.com/office/drawing/2014/main" id="{6EE4A208-46EE-0505-5281-489E76FEA553}"/>
              </a:ext>
            </a:extLst>
          </xdr:cNvPr>
          <xdr:cNvSpPr txBox="1"/>
        </xdr:nvSpPr>
        <xdr:spPr>
          <a:xfrm>
            <a:off x="8724900" y="58578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3FC28CF-B3BB-4B60-9D89-FC204472C333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6">
        <xdr:nvSpPr>
          <xdr:cNvPr id="75" name="TextBox 74">
            <a:extLst>
              <a:ext uri="{FF2B5EF4-FFF2-40B4-BE49-F238E27FC236}">
                <a16:creationId xmlns:a16="http://schemas.microsoft.com/office/drawing/2014/main" id="{D4626EF1-1564-E842-1A1E-EAE1D0FCD11D}"/>
              </a:ext>
            </a:extLst>
          </xdr:cNvPr>
          <xdr:cNvSpPr txBox="1"/>
        </xdr:nvSpPr>
        <xdr:spPr>
          <a:xfrm>
            <a:off x="8686800" y="6354165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BFC28F7-5552-4C8D-856C-9D20CDD5BF17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7">
        <xdr:nvSpPr>
          <xdr:cNvPr id="76" name="TextBox 75">
            <a:extLst>
              <a:ext uri="{FF2B5EF4-FFF2-40B4-BE49-F238E27FC236}">
                <a16:creationId xmlns:a16="http://schemas.microsoft.com/office/drawing/2014/main" id="{3ADD0EFE-89D0-D7F5-6570-8D5E0C83F619}"/>
              </a:ext>
            </a:extLst>
          </xdr:cNvPr>
          <xdr:cNvSpPr txBox="1"/>
        </xdr:nvSpPr>
        <xdr:spPr>
          <a:xfrm>
            <a:off x="8715375" y="6639915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B1D34BC-E6CD-4701-BB13-633C18F4CFA5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</xdr:grpSp>
    <xdr:clientData/>
  </xdr:twoCellAnchor>
  <xdr:twoCellAnchor>
    <xdr:from>
      <xdr:col>0</xdr:col>
      <xdr:colOff>104775</xdr:colOff>
      <xdr:row>11</xdr:row>
      <xdr:rowOff>133351</xdr:rowOff>
    </xdr:from>
    <xdr:to>
      <xdr:col>3</xdr:col>
      <xdr:colOff>19050</xdr:colOff>
      <xdr:row>15</xdr:row>
      <xdr:rowOff>38101</xdr:rowOff>
    </xdr:to>
    <xdr:sp macro="" textlink="'FACILITY DETAILS'!D5">
      <xdr:nvSpPr>
        <xdr:cNvPr id="78" name="TextBox 77">
          <a:extLst>
            <a:ext uri="{FF2B5EF4-FFF2-40B4-BE49-F238E27FC236}">
              <a16:creationId xmlns:a16="http://schemas.microsoft.com/office/drawing/2014/main" id="{28E2F942-E2E3-25BD-FDDB-5B5D2B789877}"/>
            </a:ext>
          </a:extLst>
        </xdr:cNvPr>
        <xdr:cNvSpPr txBox="1"/>
      </xdr:nvSpPr>
      <xdr:spPr>
        <a:xfrm>
          <a:off x="104775" y="2228851"/>
          <a:ext cx="1743075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2672C937-42B9-4D22-9F2D-468214B8E0C0}" type="TxLink">
            <a:rPr lang="en-US" sz="1400" b="1" i="0" u="none" strike="noStrike">
              <a:solidFill>
                <a:srgbClr val="FFFFFF"/>
              </a:solidFill>
              <a:latin typeface="Times New Roman"/>
              <a:cs typeface="Times New Roman"/>
            </a:rPr>
            <a:pPr algn="l"/>
            <a:t> </a:t>
          </a:fld>
          <a:endParaRPr lang="en-GB" sz="1100"/>
        </a:p>
      </xdr:txBody>
    </xdr:sp>
    <xdr:clientData/>
  </xdr:twoCellAnchor>
  <xdr:twoCellAnchor>
    <xdr:from>
      <xdr:col>0</xdr:col>
      <xdr:colOff>9475</xdr:colOff>
      <xdr:row>0</xdr:row>
      <xdr:rowOff>0</xdr:rowOff>
    </xdr:from>
    <xdr:to>
      <xdr:col>3</xdr:col>
      <xdr:colOff>110289</xdr:colOff>
      <xdr:row>31</xdr:row>
      <xdr:rowOff>80211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3FDDF42-4A7A-CC53-6DC0-C051550587AC}"/>
            </a:ext>
          </a:extLst>
        </xdr:cNvPr>
        <xdr:cNvSpPr/>
      </xdr:nvSpPr>
      <xdr:spPr>
        <a:xfrm>
          <a:off x="9475" y="0"/>
          <a:ext cx="1935630" cy="5985711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66675</xdr:colOff>
      <xdr:row>7</xdr:row>
      <xdr:rowOff>172574</xdr:rowOff>
    </xdr:from>
    <xdr:to>
      <xdr:col>2</xdr:col>
      <xdr:colOff>590550</xdr:colOff>
      <xdr:row>11</xdr:row>
      <xdr:rowOff>17926</xdr:rowOff>
    </xdr:to>
    <xdr:sp macro="" textlink="'FACILITY DETAILS'!D5">
      <xdr:nvSpPr>
        <xdr:cNvPr id="82" name="TextBox 81">
          <a:extLst>
            <a:ext uri="{FF2B5EF4-FFF2-40B4-BE49-F238E27FC236}">
              <a16:creationId xmlns:a16="http://schemas.microsoft.com/office/drawing/2014/main" id="{636D9D6E-58D3-9C19-18B2-DF8A59525D89}"/>
            </a:ext>
          </a:extLst>
        </xdr:cNvPr>
        <xdr:cNvSpPr txBox="1"/>
      </xdr:nvSpPr>
      <xdr:spPr>
        <a:xfrm>
          <a:off x="66675" y="1482679"/>
          <a:ext cx="1860717" cy="5939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2672C937-42B9-4D22-9F2D-468214B8E0C0}" type="TxLink">
            <a:rPr lang="en-US" sz="1400" b="1" i="0" u="none" strike="noStrike">
              <a:solidFill>
                <a:srgbClr val="FFFFFF"/>
              </a:solidFill>
              <a:latin typeface="Times New Roman"/>
              <a:cs typeface="Times New Roman"/>
            </a:rPr>
            <a:pPr algn="l"/>
            <a:t> </a:t>
          </a:fld>
          <a:endParaRPr lang="en-GB" sz="1100"/>
        </a:p>
      </xdr:txBody>
    </xdr:sp>
    <xdr:clientData/>
  </xdr:twoCellAnchor>
  <xdr:twoCellAnchor>
    <xdr:from>
      <xdr:col>0</xdr:col>
      <xdr:colOff>66675</xdr:colOff>
      <xdr:row>11</xdr:row>
      <xdr:rowOff>114810</xdr:rowOff>
    </xdr:from>
    <xdr:to>
      <xdr:col>2</xdr:col>
      <xdr:colOff>590550</xdr:colOff>
      <xdr:row>15</xdr:row>
      <xdr:rowOff>19560</xdr:rowOff>
    </xdr:to>
    <xdr:sp macro="" textlink="'FACILITY DETAILS'!D6">
      <xdr:nvSpPr>
        <xdr:cNvPr id="84" name="TextBox 83">
          <a:extLst>
            <a:ext uri="{FF2B5EF4-FFF2-40B4-BE49-F238E27FC236}">
              <a16:creationId xmlns:a16="http://schemas.microsoft.com/office/drawing/2014/main" id="{BE8DA840-6BF2-9AB2-69E8-A2B33E077DF1}"/>
            </a:ext>
          </a:extLst>
        </xdr:cNvPr>
        <xdr:cNvSpPr txBox="1"/>
      </xdr:nvSpPr>
      <xdr:spPr>
        <a:xfrm>
          <a:off x="66675" y="2210310"/>
          <a:ext cx="1747086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F2B7B12C-82ED-4E3E-A8C1-50B6F1B02A26}" type="TxLink">
            <a:rPr lang="en-US" sz="1400" b="1" i="0" u="none" strike="noStrike">
              <a:solidFill>
                <a:srgbClr val="FFFFFF"/>
              </a:solidFill>
              <a:latin typeface="Times New Roman"/>
              <a:ea typeface="+mn-ea"/>
              <a:cs typeface="Times New Roman"/>
            </a:rPr>
            <a:pPr marL="0" indent="0" algn="l"/>
            <a:t> </a:t>
          </a:fld>
          <a:endParaRPr lang="en-GB" sz="1400" b="1" i="0" u="none" strike="noStrike">
            <a:solidFill>
              <a:srgbClr val="FFFFFF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66675</xdr:colOff>
      <xdr:row>15</xdr:row>
      <xdr:rowOff>67183</xdr:rowOff>
    </xdr:from>
    <xdr:to>
      <xdr:col>2</xdr:col>
      <xdr:colOff>590550</xdr:colOff>
      <xdr:row>18</xdr:row>
      <xdr:rowOff>162433</xdr:rowOff>
    </xdr:to>
    <xdr:sp macro="" textlink="'FACILITY DETAILS'!D7">
      <xdr:nvSpPr>
        <xdr:cNvPr id="85" name="TextBox 84">
          <a:extLst>
            <a:ext uri="{FF2B5EF4-FFF2-40B4-BE49-F238E27FC236}">
              <a16:creationId xmlns:a16="http://schemas.microsoft.com/office/drawing/2014/main" id="{5BCDD305-FD83-D6A2-E876-D2E854D03D3E}"/>
            </a:ext>
          </a:extLst>
        </xdr:cNvPr>
        <xdr:cNvSpPr txBox="1"/>
      </xdr:nvSpPr>
      <xdr:spPr>
        <a:xfrm>
          <a:off x="66675" y="2924683"/>
          <a:ext cx="1747086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58B90A42-2006-41A9-81CA-15E4B9912C0B}" type="TxLink">
            <a:rPr lang="en-US" sz="1400" b="1" i="0" u="none" strike="noStrike">
              <a:solidFill>
                <a:srgbClr val="FFFFFF"/>
              </a:solidFill>
              <a:latin typeface="Times New Roman"/>
              <a:ea typeface="+mn-ea"/>
              <a:cs typeface="Times New Roman"/>
            </a:rPr>
            <a:pPr marL="0" indent="0" algn="l"/>
            <a:t> </a:t>
          </a:fld>
          <a:endParaRPr lang="en-GB" sz="1400" b="1" i="0" u="none" strike="noStrike">
            <a:solidFill>
              <a:srgbClr val="FFFFFF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66675</xdr:colOff>
      <xdr:row>18</xdr:row>
      <xdr:rowOff>190001</xdr:rowOff>
    </xdr:from>
    <xdr:to>
      <xdr:col>2</xdr:col>
      <xdr:colOff>590550</xdr:colOff>
      <xdr:row>22</xdr:row>
      <xdr:rowOff>94751</xdr:rowOff>
    </xdr:to>
    <xdr:sp macro="" textlink="'FACILITY DETAILS'!D8">
      <xdr:nvSpPr>
        <xdr:cNvPr id="86" name="TextBox 85">
          <a:extLst>
            <a:ext uri="{FF2B5EF4-FFF2-40B4-BE49-F238E27FC236}">
              <a16:creationId xmlns:a16="http://schemas.microsoft.com/office/drawing/2014/main" id="{AD306EA7-B256-AD30-493A-3FC2F57ACDF7}"/>
            </a:ext>
          </a:extLst>
        </xdr:cNvPr>
        <xdr:cNvSpPr txBox="1"/>
      </xdr:nvSpPr>
      <xdr:spPr>
        <a:xfrm>
          <a:off x="66675" y="3619001"/>
          <a:ext cx="1747086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1D746F6F-35CE-4834-BCAF-5C27DA7A8826}" type="TxLink">
            <a:rPr lang="en-US" sz="1400" b="1" i="0" u="none" strike="noStrike">
              <a:solidFill>
                <a:srgbClr val="FFFFFF"/>
              </a:solidFill>
              <a:latin typeface="Times New Roman"/>
              <a:ea typeface="+mn-ea"/>
              <a:cs typeface="Times New Roman"/>
            </a:rPr>
            <a:pPr marL="0" indent="0" algn="l"/>
            <a:t> </a:t>
          </a:fld>
          <a:endParaRPr lang="en-GB" sz="1400" b="1" i="0" u="none" strike="noStrike">
            <a:solidFill>
              <a:srgbClr val="FFFFFF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66675</xdr:colOff>
      <xdr:row>22</xdr:row>
      <xdr:rowOff>121828</xdr:rowOff>
    </xdr:from>
    <xdr:to>
      <xdr:col>2</xdr:col>
      <xdr:colOff>590550</xdr:colOff>
      <xdr:row>26</xdr:row>
      <xdr:rowOff>26578</xdr:rowOff>
    </xdr:to>
    <xdr:sp macro="" textlink="'FACILITY DETAILS'!D9">
      <xdr:nvSpPr>
        <xdr:cNvPr id="87" name="TextBox 86">
          <a:extLst>
            <a:ext uri="{FF2B5EF4-FFF2-40B4-BE49-F238E27FC236}">
              <a16:creationId xmlns:a16="http://schemas.microsoft.com/office/drawing/2014/main" id="{A11F9D1E-F3FF-52BB-DAA9-41F3A2E16F19}"/>
            </a:ext>
          </a:extLst>
        </xdr:cNvPr>
        <xdr:cNvSpPr txBox="1"/>
      </xdr:nvSpPr>
      <xdr:spPr>
        <a:xfrm>
          <a:off x="66675" y="4312828"/>
          <a:ext cx="1747086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A35EE683-7322-4FBC-B5C2-6D52DEC28CCB}" type="TxLink">
            <a:rPr lang="en-US" sz="1400" b="1" i="0" u="none" strike="noStrike">
              <a:solidFill>
                <a:srgbClr val="FFFFFF"/>
              </a:solidFill>
              <a:latin typeface="Times New Roman"/>
              <a:ea typeface="+mn-ea"/>
              <a:cs typeface="Times New Roman"/>
            </a:rPr>
            <a:pPr marL="0" indent="0" algn="l"/>
            <a:t> </a:t>
          </a:fld>
          <a:endParaRPr lang="en-GB" sz="1400" b="1" i="0" u="none" strike="noStrike">
            <a:solidFill>
              <a:srgbClr val="FFFFFF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66675</xdr:colOff>
      <xdr:row>26</xdr:row>
      <xdr:rowOff>64172</xdr:rowOff>
    </xdr:from>
    <xdr:to>
      <xdr:col>2</xdr:col>
      <xdr:colOff>590550</xdr:colOff>
      <xdr:row>29</xdr:row>
      <xdr:rowOff>159422</xdr:rowOff>
    </xdr:to>
    <xdr:sp macro="" textlink="'FACILITY DETAILS'!D10">
      <xdr:nvSpPr>
        <xdr:cNvPr id="88" name="TextBox 87">
          <a:extLst>
            <a:ext uri="{FF2B5EF4-FFF2-40B4-BE49-F238E27FC236}">
              <a16:creationId xmlns:a16="http://schemas.microsoft.com/office/drawing/2014/main" id="{6EF0698D-2FE6-2165-93D8-EB79092A2766}"/>
            </a:ext>
          </a:extLst>
        </xdr:cNvPr>
        <xdr:cNvSpPr txBox="1"/>
      </xdr:nvSpPr>
      <xdr:spPr>
        <a:xfrm>
          <a:off x="66675" y="5017172"/>
          <a:ext cx="1747086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FDF08AEA-2B76-465A-98A8-E050B1B6355A}" type="TxLink">
            <a:rPr lang="en-US" sz="1400" b="1" i="0" u="none" strike="noStrike">
              <a:solidFill>
                <a:srgbClr val="FFFFFF"/>
              </a:solidFill>
              <a:latin typeface="Times New Roman"/>
              <a:ea typeface="+mn-ea"/>
              <a:cs typeface="Times New Roman"/>
            </a:rPr>
            <a:pPr marL="0" indent="0" algn="l"/>
            <a:t> </a:t>
          </a:fld>
          <a:endParaRPr lang="en-GB" sz="1400" b="1" i="0" u="none" strike="noStrike">
            <a:solidFill>
              <a:srgbClr val="FFFFFF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3</xdr:col>
      <xdr:colOff>357188</xdr:colOff>
      <xdr:row>3</xdr:row>
      <xdr:rowOff>142875</xdr:rowOff>
    </xdr:from>
    <xdr:to>
      <xdr:col>8</xdr:col>
      <xdr:colOff>107156</xdr:colOff>
      <xdr:row>9</xdr:row>
      <xdr:rowOff>47625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CA84D7A9-3EDD-3581-30B6-1B274DBA885C}"/>
            </a:ext>
          </a:extLst>
        </xdr:cNvPr>
        <xdr:cNvSpPr/>
      </xdr:nvSpPr>
      <xdr:spPr>
        <a:xfrm>
          <a:off x="2178844" y="714375"/>
          <a:ext cx="2786062" cy="1047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440532</xdr:colOff>
      <xdr:row>3</xdr:row>
      <xdr:rowOff>142875</xdr:rowOff>
    </xdr:from>
    <xdr:to>
      <xdr:col>8</xdr:col>
      <xdr:colOff>190500</xdr:colOff>
      <xdr:row>9</xdr:row>
      <xdr:rowOff>47625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38E2DEE9-60FA-6B15-060D-857706140429}"/>
            </a:ext>
          </a:extLst>
        </xdr:cNvPr>
        <xdr:cNvSpPr/>
      </xdr:nvSpPr>
      <xdr:spPr>
        <a:xfrm>
          <a:off x="2262188" y="714375"/>
          <a:ext cx="2786062" cy="1047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35724</xdr:colOff>
      <xdr:row>3</xdr:row>
      <xdr:rowOff>107157</xdr:rowOff>
    </xdr:from>
    <xdr:to>
      <xdr:col>15</xdr:col>
      <xdr:colOff>392911</xdr:colOff>
      <xdr:row>9</xdr:row>
      <xdr:rowOff>11907</xdr:rowOff>
    </xdr:to>
    <xdr:sp macro="" textlink="">
      <xdr:nvSpPr>
        <xdr:cNvPr id="102" name="Rectangle: Rounded Corners 101">
          <a:extLst>
            <a:ext uri="{FF2B5EF4-FFF2-40B4-BE49-F238E27FC236}">
              <a16:creationId xmlns:a16="http://schemas.microsoft.com/office/drawing/2014/main" id="{8CC28896-0927-1B64-F399-0FBBE109B420}"/>
            </a:ext>
          </a:extLst>
        </xdr:cNvPr>
        <xdr:cNvSpPr/>
      </xdr:nvSpPr>
      <xdr:spPr>
        <a:xfrm>
          <a:off x="6715130" y="678657"/>
          <a:ext cx="2786062" cy="1047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166683</xdr:colOff>
      <xdr:row>3</xdr:row>
      <xdr:rowOff>107157</xdr:rowOff>
    </xdr:from>
    <xdr:to>
      <xdr:col>22</xdr:col>
      <xdr:colOff>523870</xdr:colOff>
      <xdr:row>9</xdr:row>
      <xdr:rowOff>11907</xdr:rowOff>
    </xdr:to>
    <xdr:sp macro="" textlink="">
      <xdr:nvSpPr>
        <xdr:cNvPr id="103" name="Rectangle: Rounded Corners 102">
          <a:extLst>
            <a:ext uri="{FF2B5EF4-FFF2-40B4-BE49-F238E27FC236}">
              <a16:creationId xmlns:a16="http://schemas.microsoft.com/office/drawing/2014/main" id="{2407FF1B-0761-6669-9508-DE738E92A3A1}"/>
            </a:ext>
          </a:extLst>
        </xdr:cNvPr>
        <xdr:cNvSpPr/>
      </xdr:nvSpPr>
      <xdr:spPr>
        <a:xfrm>
          <a:off x="11096621" y="678657"/>
          <a:ext cx="2786062" cy="1047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30080</xdr:colOff>
      <xdr:row>0</xdr:row>
      <xdr:rowOff>0</xdr:rowOff>
    </xdr:from>
    <xdr:to>
      <xdr:col>3</xdr:col>
      <xdr:colOff>90237</xdr:colOff>
      <xdr:row>7</xdr:row>
      <xdr:rowOff>133484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D2C128-A6D2-8096-6B6A-8553DEDAA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0" y="0"/>
          <a:ext cx="1894973" cy="1466984"/>
        </a:xfrm>
        <a:prstGeom prst="rect">
          <a:avLst/>
        </a:prstGeom>
      </xdr:spPr>
    </xdr:pic>
    <xdr:clientData/>
  </xdr:twoCellAnchor>
  <xdr:twoCellAnchor editAs="oneCell">
    <xdr:from>
      <xdr:col>0</xdr:col>
      <xdr:colOff>80211</xdr:colOff>
      <xdr:row>30</xdr:row>
      <xdr:rowOff>30082</xdr:rowOff>
    </xdr:from>
    <xdr:to>
      <xdr:col>2</xdr:col>
      <xdr:colOff>161657</xdr:colOff>
      <xdr:row>31</xdr:row>
      <xdr:rowOff>71250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D3E8DE0-9C3E-6C6E-9D84-ACBFDCE9C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11" y="5745082"/>
          <a:ext cx="1304657" cy="2316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273844</xdr:colOff>
      <xdr:row>4</xdr:row>
      <xdr:rowOff>133343</xdr:rowOff>
    </xdr:from>
    <xdr:to>
      <xdr:col>18</xdr:col>
      <xdr:colOff>35720</xdr:colOff>
      <xdr:row>21</xdr:row>
      <xdr:rowOff>178593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07D619-9A0E-FCD4-5582-E97E9EA8F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25</xdr:row>
      <xdr:rowOff>11903</xdr:rowOff>
    </xdr:from>
    <xdr:to>
      <xdr:col>18</xdr:col>
      <xdr:colOff>0</xdr:colOff>
      <xdr:row>36</xdr:row>
      <xdr:rowOff>178593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0E74B8-872D-74D0-7B4F-F1206530F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11955</xdr:colOff>
      <xdr:row>39</xdr:row>
      <xdr:rowOff>3570</xdr:rowOff>
    </xdr:from>
    <xdr:to>
      <xdr:col>18</xdr:col>
      <xdr:colOff>11906</xdr:colOff>
      <xdr:row>51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5E2983-50A7-7FF6-9D38-A34DD5783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321521</xdr:colOff>
      <xdr:row>53</xdr:row>
      <xdr:rowOff>15441</xdr:rowOff>
    </xdr:from>
    <xdr:to>
      <xdr:col>18</xdr:col>
      <xdr:colOff>0</xdr:colOff>
      <xdr:row>65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471BE7-30C5-BC9E-CBB0-6C3859CCB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321469</xdr:colOff>
      <xdr:row>67</xdr:row>
      <xdr:rowOff>15487</xdr:rowOff>
    </xdr:from>
    <xdr:to>
      <xdr:col>18</xdr:col>
      <xdr:colOff>11906</xdr:colOff>
      <xdr:row>79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D8B4F0-C3B1-D64B-B1E2-D3A21BCFD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</xdr:colOff>
      <xdr:row>81</xdr:row>
      <xdr:rowOff>3588</xdr:rowOff>
    </xdr:from>
    <xdr:to>
      <xdr:col>18</xdr:col>
      <xdr:colOff>11907</xdr:colOff>
      <xdr:row>93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C87B5D-DB1B-3080-1287-17CF95653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95</xdr:row>
      <xdr:rowOff>3567</xdr:rowOff>
    </xdr:from>
    <xdr:to>
      <xdr:col>18</xdr:col>
      <xdr:colOff>0</xdr:colOff>
      <xdr:row>107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384A6EF-941C-F08A-B3E2-9D3B33322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109</xdr:row>
      <xdr:rowOff>3592</xdr:rowOff>
    </xdr:from>
    <xdr:to>
      <xdr:col>18</xdr:col>
      <xdr:colOff>0</xdr:colOff>
      <xdr:row>121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091459-7EF3-980C-7B9B-F7DD7944C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11949</xdr:colOff>
      <xdr:row>123</xdr:row>
      <xdr:rowOff>3559</xdr:rowOff>
    </xdr:from>
    <xdr:to>
      <xdr:col>18</xdr:col>
      <xdr:colOff>11906</xdr:colOff>
      <xdr:row>135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D75BAC-3EA1-45AF-4981-9AF6BBB32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42</xdr:colOff>
      <xdr:row>137</xdr:row>
      <xdr:rowOff>3587</xdr:rowOff>
    </xdr:from>
    <xdr:to>
      <xdr:col>18</xdr:col>
      <xdr:colOff>11906</xdr:colOff>
      <xdr:row>149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3B57486-70DF-3E70-5889-838E9638E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321469</xdr:colOff>
      <xdr:row>150</xdr:row>
      <xdr:rowOff>194079</xdr:rowOff>
    </xdr:from>
    <xdr:to>
      <xdr:col>18</xdr:col>
      <xdr:colOff>0</xdr:colOff>
      <xdr:row>163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74290C2-8374-0454-2156-0BA35BC31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309564</xdr:colOff>
      <xdr:row>165</xdr:row>
      <xdr:rowOff>3613</xdr:rowOff>
    </xdr:from>
    <xdr:to>
      <xdr:col>18</xdr:col>
      <xdr:colOff>0</xdr:colOff>
      <xdr:row>177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BA4F4F7-972D-950B-5EA2-F2A75E767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321469</xdr:colOff>
      <xdr:row>179</xdr:row>
      <xdr:rowOff>3616</xdr:rowOff>
    </xdr:from>
    <xdr:to>
      <xdr:col>18</xdr:col>
      <xdr:colOff>59531</xdr:colOff>
      <xdr:row>190</xdr:row>
      <xdr:rowOff>178594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031B27B-2136-7B48-8339-A65630D30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604836</xdr:colOff>
      <xdr:row>18</xdr:row>
      <xdr:rowOff>38100</xdr:rowOff>
    </xdr:from>
    <xdr:to>
      <xdr:col>7</xdr:col>
      <xdr:colOff>276224</xdr:colOff>
      <xdr:row>34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E78C44-9223-996F-6AE6-FA0E095FC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5</v>
    <v>rId1</v>
  </rv>
</rvData>
</file>

<file path=xl/richData/rdrichvaluestructure.xml><?xml version="1.0" encoding="utf-8"?>
<rvStructures xmlns="http://schemas.microsoft.com/office/spreadsheetml/2017/richdata" count="1">
  <s t="_localImage">
    <k n="CalcOrigin" t="i"/>
    <k n="_rvRel:LocalImageIdentifier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A212-40D5-4BCA-9473-9216EB32E726}">
  <sheetPr>
    <tabColor theme="6"/>
  </sheetPr>
  <dimension ref="C4:D20"/>
  <sheetViews>
    <sheetView showGridLines="0" workbookViewId="0">
      <selection activeCell="D9" sqref="D9"/>
    </sheetView>
  </sheetViews>
  <sheetFormatPr baseColWidth="10" defaultColWidth="8.83203125" defaultRowHeight="15" x14ac:dyDescent="0.2"/>
  <cols>
    <col min="3" max="3" width="36.6640625" customWidth="1"/>
    <col min="4" max="4" width="45.33203125" customWidth="1"/>
  </cols>
  <sheetData>
    <row r="4" spans="3:4" ht="16" thickBot="1" x14ac:dyDescent="0.25"/>
    <row r="5" spans="3:4" ht="36.75" customHeight="1" thickBot="1" x14ac:dyDescent="0.25">
      <c r="C5" s="1" t="s">
        <v>0</v>
      </c>
      <c r="D5" s="70"/>
    </row>
    <row r="6" spans="3:4" ht="27.75" customHeight="1" thickBot="1" x14ac:dyDescent="0.25">
      <c r="C6" s="2" t="s">
        <v>2</v>
      </c>
      <c r="D6" s="3"/>
    </row>
    <row r="7" spans="3:4" ht="24" customHeight="1" thickBot="1" x14ac:dyDescent="0.25">
      <c r="C7" s="2" t="s">
        <v>3</v>
      </c>
      <c r="D7" s="3"/>
    </row>
    <row r="8" spans="3:4" ht="27" customHeight="1" thickBot="1" x14ac:dyDescent="0.25">
      <c r="C8" s="2" t="s">
        <v>4</v>
      </c>
      <c r="D8" s="3"/>
    </row>
    <row r="9" spans="3:4" ht="26.25" customHeight="1" thickBot="1" x14ac:dyDescent="0.25">
      <c r="C9" s="2" t="s">
        <v>5</v>
      </c>
      <c r="D9" s="3"/>
    </row>
    <row r="10" spans="3:4" ht="27.75" customHeight="1" thickBot="1" x14ac:dyDescent="0.25">
      <c r="C10" s="2" t="s">
        <v>6</v>
      </c>
      <c r="D10" s="72"/>
    </row>
    <row r="11" spans="3:4" ht="19" thickBot="1" x14ac:dyDescent="0.25">
      <c r="C11" s="145" t="s">
        <v>8</v>
      </c>
      <c r="D11" s="71"/>
    </row>
    <row r="12" spans="3:4" ht="19" thickBot="1" x14ac:dyDescent="0.25">
      <c r="C12" s="146"/>
      <c r="D12" s="3"/>
    </row>
    <row r="13" spans="3:4" ht="19" thickBot="1" x14ac:dyDescent="0.25">
      <c r="C13" s="146"/>
      <c r="D13" s="3"/>
    </row>
    <row r="14" spans="3:4" ht="19" thickBot="1" x14ac:dyDescent="0.25">
      <c r="C14" s="146"/>
      <c r="D14" s="3"/>
    </row>
    <row r="15" spans="3:4" ht="19" thickBot="1" x14ac:dyDescent="0.25">
      <c r="C15" s="146"/>
      <c r="D15" s="3"/>
    </row>
    <row r="16" spans="3:4" ht="19" thickBot="1" x14ac:dyDescent="0.25">
      <c r="C16" s="146"/>
      <c r="D16" s="3"/>
    </row>
    <row r="17" spans="3:4" ht="19" thickBot="1" x14ac:dyDescent="0.25">
      <c r="C17" s="147"/>
      <c r="D17" s="3"/>
    </row>
    <row r="18" spans="3:4" ht="19" thickBot="1" x14ac:dyDescent="0.25">
      <c r="C18" s="145" t="s">
        <v>7</v>
      </c>
      <c r="D18" s="3"/>
    </row>
    <row r="19" spans="3:4" ht="19" thickBot="1" x14ac:dyDescent="0.25">
      <c r="C19" s="146"/>
      <c r="D19" s="3"/>
    </row>
    <row r="20" spans="3:4" ht="19" thickBot="1" x14ac:dyDescent="0.25">
      <c r="C20" s="147"/>
      <c r="D20" s="4"/>
    </row>
  </sheetData>
  <mergeCells count="2">
    <mergeCell ref="C11:C17"/>
    <mergeCell ref="C18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5B53-1F8F-461E-86A9-F27F08FC610D}">
  <sheetPr>
    <tabColor rgb="FFFFC000"/>
  </sheetPr>
  <dimension ref="A1:O32"/>
  <sheetViews>
    <sheetView showGridLines="0" showZeros="0" zoomScale="95" zoomScaleNormal="95" workbookViewId="0">
      <selection activeCell="H35" sqref="H35"/>
    </sheetView>
  </sheetViews>
  <sheetFormatPr baseColWidth="10" defaultColWidth="8.83203125" defaultRowHeight="15" x14ac:dyDescent="0.2"/>
  <sheetData>
    <row r="1" spans="1:15" x14ac:dyDescent="0.2">
      <c r="A1" t="e" vm="1">
        <v>#VALUE!</v>
      </c>
    </row>
    <row r="4" spans="1:15" x14ac:dyDescent="0.2"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</row>
    <row r="5" spans="1:15" x14ac:dyDescent="0.2"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</row>
    <row r="6" spans="1:15" x14ac:dyDescent="0.2"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</row>
    <row r="7" spans="1:15" x14ac:dyDescent="0.2"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</row>
    <row r="8" spans="1:15" x14ac:dyDescent="0.2"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</row>
    <row r="9" spans="1:15" x14ac:dyDescent="0.2"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</row>
    <row r="10" spans="1:15" x14ac:dyDescent="0.2"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</row>
    <row r="11" spans="1:15" x14ac:dyDescent="0.2"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</row>
    <row r="12" spans="1:15" x14ac:dyDescent="0.2"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spans="1:15" x14ac:dyDescent="0.2"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</row>
    <row r="14" spans="1:15" x14ac:dyDescent="0.2"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spans="1:15" x14ac:dyDescent="0.2"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</row>
    <row r="16" spans="1:15" x14ac:dyDescent="0.2"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4:15" x14ac:dyDescent="0.2"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</row>
    <row r="18" spans="4:15" x14ac:dyDescent="0.2"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4:15" x14ac:dyDescent="0.2"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</row>
    <row r="20" spans="4:15" x14ac:dyDescent="0.2"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spans="4:15" x14ac:dyDescent="0.2"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</row>
    <row r="22" spans="4:15" x14ac:dyDescent="0.2"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spans="4:15" x14ac:dyDescent="0.2"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</row>
    <row r="24" spans="4:15" x14ac:dyDescent="0.2"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4:15" x14ac:dyDescent="0.2"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</row>
    <row r="26" spans="4:15" x14ac:dyDescent="0.2"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4:15" x14ac:dyDescent="0.2"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</row>
    <row r="28" spans="4:15" x14ac:dyDescent="0.2"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spans="4:15" x14ac:dyDescent="0.2"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</row>
    <row r="30" spans="4:15" x14ac:dyDescent="0.2"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</row>
    <row r="31" spans="4:15" x14ac:dyDescent="0.2"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</row>
    <row r="32" spans="4:15" x14ac:dyDescent="0.2"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A5F5-A87F-4161-96D2-F3388118EC99}">
  <sheetPr>
    <tabColor rgb="FFFFFF00"/>
  </sheetPr>
  <dimension ref="A5:D189"/>
  <sheetViews>
    <sheetView showGridLines="0" showZeros="0" zoomScale="80" zoomScaleNormal="80" workbookViewId="0">
      <selection activeCell="V20" sqref="V20"/>
    </sheetView>
  </sheetViews>
  <sheetFormatPr baseColWidth="10" defaultColWidth="8.83203125" defaultRowHeight="19" x14ac:dyDescent="0.25"/>
  <cols>
    <col min="1" max="1" width="9.1640625" style="62"/>
    <col min="2" max="2" width="27.33203125" style="15" customWidth="1"/>
    <col min="3" max="3" width="17.1640625" hidden="1" customWidth="1"/>
    <col min="4" max="4" width="13.5" customWidth="1"/>
    <col min="5" max="5" width="5" customWidth="1"/>
  </cols>
  <sheetData>
    <row r="5" spans="1:4" ht="20" thickBot="1" x14ac:dyDescent="0.3"/>
    <row r="6" spans="1:4" ht="30" customHeight="1" x14ac:dyDescent="0.25">
      <c r="A6" s="62">
        <v>1</v>
      </c>
      <c r="B6" s="64">
        <f>'GROUNDS &amp; INCENERATOR '!C2</f>
        <v>0</v>
      </c>
      <c r="C6" s="65"/>
      <c r="D6" s="66"/>
    </row>
    <row r="7" spans="1:4" ht="18" customHeight="1" x14ac:dyDescent="0.25">
      <c r="B7" s="18" t="s">
        <v>9</v>
      </c>
      <c r="C7" s="19" t="s">
        <v>53</v>
      </c>
      <c r="D7" s="20" t="s">
        <v>54</v>
      </c>
    </row>
    <row r="8" spans="1:4" x14ac:dyDescent="0.25">
      <c r="B8" s="18" t="s">
        <v>51</v>
      </c>
      <c r="C8" s="21">
        <v>100</v>
      </c>
      <c r="D8" s="20">
        <f>'GROUNDS &amp; INCENERATOR '!E15</f>
        <v>0</v>
      </c>
    </row>
    <row r="9" spans="1:4" x14ac:dyDescent="0.25">
      <c r="B9" s="18" t="s">
        <v>52</v>
      </c>
      <c r="C9" s="21">
        <v>100</v>
      </c>
      <c r="D9" s="20">
        <f>'GROUNDS &amp; INCENERATOR '!E25</f>
        <v>0</v>
      </c>
    </row>
    <row r="10" spans="1:4" ht="33" x14ac:dyDescent="0.25">
      <c r="B10" s="18" t="s">
        <v>20</v>
      </c>
      <c r="C10" s="21">
        <v>100</v>
      </c>
      <c r="D10" s="57">
        <f>'GROUNDS &amp; INCENERATOR '!E37</f>
        <v>0</v>
      </c>
    </row>
    <row r="11" spans="1:4" ht="20" thickBot="1" x14ac:dyDescent="0.3">
      <c r="B11" s="24" t="s">
        <v>55</v>
      </c>
      <c r="C11" s="22">
        <f>SUM(C8:C10)</f>
        <v>300</v>
      </c>
      <c r="D11" s="58">
        <f>SUM(D8:D10)/300 *100</f>
        <v>0</v>
      </c>
    </row>
    <row r="13" spans="1:4" hidden="1" x14ac:dyDescent="0.25">
      <c r="A13" s="62" t="s">
        <v>56</v>
      </c>
      <c r="B13" s="29" t="s">
        <v>18</v>
      </c>
      <c r="C13" s="25"/>
      <c r="D13" s="26"/>
    </row>
    <row r="14" spans="1:4" hidden="1" x14ac:dyDescent="0.25">
      <c r="B14" s="18" t="s">
        <v>57</v>
      </c>
      <c r="C14" s="16"/>
      <c r="D14" s="27"/>
    </row>
    <row r="15" spans="1:4" ht="20" hidden="1" thickBot="1" x14ac:dyDescent="0.3">
      <c r="B15" s="30" t="s">
        <v>58</v>
      </c>
      <c r="C15" s="17"/>
      <c r="D15" s="28"/>
    </row>
    <row r="16" spans="1:4" ht="20" hidden="1" thickBot="1" x14ac:dyDescent="0.3"/>
    <row r="17" spans="1:4" hidden="1" x14ac:dyDescent="0.25">
      <c r="B17" s="29" t="s">
        <v>18</v>
      </c>
      <c r="D17" t="s">
        <v>59</v>
      </c>
    </row>
    <row r="18" spans="1:4" hidden="1" x14ac:dyDescent="0.25">
      <c r="B18" s="18" t="s">
        <v>57</v>
      </c>
      <c r="D18" t="s">
        <v>60</v>
      </c>
    </row>
    <row r="19" spans="1:4" ht="20" hidden="1" thickBot="1" x14ac:dyDescent="0.3">
      <c r="B19" s="30" t="s">
        <v>58</v>
      </c>
      <c r="D19" t="s">
        <v>61</v>
      </c>
    </row>
    <row r="25" spans="1:4" ht="20" thickBot="1" x14ac:dyDescent="0.3"/>
    <row r="26" spans="1:4" x14ac:dyDescent="0.25">
      <c r="A26" s="62">
        <v>2</v>
      </c>
      <c r="B26" s="64">
        <f>'MEDICAL WASTE'!C2</f>
        <v>0</v>
      </c>
      <c r="C26" s="65"/>
      <c r="D26" s="66"/>
    </row>
    <row r="27" spans="1:4" ht="30.75" customHeight="1" x14ac:dyDescent="0.25">
      <c r="B27" s="18" t="s">
        <v>9</v>
      </c>
      <c r="C27" s="19" t="s">
        <v>53</v>
      </c>
      <c r="D27" s="20" t="s">
        <v>54</v>
      </c>
    </row>
    <row r="28" spans="1:4" x14ac:dyDescent="0.25">
      <c r="B28" s="18" t="s">
        <v>104</v>
      </c>
      <c r="C28" s="21">
        <v>100</v>
      </c>
      <c r="D28" s="20" t="str">
        <f>'MEDICAL WASTE'!E5</f>
        <v>-</v>
      </c>
    </row>
    <row r="29" spans="1:4" x14ac:dyDescent="0.25">
      <c r="B29" s="18" t="s">
        <v>105</v>
      </c>
      <c r="C29" s="21">
        <v>100</v>
      </c>
      <c r="D29" s="20" t="str">
        <f>'MEDICAL WASTE'!E8</f>
        <v>-</v>
      </c>
    </row>
    <row r="30" spans="1:4" x14ac:dyDescent="0.25">
      <c r="B30" s="18" t="s">
        <v>106</v>
      </c>
      <c r="C30" s="21">
        <v>100</v>
      </c>
      <c r="D30" s="57">
        <f>'MEDICAL WASTE'!E15</f>
        <v>0</v>
      </c>
    </row>
    <row r="31" spans="1:4" x14ac:dyDescent="0.25">
      <c r="B31" s="19" t="s">
        <v>107</v>
      </c>
      <c r="C31" s="59"/>
      <c r="D31" s="57">
        <f>'MEDICAL WASTE'!E21</f>
        <v>0</v>
      </c>
    </row>
    <row r="32" spans="1:4" x14ac:dyDescent="0.25">
      <c r="B32" s="19" t="s">
        <v>108</v>
      </c>
      <c r="C32" s="59"/>
      <c r="D32" s="57">
        <f>'MEDICAL WASTE'!E26</f>
        <v>0</v>
      </c>
    </row>
    <row r="33" spans="1:4" x14ac:dyDescent="0.25">
      <c r="B33" s="19" t="s">
        <v>109</v>
      </c>
      <c r="C33" s="59"/>
      <c r="D33" s="57">
        <f>'MEDICAL WASTE'!E34</f>
        <v>0</v>
      </c>
    </row>
    <row r="34" spans="1:4" x14ac:dyDescent="0.25">
      <c r="B34" s="19" t="s">
        <v>110</v>
      </c>
      <c r="C34" s="59"/>
      <c r="D34" s="57">
        <f>'MEDICAL WASTE'!E41</f>
        <v>0</v>
      </c>
    </row>
    <row r="35" spans="1:4" ht="20" thickBot="1" x14ac:dyDescent="0.3">
      <c r="B35" s="19" t="s">
        <v>55</v>
      </c>
      <c r="C35" s="22">
        <f>SUM(C28:C30)</f>
        <v>300</v>
      </c>
      <c r="D35" s="58">
        <f>SUM(D28:D34)/7</f>
        <v>0</v>
      </c>
    </row>
    <row r="39" spans="1:4" ht="20" thickBot="1" x14ac:dyDescent="0.3"/>
    <row r="40" spans="1:4" x14ac:dyDescent="0.25">
      <c r="A40" s="62">
        <v>3</v>
      </c>
      <c r="B40" s="64">
        <f>'MEDICAL WASTE (2)'!C2</f>
        <v>0</v>
      </c>
      <c r="C40" s="65"/>
      <c r="D40" s="66"/>
    </row>
    <row r="41" spans="1:4" ht="30" customHeight="1" x14ac:dyDescent="0.25">
      <c r="B41" s="18" t="s">
        <v>9</v>
      </c>
      <c r="C41" s="19" t="s">
        <v>53</v>
      </c>
      <c r="D41" s="20" t="s">
        <v>54</v>
      </c>
    </row>
    <row r="42" spans="1:4" x14ac:dyDescent="0.25">
      <c r="B42" s="18" t="s">
        <v>104</v>
      </c>
      <c r="C42" s="21">
        <v>100</v>
      </c>
      <c r="D42" s="20" t="str">
        <f>'MEDICAL WASTE (2)'!E5</f>
        <v>-</v>
      </c>
    </row>
    <row r="43" spans="1:4" x14ac:dyDescent="0.25">
      <c r="B43" s="18" t="s">
        <v>105</v>
      </c>
      <c r="C43" s="21">
        <v>100</v>
      </c>
      <c r="D43" s="20" t="str">
        <f>'MEDICAL WASTE (2)'!E8</f>
        <v>-</v>
      </c>
    </row>
    <row r="44" spans="1:4" x14ac:dyDescent="0.25">
      <c r="B44" s="18" t="s">
        <v>106</v>
      </c>
      <c r="C44" s="21">
        <v>100</v>
      </c>
      <c r="D44" s="57">
        <f>'MEDICAL WASTE (2)'!E15</f>
        <v>0</v>
      </c>
    </row>
    <row r="45" spans="1:4" x14ac:dyDescent="0.25">
      <c r="B45" s="19" t="s">
        <v>107</v>
      </c>
      <c r="C45" s="59"/>
      <c r="D45" s="57">
        <f>'MEDICAL WASTE (2)'!E21</f>
        <v>0</v>
      </c>
    </row>
    <row r="46" spans="1:4" x14ac:dyDescent="0.25">
      <c r="B46" s="19" t="s">
        <v>108</v>
      </c>
      <c r="C46" s="59"/>
      <c r="D46" s="57">
        <f>'MEDICAL WASTE (2)'!E26</f>
        <v>0</v>
      </c>
    </row>
    <row r="47" spans="1:4" x14ac:dyDescent="0.25">
      <c r="B47" s="19" t="s">
        <v>109</v>
      </c>
      <c r="C47" s="59"/>
      <c r="D47" s="57">
        <f>'MEDICAL WASTE (2)'!E34</f>
        <v>0</v>
      </c>
    </row>
    <row r="48" spans="1:4" x14ac:dyDescent="0.25">
      <c r="B48" s="19" t="s">
        <v>110</v>
      </c>
      <c r="C48" s="59"/>
      <c r="D48" s="57">
        <f>'MEDICAL WASTE (2)'!E41</f>
        <v>0</v>
      </c>
    </row>
    <row r="49" spans="1:4" ht="20" thickBot="1" x14ac:dyDescent="0.3">
      <c r="B49" s="19" t="s">
        <v>55</v>
      </c>
      <c r="C49" s="22">
        <f>SUM(C42:C44)</f>
        <v>300</v>
      </c>
      <c r="D49" s="58">
        <f>SUM(D42:D48)/7</f>
        <v>0</v>
      </c>
    </row>
    <row r="53" spans="1:4" ht="20" thickBot="1" x14ac:dyDescent="0.3"/>
    <row r="54" spans="1:4" x14ac:dyDescent="0.25">
      <c r="A54" s="62">
        <v>4</v>
      </c>
      <c r="B54" s="64">
        <f>'MEDICAL WASTE (3)'!C2</f>
        <v>0</v>
      </c>
      <c r="C54" s="65"/>
      <c r="D54" s="66"/>
    </row>
    <row r="55" spans="1:4" ht="30" customHeight="1" x14ac:dyDescent="0.25">
      <c r="B55" s="18" t="s">
        <v>9</v>
      </c>
      <c r="C55" s="19" t="s">
        <v>53</v>
      </c>
      <c r="D55" s="20" t="s">
        <v>54</v>
      </c>
    </row>
    <row r="56" spans="1:4" x14ac:dyDescent="0.25">
      <c r="B56" s="18" t="s">
        <v>104</v>
      </c>
      <c r="C56" s="21">
        <v>100</v>
      </c>
      <c r="D56" s="20" t="str">
        <f>'MEDICAL WASTE (3)'!E5</f>
        <v>-</v>
      </c>
    </row>
    <row r="57" spans="1:4" x14ac:dyDescent="0.25">
      <c r="B57" s="18" t="s">
        <v>105</v>
      </c>
      <c r="C57" s="21">
        <v>100</v>
      </c>
      <c r="D57" s="20" t="str">
        <f>'MEDICAL WASTE (3)'!E8</f>
        <v>-</v>
      </c>
    </row>
    <row r="58" spans="1:4" x14ac:dyDescent="0.25">
      <c r="B58" s="18" t="s">
        <v>106</v>
      </c>
      <c r="C58" s="21">
        <v>100</v>
      </c>
      <c r="D58" s="57">
        <f>'MEDICAL WASTE (3)'!E15</f>
        <v>0</v>
      </c>
    </row>
    <row r="59" spans="1:4" x14ac:dyDescent="0.25">
      <c r="B59" s="19" t="s">
        <v>107</v>
      </c>
      <c r="C59" s="59"/>
      <c r="D59" s="57">
        <f>'MEDICAL WASTE (3)'!E21</f>
        <v>0</v>
      </c>
    </row>
    <row r="60" spans="1:4" x14ac:dyDescent="0.25">
      <c r="B60" s="19" t="s">
        <v>108</v>
      </c>
      <c r="C60" s="59"/>
      <c r="D60" s="57">
        <f>'MEDICAL WASTE (3)'!E26</f>
        <v>0</v>
      </c>
    </row>
    <row r="61" spans="1:4" x14ac:dyDescent="0.25">
      <c r="B61" s="19" t="s">
        <v>109</v>
      </c>
      <c r="C61" s="59"/>
      <c r="D61" s="57">
        <f>'MEDICAL WASTE (3)'!E34</f>
        <v>0</v>
      </c>
    </row>
    <row r="62" spans="1:4" x14ac:dyDescent="0.25">
      <c r="B62" s="19" t="s">
        <v>110</v>
      </c>
      <c r="C62" s="59"/>
      <c r="D62" s="57">
        <f>'MEDICAL WASTE (3)'!E41</f>
        <v>0</v>
      </c>
    </row>
    <row r="63" spans="1:4" ht="20" thickBot="1" x14ac:dyDescent="0.3">
      <c r="B63" s="19" t="s">
        <v>55</v>
      </c>
      <c r="C63" s="22">
        <f>SUM(C56:C58)</f>
        <v>300</v>
      </c>
      <c r="D63" s="58">
        <f>SUM(D56:D62)/7</f>
        <v>0</v>
      </c>
    </row>
    <row r="64" spans="1:4" x14ac:dyDescent="0.25">
      <c r="B64" s="60"/>
      <c r="C64" s="23"/>
      <c r="D64" s="61"/>
    </row>
    <row r="65" spans="1:4" x14ac:dyDescent="0.25">
      <c r="B65" s="60"/>
      <c r="C65" s="23"/>
      <c r="D65" s="61"/>
    </row>
    <row r="66" spans="1:4" x14ac:dyDescent="0.25">
      <c r="B66" s="60"/>
      <c r="C66" s="23"/>
      <c r="D66" s="61"/>
    </row>
    <row r="67" spans="1:4" ht="20" thickBot="1" x14ac:dyDescent="0.3"/>
    <row r="68" spans="1:4" x14ac:dyDescent="0.25">
      <c r="A68" s="62">
        <v>5</v>
      </c>
      <c r="B68" s="64">
        <f>'MEDICAL WASTE (4)'!C2</f>
        <v>0</v>
      </c>
      <c r="C68" s="65"/>
      <c r="D68" s="66"/>
    </row>
    <row r="69" spans="1:4" ht="30.75" customHeight="1" x14ac:dyDescent="0.25">
      <c r="B69" s="18" t="s">
        <v>9</v>
      </c>
      <c r="C69" s="19" t="s">
        <v>53</v>
      </c>
      <c r="D69" s="20" t="s">
        <v>54</v>
      </c>
    </row>
    <row r="70" spans="1:4" x14ac:dyDescent="0.25">
      <c r="B70" s="18" t="s">
        <v>104</v>
      </c>
      <c r="C70" s="21">
        <v>100</v>
      </c>
      <c r="D70" s="20" t="str">
        <f>'MEDICAL WASTE (4)'!E5</f>
        <v>-</v>
      </c>
    </row>
    <row r="71" spans="1:4" x14ac:dyDescent="0.25">
      <c r="B71" s="18" t="s">
        <v>105</v>
      </c>
      <c r="C71" s="21">
        <v>100</v>
      </c>
      <c r="D71" s="20" t="str">
        <f>'MEDICAL WASTE (4)'!E8</f>
        <v>-</v>
      </c>
    </row>
    <row r="72" spans="1:4" x14ac:dyDescent="0.25">
      <c r="B72" s="18" t="s">
        <v>106</v>
      </c>
      <c r="C72" s="21">
        <v>100</v>
      </c>
      <c r="D72" s="57">
        <f>'MEDICAL WASTE (4)'!E15</f>
        <v>0</v>
      </c>
    </row>
    <row r="73" spans="1:4" x14ac:dyDescent="0.25">
      <c r="B73" s="19" t="s">
        <v>107</v>
      </c>
      <c r="C73" s="59"/>
      <c r="D73" s="57">
        <f>'MEDICAL WASTE (4)'!E21</f>
        <v>0</v>
      </c>
    </row>
    <row r="74" spans="1:4" x14ac:dyDescent="0.25">
      <c r="B74" s="19" t="s">
        <v>108</v>
      </c>
      <c r="C74" s="59"/>
      <c r="D74" s="57">
        <f>'MEDICAL WASTE (4)'!E26</f>
        <v>0</v>
      </c>
    </row>
    <row r="75" spans="1:4" x14ac:dyDescent="0.25">
      <c r="B75" s="19" t="s">
        <v>109</v>
      </c>
      <c r="C75" s="59"/>
      <c r="D75" s="57">
        <f>'MEDICAL WASTE (4)'!E34</f>
        <v>0</v>
      </c>
    </row>
    <row r="76" spans="1:4" x14ac:dyDescent="0.25">
      <c r="B76" s="19" t="s">
        <v>110</v>
      </c>
      <c r="C76" s="59"/>
      <c r="D76" s="57">
        <f>'MEDICAL WASTE (4)'!E41</f>
        <v>0</v>
      </c>
    </row>
    <row r="77" spans="1:4" ht="20" thickBot="1" x14ac:dyDescent="0.3">
      <c r="B77" s="19" t="s">
        <v>55</v>
      </c>
      <c r="C77" s="22">
        <f>SUM(C70:C72)</f>
        <v>300</v>
      </c>
      <c r="D77" s="58">
        <f>SUM(D70:D76)/7</f>
        <v>0</v>
      </c>
    </row>
    <row r="78" spans="1:4" x14ac:dyDescent="0.25">
      <c r="B78" s="60"/>
      <c r="C78" s="23"/>
      <c r="D78" s="61"/>
    </row>
    <row r="79" spans="1:4" x14ac:dyDescent="0.25">
      <c r="B79" s="60"/>
      <c r="C79" s="23"/>
      <c r="D79" s="61"/>
    </row>
    <row r="80" spans="1:4" x14ac:dyDescent="0.25">
      <c r="B80" s="60"/>
      <c r="C80" s="23"/>
      <c r="D80" s="61"/>
    </row>
    <row r="81" spans="1:4" ht="20" thickBot="1" x14ac:dyDescent="0.3"/>
    <row r="82" spans="1:4" x14ac:dyDescent="0.25">
      <c r="A82" s="62">
        <v>6</v>
      </c>
      <c r="B82" s="67">
        <f>'MEDICAL WASTE (5)'!C2</f>
        <v>0</v>
      </c>
      <c r="C82" s="68"/>
      <c r="D82" s="69"/>
    </row>
    <row r="83" spans="1:4" ht="30.75" customHeight="1" x14ac:dyDescent="0.25">
      <c r="B83" s="18" t="s">
        <v>9</v>
      </c>
      <c r="C83" s="19" t="s">
        <v>53</v>
      </c>
      <c r="D83" s="20" t="s">
        <v>54</v>
      </c>
    </row>
    <row r="84" spans="1:4" x14ac:dyDescent="0.25">
      <c r="B84" s="18" t="s">
        <v>104</v>
      </c>
      <c r="C84" s="21">
        <v>100</v>
      </c>
      <c r="D84" s="20" t="str">
        <f>'MEDICAL WASTE (5)'!E5</f>
        <v>-</v>
      </c>
    </row>
    <row r="85" spans="1:4" x14ac:dyDescent="0.25">
      <c r="B85" s="18" t="s">
        <v>105</v>
      </c>
      <c r="C85" s="21">
        <v>100</v>
      </c>
      <c r="D85" s="20" t="str">
        <f>'MEDICAL WASTE (5)'!E8</f>
        <v>-</v>
      </c>
    </row>
    <row r="86" spans="1:4" x14ac:dyDescent="0.25">
      <c r="B86" s="18" t="s">
        <v>106</v>
      </c>
      <c r="C86" s="21">
        <v>100</v>
      </c>
      <c r="D86" s="57">
        <f>'MEDICAL WASTE (5)'!E15</f>
        <v>0</v>
      </c>
    </row>
    <row r="87" spans="1:4" x14ac:dyDescent="0.25">
      <c r="B87" s="19" t="s">
        <v>107</v>
      </c>
      <c r="C87" s="59"/>
      <c r="D87" s="57">
        <f>'MEDICAL WASTE (5)'!E21</f>
        <v>0</v>
      </c>
    </row>
    <row r="88" spans="1:4" x14ac:dyDescent="0.25">
      <c r="B88" s="19" t="s">
        <v>108</v>
      </c>
      <c r="C88" s="59"/>
      <c r="D88" s="57">
        <f>'MEDICAL WASTE (5)'!E26</f>
        <v>0</v>
      </c>
    </row>
    <row r="89" spans="1:4" x14ac:dyDescent="0.25">
      <c r="B89" s="19" t="s">
        <v>109</v>
      </c>
      <c r="C89" s="59"/>
      <c r="D89" s="57">
        <f>'MEDICAL WASTE (5)'!E34</f>
        <v>0</v>
      </c>
    </row>
    <row r="90" spans="1:4" x14ac:dyDescent="0.25">
      <c r="B90" s="19" t="s">
        <v>110</v>
      </c>
      <c r="C90" s="59"/>
      <c r="D90" s="57">
        <f>'MEDICAL WASTE (5)'!E41</f>
        <v>0</v>
      </c>
    </row>
    <row r="91" spans="1:4" ht="20" thickBot="1" x14ac:dyDescent="0.3">
      <c r="B91" s="19" t="s">
        <v>55</v>
      </c>
      <c r="C91" s="22">
        <f>SUM(C84:C86)</f>
        <v>300</v>
      </c>
      <c r="D91" s="58">
        <f>SUM(D84:D90)/7</f>
        <v>0</v>
      </c>
    </row>
    <row r="92" spans="1:4" x14ac:dyDescent="0.25">
      <c r="B92" s="60"/>
      <c r="C92" s="23"/>
      <c r="D92" s="61"/>
    </row>
    <row r="93" spans="1:4" x14ac:dyDescent="0.25">
      <c r="B93" s="60"/>
      <c r="C93" s="23"/>
      <c r="D93" s="61"/>
    </row>
    <row r="94" spans="1:4" x14ac:dyDescent="0.25">
      <c r="B94" s="60"/>
      <c r="C94" s="23"/>
      <c r="D94" s="61"/>
    </row>
    <row r="95" spans="1:4" ht="20" thickBot="1" x14ac:dyDescent="0.3"/>
    <row r="96" spans="1:4" x14ac:dyDescent="0.25">
      <c r="A96" s="62">
        <v>7</v>
      </c>
      <c r="B96" s="67">
        <f>'MEDICAL WASTE (6)'!C2</f>
        <v>0</v>
      </c>
      <c r="C96" s="68"/>
      <c r="D96" s="69"/>
    </row>
    <row r="97" spans="1:4" ht="30" customHeight="1" x14ac:dyDescent="0.25">
      <c r="B97" s="18" t="s">
        <v>9</v>
      </c>
      <c r="C97" s="19" t="s">
        <v>53</v>
      </c>
      <c r="D97" s="20" t="s">
        <v>54</v>
      </c>
    </row>
    <row r="98" spans="1:4" x14ac:dyDescent="0.25">
      <c r="B98" s="18" t="s">
        <v>104</v>
      </c>
      <c r="C98" s="21">
        <v>100</v>
      </c>
      <c r="D98" s="20" t="str">
        <f>'MEDICAL WASTE (6)'!E5</f>
        <v>-</v>
      </c>
    </row>
    <row r="99" spans="1:4" x14ac:dyDescent="0.25">
      <c r="B99" s="18" t="s">
        <v>105</v>
      </c>
      <c r="C99" s="21">
        <v>100</v>
      </c>
      <c r="D99" s="20" t="str">
        <f>'MEDICAL WASTE (6)'!E8</f>
        <v>-</v>
      </c>
    </row>
    <row r="100" spans="1:4" x14ac:dyDescent="0.25">
      <c r="B100" s="18" t="s">
        <v>106</v>
      </c>
      <c r="C100" s="21">
        <v>100</v>
      </c>
      <c r="D100" s="57">
        <f>'MEDICAL WASTE (6)'!E15</f>
        <v>0</v>
      </c>
    </row>
    <row r="101" spans="1:4" x14ac:dyDescent="0.25">
      <c r="B101" s="19" t="s">
        <v>107</v>
      </c>
      <c r="C101" s="59"/>
      <c r="D101" s="57">
        <f>'MEDICAL WASTE (6)'!E21</f>
        <v>0</v>
      </c>
    </row>
    <row r="102" spans="1:4" x14ac:dyDescent="0.25">
      <c r="B102" s="19" t="s">
        <v>108</v>
      </c>
      <c r="C102" s="59"/>
      <c r="D102" s="57">
        <f>'MEDICAL WASTE (6)'!E26</f>
        <v>0</v>
      </c>
    </row>
    <row r="103" spans="1:4" x14ac:dyDescent="0.25">
      <c r="B103" s="19" t="s">
        <v>109</v>
      </c>
      <c r="C103" s="59"/>
      <c r="D103" s="57">
        <f>'MEDICAL WASTE (6)'!E34</f>
        <v>0</v>
      </c>
    </row>
    <row r="104" spans="1:4" x14ac:dyDescent="0.25">
      <c r="B104" s="19" t="s">
        <v>110</v>
      </c>
      <c r="C104" s="59"/>
      <c r="D104" s="57">
        <f>'MEDICAL WASTE (6)'!E41</f>
        <v>0</v>
      </c>
    </row>
    <row r="105" spans="1:4" ht="20" thickBot="1" x14ac:dyDescent="0.3">
      <c r="B105" s="19" t="s">
        <v>55</v>
      </c>
      <c r="C105" s="22">
        <f>SUM(C98:C100)</f>
        <v>300</v>
      </c>
      <c r="D105" s="58">
        <f>SUM(D98:D104)/7</f>
        <v>0</v>
      </c>
    </row>
    <row r="106" spans="1:4" x14ac:dyDescent="0.25">
      <c r="B106" s="60"/>
      <c r="C106" s="23"/>
      <c r="D106" s="61"/>
    </row>
    <row r="107" spans="1:4" x14ac:dyDescent="0.25">
      <c r="B107" s="60"/>
      <c r="C107" s="23"/>
      <c r="D107" s="61"/>
    </row>
    <row r="108" spans="1:4" x14ac:dyDescent="0.25">
      <c r="B108" s="60"/>
      <c r="C108" s="23"/>
      <c r="D108" s="61"/>
    </row>
    <row r="109" spans="1:4" ht="20" thickBot="1" x14ac:dyDescent="0.3"/>
    <row r="110" spans="1:4" x14ac:dyDescent="0.25">
      <c r="A110" s="62">
        <v>8</v>
      </c>
      <c r="B110" s="67">
        <f>'MEDICAL WASTE (7)'!C2</f>
        <v>0</v>
      </c>
      <c r="C110" s="68"/>
      <c r="D110" s="69"/>
    </row>
    <row r="111" spans="1:4" ht="30.75" customHeight="1" x14ac:dyDescent="0.25">
      <c r="B111" s="18" t="s">
        <v>9</v>
      </c>
      <c r="C111" s="19" t="s">
        <v>53</v>
      </c>
      <c r="D111" s="20" t="s">
        <v>54</v>
      </c>
    </row>
    <row r="112" spans="1:4" x14ac:dyDescent="0.25">
      <c r="B112" s="18" t="s">
        <v>104</v>
      </c>
      <c r="C112" s="21">
        <v>100</v>
      </c>
      <c r="D112" s="20" t="str">
        <f>'MEDICAL WASTE (7)'!E5</f>
        <v>-</v>
      </c>
    </row>
    <row r="113" spans="1:4" x14ac:dyDescent="0.25">
      <c r="B113" s="18" t="s">
        <v>105</v>
      </c>
      <c r="C113" s="21">
        <v>100</v>
      </c>
      <c r="D113" s="20" t="str">
        <f>'MEDICAL WASTE (7)'!E8</f>
        <v>-</v>
      </c>
    </row>
    <row r="114" spans="1:4" x14ac:dyDescent="0.25">
      <c r="B114" s="18" t="s">
        <v>106</v>
      </c>
      <c r="C114" s="21">
        <v>100</v>
      </c>
      <c r="D114" s="57">
        <f>'MEDICAL WASTE (7)'!E15</f>
        <v>0</v>
      </c>
    </row>
    <row r="115" spans="1:4" x14ac:dyDescent="0.25">
      <c r="B115" s="19" t="s">
        <v>107</v>
      </c>
      <c r="C115" s="59"/>
      <c r="D115" s="57">
        <f>'MEDICAL WASTE (7)'!E21</f>
        <v>0</v>
      </c>
    </row>
    <row r="116" spans="1:4" x14ac:dyDescent="0.25">
      <c r="B116" s="19" t="s">
        <v>108</v>
      </c>
      <c r="C116" s="59"/>
      <c r="D116" s="57">
        <f>'MEDICAL WASTE (7)'!E26</f>
        <v>0</v>
      </c>
    </row>
    <row r="117" spans="1:4" x14ac:dyDescent="0.25">
      <c r="B117" s="19" t="s">
        <v>109</v>
      </c>
      <c r="C117" s="59"/>
      <c r="D117" s="57">
        <f>'MEDICAL WASTE (7)'!E34</f>
        <v>0</v>
      </c>
    </row>
    <row r="118" spans="1:4" x14ac:dyDescent="0.25">
      <c r="B118" s="19" t="s">
        <v>110</v>
      </c>
      <c r="C118" s="59"/>
      <c r="D118" s="57">
        <f>'MEDICAL WASTE (7)'!E41</f>
        <v>0</v>
      </c>
    </row>
    <row r="119" spans="1:4" ht="20" thickBot="1" x14ac:dyDescent="0.3">
      <c r="B119" s="19" t="s">
        <v>55</v>
      </c>
      <c r="C119" s="22">
        <f>SUM(C112:C114)</f>
        <v>300</v>
      </c>
      <c r="D119" s="58">
        <f>SUM(D112:D118)/7</f>
        <v>0</v>
      </c>
    </row>
    <row r="120" spans="1:4" x14ac:dyDescent="0.25">
      <c r="B120" s="60"/>
      <c r="C120" s="23"/>
      <c r="D120" s="61"/>
    </row>
    <row r="121" spans="1:4" x14ac:dyDescent="0.25">
      <c r="B121" s="60"/>
      <c r="C121" s="23"/>
      <c r="D121" s="61"/>
    </row>
    <row r="122" spans="1:4" x14ac:dyDescent="0.25">
      <c r="B122" s="60"/>
      <c r="C122" s="23"/>
      <c r="D122" s="61"/>
    </row>
    <row r="123" spans="1:4" ht="20" thickBot="1" x14ac:dyDescent="0.3"/>
    <row r="124" spans="1:4" x14ac:dyDescent="0.25">
      <c r="A124" s="62">
        <v>9</v>
      </c>
      <c r="B124" s="67">
        <f>'MEDICAL WASTE (8)'!C2</f>
        <v>0</v>
      </c>
      <c r="C124" s="68"/>
      <c r="D124" s="69"/>
    </row>
    <row r="125" spans="1:4" ht="30.75" customHeight="1" x14ac:dyDescent="0.25">
      <c r="B125" s="18" t="s">
        <v>9</v>
      </c>
      <c r="C125" s="19" t="s">
        <v>53</v>
      </c>
      <c r="D125" s="20" t="s">
        <v>54</v>
      </c>
    </row>
    <row r="126" spans="1:4" x14ac:dyDescent="0.25">
      <c r="B126" s="18" t="s">
        <v>104</v>
      </c>
      <c r="C126" s="21">
        <v>100</v>
      </c>
      <c r="D126" s="20" t="str">
        <f>'MEDICAL WASTE (8)'!E5</f>
        <v>-</v>
      </c>
    </row>
    <row r="127" spans="1:4" x14ac:dyDescent="0.25">
      <c r="B127" s="18" t="s">
        <v>105</v>
      </c>
      <c r="C127" s="21">
        <v>100</v>
      </c>
      <c r="D127" s="20" t="str">
        <f>'MEDICAL WASTE (8)'!E8</f>
        <v>-</v>
      </c>
    </row>
    <row r="128" spans="1:4" x14ac:dyDescent="0.25">
      <c r="B128" s="18" t="s">
        <v>106</v>
      </c>
      <c r="C128" s="21">
        <v>100</v>
      </c>
      <c r="D128" s="57">
        <f>'MEDICAL WASTE (8)'!E15</f>
        <v>0</v>
      </c>
    </row>
    <row r="129" spans="1:4" x14ac:dyDescent="0.25">
      <c r="B129" s="19" t="s">
        <v>107</v>
      </c>
      <c r="C129" s="59"/>
      <c r="D129" s="57">
        <f>'MEDICAL WASTE (8)'!E21</f>
        <v>0</v>
      </c>
    </row>
    <row r="130" spans="1:4" x14ac:dyDescent="0.25">
      <c r="B130" s="19" t="s">
        <v>108</v>
      </c>
      <c r="C130" s="59"/>
      <c r="D130" s="57">
        <f>'MEDICAL WASTE (8)'!E26</f>
        <v>0</v>
      </c>
    </row>
    <row r="131" spans="1:4" x14ac:dyDescent="0.25">
      <c r="B131" s="19" t="s">
        <v>109</v>
      </c>
      <c r="C131" s="59"/>
      <c r="D131" s="57">
        <f>'MEDICAL WASTE (8)'!E34</f>
        <v>0</v>
      </c>
    </row>
    <row r="132" spans="1:4" x14ac:dyDescent="0.25">
      <c r="B132" s="19" t="s">
        <v>110</v>
      </c>
      <c r="C132" s="59"/>
      <c r="D132" s="57">
        <f>'MEDICAL WASTE (8)'!E41</f>
        <v>0</v>
      </c>
    </row>
    <row r="133" spans="1:4" ht="20" thickBot="1" x14ac:dyDescent="0.3">
      <c r="B133" s="19" t="s">
        <v>55</v>
      </c>
      <c r="C133" s="22">
        <f>SUM(C126:C128)</f>
        <v>300</v>
      </c>
      <c r="D133" s="58">
        <f>SUM(D126:D132)/7</f>
        <v>0</v>
      </c>
    </row>
    <row r="134" spans="1:4" x14ac:dyDescent="0.25">
      <c r="B134" s="60"/>
      <c r="C134" s="23"/>
      <c r="D134" s="61"/>
    </row>
    <row r="135" spans="1:4" x14ac:dyDescent="0.25">
      <c r="B135" s="60"/>
      <c r="C135" s="23"/>
      <c r="D135" s="61"/>
    </row>
    <row r="136" spans="1:4" x14ac:dyDescent="0.25">
      <c r="B136" s="60"/>
      <c r="C136" s="23"/>
      <c r="D136" s="61"/>
    </row>
    <row r="137" spans="1:4" ht="20" thickBot="1" x14ac:dyDescent="0.3"/>
    <row r="138" spans="1:4" x14ac:dyDescent="0.25">
      <c r="A138" s="62">
        <v>10</v>
      </c>
      <c r="B138" s="67">
        <f>'MEDICAL WASTE (9)'!C2</f>
        <v>0</v>
      </c>
      <c r="C138" s="68"/>
      <c r="D138" s="69"/>
    </row>
    <row r="139" spans="1:4" ht="30.75" customHeight="1" x14ac:dyDescent="0.25">
      <c r="B139" s="18" t="s">
        <v>9</v>
      </c>
      <c r="C139" s="19" t="s">
        <v>53</v>
      </c>
      <c r="D139" s="20" t="s">
        <v>54</v>
      </c>
    </row>
    <row r="140" spans="1:4" x14ac:dyDescent="0.25">
      <c r="B140" s="18" t="s">
        <v>104</v>
      </c>
      <c r="C140" s="21">
        <v>100</v>
      </c>
      <c r="D140" s="20" t="str">
        <f>'MEDICAL WASTE (9)'!E5</f>
        <v>-</v>
      </c>
    </row>
    <row r="141" spans="1:4" x14ac:dyDescent="0.25">
      <c r="B141" s="18" t="s">
        <v>105</v>
      </c>
      <c r="C141" s="21">
        <v>100</v>
      </c>
      <c r="D141" s="20" t="str">
        <f>'MEDICAL WASTE (9)'!E8</f>
        <v>-</v>
      </c>
    </row>
    <row r="142" spans="1:4" x14ac:dyDescent="0.25">
      <c r="B142" s="18" t="s">
        <v>106</v>
      </c>
      <c r="C142" s="21">
        <v>100</v>
      </c>
      <c r="D142" s="57">
        <f>'MEDICAL WASTE (9)'!E15</f>
        <v>0</v>
      </c>
    </row>
    <row r="143" spans="1:4" x14ac:dyDescent="0.25">
      <c r="B143" s="19" t="s">
        <v>107</v>
      </c>
      <c r="C143" s="59"/>
      <c r="D143" s="57">
        <f>'MEDICAL WASTE (9)'!E21</f>
        <v>0</v>
      </c>
    </row>
    <row r="144" spans="1:4" x14ac:dyDescent="0.25">
      <c r="B144" s="19" t="s">
        <v>108</v>
      </c>
      <c r="C144" s="59"/>
      <c r="D144" s="57">
        <f>'MEDICAL WASTE (9)'!E26</f>
        <v>0</v>
      </c>
    </row>
    <row r="145" spans="1:4" x14ac:dyDescent="0.25">
      <c r="B145" s="19" t="s">
        <v>109</v>
      </c>
      <c r="C145" s="59"/>
      <c r="D145" s="57">
        <f>'MEDICAL WASTE (9)'!E34</f>
        <v>0</v>
      </c>
    </row>
    <row r="146" spans="1:4" x14ac:dyDescent="0.25">
      <c r="B146" s="19" t="s">
        <v>110</v>
      </c>
      <c r="C146" s="59"/>
      <c r="D146" s="57">
        <f>'MEDICAL WASTE (9)'!E41</f>
        <v>0</v>
      </c>
    </row>
    <row r="147" spans="1:4" ht="20" thickBot="1" x14ac:dyDescent="0.3">
      <c r="B147" s="19" t="s">
        <v>55</v>
      </c>
      <c r="C147" s="22">
        <f>SUM(C140:C142)</f>
        <v>300</v>
      </c>
      <c r="D147" s="58">
        <f>SUM(D140:D146)/7</f>
        <v>0</v>
      </c>
    </row>
    <row r="148" spans="1:4" x14ac:dyDescent="0.25">
      <c r="B148" s="60"/>
      <c r="C148" s="23"/>
      <c r="D148" s="61"/>
    </row>
    <row r="149" spans="1:4" x14ac:dyDescent="0.25">
      <c r="B149" s="60"/>
      <c r="C149" s="23"/>
      <c r="D149" s="61"/>
    </row>
    <row r="150" spans="1:4" x14ac:dyDescent="0.25">
      <c r="B150" s="60"/>
      <c r="C150" s="23"/>
      <c r="D150" s="61"/>
    </row>
    <row r="151" spans="1:4" ht="20" thickBot="1" x14ac:dyDescent="0.3"/>
    <row r="152" spans="1:4" x14ac:dyDescent="0.25">
      <c r="A152" s="62">
        <v>11</v>
      </c>
      <c r="B152" s="67">
        <f>'MEDICAL WASTE (10)'!C2</f>
        <v>0</v>
      </c>
      <c r="C152" s="68"/>
      <c r="D152" s="69"/>
    </row>
    <row r="153" spans="1:4" ht="30.75" customHeight="1" x14ac:dyDescent="0.25">
      <c r="B153" s="18" t="s">
        <v>9</v>
      </c>
      <c r="C153" s="19" t="s">
        <v>53</v>
      </c>
      <c r="D153" s="20" t="s">
        <v>54</v>
      </c>
    </row>
    <row r="154" spans="1:4" x14ac:dyDescent="0.25">
      <c r="B154" s="18" t="s">
        <v>104</v>
      </c>
      <c r="C154" s="21">
        <v>100</v>
      </c>
      <c r="D154" s="20" t="str">
        <f>'MEDICAL WASTE (10)'!E5</f>
        <v>-</v>
      </c>
    </row>
    <row r="155" spans="1:4" x14ac:dyDescent="0.25">
      <c r="B155" s="18" t="s">
        <v>105</v>
      </c>
      <c r="C155" s="21">
        <v>100</v>
      </c>
      <c r="D155" s="20" t="str">
        <f>'MEDICAL WASTE (10)'!E8</f>
        <v>-</v>
      </c>
    </row>
    <row r="156" spans="1:4" x14ac:dyDescent="0.25">
      <c r="B156" s="18" t="s">
        <v>106</v>
      </c>
      <c r="C156" s="21">
        <v>100</v>
      </c>
      <c r="D156" s="57">
        <f>'MEDICAL WASTE (10)'!E15</f>
        <v>0</v>
      </c>
    </row>
    <row r="157" spans="1:4" x14ac:dyDescent="0.25">
      <c r="B157" s="19" t="s">
        <v>107</v>
      </c>
      <c r="C157" s="59"/>
      <c r="D157" s="57">
        <f>'MEDICAL WASTE (10)'!E21</f>
        <v>0</v>
      </c>
    </row>
    <row r="158" spans="1:4" x14ac:dyDescent="0.25">
      <c r="B158" s="19" t="s">
        <v>108</v>
      </c>
      <c r="C158" s="59"/>
      <c r="D158" s="57">
        <f>'MEDICAL WASTE (10)'!E26</f>
        <v>0</v>
      </c>
    </row>
    <row r="159" spans="1:4" x14ac:dyDescent="0.25">
      <c r="B159" s="19" t="s">
        <v>109</v>
      </c>
      <c r="C159" s="59"/>
      <c r="D159" s="57">
        <f>'MEDICAL WASTE (10)'!E34</f>
        <v>0</v>
      </c>
    </row>
    <row r="160" spans="1:4" x14ac:dyDescent="0.25">
      <c r="B160" s="19" t="s">
        <v>110</v>
      </c>
      <c r="C160" s="59"/>
      <c r="D160" s="57">
        <f>'MEDICAL WASTE (10)'!E41</f>
        <v>0</v>
      </c>
    </row>
    <row r="161" spans="1:4" ht="20" thickBot="1" x14ac:dyDescent="0.3">
      <c r="B161" s="19" t="s">
        <v>55</v>
      </c>
      <c r="C161" s="22">
        <f>SUM(C154:C156)</f>
        <v>300</v>
      </c>
      <c r="D161" s="58">
        <f>SUM(D154:D160)/7</f>
        <v>0</v>
      </c>
    </row>
    <row r="162" spans="1:4" x14ac:dyDescent="0.25">
      <c r="B162" s="60"/>
      <c r="C162" s="23"/>
      <c r="D162" s="61"/>
    </row>
    <row r="163" spans="1:4" x14ac:dyDescent="0.25">
      <c r="B163" s="60"/>
      <c r="C163" s="23"/>
      <c r="D163" s="61"/>
    </row>
    <row r="164" spans="1:4" x14ac:dyDescent="0.25">
      <c r="B164" s="60"/>
      <c r="C164" s="23"/>
      <c r="D164" s="61"/>
    </row>
    <row r="165" spans="1:4" ht="20" thickBot="1" x14ac:dyDescent="0.3"/>
    <row r="166" spans="1:4" x14ac:dyDescent="0.25">
      <c r="A166" s="62">
        <v>12</v>
      </c>
      <c r="B166" s="64">
        <f>'MEDICAL WASTE (11)'!C2</f>
        <v>0</v>
      </c>
      <c r="C166" s="65"/>
      <c r="D166" s="66"/>
    </row>
    <row r="167" spans="1:4" ht="28.5" customHeight="1" x14ac:dyDescent="0.25">
      <c r="B167" s="18" t="s">
        <v>9</v>
      </c>
      <c r="C167" s="19" t="s">
        <v>53</v>
      </c>
      <c r="D167" s="20" t="s">
        <v>54</v>
      </c>
    </row>
    <row r="168" spans="1:4" x14ac:dyDescent="0.25">
      <c r="B168" s="18" t="s">
        <v>104</v>
      </c>
      <c r="C168" s="21">
        <v>100</v>
      </c>
      <c r="D168" s="20" t="str">
        <f>'MEDICAL WASTE (11)'!E5</f>
        <v>-</v>
      </c>
    </row>
    <row r="169" spans="1:4" x14ac:dyDescent="0.25">
      <c r="B169" s="18" t="s">
        <v>105</v>
      </c>
      <c r="C169" s="21">
        <v>100</v>
      </c>
      <c r="D169" s="20" t="str">
        <f>'MEDICAL WASTE (11)'!E8</f>
        <v>-</v>
      </c>
    </row>
    <row r="170" spans="1:4" x14ac:dyDescent="0.25">
      <c r="B170" s="18" t="s">
        <v>106</v>
      </c>
      <c r="C170" s="21">
        <v>100</v>
      </c>
      <c r="D170" s="57">
        <f>'MEDICAL WASTE (11)'!E15</f>
        <v>0</v>
      </c>
    </row>
    <row r="171" spans="1:4" x14ac:dyDescent="0.25">
      <c r="B171" s="19" t="s">
        <v>107</v>
      </c>
      <c r="C171" s="59"/>
      <c r="D171" s="57">
        <f>'MEDICAL WASTE (11)'!E21</f>
        <v>0</v>
      </c>
    </row>
    <row r="172" spans="1:4" x14ac:dyDescent="0.25">
      <c r="B172" s="19" t="s">
        <v>108</v>
      </c>
      <c r="C172" s="59"/>
      <c r="D172" s="57">
        <f>'MEDICAL WASTE (11)'!E26</f>
        <v>0</v>
      </c>
    </row>
    <row r="173" spans="1:4" x14ac:dyDescent="0.25">
      <c r="B173" s="19" t="s">
        <v>109</v>
      </c>
      <c r="C173" s="59"/>
      <c r="D173" s="57">
        <f>'MEDICAL WASTE (11)'!E34</f>
        <v>0</v>
      </c>
    </row>
    <row r="174" spans="1:4" x14ac:dyDescent="0.25">
      <c r="B174" s="19" t="s">
        <v>110</v>
      </c>
      <c r="C174" s="59"/>
      <c r="D174" s="57">
        <f>'MEDICAL WASTE (11)'!E41</f>
        <v>0</v>
      </c>
    </row>
    <row r="175" spans="1:4" ht="20" thickBot="1" x14ac:dyDescent="0.3">
      <c r="B175" s="19" t="s">
        <v>55</v>
      </c>
      <c r="C175" s="22">
        <f>SUM(C168:C170)</f>
        <v>300</v>
      </c>
      <c r="D175" s="58">
        <f>SUM(D168:D174)/7</f>
        <v>0</v>
      </c>
    </row>
    <row r="179" spans="1:4" ht="20" thickBot="1" x14ac:dyDescent="0.3"/>
    <row r="180" spans="1:4" x14ac:dyDescent="0.25">
      <c r="A180" s="62">
        <v>13</v>
      </c>
      <c r="B180" s="67">
        <f>'MEDICAL WASTE (12)'!C2</f>
        <v>0</v>
      </c>
      <c r="C180" s="68"/>
      <c r="D180" s="69"/>
    </row>
    <row r="181" spans="1:4" ht="30.75" customHeight="1" x14ac:dyDescent="0.25">
      <c r="B181" s="18" t="s">
        <v>9</v>
      </c>
      <c r="C181" s="19" t="s">
        <v>53</v>
      </c>
      <c r="D181" s="20" t="s">
        <v>54</v>
      </c>
    </row>
    <row r="182" spans="1:4" x14ac:dyDescent="0.25">
      <c r="B182" s="18" t="s">
        <v>104</v>
      </c>
      <c r="C182" s="21">
        <v>100</v>
      </c>
      <c r="D182" s="20" t="str">
        <f>'MEDICAL WASTE (12)'!E5</f>
        <v>-</v>
      </c>
    </row>
    <row r="183" spans="1:4" x14ac:dyDescent="0.25">
      <c r="B183" s="18" t="s">
        <v>105</v>
      </c>
      <c r="C183" s="21">
        <v>100</v>
      </c>
      <c r="D183" s="20" t="str">
        <f>'MEDICAL WASTE (12)'!E8</f>
        <v>-</v>
      </c>
    </row>
    <row r="184" spans="1:4" x14ac:dyDescent="0.25">
      <c r="B184" s="18" t="s">
        <v>106</v>
      </c>
      <c r="C184" s="21">
        <v>100</v>
      </c>
      <c r="D184" s="57">
        <f>'MEDICAL WASTE (12)'!E15</f>
        <v>0</v>
      </c>
    </row>
    <row r="185" spans="1:4" x14ac:dyDescent="0.25">
      <c r="B185" s="19" t="s">
        <v>107</v>
      </c>
      <c r="C185" s="59"/>
      <c r="D185" s="57">
        <f>'MEDICAL WASTE (12)'!E21</f>
        <v>0</v>
      </c>
    </row>
    <row r="186" spans="1:4" x14ac:dyDescent="0.25">
      <c r="B186" s="19" t="s">
        <v>108</v>
      </c>
      <c r="C186" s="59"/>
      <c r="D186" s="57">
        <f>'MEDICAL WASTE (12)'!E26</f>
        <v>0</v>
      </c>
    </row>
    <row r="187" spans="1:4" x14ac:dyDescent="0.25">
      <c r="B187" s="19" t="s">
        <v>109</v>
      </c>
      <c r="C187" s="59"/>
      <c r="D187" s="57">
        <f>'MEDICAL WASTE (12)'!E34</f>
        <v>0</v>
      </c>
    </row>
    <row r="188" spans="1:4" x14ac:dyDescent="0.25">
      <c r="B188" s="19" t="s">
        <v>110</v>
      </c>
      <c r="C188" s="59"/>
      <c r="D188" s="57">
        <f>'MEDICAL WASTE (12)'!E41</f>
        <v>0</v>
      </c>
    </row>
    <row r="189" spans="1:4" ht="20" thickBot="1" x14ac:dyDescent="0.3">
      <c r="B189" s="19" t="s">
        <v>55</v>
      </c>
      <c r="C189" s="22">
        <f>SUM(C182:C184)</f>
        <v>300</v>
      </c>
      <c r="D189" s="58">
        <f>SUM(D182:D188)/7</f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28AE-7EC9-4893-9A23-C630368E2CCB}">
  <dimension ref="B4:K18"/>
  <sheetViews>
    <sheetView showZeros="0" workbookViewId="0">
      <selection activeCell="G12" sqref="G12"/>
    </sheetView>
  </sheetViews>
  <sheetFormatPr baseColWidth="10" defaultColWidth="8.83203125" defaultRowHeight="15" x14ac:dyDescent="0.2"/>
  <cols>
    <col min="2" max="2" width="39.1640625" customWidth="1"/>
    <col min="3" max="3" width="13.33203125" bestFit="1" customWidth="1"/>
    <col min="4" max="4" width="10.5" bestFit="1" customWidth="1"/>
    <col min="5" max="5" width="17" bestFit="1" customWidth="1"/>
    <col min="6" max="6" width="15.1640625" customWidth="1"/>
  </cols>
  <sheetData>
    <row r="4" spans="2:11" s="23" customFormat="1" x14ac:dyDescent="0.2">
      <c r="B4" s="23" t="s">
        <v>111</v>
      </c>
      <c r="C4" s="23" t="s">
        <v>55</v>
      </c>
      <c r="D4" s="23" t="s">
        <v>112</v>
      </c>
      <c r="E4" s="23" t="s">
        <v>113</v>
      </c>
      <c r="F4" s="23" t="s">
        <v>114</v>
      </c>
      <c r="G4" s="23" t="s">
        <v>115</v>
      </c>
    </row>
    <row r="5" spans="2:11" x14ac:dyDescent="0.2">
      <c r="B5">
        <f>'RESULTS DASHBOARD'!B6</f>
        <v>0</v>
      </c>
      <c r="C5" s="63">
        <f>'RESULTS DASHBOARD'!D11</f>
        <v>0</v>
      </c>
      <c r="D5" t="str">
        <f>IF(C5&gt;=8,IF(C5&lt;=1,B5,""),"")</f>
        <v/>
      </c>
      <c r="E5" t="str">
        <f>IF(C5&gt;=4,IF(C5&lt;=79,B5,""),"")</f>
        <v/>
      </c>
      <c r="F5">
        <f>IF(C5&gt;=0,IF(C5&lt;=39,B5,""),"")</f>
        <v>0</v>
      </c>
    </row>
    <row r="6" spans="2:11" x14ac:dyDescent="0.2">
      <c r="B6" s="63">
        <f>'RESULTS DASHBOARD'!B26</f>
        <v>0</v>
      </c>
      <c r="C6" s="63">
        <f>'RESULTS DASHBOARD'!D35</f>
        <v>0</v>
      </c>
      <c r="D6" t="str">
        <f t="shared" ref="D6:D17" si="0">IF(C6&gt;=80,IF(C6&lt;=100,B6,""),"")</f>
        <v/>
      </c>
      <c r="E6" t="str">
        <f t="shared" ref="E6:E17" si="1">IF(C6&gt;=40,IF(C6&lt;=79,B6,""),"")</f>
        <v/>
      </c>
      <c r="F6">
        <f t="shared" ref="F6:F17" si="2">IF(C6&gt;=0,IF(C6&lt;=39,B6,""),"")</f>
        <v>0</v>
      </c>
      <c r="K6" t="str" cm="1">
        <f t="array" ref="K6:K18">D5:D17</f>
        <v/>
      </c>
    </row>
    <row r="7" spans="2:11" x14ac:dyDescent="0.2">
      <c r="B7">
        <f>'RESULTS DASHBOARD'!B40</f>
        <v>0</v>
      </c>
      <c r="C7" s="63">
        <f>'RESULTS DASHBOARD'!D49</f>
        <v>0</v>
      </c>
      <c r="D7" t="str">
        <f t="shared" si="0"/>
        <v/>
      </c>
      <c r="E7" t="str">
        <f t="shared" si="1"/>
        <v/>
      </c>
      <c r="F7">
        <f t="shared" si="2"/>
        <v>0</v>
      </c>
      <c r="K7" t="str">
        <v/>
      </c>
    </row>
    <row r="8" spans="2:11" x14ac:dyDescent="0.2">
      <c r="B8">
        <f>'RESULTS DASHBOARD'!B54</f>
        <v>0</v>
      </c>
      <c r="C8" s="63">
        <f>'RESULTS DASHBOARD'!D63</f>
        <v>0</v>
      </c>
      <c r="D8" t="str">
        <f t="shared" si="0"/>
        <v/>
      </c>
      <c r="E8" t="str">
        <f t="shared" si="1"/>
        <v/>
      </c>
      <c r="F8">
        <f t="shared" si="2"/>
        <v>0</v>
      </c>
      <c r="K8" t="str">
        <v/>
      </c>
    </row>
    <row r="9" spans="2:11" x14ac:dyDescent="0.2">
      <c r="B9">
        <f>'RESULTS DASHBOARD'!B68</f>
        <v>0</v>
      </c>
      <c r="C9" s="63">
        <f>'RESULTS DASHBOARD'!D77</f>
        <v>0</v>
      </c>
      <c r="D9" t="str">
        <f t="shared" si="0"/>
        <v/>
      </c>
      <c r="E9" t="str">
        <f t="shared" si="1"/>
        <v/>
      </c>
      <c r="F9">
        <f t="shared" si="2"/>
        <v>0</v>
      </c>
      <c r="K9" t="str">
        <v/>
      </c>
    </row>
    <row r="10" spans="2:11" x14ac:dyDescent="0.2">
      <c r="B10">
        <f>'RESULTS DASHBOARD'!B82</f>
        <v>0</v>
      </c>
      <c r="C10" s="63">
        <f>'RESULTS DASHBOARD'!D91</f>
        <v>0</v>
      </c>
      <c r="D10" t="str">
        <f t="shared" si="0"/>
        <v/>
      </c>
      <c r="E10" t="str">
        <f t="shared" si="1"/>
        <v/>
      </c>
      <c r="F10">
        <f t="shared" si="2"/>
        <v>0</v>
      </c>
      <c r="K10" t="str">
        <v/>
      </c>
    </row>
    <row r="11" spans="2:11" x14ac:dyDescent="0.2">
      <c r="B11">
        <f>'RESULTS DASHBOARD'!B96</f>
        <v>0</v>
      </c>
      <c r="C11" s="63">
        <f>'RESULTS DASHBOARD'!D105</f>
        <v>0</v>
      </c>
      <c r="D11" t="str">
        <f t="shared" si="0"/>
        <v/>
      </c>
      <c r="E11" t="str">
        <f t="shared" si="1"/>
        <v/>
      </c>
      <c r="F11">
        <f t="shared" si="2"/>
        <v>0</v>
      </c>
      <c r="K11" t="str">
        <v/>
      </c>
    </row>
    <row r="12" spans="2:11" x14ac:dyDescent="0.2">
      <c r="B12">
        <f>'RESULTS DASHBOARD'!B110</f>
        <v>0</v>
      </c>
      <c r="C12" s="63">
        <f>'RESULTS DASHBOARD'!D119</f>
        <v>0</v>
      </c>
      <c r="D12" t="str">
        <f t="shared" si="0"/>
        <v/>
      </c>
      <c r="E12" t="str">
        <f t="shared" si="1"/>
        <v/>
      </c>
      <c r="F12">
        <f t="shared" si="2"/>
        <v>0</v>
      </c>
      <c r="K12" t="str">
        <v/>
      </c>
    </row>
    <row r="13" spans="2:11" x14ac:dyDescent="0.2">
      <c r="B13">
        <f>'RESULTS DASHBOARD'!B124</f>
        <v>0</v>
      </c>
      <c r="C13" s="63">
        <f>'RESULTS DASHBOARD'!D133</f>
        <v>0</v>
      </c>
      <c r="D13" t="str">
        <f t="shared" si="0"/>
        <v/>
      </c>
      <c r="E13" t="str">
        <f t="shared" si="1"/>
        <v/>
      </c>
      <c r="F13">
        <f t="shared" si="2"/>
        <v>0</v>
      </c>
      <c r="K13" t="str">
        <v/>
      </c>
    </row>
    <row r="14" spans="2:11" x14ac:dyDescent="0.2">
      <c r="B14">
        <f>'RESULTS DASHBOARD'!B138</f>
        <v>0</v>
      </c>
      <c r="C14" s="63">
        <f>'RESULTS DASHBOARD'!D147</f>
        <v>0</v>
      </c>
      <c r="D14" t="str">
        <f t="shared" si="0"/>
        <v/>
      </c>
      <c r="E14" t="str">
        <f t="shared" si="1"/>
        <v/>
      </c>
      <c r="F14">
        <f t="shared" si="2"/>
        <v>0</v>
      </c>
      <c r="K14" t="str">
        <v/>
      </c>
    </row>
    <row r="15" spans="2:11" x14ac:dyDescent="0.2">
      <c r="B15">
        <f>'RESULTS DASHBOARD'!B152</f>
        <v>0</v>
      </c>
      <c r="C15" s="63">
        <f>'RESULTS DASHBOARD'!D161</f>
        <v>0</v>
      </c>
      <c r="D15" t="str">
        <f t="shared" si="0"/>
        <v/>
      </c>
      <c r="E15" t="str">
        <f t="shared" si="1"/>
        <v/>
      </c>
      <c r="F15">
        <f t="shared" si="2"/>
        <v>0</v>
      </c>
      <c r="K15" t="str">
        <v/>
      </c>
    </row>
    <row r="16" spans="2:11" x14ac:dyDescent="0.2">
      <c r="B16">
        <f>'RESULTS DASHBOARD'!B166</f>
        <v>0</v>
      </c>
      <c r="C16" s="63">
        <f>'RESULTS DASHBOARD'!D175</f>
        <v>0</v>
      </c>
      <c r="D16" t="str">
        <f t="shared" si="0"/>
        <v/>
      </c>
      <c r="E16" t="str">
        <f t="shared" si="1"/>
        <v/>
      </c>
      <c r="F16">
        <f t="shared" si="2"/>
        <v>0</v>
      </c>
      <c r="K16" t="str">
        <v/>
      </c>
    </row>
    <row r="17" spans="2:11" x14ac:dyDescent="0.2">
      <c r="B17">
        <f>'RESULTS DASHBOARD'!B180</f>
        <v>0</v>
      </c>
      <c r="C17" s="63">
        <f>'RESULTS DASHBOARD'!D189</f>
        <v>0</v>
      </c>
      <c r="D17" t="str">
        <f t="shared" si="0"/>
        <v/>
      </c>
      <c r="E17" t="str">
        <f t="shared" si="1"/>
        <v/>
      </c>
      <c r="F17">
        <f t="shared" si="2"/>
        <v>0</v>
      </c>
      <c r="K17" t="str">
        <v/>
      </c>
    </row>
    <row r="18" spans="2:11" x14ac:dyDescent="0.2">
      <c r="K18" t="str">
        <v/>
      </c>
    </row>
  </sheetData>
  <sheetProtection sheet="1" objects="1" scenario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583F-B9CF-4D79-99EC-3848C140E0C6}">
  <sheetPr>
    <tabColor theme="1" tint="0.499984740745262"/>
  </sheetPr>
  <dimension ref="B2:H37"/>
  <sheetViews>
    <sheetView showGridLines="0" tabSelected="1" topLeftCell="A12" workbookViewId="0">
      <selection activeCell="C2" sqref="C2"/>
    </sheetView>
  </sheetViews>
  <sheetFormatPr baseColWidth="10" defaultColWidth="8.83203125" defaultRowHeight="15" x14ac:dyDescent="0.2"/>
  <cols>
    <col min="2" max="2" width="27.83203125" customWidth="1"/>
    <col min="3" max="3" width="38.83203125" customWidth="1"/>
    <col min="4" max="4" width="27.33203125" style="89" customWidth="1"/>
    <col min="5" max="5" width="13.83203125" style="81" customWidth="1"/>
    <col min="6" max="6" width="29.83203125" style="15" customWidth="1"/>
    <col min="8" max="8" width="15.1640625" hidden="1" customWidth="1"/>
  </cols>
  <sheetData>
    <row r="2" spans="2:8" ht="20" thickBot="1" x14ac:dyDescent="0.3">
      <c r="B2" s="31" t="s">
        <v>78</v>
      </c>
      <c r="C2" s="91"/>
    </row>
    <row r="3" spans="2:8" ht="30" customHeight="1" thickBot="1" x14ac:dyDescent="0.25">
      <c r="B3" s="9" t="s">
        <v>9</v>
      </c>
      <c r="C3" s="10" t="s">
        <v>10</v>
      </c>
      <c r="D3" s="90" t="s">
        <v>17</v>
      </c>
      <c r="E3" s="82" t="s">
        <v>49</v>
      </c>
      <c r="F3" s="11" t="s">
        <v>11</v>
      </c>
    </row>
    <row r="4" spans="2:8" ht="17" thickBot="1" x14ac:dyDescent="0.25">
      <c r="B4" s="159" t="s">
        <v>12</v>
      </c>
      <c r="C4" s="106" t="s">
        <v>13</v>
      </c>
      <c r="D4" s="152"/>
      <c r="E4" s="162" t="str">
        <f>IF(D4=$H$4, 10, IF(D4=$H$5, 0, IF(D4=$H$6, "-", "")))</f>
        <v>-</v>
      </c>
      <c r="F4" s="164" t="s">
        <v>1</v>
      </c>
      <c r="H4" t="s">
        <v>18</v>
      </c>
    </row>
    <row r="5" spans="2:8" ht="17" thickBot="1" x14ac:dyDescent="0.25">
      <c r="B5" s="160"/>
      <c r="C5" s="7" t="s">
        <v>21</v>
      </c>
      <c r="D5" s="153"/>
      <c r="E5" s="163"/>
      <c r="F5" s="165"/>
      <c r="H5" t="s">
        <v>19</v>
      </c>
    </row>
    <row r="6" spans="2:8" ht="17" thickBot="1" x14ac:dyDescent="0.25">
      <c r="B6" s="160"/>
      <c r="C6" s="107" t="s">
        <v>22</v>
      </c>
      <c r="D6" s="105"/>
      <c r="E6" s="83" t="str">
        <f t="shared" ref="E6:E14" si="0">IF(D6=$H$4, 10, IF(D6=$H$5, 0, IF(D6=$H$6, "-", "")))</f>
        <v>-</v>
      </c>
      <c r="F6" s="92" t="s">
        <v>1</v>
      </c>
    </row>
    <row r="7" spans="2:8" ht="17" thickBot="1" x14ac:dyDescent="0.25">
      <c r="B7" s="160"/>
      <c r="C7" s="107" t="s">
        <v>23</v>
      </c>
      <c r="D7" s="105"/>
      <c r="E7" s="83" t="str">
        <f>IF(D7=$H$4, 15, IF(D7=$H$5, 0, IF(D7=$H$6, "-", "")))</f>
        <v>-</v>
      </c>
      <c r="F7" s="92" t="s">
        <v>1</v>
      </c>
    </row>
    <row r="8" spans="2:8" ht="17" thickBot="1" x14ac:dyDescent="0.25">
      <c r="B8" s="160"/>
      <c r="C8" s="107" t="s">
        <v>24</v>
      </c>
      <c r="D8" s="105"/>
      <c r="E8" s="83" t="str">
        <f>IF(D8=$H$4, 5, IF(D8=$H$5, 0, IF(D8=$H$6, "-", "")))</f>
        <v>-</v>
      </c>
      <c r="F8" s="92" t="s">
        <v>1</v>
      </c>
    </row>
    <row r="9" spans="2:8" ht="17" thickBot="1" x14ac:dyDescent="0.25">
      <c r="B9" s="160"/>
      <c r="C9" s="107" t="s">
        <v>25</v>
      </c>
      <c r="D9" s="105"/>
      <c r="E9" s="83" t="str">
        <f t="shared" si="0"/>
        <v>-</v>
      </c>
      <c r="F9" s="92" t="s">
        <v>1</v>
      </c>
    </row>
    <row r="10" spans="2:8" ht="45.75" customHeight="1" thickBot="1" x14ac:dyDescent="0.25">
      <c r="B10" s="160"/>
      <c r="C10" s="107" t="s">
        <v>26</v>
      </c>
      <c r="D10" s="105"/>
      <c r="E10" s="83" t="str">
        <f t="shared" si="0"/>
        <v>-</v>
      </c>
      <c r="F10" s="92" t="s">
        <v>1</v>
      </c>
    </row>
    <row r="11" spans="2:8" ht="30.75" customHeight="1" thickBot="1" x14ac:dyDescent="0.25">
      <c r="B11" s="160"/>
      <c r="C11" s="107" t="s">
        <v>27</v>
      </c>
      <c r="D11" s="105"/>
      <c r="E11" s="83" t="str">
        <f t="shared" si="0"/>
        <v>-</v>
      </c>
      <c r="F11" s="92" t="s">
        <v>1</v>
      </c>
    </row>
    <row r="12" spans="2:8" ht="45.75" customHeight="1" thickBot="1" x14ac:dyDescent="0.25">
      <c r="B12" s="160"/>
      <c r="C12" s="107" t="s">
        <v>28</v>
      </c>
      <c r="D12" s="105"/>
      <c r="E12" s="83" t="str">
        <f t="shared" si="0"/>
        <v>-</v>
      </c>
      <c r="F12" s="92" t="s">
        <v>1</v>
      </c>
    </row>
    <row r="13" spans="2:8" ht="17" thickBot="1" x14ac:dyDescent="0.25">
      <c r="B13" s="160"/>
      <c r="C13" s="107" t="s">
        <v>29</v>
      </c>
      <c r="D13" s="105"/>
      <c r="E13" s="83" t="str">
        <f t="shared" si="0"/>
        <v>-</v>
      </c>
      <c r="F13" s="92" t="s">
        <v>1</v>
      </c>
    </row>
    <row r="14" spans="2:8" ht="33" thickBot="1" x14ac:dyDescent="0.25">
      <c r="B14" s="161"/>
      <c r="C14" s="108" t="s">
        <v>30</v>
      </c>
      <c r="D14" s="105"/>
      <c r="E14" s="83" t="str">
        <f t="shared" si="0"/>
        <v>-</v>
      </c>
      <c r="F14" s="92" t="s">
        <v>1</v>
      </c>
    </row>
    <row r="15" spans="2:8" ht="17" thickBot="1" x14ac:dyDescent="0.25">
      <c r="B15" s="75" t="s">
        <v>50</v>
      </c>
      <c r="C15" s="109"/>
      <c r="D15" s="76"/>
      <c r="E15" s="84">
        <f>SUM(E4:E14)</f>
        <v>0</v>
      </c>
      <c r="F15" s="12"/>
    </row>
    <row r="16" spans="2:8" ht="33" thickBot="1" x14ac:dyDescent="0.25">
      <c r="B16" s="166" t="s">
        <v>14</v>
      </c>
      <c r="C16" s="110" t="s">
        <v>31</v>
      </c>
      <c r="D16" s="99"/>
      <c r="E16" s="85" t="str">
        <f>IF(D16=$H$16, 10, IF(D16=$H$17, 0, IF(D16=$H$18, "-", "")))</f>
        <v>-</v>
      </c>
      <c r="F16" s="92" t="s">
        <v>1</v>
      </c>
      <c r="H16" t="s">
        <v>18</v>
      </c>
    </row>
    <row r="17" spans="2:8" ht="33" thickBot="1" x14ac:dyDescent="0.25">
      <c r="B17" s="160"/>
      <c r="C17" s="111" t="s">
        <v>32</v>
      </c>
      <c r="D17" s="99"/>
      <c r="E17" s="85" t="str">
        <f t="shared" ref="E17:E21" si="1">IF(D17=$H$16, 10, IF(D17=$H$17, 0, IF(D17=$H$18, "-", "")))</f>
        <v>-</v>
      </c>
      <c r="F17" s="92" t="s">
        <v>1</v>
      </c>
      <c r="H17" t="s">
        <v>19</v>
      </c>
    </row>
    <row r="18" spans="2:8" ht="17" thickBot="1" x14ac:dyDescent="0.25">
      <c r="B18" s="160"/>
      <c r="C18" s="7" t="s">
        <v>15</v>
      </c>
      <c r="D18" s="100"/>
      <c r="E18" s="168" t="str">
        <f t="shared" si="1"/>
        <v>-</v>
      </c>
      <c r="F18" s="170" t="s">
        <v>1</v>
      </c>
    </row>
    <row r="19" spans="2:8" ht="33" thickBot="1" x14ac:dyDescent="0.25">
      <c r="B19" s="160"/>
      <c r="C19" s="112" t="s">
        <v>33</v>
      </c>
      <c r="D19" s="101"/>
      <c r="E19" s="169"/>
      <c r="F19" s="165"/>
    </row>
    <row r="20" spans="2:8" ht="33" thickBot="1" x14ac:dyDescent="0.25">
      <c r="B20" s="160"/>
      <c r="C20" s="113" t="s">
        <v>34</v>
      </c>
      <c r="D20" s="99"/>
      <c r="E20" s="85" t="str">
        <f>IF(D20=$H$16, 15, IF(D20=$H$17, 0, IF(D20=$H$18, "-", "")))</f>
        <v>-</v>
      </c>
      <c r="F20" s="92" t="s">
        <v>1</v>
      </c>
    </row>
    <row r="21" spans="2:8" ht="33" thickBot="1" x14ac:dyDescent="0.25">
      <c r="B21" s="160"/>
      <c r="C21" s="111" t="s">
        <v>35</v>
      </c>
      <c r="D21" s="102"/>
      <c r="E21" s="85" t="str">
        <f t="shared" si="1"/>
        <v>-</v>
      </c>
      <c r="F21" s="93" t="s">
        <v>1</v>
      </c>
    </row>
    <row r="22" spans="2:8" ht="33" thickBot="1" x14ac:dyDescent="0.25">
      <c r="B22" s="160"/>
      <c r="C22" s="114" t="s">
        <v>36</v>
      </c>
      <c r="D22" s="103"/>
      <c r="E22" s="85" t="str">
        <f>IF(D22=$H$16, 15, IF(D22=$H$17, 0, IF(D22=$H$18, "-", "")))</f>
        <v>-</v>
      </c>
      <c r="F22" s="94" t="s">
        <v>1</v>
      </c>
    </row>
    <row r="23" spans="2:8" ht="33" thickBot="1" x14ac:dyDescent="0.25">
      <c r="B23" s="160"/>
      <c r="C23" s="115" t="s">
        <v>37</v>
      </c>
      <c r="D23" s="102"/>
      <c r="E23" s="85" t="str">
        <f>IF(D23=$H$16, 15, IF(D23=$H$17, 0, IF(D23=$H$18, "-", "")))</f>
        <v>-</v>
      </c>
      <c r="F23" s="92" t="s">
        <v>1</v>
      </c>
    </row>
    <row r="24" spans="2:8" ht="33" thickBot="1" x14ac:dyDescent="0.25">
      <c r="B24" s="167"/>
      <c r="C24" s="114" t="s">
        <v>38</v>
      </c>
      <c r="D24" s="104"/>
      <c r="E24" s="85" t="str">
        <f>IF(D24=$H$16, 15, IF(D24=$H$17, 0, IF(D24=$H$18, "-", "")))</f>
        <v>-</v>
      </c>
      <c r="F24" s="93" t="s">
        <v>1</v>
      </c>
    </row>
    <row r="25" spans="2:8" ht="17" thickBot="1" x14ac:dyDescent="0.25">
      <c r="B25" s="73" t="s">
        <v>50</v>
      </c>
      <c r="C25" s="74"/>
      <c r="D25" s="74"/>
      <c r="E25" s="86">
        <f>SUM(E16:E24)</f>
        <v>0</v>
      </c>
      <c r="F25" s="14"/>
    </row>
    <row r="26" spans="2:8" ht="30" customHeight="1" thickBot="1" x14ac:dyDescent="0.25">
      <c r="B26" s="156" t="s">
        <v>20</v>
      </c>
      <c r="C26" s="13" t="s">
        <v>16</v>
      </c>
      <c r="D26" s="154"/>
      <c r="E26" s="148" t="str">
        <f>IF(D26=$H$26, 15, IF(D26=$H$27, 0, IF(D26=$H$28, "-", "")))</f>
        <v>-</v>
      </c>
      <c r="F26" s="150" t="s">
        <v>1</v>
      </c>
      <c r="H26" t="s">
        <v>18</v>
      </c>
    </row>
    <row r="27" spans="2:8" ht="33" thickBot="1" x14ac:dyDescent="0.25">
      <c r="B27" s="157"/>
      <c r="C27" s="5" t="s">
        <v>39</v>
      </c>
      <c r="D27" s="155"/>
      <c r="E27" s="149"/>
      <c r="F27" s="151"/>
      <c r="H27" t="s">
        <v>19</v>
      </c>
    </row>
    <row r="28" spans="2:8" ht="18" thickBot="1" x14ac:dyDescent="0.25">
      <c r="B28" s="157"/>
      <c r="C28" s="8" t="s">
        <v>40</v>
      </c>
      <c r="D28" s="96"/>
      <c r="E28" s="87" t="str">
        <f t="shared" ref="E28:E36" si="2">IF(D28=$H$26, 10, IF(D28=$H$27, 0, IF(D28=$H$28, "-", "")))</f>
        <v>-</v>
      </c>
      <c r="F28" s="94" t="s">
        <v>1</v>
      </c>
    </row>
    <row r="29" spans="2:8" ht="18" thickBot="1" x14ac:dyDescent="0.25">
      <c r="B29" s="157"/>
      <c r="C29" s="6" t="s">
        <v>41</v>
      </c>
      <c r="D29" s="97"/>
      <c r="E29" s="87" t="str">
        <f t="shared" si="2"/>
        <v>-</v>
      </c>
      <c r="F29" s="92" t="s">
        <v>1</v>
      </c>
    </row>
    <row r="30" spans="2:8" ht="18" thickBot="1" x14ac:dyDescent="0.25">
      <c r="B30" s="157"/>
      <c r="C30" s="6" t="s">
        <v>42</v>
      </c>
      <c r="D30" s="97"/>
      <c r="E30" s="87" t="str">
        <f t="shared" si="2"/>
        <v>-</v>
      </c>
      <c r="F30" s="92" t="s">
        <v>1</v>
      </c>
    </row>
    <row r="31" spans="2:8" ht="49" thickBot="1" x14ac:dyDescent="0.25">
      <c r="B31" s="157"/>
      <c r="C31" s="6" t="s">
        <v>43</v>
      </c>
      <c r="D31" s="97"/>
      <c r="E31" s="87" t="str">
        <f>IF(D31=$H$26, 5, IF(D31=$H$27, 0, IF(D31=$H$28, "-", "")))</f>
        <v>-</v>
      </c>
      <c r="F31" s="92" t="s">
        <v>1</v>
      </c>
    </row>
    <row r="32" spans="2:8" ht="33" thickBot="1" x14ac:dyDescent="0.25">
      <c r="B32" s="157"/>
      <c r="C32" s="6" t="s">
        <v>44</v>
      </c>
      <c r="D32" s="97"/>
      <c r="E32" s="87" t="str">
        <f t="shared" si="2"/>
        <v>-</v>
      </c>
      <c r="F32" s="92" t="s">
        <v>1</v>
      </c>
    </row>
    <row r="33" spans="2:6" ht="18" thickBot="1" x14ac:dyDescent="0.25">
      <c r="B33" s="157"/>
      <c r="C33" s="6" t="s">
        <v>45</v>
      </c>
      <c r="D33" s="97"/>
      <c r="E33" s="87" t="str">
        <f t="shared" si="2"/>
        <v>-</v>
      </c>
      <c r="F33" s="92" t="s">
        <v>1</v>
      </c>
    </row>
    <row r="34" spans="2:6" ht="15" customHeight="1" thickBot="1" x14ac:dyDescent="0.25">
      <c r="B34" s="157"/>
      <c r="C34" s="6" t="s">
        <v>46</v>
      </c>
      <c r="D34" s="97"/>
      <c r="E34" s="87" t="str">
        <f t="shared" si="2"/>
        <v>-</v>
      </c>
      <c r="F34" s="92" t="s">
        <v>1</v>
      </c>
    </row>
    <row r="35" spans="2:6" ht="33" thickBot="1" x14ac:dyDescent="0.25">
      <c r="B35" s="157"/>
      <c r="C35" s="6" t="s">
        <v>47</v>
      </c>
      <c r="D35" s="97"/>
      <c r="E35" s="87" t="str">
        <f t="shared" si="2"/>
        <v>-</v>
      </c>
      <c r="F35" s="92" t="s">
        <v>1</v>
      </c>
    </row>
    <row r="36" spans="2:6" ht="18" thickBot="1" x14ac:dyDescent="0.25">
      <c r="B36" s="158"/>
      <c r="C36" s="5" t="s">
        <v>48</v>
      </c>
      <c r="D36" s="98"/>
      <c r="E36" s="87" t="str">
        <f t="shared" si="2"/>
        <v>-</v>
      </c>
      <c r="F36" s="95" t="s">
        <v>1</v>
      </c>
    </row>
    <row r="37" spans="2:6" ht="17" thickBot="1" x14ac:dyDescent="0.25">
      <c r="B37" s="73" t="s">
        <v>50</v>
      </c>
      <c r="C37" s="74"/>
      <c r="D37" s="11"/>
      <c r="E37" s="88">
        <f>SUM(E26:E36)</f>
        <v>0</v>
      </c>
      <c r="F37" s="77"/>
    </row>
  </sheetData>
  <sheetProtection sheet="1" objects="1" scenarios="1"/>
  <mergeCells count="11">
    <mergeCell ref="E26:E27"/>
    <mergeCell ref="F26:F27"/>
    <mergeCell ref="D4:D5"/>
    <mergeCell ref="D26:D27"/>
    <mergeCell ref="B26:B36"/>
    <mergeCell ref="B4:B14"/>
    <mergeCell ref="E4:E5"/>
    <mergeCell ref="F4:F5"/>
    <mergeCell ref="B16:B24"/>
    <mergeCell ref="E18:E19"/>
    <mergeCell ref="F18:F19"/>
  </mergeCells>
  <dataValidations count="1">
    <dataValidation type="list" allowBlank="1" showInputMessage="1" showErrorMessage="1" sqref="D20:D24 D6:D14 D16:D18 D4 D26 D28:D36" xr:uid="{22707228-CE82-4976-8D6A-F24E4E79149A}">
      <formula1>$H$4:$H$5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CC4E-D35C-4D30-AC39-3B04B8797D34}">
  <sheetPr>
    <tabColor theme="8"/>
  </sheetPr>
  <dimension ref="B1:H41"/>
  <sheetViews>
    <sheetView topLeftCell="A6" zoomScale="96" zoomScaleNormal="96" workbookViewId="0">
      <selection activeCell="E18" sqref="E18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55" customWidth="1"/>
    <col min="5" max="5" width="18.83203125" style="123" customWidth="1"/>
    <col min="6" max="6" width="27.33203125" style="78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/>
    <row r="2" spans="2:8" ht="20" thickBot="1" x14ac:dyDescent="0.3">
      <c r="B2" s="31" t="s">
        <v>78</v>
      </c>
      <c r="C2" s="128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54"/>
      <c r="E5" s="126" t="str">
        <f>E4</f>
        <v>-</v>
      </c>
      <c r="F5" s="40"/>
    </row>
    <row r="6" spans="2:8" ht="21" thickBot="1" x14ac:dyDescent="0.3">
      <c r="B6" s="180" t="s">
        <v>66</v>
      </c>
      <c r="C6" s="41" t="s">
        <v>67</v>
      </c>
      <c r="D6" s="171"/>
      <c r="E6" s="173" t="str">
        <f>IF(D6=$H$3,100,IF(D6=$H$4,0,IF(D6=$H$5,"-","")))</f>
        <v>-</v>
      </c>
      <c r="F6" s="176"/>
    </row>
    <row r="7" spans="2:8" ht="41" thickBot="1" x14ac:dyDescent="0.3">
      <c r="B7" s="179"/>
      <c r="C7" s="45" t="s">
        <v>89</v>
      </c>
      <c r="D7" s="175"/>
      <c r="E7" s="174"/>
      <c r="F7" s="177"/>
    </row>
    <row r="8" spans="2:8" ht="21" thickBot="1" x14ac:dyDescent="0.3">
      <c r="B8" s="38" t="s">
        <v>50</v>
      </c>
      <c r="C8" s="39"/>
      <c r="D8" s="54"/>
      <c r="E8" s="126" t="str">
        <f>E6</f>
        <v>-</v>
      </c>
      <c r="F8" s="44"/>
    </row>
    <row r="9" spans="2:8" ht="41" thickBot="1" x14ac:dyDescent="0.3">
      <c r="B9" s="180" t="s">
        <v>68</v>
      </c>
      <c r="C9" s="41" t="s">
        <v>69</v>
      </c>
      <c r="D9" s="171"/>
      <c r="E9" s="173" t="str">
        <f>IF(D9=$H$3,20,IF(D9=$H$4,0,IF(D9=$H$5,"-","")))</f>
        <v>-</v>
      </c>
      <c r="F9" s="176"/>
    </row>
    <row r="10" spans="2:8" ht="21" thickBot="1" x14ac:dyDescent="0.3">
      <c r="B10" s="178"/>
      <c r="C10" s="45" t="s">
        <v>90</v>
      </c>
      <c r="D10" s="175"/>
      <c r="E10" s="174"/>
      <c r="F10" s="177"/>
    </row>
    <row r="11" spans="2:8" ht="21" thickBot="1" x14ac:dyDescent="0.3">
      <c r="B11" s="178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8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8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9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54"/>
      <c r="E15" s="126">
        <f>SUM(E9:E14)</f>
        <v>0</v>
      </c>
      <c r="F15" s="46"/>
    </row>
    <row r="16" spans="2:8" ht="21" thickBot="1" x14ac:dyDescent="0.3">
      <c r="B16" s="180" t="s">
        <v>70</v>
      </c>
      <c r="C16" s="41" t="s">
        <v>71</v>
      </c>
      <c r="D16" s="171"/>
      <c r="E16" s="173" t="str">
        <f>IF(D16=$H$3,30,IF(D16=$H$4,0,IF(D16=$H$5,"-","")))</f>
        <v>-</v>
      </c>
      <c r="F16" s="176"/>
    </row>
    <row r="17" spans="2:6" ht="41" thickBot="1" x14ac:dyDescent="0.3">
      <c r="B17" s="178"/>
      <c r="C17" s="47" t="s">
        <v>95</v>
      </c>
      <c r="D17" s="175"/>
      <c r="E17" s="174"/>
      <c r="F17" s="177"/>
    </row>
    <row r="18" spans="2:6" ht="41" thickBot="1" x14ac:dyDescent="0.3">
      <c r="B18" s="178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8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8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54"/>
      <c r="E21" s="126">
        <f>SUM(E16:E20)</f>
        <v>0</v>
      </c>
      <c r="F21" s="43"/>
    </row>
    <row r="22" spans="2:6" ht="21" thickBot="1" x14ac:dyDescent="0.3">
      <c r="B22" s="180" t="s">
        <v>72</v>
      </c>
      <c r="C22" s="41" t="s">
        <v>73</v>
      </c>
      <c r="D22" s="171"/>
      <c r="E22" s="173" t="str">
        <f>IF(D22=$H$3,30,IF(D22=$H$4,0,IF(D22=$H$5,"-","")))</f>
        <v>-</v>
      </c>
      <c r="F22" s="176"/>
    </row>
    <row r="23" spans="2:6" ht="41" thickBot="1" x14ac:dyDescent="0.3">
      <c r="B23" s="178"/>
      <c r="C23" s="47" t="s">
        <v>81</v>
      </c>
      <c r="D23" s="175"/>
      <c r="E23" s="174"/>
      <c r="F23" s="177"/>
    </row>
    <row r="24" spans="2:6" ht="61" thickBot="1" x14ac:dyDescent="0.3">
      <c r="B24" s="178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8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54"/>
      <c r="E26" s="126">
        <f>SUM(E22:E25)</f>
        <v>0</v>
      </c>
      <c r="F26" s="43"/>
    </row>
    <row r="27" spans="2:6" ht="21" thickBot="1" x14ac:dyDescent="0.3">
      <c r="B27" s="180" t="s">
        <v>74</v>
      </c>
      <c r="C27" s="41" t="s">
        <v>75</v>
      </c>
      <c r="D27" s="171"/>
      <c r="E27" s="173" t="str">
        <f>IF(D27=$H$3,11,IF(D27=$H$4,0,IF(D27=$H$5,"-","")))</f>
        <v>-</v>
      </c>
      <c r="F27" s="176"/>
    </row>
    <row r="28" spans="2:6" ht="41" thickBot="1" x14ac:dyDescent="0.3">
      <c r="B28" s="178"/>
      <c r="C28" s="47" t="s">
        <v>82</v>
      </c>
      <c r="D28" s="175"/>
      <c r="E28" s="174"/>
      <c r="F28" s="177"/>
    </row>
    <row r="29" spans="2:6" ht="41" thickBot="1" x14ac:dyDescent="0.3">
      <c r="B29" s="178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8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8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8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8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53"/>
      <c r="E34" s="126">
        <f>SUM(E27:E33)</f>
        <v>0</v>
      </c>
      <c r="F34" s="51"/>
    </row>
    <row r="35" spans="2:6" ht="21" thickBot="1" x14ac:dyDescent="0.3">
      <c r="B35" s="178" t="s">
        <v>76</v>
      </c>
      <c r="C35" s="52" t="s">
        <v>75</v>
      </c>
      <c r="D35" s="171"/>
      <c r="E35" s="173" t="str">
        <f>IF(D35=$H$3,10,IF(D35=$H$4,0,IF(D35=$H$5,"-","")))</f>
        <v>-</v>
      </c>
      <c r="F35" s="176"/>
    </row>
    <row r="36" spans="2:6" ht="61" thickBot="1" x14ac:dyDescent="0.3">
      <c r="B36" s="178"/>
      <c r="C36" s="47" t="s">
        <v>85</v>
      </c>
      <c r="D36" s="172"/>
      <c r="E36" s="174"/>
      <c r="F36" s="177"/>
    </row>
    <row r="37" spans="2:6" ht="21" thickBot="1" x14ac:dyDescent="0.3">
      <c r="B37" s="178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8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8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9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53"/>
      <c r="E41" s="127">
        <f>SUM(E35:E40)</f>
        <v>0</v>
      </c>
      <c r="F41" s="79"/>
    </row>
  </sheetData>
  <sheetProtection sheet="1" objects="1" scenarios="1"/>
  <mergeCells count="24">
    <mergeCell ref="B35:B40"/>
    <mergeCell ref="B27:B33"/>
    <mergeCell ref="B22:B25"/>
    <mergeCell ref="B16:B20"/>
    <mergeCell ref="B6:B7"/>
    <mergeCell ref="B9:B14"/>
    <mergeCell ref="D6:D7"/>
    <mergeCell ref="E6:E7"/>
    <mergeCell ref="D16:D17"/>
    <mergeCell ref="E16:E17"/>
    <mergeCell ref="D22:D23"/>
    <mergeCell ref="E22:E23"/>
    <mergeCell ref="F6:F7"/>
    <mergeCell ref="F16:F17"/>
    <mergeCell ref="F22:F23"/>
    <mergeCell ref="F27:F28"/>
    <mergeCell ref="F35:F36"/>
    <mergeCell ref="D35:D36"/>
    <mergeCell ref="E35:E36"/>
    <mergeCell ref="D9:D10"/>
    <mergeCell ref="E9:E10"/>
    <mergeCell ref="F9:F10"/>
    <mergeCell ref="D27:D28"/>
    <mergeCell ref="E27:E28"/>
  </mergeCells>
  <dataValidations count="1">
    <dataValidation type="list" allowBlank="1" showInputMessage="1" showErrorMessage="1" sqref="D4:D6 D37:D41 D18:D22 D24:D27 D29:D35 D8:D9 D11:D16" xr:uid="{326B1F99-E530-4B9D-B1ED-38A50E6D3408}">
      <formula1>$H$3:$H$4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5173-4B2D-4207-A263-E7CD8AC30761}">
  <sheetPr>
    <tabColor theme="8"/>
  </sheetPr>
  <dimension ref="B1:H41"/>
  <sheetViews>
    <sheetView workbookViewId="0">
      <selection activeCell="J17" sqref="J17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5.1640625" style="78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/>
    <row r="2" spans="2:8" ht="20" thickBot="1" x14ac:dyDescent="0.3">
      <c r="B2" s="31" t="s">
        <v>78</v>
      </c>
      <c r="C2" s="130"/>
    </row>
    <row r="3" spans="2:8" ht="24.75" customHeight="1" thickBot="1" x14ac:dyDescent="0.3">
      <c r="B3" s="33" t="s">
        <v>62</v>
      </c>
      <c r="C3" s="34" t="s">
        <v>63</v>
      </c>
      <c r="D3" s="132"/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37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40"/>
    </row>
    <row r="6" spans="2:8" ht="21" thickBot="1" x14ac:dyDescent="0.3">
      <c r="B6" s="180" t="s">
        <v>66</v>
      </c>
      <c r="C6" s="41" t="s">
        <v>67</v>
      </c>
      <c r="D6" s="171"/>
      <c r="E6" s="173" t="str">
        <f>IF(D6=$H$3,100,IF(D6=$H$4,0,IF(D6=$H$5,"-","")))</f>
        <v>-</v>
      </c>
      <c r="F6" s="181"/>
    </row>
    <row r="7" spans="2:8" ht="41" thickBot="1" x14ac:dyDescent="0.3">
      <c r="B7" s="179"/>
      <c r="C7" s="45" t="s">
        <v>89</v>
      </c>
      <c r="D7" s="175"/>
      <c r="E7" s="174"/>
      <c r="F7" s="182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44"/>
    </row>
    <row r="9" spans="2:8" ht="41" thickBot="1" x14ac:dyDescent="0.3">
      <c r="B9" s="180" t="s">
        <v>68</v>
      </c>
      <c r="C9" s="41" t="s">
        <v>69</v>
      </c>
      <c r="D9" s="171"/>
      <c r="E9" s="173" t="str">
        <f>IF(D9=$H$3,20,IF(D9=$H$4,0,IF(D9=$H$5,"-","")))</f>
        <v>-</v>
      </c>
      <c r="F9" s="181"/>
    </row>
    <row r="10" spans="2:8" ht="21" thickBot="1" x14ac:dyDescent="0.3">
      <c r="B10" s="178"/>
      <c r="C10" s="45" t="s">
        <v>90</v>
      </c>
      <c r="D10" s="175"/>
      <c r="E10" s="174"/>
      <c r="F10" s="182"/>
    </row>
    <row r="11" spans="2:8" ht="21" thickBot="1" x14ac:dyDescent="0.3">
      <c r="B11" s="178"/>
      <c r="C11" s="36" t="s">
        <v>91</v>
      </c>
      <c r="D11" s="116"/>
      <c r="E11" s="125" t="str">
        <f t="shared" ref="E11:E19" si="0">IF(D11=$H$3,20,IF(D11=$H$4,0,IF(D11=$H$5,"-","")))</f>
        <v>-</v>
      </c>
      <c r="F11" s="45"/>
    </row>
    <row r="12" spans="2:8" ht="21" thickBot="1" x14ac:dyDescent="0.3">
      <c r="B12" s="178"/>
      <c r="C12" s="36" t="s">
        <v>92</v>
      </c>
      <c r="D12" s="116"/>
      <c r="E12" s="125" t="str">
        <f t="shared" si="0"/>
        <v>-</v>
      </c>
      <c r="F12" s="45"/>
    </row>
    <row r="13" spans="2:8" ht="21" thickBot="1" x14ac:dyDescent="0.3">
      <c r="B13" s="178"/>
      <c r="C13" s="36" t="s">
        <v>93</v>
      </c>
      <c r="D13" s="116"/>
      <c r="E13" s="125" t="str">
        <f t="shared" si="0"/>
        <v>-</v>
      </c>
      <c r="F13" s="45"/>
    </row>
    <row r="14" spans="2:8" ht="21" thickBot="1" x14ac:dyDescent="0.3">
      <c r="B14" s="179"/>
      <c r="C14" s="36" t="s">
        <v>94</v>
      </c>
      <c r="D14" s="116"/>
      <c r="E14" s="125" t="str">
        <f t="shared" si="0"/>
        <v>-</v>
      </c>
      <c r="F14" s="45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46"/>
    </row>
    <row r="16" spans="2:8" ht="21" thickBot="1" x14ac:dyDescent="0.3">
      <c r="B16" s="180" t="s">
        <v>70</v>
      </c>
      <c r="C16" s="41" t="s">
        <v>71</v>
      </c>
      <c r="D16" s="171"/>
      <c r="E16" s="173" t="str">
        <f>IF(D16=$H$3,30,IF(D16=$H$4,0,IF(D16=$H$5,"-","")))</f>
        <v>-</v>
      </c>
      <c r="F16" s="181"/>
    </row>
    <row r="17" spans="2:6" ht="41" thickBot="1" x14ac:dyDescent="0.3">
      <c r="B17" s="178"/>
      <c r="C17" s="47" t="s">
        <v>95</v>
      </c>
      <c r="D17" s="175"/>
      <c r="E17" s="174"/>
      <c r="F17" s="182"/>
    </row>
    <row r="18" spans="2:6" ht="41" thickBot="1" x14ac:dyDescent="0.3">
      <c r="B18" s="178"/>
      <c r="C18" s="47" t="s">
        <v>79</v>
      </c>
      <c r="D18" s="117"/>
      <c r="E18" s="125" t="str">
        <f t="shared" si="0"/>
        <v>-</v>
      </c>
      <c r="F18" s="42"/>
    </row>
    <row r="19" spans="2:6" ht="41" thickBot="1" x14ac:dyDescent="0.3">
      <c r="B19" s="178"/>
      <c r="C19" s="47" t="s">
        <v>80</v>
      </c>
      <c r="D19" s="117"/>
      <c r="E19" s="125" t="str">
        <f t="shared" si="0"/>
        <v>-</v>
      </c>
      <c r="F19" s="42"/>
    </row>
    <row r="20" spans="2:6" ht="41" thickBot="1" x14ac:dyDescent="0.3">
      <c r="B20" s="178"/>
      <c r="C20" s="47" t="s">
        <v>96</v>
      </c>
      <c r="D20" s="117"/>
      <c r="E20" s="125" t="str">
        <f>IF(D20=$H$3,30,IF(D20=$H$4,0,IF(D20=$H$5,"-","")))</f>
        <v>-</v>
      </c>
      <c r="F20" s="42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43"/>
    </row>
    <row r="22" spans="2:6" ht="21" thickBot="1" x14ac:dyDescent="0.3">
      <c r="B22" s="180" t="s">
        <v>72</v>
      </c>
      <c r="C22" s="41" t="s">
        <v>73</v>
      </c>
      <c r="D22" s="171"/>
      <c r="E22" s="173" t="str">
        <f>IF(D22=$H$3,30,IF(D22=$H$4,0,IF(D22=$H$5,"-","")))</f>
        <v>-</v>
      </c>
      <c r="F22" s="181"/>
    </row>
    <row r="23" spans="2:6" ht="41" thickBot="1" x14ac:dyDescent="0.3">
      <c r="B23" s="178"/>
      <c r="C23" s="47" t="s">
        <v>81</v>
      </c>
      <c r="D23" s="175"/>
      <c r="E23" s="174"/>
      <c r="F23" s="182"/>
    </row>
    <row r="24" spans="2:6" ht="61" thickBot="1" x14ac:dyDescent="0.3">
      <c r="B24" s="178"/>
      <c r="C24" s="47" t="s">
        <v>97</v>
      </c>
      <c r="D24" s="117"/>
      <c r="E24" s="125" t="str">
        <f>IF(D24=$H$3,35,IF(D24=$H$4,0,IF(D24=$H$5,"-","")))</f>
        <v>-</v>
      </c>
      <c r="F24" s="42"/>
    </row>
    <row r="25" spans="2:6" ht="41" thickBot="1" x14ac:dyDescent="0.3">
      <c r="B25" s="178"/>
      <c r="C25" s="47" t="s">
        <v>98</v>
      </c>
      <c r="D25" s="117"/>
      <c r="E25" s="125" t="str">
        <f>IF(D25=$H$3,35,IF(D25=$H$4,0,IF(D25=$H$5,"-","")))</f>
        <v>-</v>
      </c>
      <c r="F25" s="42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43"/>
    </row>
    <row r="27" spans="2:6" ht="21" thickBot="1" x14ac:dyDescent="0.3">
      <c r="B27" s="180" t="s">
        <v>74</v>
      </c>
      <c r="C27" s="41" t="s">
        <v>75</v>
      </c>
      <c r="D27" s="171"/>
      <c r="E27" s="173" t="str">
        <f>IF(D27=$H$3,11,IF(D27=$H$4,0,IF(D27=$H$5,"-","")))</f>
        <v>-</v>
      </c>
      <c r="F27" s="181"/>
    </row>
    <row r="28" spans="2:6" ht="41" thickBot="1" x14ac:dyDescent="0.3">
      <c r="B28" s="178"/>
      <c r="C28" s="47" t="s">
        <v>82</v>
      </c>
      <c r="D28" s="175"/>
      <c r="E28" s="174"/>
      <c r="F28" s="182"/>
    </row>
    <row r="29" spans="2:6" ht="41" thickBot="1" x14ac:dyDescent="0.3">
      <c r="B29" s="178"/>
      <c r="C29" s="47" t="s">
        <v>99</v>
      </c>
      <c r="D29" s="117"/>
      <c r="E29" s="125" t="str">
        <f>IF(D29=$H$3,23,IF(D29=$H$4,0,IF(D29=$H$5,"-","")))</f>
        <v>-</v>
      </c>
      <c r="F29" s="42"/>
    </row>
    <row r="30" spans="2:6" ht="41" thickBot="1" x14ac:dyDescent="0.3">
      <c r="B30" s="178"/>
      <c r="C30" s="47" t="s">
        <v>100</v>
      </c>
      <c r="D30" s="117"/>
      <c r="E30" s="125" t="str">
        <f>IF(D30=$H$3,22,IF(D30=$H$4,0,IF(D30=$H$5,"-","")))</f>
        <v>-</v>
      </c>
      <c r="F30" s="42"/>
    </row>
    <row r="31" spans="2:6" ht="41" thickBot="1" x14ac:dyDescent="0.3">
      <c r="B31" s="178"/>
      <c r="C31" s="47" t="s">
        <v>83</v>
      </c>
      <c r="D31" s="117"/>
      <c r="E31" s="125" t="str">
        <f>IF(D31=$H$3,11,IF(D31=$H$4,0,IF(D31=$H$5,"-","")))</f>
        <v>-</v>
      </c>
      <c r="F31" s="42"/>
    </row>
    <row r="32" spans="2:6" ht="61" thickBot="1" x14ac:dyDescent="0.3">
      <c r="B32" s="178"/>
      <c r="C32" s="47" t="s">
        <v>101</v>
      </c>
      <c r="D32" s="117"/>
      <c r="E32" s="125" t="str">
        <f>IF(D32=$H$3,22,IF(D32=$H$4,0,IF(D32=$H$5,"-","")))</f>
        <v>-</v>
      </c>
      <c r="F32" s="42"/>
    </row>
    <row r="33" spans="2:6" ht="41" thickBot="1" x14ac:dyDescent="0.3">
      <c r="B33" s="178"/>
      <c r="C33" s="48" t="s">
        <v>84</v>
      </c>
      <c r="D33" s="117"/>
      <c r="E33" s="125" t="str">
        <f>IF(D33=$H$3,11,IF(D33=$H$4,0,IF(D33=$H$5,"-","")))</f>
        <v>-</v>
      </c>
      <c r="F33" s="42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51"/>
    </row>
    <row r="35" spans="2:6" ht="21" thickBot="1" x14ac:dyDescent="0.3">
      <c r="B35" s="178" t="s">
        <v>76</v>
      </c>
      <c r="C35" s="52" t="s">
        <v>75</v>
      </c>
      <c r="D35" s="171"/>
      <c r="E35" s="173" t="str">
        <f>IF(D35=$H$3,10,IF(D35=$H$4,0,IF(D35=$H$5,"-","")))</f>
        <v>-</v>
      </c>
      <c r="F35" s="181"/>
    </row>
    <row r="36" spans="2:6" ht="61" thickBot="1" x14ac:dyDescent="0.3">
      <c r="B36" s="178"/>
      <c r="C36" s="47" t="s">
        <v>85</v>
      </c>
      <c r="D36" s="172"/>
      <c r="E36" s="174"/>
      <c r="F36" s="182"/>
    </row>
    <row r="37" spans="2:6" ht="21" thickBot="1" x14ac:dyDescent="0.3">
      <c r="B37" s="178"/>
      <c r="C37" s="47" t="s">
        <v>103</v>
      </c>
      <c r="D37" s="118"/>
      <c r="E37" s="125" t="str">
        <f>IF(D37=$H$3,35,IF(D37=$H$4,0,IF(D37=$H$5,"-","")))</f>
        <v>-</v>
      </c>
      <c r="F37" s="45"/>
    </row>
    <row r="38" spans="2:6" ht="61" thickBot="1" x14ac:dyDescent="0.3">
      <c r="B38" s="178"/>
      <c r="C38" s="47" t="s">
        <v>102</v>
      </c>
      <c r="D38" s="117"/>
      <c r="E38" s="125" t="str">
        <f>IF(D38=$H$3,35,IF(D38=$H$4,0,IF(D38=$H$5,"-","")))</f>
        <v>-</v>
      </c>
      <c r="F38" s="42"/>
    </row>
    <row r="39" spans="2:6" ht="61" thickBot="1" x14ac:dyDescent="0.3">
      <c r="B39" s="178"/>
      <c r="C39" s="47" t="s">
        <v>86</v>
      </c>
      <c r="D39" s="117"/>
      <c r="E39" s="125" t="str">
        <f>IF(D39=$H$3,10,IF(D39=$H$4,0,IF(D39=$H$5,"-","")))</f>
        <v>-</v>
      </c>
      <c r="F39" s="56"/>
    </row>
    <row r="40" spans="2:6" ht="21" thickBot="1" x14ac:dyDescent="0.3">
      <c r="B40" s="179"/>
      <c r="C40" s="36" t="s">
        <v>87</v>
      </c>
      <c r="D40" s="118"/>
      <c r="E40" s="125" t="str">
        <f>IF(D40=$H$3,10,IF(D40=$H$4,0,IF(D40=$H$5,"-","")))</f>
        <v>-</v>
      </c>
      <c r="F40" s="45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79"/>
    </row>
  </sheetData>
  <sheetProtection sheet="1" objects="1" scenarios="1"/>
  <mergeCells count="24">
    <mergeCell ref="B6:B7"/>
    <mergeCell ref="D6:D7"/>
    <mergeCell ref="E6:E7"/>
    <mergeCell ref="F6:F7"/>
    <mergeCell ref="B9:B14"/>
    <mergeCell ref="D9:D10"/>
    <mergeCell ref="E9:E10"/>
    <mergeCell ref="F9:F10"/>
    <mergeCell ref="B16:B20"/>
    <mergeCell ref="D16:D17"/>
    <mergeCell ref="E16:E17"/>
    <mergeCell ref="F16:F17"/>
    <mergeCell ref="B22:B25"/>
    <mergeCell ref="D22:D23"/>
    <mergeCell ref="E22:E23"/>
    <mergeCell ref="F22:F23"/>
    <mergeCell ref="B27:B33"/>
    <mergeCell ref="D27:D28"/>
    <mergeCell ref="E27:E28"/>
    <mergeCell ref="F27:F28"/>
    <mergeCell ref="B35:B40"/>
    <mergeCell ref="D35:D36"/>
    <mergeCell ref="E35:E36"/>
    <mergeCell ref="F35:F36"/>
  </mergeCells>
  <dataValidations count="1">
    <dataValidation type="list" allowBlank="1" showInputMessage="1" showErrorMessage="1" sqref="D4:D6 D37:D41 D18:D22 D24:D27 D29:D35 D8:D9 D11:D16" xr:uid="{BDC13877-58EB-48B2-8B0A-8CBDE1DC67CE}">
      <formula1>$H$3:$H$4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A95D-8E80-4305-AE30-2159107CEE1C}">
  <sheetPr>
    <tabColor theme="8"/>
  </sheetPr>
  <dimension ref="B1:H41"/>
  <sheetViews>
    <sheetView workbookViewId="0">
      <selection activeCell="I4" sqref="I4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5.8320312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/>
    <row r="2" spans="2:8" ht="20" thickBot="1" x14ac:dyDescent="0.3">
      <c r="B2" s="31" t="s">
        <v>78</v>
      </c>
      <c r="C2" s="130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136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80" t="s">
        <v>66</v>
      </c>
      <c r="C6" s="41" t="s">
        <v>67</v>
      </c>
      <c r="D6" s="171"/>
      <c r="E6" s="173" t="str">
        <f>IF(D6=$H$3,100,IF(D6=$H$4,0,IF(D6=$H$5,"-","")))</f>
        <v>-</v>
      </c>
      <c r="F6" s="176"/>
    </row>
    <row r="7" spans="2:8" ht="41" thickBot="1" x14ac:dyDescent="0.3">
      <c r="B7" s="179"/>
      <c r="C7" s="45" t="s">
        <v>89</v>
      </c>
      <c r="D7" s="175"/>
      <c r="E7" s="174"/>
      <c r="F7" s="177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80" t="s">
        <v>68</v>
      </c>
      <c r="C9" s="41" t="s">
        <v>69</v>
      </c>
      <c r="D9" s="171"/>
      <c r="E9" s="173" t="str">
        <f>IF(D9=$H$3,20,IF(D9=$H$4,0,IF(D9=$H$5,"-","")))</f>
        <v>-</v>
      </c>
      <c r="F9" s="176"/>
    </row>
    <row r="10" spans="2:8" ht="21" thickBot="1" x14ac:dyDescent="0.3">
      <c r="B10" s="178"/>
      <c r="C10" s="45" t="s">
        <v>90</v>
      </c>
      <c r="D10" s="175"/>
      <c r="E10" s="174"/>
      <c r="F10" s="177"/>
    </row>
    <row r="11" spans="2:8" ht="21" thickBot="1" x14ac:dyDescent="0.3">
      <c r="B11" s="178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8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8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9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80" t="s">
        <v>70</v>
      </c>
      <c r="C16" s="41" t="s">
        <v>71</v>
      </c>
      <c r="D16" s="171"/>
      <c r="E16" s="173" t="str">
        <f>IF(D16=$H$3,30,IF(D16=$H$4,0,IF(D16=$H$5,"-","")))</f>
        <v>-</v>
      </c>
      <c r="F16" s="176"/>
    </row>
    <row r="17" spans="2:6" ht="41" thickBot="1" x14ac:dyDescent="0.3">
      <c r="B17" s="178"/>
      <c r="C17" s="47" t="s">
        <v>95</v>
      </c>
      <c r="D17" s="175"/>
      <c r="E17" s="174"/>
      <c r="F17" s="177"/>
    </row>
    <row r="18" spans="2:6" ht="41" thickBot="1" x14ac:dyDescent="0.3">
      <c r="B18" s="178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8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8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80" t="s">
        <v>72</v>
      </c>
      <c r="C22" s="41" t="s">
        <v>73</v>
      </c>
      <c r="D22" s="171"/>
      <c r="E22" s="173" t="str">
        <f>IF(D22=$H$3,30,IF(D22=$H$4,0,IF(D22=$H$5,"-","")))</f>
        <v>-</v>
      </c>
      <c r="F22" s="176"/>
    </row>
    <row r="23" spans="2:6" ht="41" thickBot="1" x14ac:dyDescent="0.3">
      <c r="B23" s="178"/>
      <c r="C23" s="47" t="s">
        <v>81</v>
      </c>
      <c r="D23" s="175"/>
      <c r="E23" s="174"/>
      <c r="F23" s="177"/>
    </row>
    <row r="24" spans="2:6" ht="61" thickBot="1" x14ac:dyDescent="0.3">
      <c r="B24" s="178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8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80" t="s">
        <v>74</v>
      </c>
      <c r="C27" s="41" t="s">
        <v>75</v>
      </c>
      <c r="D27" s="171"/>
      <c r="E27" s="173" t="str">
        <f>IF(D27=$H$3,11,IF(D27=$H$4,0,IF(D27=$H$5,"-","")))</f>
        <v>-</v>
      </c>
      <c r="F27" s="176"/>
    </row>
    <row r="28" spans="2:6" ht="41" thickBot="1" x14ac:dyDescent="0.3">
      <c r="B28" s="178"/>
      <c r="C28" s="47" t="s">
        <v>82</v>
      </c>
      <c r="D28" s="175"/>
      <c r="E28" s="174"/>
      <c r="F28" s="177"/>
    </row>
    <row r="29" spans="2:6" ht="41" thickBot="1" x14ac:dyDescent="0.3">
      <c r="B29" s="178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8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8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8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8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8" t="s">
        <v>76</v>
      </c>
      <c r="C35" s="52" t="s">
        <v>75</v>
      </c>
      <c r="D35" s="171"/>
      <c r="E35" s="173" t="str">
        <f>IF(D35=$H$3,10,IF(D35=$H$4,0,IF(D35=$H$5,"-","")))</f>
        <v>-</v>
      </c>
      <c r="F35" s="176"/>
    </row>
    <row r="36" spans="2:6" ht="61" thickBot="1" x14ac:dyDescent="0.3">
      <c r="B36" s="178"/>
      <c r="C36" s="47" t="s">
        <v>85</v>
      </c>
      <c r="D36" s="172"/>
      <c r="E36" s="174"/>
      <c r="F36" s="177"/>
    </row>
    <row r="37" spans="2:6" ht="21" thickBot="1" x14ac:dyDescent="0.3">
      <c r="B37" s="178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8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8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9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6:B7"/>
    <mergeCell ref="D6:D7"/>
    <mergeCell ref="E6:E7"/>
    <mergeCell ref="F6:F7"/>
    <mergeCell ref="B9:B14"/>
    <mergeCell ref="D9:D10"/>
    <mergeCell ref="E9:E10"/>
    <mergeCell ref="F9:F10"/>
    <mergeCell ref="B16:B20"/>
    <mergeCell ref="D16:D17"/>
    <mergeCell ref="E16:E17"/>
    <mergeCell ref="F16:F17"/>
    <mergeCell ref="B22:B25"/>
    <mergeCell ref="D22:D23"/>
    <mergeCell ref="E22:E23"/>
    <mergeCell ref="F22:F23"/>
    <mergeCell ref="B27:B33"/>
    <mergeCell ref="D27:D28"/>
    <mergeCell ref="E27:E28"/>
    <mergeCell ref="F27:F28"/>
    <mergeCell ref="B35:B40"/>
    <mergeCell ref="D35:D36"/>
    <mergeCell ref="E35:E36"/>
    <mergeCell ref="F35:F36"/>
  </mergeCells>
  <dataValidations count="1">
    <dataValidation type="list" allowBlank="1" showInputMessage="1" showErrorMessage="1" sqref="D4:D6 D37:D41 D18:D22 D24:D27 D29:D35 D8:D9 D11:D16" xr:uid="{24A13F36-3A6A-464D-A538-0F145BA1A8F4}">
      <formula1>$H$3:$H$4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F80B-F689-4229-9FB5-A8F8EB9BBDDA}">
  <sheetPr>
    <tabColor theme="8"/>
  </sheetPr>
  <dimension ref="B1:H41"/>
  <sheetViews>
    <sheetView topLeftCell="A3" workbookViewId="0">
      <selection activeCell="C2" sqref="C2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55" customWidth="1"/>
    <col min="5" max="5" width="18.83203125" style="123" customWidth="1"/>
    <col min="6" max="6" width="33.1640625" style="78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/>
    <row r="2" spans="2:8" ht="20" thickBot="1" x14ac:dyDescent="0.3">
      <c r="B2" s="31" t="s">
        <v>78</v>
      </c>
      <c r="C2" s="130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80" t="s">
        <v>66</v>
      </c>
      <c r="C6" s="41" t="s">
        <v>67</v>
      </c>
      <c r="D6" s="171"/>
      <c r="E6" s="173" t="str">
        <f>IF(D6=$H$3,100,IF(D6=$H$4,0,IF(D6=$H$5,"-","")))</f>
        <v>-</v>
      </c>
      <c r="F6" s="176"/>
    </row>
    <row r="7" spans="2:8" ht="41" thickBot="1" x14ac:dyDescent="0.3">
      <c r="B7" s="179"/>
      <c r="C7" s="45" t="s">
        <v>89</v>
      </c>
      <c r="D7" s="175"/>
      <c r="E7" s="174"/>
      <c r="F7" s="177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80" t="s">
        <v>68</v>
      </c>
      <c r="C9" s="41" t="s">
        <v>69</v>
      </c>
      <c r="D9" s="171"/>
      <c r="E9" s="173" t="str">
        <f>IF(D9=$H$3,20,IF(D9=$H$4,0,IF(D9=$H$5,"-","")))</f>
        <v>-</v>
      </c>
      <c r="F9" s="176"/>
    </row>
    <row r="10" spans="2:8" ht="21" thickBot="1" x14ac:dyDescent="0.3">
      <c r="B10" s="178"/>
      <c r="C10" s="45" t="s">
        <v>90</v>
      </c>
      <c r="D10" s="175"/>
      <c r="E10" s="174"/>
      <c r="F10" s="177"/>
    </row>
    <row r="11" spans="2:8" ht="21" thickBot="1" x14ac:dyDescent="0.3">
      <c r="B11" s="178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8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8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9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80" t="s">
        <v>70</v>
      </c>
      <c r="C16" s="41" t="s">
        <v>71</v>
      </c>
      <c r="D16" s="171"/>
      <c r="E16" s="173" t="str">
        <f>IF(D16=$H$3,30,IF(D16=$H$4,0,IF(D16=$H$5,"-","")))</f>
        <v>-</v>
      </c>
      <c r="F16" s="176"/>
    </row>
    <row r="17" spans="2:6" ht="41" thickBot="1" x14ac:dyDescent="0.3">
      <c r="B17" s="178"/>
      <c r="C17" s="47" t="s">
        <v>95</v>
      </c>
      <c r="D17" s="175"/>
      <c r="E17" s="174"/>
      <c r="F17" s="177"/>
    </row>
    <row r="18" spans="2:6" ht="41" thickBot="1" x14ac:dyDescent="0.3">
      <c r="B18" s="178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8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8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80" t="s">
        <v>72</v>
      </c>
      <c r="C22" s="41" t="s">
        <v>73</v>
      </c>
      <c r="D22" s="171"/>
      <c r="E22" s="173" t="str">
        <f>IF(D22=$H$3,30,IF(D22=$H$4,0,IF(D22=$H$5,"-","")))</f>
        <v>-</v>
      </c>
      <c r="F22" s="176"/>
    </row>
    <row r="23" spans="2:6" ht="41" thickBot="1" x14ac:dyDescent="0.3">
      <c r="B23" s="178"/>
      <c r="C23" s="47" t="s">
        <v>81</v>
      </c>
      <c r="D23" s="175"/>
      <c r="E23" s="174"/>
      <c r="F23" s="177"/>
    </row>
    <row r="24" spans="2:6" ht="61" thickBot="1" x14ac:dyDescent="0.3">
      <c r="B24" s="178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8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80" t="s">
        <v>74</v>
      </c>
      <c r="C27" s="41" t="s">
        <v>75</v>
      </c>
      <c r="D27" s="171"/>
      <c r="E27" s="173" t="str">
        <f>IF(D27=$H$3,11,IF(D27=$H$4,0,IF(D27=$H$5,"-","")))</f>
        <v>-</v>
      </c>
      <c r="F27" s="176"/>
    </row>
    <row r="28" spans="2:6" ht="41" thickBot="1" x14ac:dyDescent="0.3">
      <c r="B28" s="178"/>
      <c r="C28" s="47" t="s">
        <v>82</v>
      </c>
      <c r="D28" s="175"/>
      <c r="E28" s="174"/>
      <c r="F28" s="177"/>
    </row>
    <row r="29" spans="2:6" ht="41" thickBot="1" x14ac:dyDescent="0.3">
      <c r="B29" s="178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8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8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8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8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8" t="s">
        <v>76</v>
      </c>
      <c r="C35" s="52" t="s">
        <v>75</v>
      </c>
      <c r="D35" s="171"/>
      <c r="E35" s="173" t="str">
        <f>IF(D35=$H$3,10,IF(D35=$H$4,0,IF(D35=$H$5,"-","")))</f>
        <v>-</v>
      </c>
      <c r="F35" s="176"/>
    </row>
    <row r="36" spans="2:6" ht="61" thickBot="1" x14ac:dyDescent="0.3">
      <c r="B36" s="178"/>
      <c r="C36" s="47" t="s">
        <v>85</v>
      </c>
      <c r="D36" s="172"/>
      <c r="E36" s="174"/>
      <c r="F36" s="177"/>
    </row>
    <row r="37" spans="2:6" ht="21" thickBot="1" x14ac:dyDescent="0.3">
      <c r="B37" s="178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8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8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9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6:B7"/>
    <mergeCell ref="D6:D7"/>
    <mergeCell ref="E6:E7"/>
    <mergeCell ref="F6:F7"/>
    <mergeCell ref="B9:B14"/>
    <mergeCell ref="D9:D10"/>
    <mergeCell ref="E9:E10"/>
    <mergeCell ref="F9:F10"/>
    <mergeCell ref="B16:B20"/>
    <mergeCell ref="D16:D17"/>
    <mergeCell ref="E16:E17"/>
    <mergeCell ref="F16:F17"/>
    <mergeCell ref="B22:B25"/>
    <mergeCell ref="D22:D23"/>
    <mergeCell ref="E22:E23"/>
    <mergeCell ref="F22:F23"/>
    <mergeCell ref="B27:B33"/>
    <mergeCell ref="D27:D28"/>
    <mergeCell ref="E27:E28"/>
    <mergeCell ref="F27:F28"/>
    <mergeCell ref="B35:B40"/>
    <mergeCell ref="D35:D36"/>
    <mergeCell ref="E35:E36"/>
    <mergeCell ref="F35:F36"/>
  </mergeCells>
  <dataValidations count="1">
    <dataValidation type="list" allowBlank="1" showInputMessage="1" showErrorMessage="1" sqref="D4:D6 D37:D41 D18:D22 D24:D27 D29:D35 D8:D9 D11:D16" xr:uid="{679AEA5B-E370-467B-8826-B6354DCE72BC}">
      <formula1>$H$3:$H$4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D705-04DE-4A67-994F-0D55CAF0A0A8}">
  <sheetPr>
    <tabColor theme="8"/>
  </sheetPr>
  <dimension ref="B1:H41"/>
  <sheetViews>
    <sheetView workbookViewId="0">
      <selection activeCell="C11" sqref="C11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5.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/>
    <row r="2" spans="2:8" ht="20" thickBot="1" x14ac:dyDescent="0.3">
      <c r="B2" s="31" t="s">
        <v>78</v>
      </c>
      <c r="C2" s="130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136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80" t="s">
        <v>66</v>
      </c>
      <c r="C6" s="41" t="s">
        <v>67</v>
      </c>
      <c r="D6" s="171"/>
      <c r="E6" s="173" t="str">
        <f>IF(D6=$H$3,100,IF(D6=$H$4,0,IF(D6=$H$5,"-","")))</f>
        <v>-</v>
      </c>
      <c r="F6" s="176"/>
    </row>
    <row r="7" spans="2:8" ht="41" thickBot="1" x14ac:dyDescent="0.3">
      <c r="B7" s="179"/>
      <c r="C7" s="45" t="s">
        <v>89</v>
      </c>
      <c r="D7" s="175"/>
      <c r="E7" s="174"/>
      <c r="F7" s="177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80" t="s">
        <v>68</v>
      </c>
      <c r="C9" s="41" t="s">
        <v>69</v>
      </c>
      <c r="D9" s="171"/>
      <c r="E9" s="173" t="str">
        <f>IF(D9=$H$3,20,IF(D9=$H$4,0,IF(D9=$H$5,"-","")))</f>
        <v>-</v>
      </c>
      <c r="F9" s="176"/>
    </row>
    <row r="10" spans="2:8" ht="21" thickBot="1" x14ac:dyDescent="0.3">
      <c r="B10" s="178"/>
      <c r="C10" s="45" t="s">
        <v>90</v>
      </c>
      <c r="D10" s="175"/>
      <c r="E10" s="174"/>
      <c r="F10" s="177"/>
    </row>
    <row r="11" spans="2:8" ht="21" thickBot="1" x14ac:dyDescent="0.3">
      <c r="B11" s="178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8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8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9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80" t="s">
        <v>70</v>
      </c>
      <c r="C16" s="41" t="s">
        <v>71</v>
      </c>
      <c r="D16" s="171"/>
      <c r="E16" s="173" t="str">
        <f>IF(D16=$H$3,30,IF(D16=$H$4,0,IF(D16=$H$5,"-","")))</f>
        <v>-</v>
      </c>
      <c r="F16" s="176"/>
    </row>
    <row r="17" spans="2:6" ht="41" thickBot="1" x14ac:dyDescent="0.3">
      <c r="B17" s="178"/>
      <c r="C17" s="47" t="s">
        <v>95</v>
      </c>
      <c r="D17" s="175"/>
      <c r="E17" s="174"/>
      <c r="F17" s="177"/>
    </row>
    <row r="18" spans="2:6" ht="41" thickBot="1" x14ac:dyDescent="0.3">
      <c r="B18" s="178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8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8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80" t="s">
        <v>72</v>
      </c>
      <c r="C22" s="41" t="s">
        <v>73</v>
      </c>
      <c r="D22" s="171"/>
      <c r="E22" s="173" t="str">
        <f>IF(D22=$H$3,30,IF(D22=$H$4,0,IF(D22=$H$5,"-","")))</f>
        <v>-</v>
      </c>
      <c r="F22" s="176"/>
    </row>
    <row r="23" spans="2:6" ht="41" thickBot="1" x14ac:dyDescent="0.3">
      <c r="B23" s="178"/>
      <c r="C23" s="47" t="s">
        <v>81</v>
      </c>
      <c r="D23" s="175"/>
      <c r="E23" s="174"/>
      <c r="F23" s="177"/>
    </row>
    <row r="24" spans="2:6" ht="61" thickBot="1" x14ac:dyDescent="0.3">
      <c r="B24" s="178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8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80" t="s">
        <v>74</v>
      </c>
      <c r="C27" s="41" t="s">
        <v>75</v>
      </c>
      <c r="D27" s="171"/>
      <c r="E27" s="173" t="str">
        <f>IF(D27=$H$3,11,IF(D27=$H$4,0,IF(D27=$H$5,"-","")))</f>
        <v>-</v>
      </c>
      <c r="F27" s="176"/>
    </row>
    <row r="28" spans="2:6" ht="41" thickBot="1" x14ac:dyDescent="0.3">
      <c r="B28" s="178"/>
      <c r="C28" s="47" t="s">
        <v>82</v>
      </c>
      <c r="D28" s="175"/>
      <c r="E28" s="174"/>
      <c r="F28" s="177"/>
    </row>
    <row r="29" spans="2:6" ht="41" thickBot="1" x14ac:dyDescent="0.3">
      <c r="B29" s="178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8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8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8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8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8" t="s">
        <v>76</v>
      </c>
      <c r="C35" s="52" t="s">
        <v>75</v>
      </c>
      <c r="D35" s="171"/>
      <c r="E35" s="173" t="str">
        <f>IF(D35=$H$3,10,IF(D35=$H$4,0,IF(D35=$H$5,"-","")))</f>
        <v>-</v>
      </c>
      <c r="F35" s="176"/>
    </row>
    <row r="36" spans="2:6" ht="61" thickBot="1" x14ac:dyDescent="0.3">
      <c r="B36" s="178"/>
      <c r="C36" s="47" t="s">
        <v>85</v>
      </c>
      <c r="D36" s="172"/>
      <c r="E36" s="174"/>
      <c r="F36" s="177"/>
    </row>
    <row r="37" spans="2:6" ht="21" thickBot="1" x14ac:dyDescent="0.3">
      <c r="B37" s="178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8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8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9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6:B7"/>
    <mergeCell ref="D6:D7"/>
    <mergeCell ref="E6:E7"/>
    <mergeCell ref="F6:F7"/>
    <mergeCell ref="B9:B14"/>
    <mergeCell ref="D9:D10"/>
    <mergeCell ref="E9:E10"/>
    <mergeCell ref="F9:F10"/>
    <mergeCell ref="B16:B20"/>
    <mergeCell ref="D16:D17"/>
    <mergeCell ref="E16:E17"/>
    <mergeCell ref="F16:F17"/>
    <mergeCell ref="B22:B25"/>
    <mergeCell ref="D22:D23"/>
    <mergeCell ref="E22:E23"/>
    <mergeCell ref="F22:F23"/>
    <mergeCell ref="B27:B33"/>
    <mergeCell ref="D27:D28"/>
    <mergeCell ref="E27:E28"/>
    <mergeCell ref="F27:F28"/>
    <mergeCell ref="B35:B40"/>
    <mergeCell ref="D35:D36"/>
    <mergeCell ref="E35:E36"/>
    <mergeCell ref="F35:F36"/>
  </mergeCells>
  <dataValidations count="1">
    <dataValidation type="list" allowBlank="1" showInputMessage="1" showErrorMessage="1" sqref="D4:D6 D37:D41 D18:D22 D24:D27 D29:D35 D8:D9 D11:D16" xr:uid="{09A930E6-40B7-4361-B3E0-D2939A984A03}">
      <formula1>$H$3:$H$4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DD30-2C0C-4F29-B366-A00D17D9D5CC}">
  <sheetPr>
    <tabColor theme="8"/>
  </sheetPr>
  <dimension ref="B1:H41"/>
  <sheetViews>
    <sheetView workbookViewId="0">
      <selection activeCell="C2" sqref="C2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55" customWidth="1"/>
    <col min="5" max="5" width="18.83203125" style="123" customWidth="1"/>
    <col min="6" max="6" width="35.8320312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>
      <c r="F1" s="78"/>
    </row>
    <row r="2" spans="2:8" ht="20" thickBot="1" x14ac:dyDescent="0.3">
      <c r="B2" s="31" t="s">
        <v>78</v>
      </c>
      <c r="C2" s="130"/>
      <c r="F2" s="78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80" t="s">
        <v>66</v>
      </c>
      <c r="C6" s="41" t="s">
        <v>67</v>
      </c>
      <c r="D6" s="171"/>
      <c r="E6" s="173" t="str">
        <f>IF(D6=$H$3,100,IF(D6=$H$4,0,IF(D6=$H$5,"-","")))</f>
        <v>-</v>
      </c>
      <c r="F6" s="176"/>
    </row>
    <row r="7" spans="2:8" ht="41" thickBot="1" x14ac:dyDescent="0.3">
      <c r="B7" s="179"/>
      <c r="C7" s="45" t="s">
        <v>89</v>
      </c>
      <c r="D7" s="175"/>
      <c r="E7" s="174"/>
      <c r="F7" s="177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80" t="s">
        <v>68</v>
      </c>
      <c r="C9" s="41" t="s">
        <v>69</v>
      </c>
      <c r="D9" s="171"/>
      <c r="E9" s="173" t="str">
        <f>IF(D9=$H$3,20,IF(D9=$H$4,0,IF(D9=$H$5,"-","")))</f>
        <v>-</v>
      </c>
      <c r="F9" s="176"/>
    </row>
    <row r="10" spans="2:8" ht="21" thickBot="1" x14ac:dyDescent="0.3">
      <c r="B10" s="178"/>
      <c r="C10" s="45" t="s">
        <v>90</v>
      </c>
      <c r="D10" s="175"/>
      <c r="E10" s="174"/>
      <c r="F10" s="177"/>
    </row>
    <row r="11" spans="2:8" ht="21" thickBot="1" x14ac:dyDescent="0.3">
      <c r="B11" s="178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8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8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9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80" t="s">
        <v>70</v>
      </c>
      <c r="C16" s="41" t="s">
        <v>71</v>
      </c>
      <c r="D16" s="171"/>
      <c r="E16" s="173" t="str">
        <f>IF(D16=$H$3,30,IF(D16=$H$4,0,IF(D16=$H$5,"-","")))</f>
        <v>-</v>
      </c>
      <c r="F16" s="176"/>
    </row>
    <row r="17" spans="2:6" ht="41" thickBot="1" x14ac:dyDescent="0.3">
      <c r="B17" s="178"/>
      <c r="C17" s="47" t="s">
        <v>95</v>
      </c>
      <c r="D17" s="175"/>
      <c r="E17" s="174"/>
      <c r="F17" s="177"/>
    </row>
    <row r="18" spans="2:6" ht="41" thickBot="1" x14ac:dyDescent="0.3">
      <c r="B18" s="178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8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8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80" t="s">
        <v>72</v>
      </c>
      <c r="C22" s="41" t="s">
        <v>73</v>
      </c>
      <c r="D22" s="171"/>
      <c r="E22" s="173" t="str">
        <f>IF(D22=$H$3,30,IF(D22=$H$4,0,IF(D22=$H$5,"-","")))</f>
        <v>-</v>
      </c>
      <c r="F22" s="176"/>
    </row>
    <row r="23" spans="2:6" ht="41" thickBot="1" x14ac:dyDescent="0.3">
      <c r="B23" s="178"/>
      <c r="C23" s="47" t="s">
        <v>81</v>
      </c>
      <c r="D23" s="175"/>
      <c r="E23" s="174"/>
      <c r="F23" s="177"/>
    </row>
    <row r="24" spans="2:6" ht="61" thickBot="1" x14ac:dyDescent="0.3">
      <c r="B24" s="178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8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80" t="s">
        <v>74</v>
      </c>
      <c r="C27" s="41" t="s">
        <v>75</v>
      </c>
      <c r="D27" s="171"/>
      <c r="E27" s="173" t="str">
        <f>IF(D27=$H$3,11,IF(D27=$H$4,0,IF(D27=$H$5,"-","")))</f>
        <v>-</v>
      </c>
      <c r="F27" s="176"/>
    </row>
    <row r="28" spans="2:6" ht="41" thickBot="1" x14ac:dyDescent="0.3">
      <c r="B28" s="178"/>
      <c r="C28" s="47" t="s">
        <v>82</v>
      </c>
      <c r="D28" s="175"/>
      <c r="E28" s="174"/>
      <c r="F28" s="177"/>
    </row>
    <row r="29" spans="2:6" ht="41" thickBot="1" x14ac:dyDescent="0.3">
      <c r="B29" s="178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8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8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8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8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8" t="s">
        <v>76</v>
      </c>
      <c r="C35" s="52" t="s">
        <v>75</v>
      </c>
      <c r="D35" s="171"/>
      <c r="E35" s="173" t="str">
        <f>IF(D35=$H$3,10,IF(D35=$H$4,0,IF(D35=$H$5,"-","")))</f>
        <v>-</v>
      </c>
      <c r="F35" s="176"/>
    </row>
    <row r="36" spans="2:6" ht="61" thickBot="1" x14ac:dyDescent="0.3">
      <c r="B36" s="178"/>
      <c r="C36" s="47" t="s">
        <v>85</v>
      </c>
      <c r="D36" s="172"/>
      <c r="E36" s="174"/>
      <c r="F36" s="177"/>
    </row>
    <row r="37" spans="2:6" ht="21" thickBot="1" x14ac:dyDescent="0.3">
      <c r="B37" s="178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8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8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9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6:B7"/>
    <mergeCell ref="D6:D7"/>
    <mergeCell ref="E6:E7"/>
    <mergeCell ref="F6:F7"/>
    <mergeCell ref="B9:B14"/>
    <mergeCell ref="D9:D10"/>
    <mergeCell ref="E9:E10"/>
    <mergeCell ref="F9:F10"/>
    <mergeCell ref="B16:B20"/>
    <mergeCell ref="D16:D17"/>
    <mergeCell ref="E16:E17"/>
    <mergeCell ref="F16:F17"/>
    <mergeCell ref="B22:B25"/>
    <mergeCell ref="D22:D23"/>
    <mergeCell ref="E22:E23"/>
    <mergeCell ref="F22:F23"/>
    <mergeCell ref="B27:B33"/>
    <mergeCell ref="D27:D28"/>
    <mergeCell ref="E27:E28"/>
    <mergeCell ref="F27:F28"/>
    <mergeCell ref="B35:B40"/>
    <mergeCell ref="D35:D36"/>
    <mergeCell ref="E35:E36"/>
    <mergeCell ref="F35:F36"/>
  </mergeCells>
  <dataValidations count="1">
    <dataValidation type="list" allowBlank="1" showInputMessage="1" showErrorMessage="1" sqref="D4:D6 D37:D41 D18:D22 D24:D27 D29:D35 D8:D9 D11:D16" xr:uid="{948C8232-6210-4195-ADF9-131F40701ED5}">
      <formula1>$H$3:$H$4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62A0-68E7-4EEC-8AC8-94F9B09E7873}">
  <sheetPr>
    <tabColor theme="8"/>
  </sheetPr>
  <dimension ref="B1:H41"/>
  <sheetViews>
    <sheetView workbookViewId="0">
      <selection activeCell="L5" sqref="L5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6.164062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>
      <c r="D1" s="55"/>
      <c r="F1" s="78"/>
    </row>
    <row r="2" spans="2:8" ht="20" thickBot="1" x14ac:dyDescent="0.3">
      <c r="B2" s="31" t="s">
        <v>78</v>
      </c>
      <c r="C2" s="130"/>
      <c r="D2" s="55"/>
      <c r="F2" s="78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80" t="s">
        <v>66</v>
      </c>
      <c r="C6" s="41" t="s">
        <v>67</v>
      </c>
      <c r="D6" s="171"/>
      <c r="E6" s="173" t="str">
        <f>IF(D6=$H$3,100,IF(D6=$H$4,0,IF(D6=$H$5,"-","")))</f>
        <v>-</v>
      </c>
      <c r="F6" s="176"/>
    </row>
    <row r="7" spans="2:8" ht="41" thickBot="1" x14ac:dyDescent="0.3">
      <c r="B7" s="179"/>
      <c r="C7" s="45" t="s">
        <v>89</v>
      </c>
      <c r="D7" s="175"/>
      <c r="E7" s="174"/>
      <c r="F7" s="177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80" t="s">
        <v>68</v>
      </c>
      <c r="C9" s="41" t="s">
        <v>69</v>
      </c>
      <c r="D9" s="171"/>
      <c r="E9" s="173" t="str">
        <f>IF(D9=$H$3,20,IF(D9=$H$4,0,IF(D9=$H$5,"-","")))</f>
        <v>-</v>
      </c>
      <c r="F9" s="176"/>
    </row>
    <row r="10" spans="2:8" ht="21" thickBot="1" x14ac:dyDescent="0.3">
      <c r="B10" s="178"/>
      <c r="C10" s="45" t="s">
        <v>90</v>
      </c>
      <c r="D10" s="175"/>
      <c r="E10" s="174"/>
      <c r="F10" s="177"/>
    </row>
    <row r="11" spans="2:8" ht="21" thickBot="1" x14ac:dyDescent="0.3">
      <c r="B11" s="178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8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8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9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80" t="s">
        <v>70</v>
      </c>
      <c r="C16" s="41" t="s">
        <v>71</v>
      </c>
      <c r="D16" s="171"/>
      <c r="E16" s="173" t="str">
        <f>IF(D16=$H$3,30,IF(D16=$H$4,0,IF(D16=$H$5,"-","")))</f>
        <v>-</v>
      </c>
      <c r="F16" s="176"/>
    </row>
    <row r="17" spans="2:6" ht="41" thickBot="1" x14ac:dyDescent="0.3">
      <c r="B17" s="178"/>
      <c r="C17" s="47" t="s">
        <v>95</v>
      </c>
      <c r="D17" s="175"/>
      <c r="E17" s="174"/>
      <c r="F17" s="177"/>
    </row>
    <row r="18" spans="2:6" ht="41" thickBot="1" x14ac:dyDescent="0.3">
      <c r="B18" s="178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8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8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80" t="s">
        <v>72</v>
      </c>
      <c r="C22" s="41" t="s">
        <v>73</v>
      </c>
      <c r="D22" s="171"/>
      <c r="E22" s="173" t="str">
        <f>IF(D22=$H$3,30,IF(D22=$H$4,0,IF(D22=$H$5,"-","")))</f>
        <v>-</v>
      </c>
      <c r="F22" s="176"/>
    </row>
    <row r="23" spans="2:6" ht="41" thickBot="1" x14ac:dyDescent="0.3">
      <c r="B23" s="178"/>
      <c r="C23" s="47" t="s">
        <v>81</v>
      </c>
      <c r="D23" s="175"/>
      <c r="E23" s="174"/>
      <c r="F23" s="177"/>
    </row>
    <row r="24" spans="2:6" ht="61" thickBot="1" x14ac:dyDescent="0.3">
      <c r="B24" s="178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8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80" t="s">
        <v>74</v>
      </c>
      <c r="C27" s="41" t="s">
        <v>75</v>
      </c>
      <c r="D27" s="171"/>
      <c r="E27" s="173" t="str">
        <f>IF(D27=$H$3,11,IF(D27=$H$4,0,IF(D27=$H$5,"-","")))</f>
        <v>-</v>
      </c>
      <c r="F27" s="176"/>
    </row>
    <row r="28" spans="2:6" ht="41" thickBot="1" x14ac:dyDescent="0.3">
      <c r="B28" s="178"/>
      <c r="C28" s="47" t="s">
        <v>82</v>
      </c>
      <c r="D28" s="175"/>
      <c r="E28" s="174"/>
      <c r="F28" s="177"/>
    </row>
    <row r="29" spans="2:6" ht="41" thickBot="1" x14ac:dyDescent="0.3">
      <c r="B29" s="178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8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8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8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8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8" t="s">
        <v>76</v>
      </c>
      <c r="C35" s="52" t="s">
        <v>75</v>
      </c>
      <c r="D35" s="171"/>
      <c r="E35" s="173" t="str">
        <f>IF(D35=$H$3,10,IF(D35=$H$4,0,IF(D35=$H$5,"-","")))</f>
        <v>-</v>
      </c>
      <c r="F35" s="176"/>
    </row>
    <row r="36" spans="2:6" ht="61" thickBot="1" x14ac:dyDescent="0.3">
      <c r="B36" s="178"/>
      <c r="C36" s="47" t="s">
        <v>85</v>
      </c>
      <c r="D36" s="172"/>
      <c r="E36" s="174"/>
      <c r="F36" s="177"/>
    </row>
    <row r="37" spans="2:6" ht="21" thickBot="1" x14ac:dyDescent="0.3">
      <c r="B37" s="178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8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8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9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6:B7"/>
    <mergeCell ref="D6:D7"/>
    <mergeCell ref="E6:E7"/>
    <mergeCell ref="F6:F7"/>
    <mergeCell ref="B9:B14"/>
    <mergeCell ref="D9:D10"/>
    <mergeCell ref="E9:E10"/>
    <mergeCell ref="F9:F10"/>
    <mergeCell ref="B16:B20"/>
    <mergeCell ref="D16:D17"/>
    <mergeCell ref="E16:E17"/>
    <mergeCell ref="F16:F17"/>
    <mergeCell ref="B22:B25"/>
    <mergeCell ref="D22:D23"/>
    <mergeCell ref="E22:E23"/>
    <mergeCell ref="F22:F23"/>
    <mergeCell ref="B27:B33"/>
    <mergeCell ref="D27:D28"/>
    <mergeCell ref="E27:E28"/>
    <mergeCell ref="F27:F28"/>
    <mergeCell ref="B35:B40"/>
    <mergeCell ref="D35:D36"/>
    <mergeCell ref="E35:E36"/>
    <mergeCell ref="F35:F36"/>
  </mergeCells>
  <dataValidations count="1">
    <dataValidation type="list" allowBlank="1" showInputMessage="1" showErrorMessage="1" sqref="D4:D6 D37:D41 D18:D22 D24:D27 D29:D35 D8:D9 D11:D16" xr:uid="{0436C994-8A70-43C7-9ECF-D3F69DD3471D}">
      <formula1>$H$3:$H$4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BF53-0E93-4DBB-AF15-3A6DF554C3A4}">
  <sheetPr>
    <tabColor theme="8"/>
  </sheetPr>
  <dimension ref="B1:H41"/>
  <sheetViews>
    <sheetView workbookViewId="0">
      <selection activeCell="E9" sqref="E9:E10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6.5" style="134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>
      <c r="D1" s="55"/>
      <c r="F1" s="32"/>
    </row>
    <row r="2" spans="2:8" ht="20" thickBot="1" x14ac:dyDescent="0.3">
      <c r="B2" s="31" t="s">
        <v>78</v>
      </c>
      <c r="C2" s="130"/>
      <c r="D2" s="55"/>
      <c r="F2" s="32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80" t="s">
        <v>66</v>
      </c>
      <c r="C6" s="41" t="s">
        <v>67</v>
      </c>
      <c r="D6" s="171"/>
      <c r="E6" s="173" t="str">
        <f>IF(D6=$H$3,100,IF(D6=$H$4,0,IF(D6=$H$5,"-","")))</f>
        <v>-</v>
      </c>
      <c r="F6" s="176"/>
    </row>
    <row r="7" spans="2:8" ht="41" thickBot="1" x14ac:dyDescent="0.3">
      <c r="B7" s="179"/>
      <c r="C7" s="45" t="s">
        <v>89</v>
      </c>
      <c r="D7" s="175"/>
      <c r="E7" s="174"/>
      <c r="F7" s="177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80" t="s">
        <v>68</v>
      </c>
      <c r="C9" s="41" t="s">
        <v>69</v>
      </c>
      <c r="D9" s="171"/>
      <c r="E9" s="173" t="str">
        <f>IF(D9=$H$3,20,IF(D9=$H$4,0,IF(D9=$H$5,"-","")))</f>
        <v>-</v>
      </c>
      <c r="F9" s="176"/>
    </row>
    <row r="10" spans="2:8" ht="21" thickBot="1" x14ac:dyDescent="0.3">
      <c r="B10" s="178"/>
      <c r="C10" s="45" t="s">
        <v>90</v>
      </c>
      <c r="D10" s="175"/>
      <c r="E10" s="174"/>
      <c r="F10" s="177"/>
    </row>
    <row r="11" spans="2:8" ht="21" thickBot="1" x14ac:dyDescent="0.3">
      <c r="B11" s="178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8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8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9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80" t="s">
        <v>70</v>
      </c>
      <c r="C16" s="41" t="s">
        <v>71</v>
      </c>
      <c r="D16" s="171"/>
      <c r="E16" s="173" t="str">
        <f>IF(D16=$H$3,30,IF(D16=$H$4,0,IF(D16=$H$5,"-","")))</f>
        <v>-</v>
      </c>
      <c r="F16" s="176"/>
    </row>
    <row r="17" spans="2:6" ht="41" thickBot="1" x14ac:dyDescent="0.3">
      <c r="B17" s="178"/>
      <c r="C17" s="47" t="s">
        <v>95</v>
      </c>
      <c r="D17" s="175"/>
      <c r="E17" s="174"/>
      <c r="F17" s="177"/>
    </row>
    <row r="18" spans="2:6" ht="41" thickBot="1" x14ac:dyDescent="0.3">
      <c r="B18" s="178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8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8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80" t="s">
        <v>72</v>
      </c>
      <c r="C22" s="41" t="s">
        <v>73</v>
      </c>
      <c r="D22" s="171"/>
      <c r="E22" s="173" t="str">
        <f>IF(D22=$H$3,30,IF(D22=$H$4,0,IF(D22=$H$5,"-","")))</f>
        <v>-</v>
      </c>
      <c r="F22" s="176"/>
    </row>
    <row r="23" spans="2:6" ht="41" thickBot="1" x14ac:dyDescent="0.3">
      <c r="B23" s="178"/>
      <c r="C23" s="47" t="s">
        <v>81</v>
      </c>
      <c r="D23" s="175"/>
      <c r="E23" s="174"/>
      <c r="F23" s="177"/>
    </row>
    <row r="24" spans="2:6" ht="61" thickBot="1" x14ac:dyDescent="0.3">
      <c r="B24" s="178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8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80" t="s">
        <v>74</v>
      </c>
      <c r="C27" s="41" t="s">
        <v>75</v>
      </c>
      <c r="D27" s="171"/>
      <c r="E27" s="173" t="str">
        <f>IF(D27=$H$3,11,IF(D27=$H$4,0,IF(D27=$H$5,"-","")))</f>
        <v>-</v>
      </c>
      <c r="F27" s="176"/>
    </row>
    <row r="28" spans="2:6" ht="41" thickBot="1" x14ac:dyDescent="0.3">
      <c r="B28" s="178"/>
      <c r="C28" s="47" t="s">
        <v>82</v>
      </c>
      <c r="D28" s="175"/>
      <c r="E28" s="174"/>
      <c r="F28" s="177"/>
    </row>
    <row r="29" spans="2:6" ht="41" thickBot="1" x14ac:dyDescent="0.3">
      <c r="B29" s="178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8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8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8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8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8" t="s">
        <v>76</v>
      </c>
      <c r="C35" s="52" t="s">
        <v>75</v>
      </c>
      <c r="D35" s="171"/>
      <c r="E35" s="173" t="str">
        <f>IF(D35=$H$3,10,IF(D35=$H$4,0,IF(D35=$H$5,"-","")))</f>
        <v>-</v>
      </c>
      <c r="F35" s="176"/>
    </row>
    <row r="36" spans="2:6" ht="61" thickBot="1" x14ac:dyDescent="0.3">
      <c r="B36" s="178"/>
      <c r="C36" s="47" t="s">
        <v>85</v>
      </c>
      <c r="D36" s="172"/>
      <c r="E36" s="174"/>
      <c r="F36" s="177"/>
    </row>
    <row r="37" spans="2:6" ht="21" thickBot="1" x14ac:dyDescent="0.3">
      <c r="B37" s="178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8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8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9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3"/>
    </row>
  </sheetData>
  <sheetProtection sheet="1" objects="1" scenarios="1"/>
  <mergeCells count="24">
    <mergeCell ref="B6:B7"/>
    <mergeCell ref="D6:D7"/>
    <mergeCell ref="E6:E7"/>
    <mergeCell ref="F6:F7"/>
    <mergeCell ref="B9:B14"/>
    <mergeCell ref="D9:D10"/>
    <mergeCell ref="E9:E10"/>
    <mergeCell ref="F9:F10"/>
    <mergeCell ref="B16:B20"/>
    <mergeCell ref="D16:D17"/>
    <mergeCell ref="E16:E17"/>
    <mergeCell ref="F16:F17"/>
    <mergeCell ref="B22:B25"/>
    <mergeCell ref="D22:D23"/>
    <mergeCell ref="E22:E23"/>
    <mergeCell ref="F22:F23"/>
    <mergeCell ref="B27:B33"/>
    <mergeCell ref="D27:D28"/>
    <mergeCell ref="E27:E28"/>
    <mergeCell ref="F27:F28"/>
    <mergeCell ref="B35:B40"/>
    <mergeCell ref="D35:D36"/>
    <mergeCell ref="E35:E36"/>
    <mergeCell ref="F35:F36"/>
  </mergeCells>
  <dataValidations count="1">
    <dataValidation type="list" allowBlank="1" showInputMessage="1" showErrorMessage="1" sqref="D4:D6 D37:D41 D18:D22 D24:D27 D29:D35 D8:D9 D11:D16" xr:uid="{B79ADD14-27B7-4976-9BB7-6AFF17A2F345}">
      <formula1>$H$3:$H$4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A3AC-70F5-4708-81A5-8CD0CED663FC}">
  <sheetPr>
    <tabColor theme="8"/>
  </sheetPr>
  <dimension ref="B1:H41"/>
  <sheetViews>
    <sheetView topLeftCell="A12" workbookViewId="0">
      <selection activeCell="C5" sqref="C5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1" style="134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>
      <c r="D1" s="55"/>
      <c r="F1" s="32"/>
    </row>
    <row r="2" spans="2:8" ht="20" thickBot="1" x14ac:dyDescent="0.3">
      <c r="B2" s="31" t="s">
        <v>78</v>
      </c>
      <c r="C2" s="130"/>
      <c r="D2" s="55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80" t="s">
        <v>66</v>
      </c>
      <c r="C6" s="41" t="s">
        <v>67</v>
      </c>
      <c r="D6" s="171"/>
      <c r="E6" s="173" t="str">
        <f>IF(D6=$H$3,100,IF(D6=$H$4,0,IF(D6=$H$5,"-","")))</f>
        <v>-</v>
      </c>
      <c r="F6" s="176"/>
    </row>
    <row r="7" spans="2:8" ht="41" thickBot="1" x14ac:dyDescent="0.3">
      <c r="B7" s="179"/>
      <c r="C7" s="45" t="s">
        <v>89</v>
      </c>
      <c r="D7" s="175"/>
      <c r="E7" s="174"/>
      <c r="F7" s="177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80" t="s">
        <v>68</v>
      </c>
      <c r="C9" s="41" t="s">
        <v>69</v>
      </c>
      <c r="D9" s="171"/>
      <c r="E9" s="173" t="str">
        <f>IF(D9=$H$3,20,IF(D9=$H$4,0,IF(D9=$H$5,"-","")))</f>
        <v>-</v>
      </c>
      <c r="F9" s="176"/>
    </row>
    <row r="10" spans="2:8" ht="21" thickBot="1" x14ac:dyDescent="0.3">
      <c r="B10" s="178"/>
      <c r="C10" s="45" t="s">
        <v>90</v>
      </c>
      <c r="D10" s="175"/>
      <c r="E10" s="174"/>
      <c r="F10" s="177"/>
    </row>
    <row r="11" spans="2:8" ht="21" thickBot="1" x14ac:dyDescent="0.3">
      <c r="B11" s="178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8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8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9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80" t="s">
        <v>70</v>
      </c>
      <c r="C16" s="41" t="s">
        <v>71</v>
      </c>
      <c r="D16" s="171"/>
      <c r="E16" s="173" t="str">
        <f>IF(D16=$H$3,30,IF(D16=$H$4,0,IF(D16=$H$5,"-","")))</f>
        <v>-</v>
      </c>
      <c r="F16" s="176"/>
    </row>
    <row r="17" spans="2:6" ht="41" thickBot="1" x14ac:dyDescent="0.3">
      <c r="B17" s="178"/>
      <c r="C17" s="47" t="s">
        <v>95</v>
      </c>
      <c r="D17" s="175"/>
      <c r="E17" s="174"/>
      <c r="F17" s="177"/>
    </row>
    <row r="18" spans="2:6" ht="41" thickBot="1" x14ac:dyDescent="0.3">
      <c r="B18" s="178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8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8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80" t="s">
        <v>72</v>
      </c>
      <c r="C22" s="41" t="s">
        <v>73</v>
      </c>
      <c r="D22" s="171"/>
      <c r="E22" s="173" t="str">
        <f>IF(D22=$H$3,30,IF(D22=$H$4,0,IF(D22=$H$5,"-","")))</f>
        <v>-</v>
      </c>
      <c r="F22" s="176"/>
    </row>
    <row r="23" spans="2:6" ht="41" thickBot="1" x14ac:dyDescent="0.3">
      <c r="B23" s="178"/>
      <c r="C23" s="47" t="s">
        <v>81</v>
      </c>
      <c r="D23" s="175"/>
      <c r="E23" s="174"/>
      <c r="F23" s="177"/>
    </row>
    <row r="24" spans="2:6" ht="61" thickBot="1" x14ac:dyDescent="0.3">
      <c r="B24" s="178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8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80" t="s">
        <v>74</v>
      </c>
      <c r="C27" s="41" t="s">
        <v>75</v>
      </c>
      <c r="D27" s="171"/>
      <c r="E27" s="173" t="str">
        <f>IF(D27=$H$3,11,IF(D27=$H$4,0,IF(D27=$H$5,"-","")))</f>
        <v>-</v>
      </c>
      <c r="F27" s="176"/>
    </row>
    <row r="28" spans="2:6" ht="41" thickBot="1" x14ac:dyDescent="0.3">
      <c r="B28" s="178"/>
      <c r="C28" s="47" t="s">
        <v>82</v>
      </c>
      <c r="D28" s="175"/>
      <c r="E28" s="174"/>
      <c r="F28" s="177"/>
    </row>
    <row r="29" spans="2:6" ht="41" thickBot="1" x14ac:dyDescent="0.3">
      <c r="B29" s="178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8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8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8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8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8" t="s">
        <v>76</v>
      </c>
      <c r="C35" s="52" t="s">
        <v>75</v>
      </c>
      <c r="D35" s="171"/>
      <c r="E35" s="173" t="str">
        <f>IF(D35=$H$3,10,IF(D35=$H$4,0,IF(D35=$H$5,"-","")))</f>
        <v>-</v>
      </c>
      <c r="F35" s="176"/>
    </row>
    <row r="36" spans="2:6" ht="61" thickBot="1" x14ac:dyDescent="0.3">
      <c r="B36" s="178"/>
      <c r="C36" s="47" t="s">
        <v>85</v>
      </c>
      <c r="D36" s="172"/>
      <c r="E36" s="174"/>
      <c r="F36" s="177"/>
    </row>
    <row r="37" spans="2:6" ht="21" thickBot="1" x14ac:dyDescent="0.3">
      <c r="B37" s="178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8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8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9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3"/>
    </row>
  </sheetData>
  <sheetProtection sheet="1" objects="1" scenarios="1"/>
  <mergeCells count="24">
    <mergeCell ref="B6:B7"/>
    <mergeCell ref="D6:D7"/>
    <mergeCell ref="E6:E7"/>
    <mergeCell ref="F6:F7"/>
    <mergeCell ref="B9:B14"/>
    <mergeCell ref="D9:D10"/>
    <mergeCell ref="E9:E10"/>
    <mergeCell ref="F9:F10"/>
    <mergeCell ref="B16:B20"/>
    <mergeCell ref="D16:D17"/>
    <mergeCell ref="E16:E17"/>
    <mergeCell ref="F16:F17"/>
    <mergeCell ref="B22:B25"/>
    <mergeCell ref="D22:D23"/>
    <mergeCell ref="E22:E23"/>
    <mergeCell ref="F22:F23"/>
    <mergeCell ref="B27:B33"/>
    <mergeCell ref="D27:D28"/>
    <mergeCell ref="E27:E28"/>
    <mergeCell ref="F27:F28"/>
    <mergeCell ref="B35:B40"/>
    <mergeCell ref="D35:D36"/>
    <mergeCell ref="E35:E36"/>
    <mergeCell ref="F35:F36"/>
  </mergeCells>
  <dataValidations count="1">
    <dataValidation type="list" allowBlank="1" showInputMessage="1" showErrorMessage="1" sqref="D4:D6 D37:D41 D18:D22 D24:D27 D29:D35 D8:D9 D11:D16" xr:uid="{B70596AA-1B46-4186-9C7F-65E1AFA15AE7}">
      <formula1>$H$3:$H$4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70FD-A70E-4164-B938-3C2B867F03B3}">
  <sheetPr>
    <tabColor theme="8"/>
  </sheetPr>
  <dimension ref="B1:H41"/>
  <sheetViews>
    <sheetView workbookViewId="0">
      <selection activeCell="C2" sqref="C2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1.8320312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>
      <c r="D1" s="55"/>
      <c r="F1" s="78"/>
    </row>
    <row r="2" spans="2:8" ht="20" thickBot="1" x14ac:dyDescent="0.3">
      <c r="B2" s="31" t="s">
        <v>78</v>
      </c>
      <c r="C2" s="130"/>
      <c r="D2" s="55"/>
      <c r="F2" s="78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80" t="s">
        <v>66</v>
      </c>
      <c r="C6" s="41" t="s">
        <v>67</v>
      </c>
      <c r="D6" s="171"/>
      <c r="E6" s="173" t="str">
        <f>IF(D6=$H$3,100,IF(D6=$H$4,0,IF(D6=$H$5,"-","")))</f>
        <v>-</v>
      </c>
      <c r="F6" s="176"/>
    </row>
    <row r="7" spans="2:8" ht="41" thickBot="1" x14ac:dyDescent="0.3">
      <c r="B7" s="179"/>
      <c r="C7" s="45" t="s">
        <v>89</v>
      </c>
      <c r="D7" s="175"/>
      <c r="E7" s="174"/>
      <c r="F7" s="177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80" t="s">
        <v>68</v>
      </c>
      <c r="C9" s="41" t="s">
        <v>69</v>
      </c>
      <c r="D9" s="171"/>
      <c r="E9" s="173" t="str">
        <f>IF(D9=$H$3,20,IF(D9=$H$4,0,IF(D9=$H$5,"-","")))</f>
        <v>-</v>
      </c>
      <c r="F9" s="176"/>
    </row>
    <row r="10" spans="2:8" ht="21" thickBot="1" x14ac:dyDescent="0.3">
      <c r="B10" s="178"/>
      <c r="C10" s="45" t="s">
        <v>90</v>
      </c>
      <c r="D10" s="175"/>
      <c r="E10" s="174"/>
      <c r="F10" s="177"/>
    </row>
    <row r="11" spans="2:8" ht="21" thickBot="1" x14ac:dyDescent="0.3">
      <c r="B11" s="178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8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8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9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80" t="s">
        <v>70</v>
      </c>
      <c r="C16" s="41" t="s">
        <v>71</v>
      </c>
      <c r="D16" s="171"/>
      <c r="E16" s="173" t="str">
        <f>IF(D16=$H$3,30,IF(D16=$H$4,0,IF(D16=$H$5,"-","")))</f>
        <v>-</v>
      </c>
      <c r="F16" s="176"/>
    </row>
    <row r="17" spans="2:6" ht="41" thickBot="1" x14ac:dyDescent="0.3">
      <c r="B17" s="178"/>
      <c r="C17" s="47" t="s">
        <v>95</v>
      </c>
      <c r="D17" s="175"/>
      <c r="E17" s="174"/>
      <c r="F17" s="177"/>
    </row>
    <row r="18" spans="2:6" ht="41" thickBot="1" x14ac:dyDescent="0.3">
      <c r="B18" s="178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8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8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80" t="s">
        <v>72</v>
      </c>
      <c r="C22" s="41" t="s">
        <v>73</v>
      </c>
      <c r="D22" s="171"/>
      <c r="E22" s="173" t="str">
        <f>IF(D22=$H$3,30,IF(D22=$H$4,0,IF(D22=$H$5,"-","")))</f>
        <v>-</v>
      </c>
      <c r="F22" s="176"/>
    </row>
    <row r="23" spans="2:6" ht="41" thickBot="1" x14ac:dyDescent="0.3">
      <c r="B23" s="178"/>
      <c r="C23" s="47" t="s">
        <v>81</v>
      </c>
      <c r="D23" s="175"/>
      <c r="E23" s="174"/>
      <c r="F23" s="177"/>
    </row>
    <row r="24" spans="2:6" ht="61" thickBot="1" x14ac:dyDescent="0.3">
      <c r="B24" s="178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8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80" t="s">
        <v>74</v>
      </c>
      <c r="C27" s="41" t="s">
        <v>75</v>
      </c>
      <c r="D27" s="171"/>
      <c r="E27" s="173" t="str">
        <f>IF(D27=$H$3,11,IF(D27=$H$4,0,IF(D27=$H$5,"-","")))</f>
        <v>-</v>
      </c>
      <c r="F27" s="176"/>
    </row>
    <row r="28" spans="2:6" ht="41" thickBot="1" x14ac:dyDescent="0.3">
      <c r="B28" s="178"/>
      <c r="C28" s="47" t="s">
        <v>82</v>
      </c>
      <c r="D28" s="175"/>
      <c r="E28" s="174"/>
      <c r="F28" s="177"/>
    </row>
    <row r="29" spans="2:6" ht="41" thickBot="1" x14ac:dyDescent="0.3">
      <c r="B29" s="178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8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8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8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8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8" t="s">
        <v>76</v>
      </c>
      <c r="C35" s="52" t="s">
        <v>75</v>
      </c>
      <c r="D35" s="171"/>
      <c r="E35" s="173" t="str">
        <f>IF(D35=$H$3,10,IF(D35=$H$4,0,IF(D35=$H$5,"-","")))</f>
        <v>-</v>
      </c>
      <c r="F35" s="176"/>
    </row>
    <row r="36" spans="2:6" ht="61" thickBot="1" x14ac:dyDescent="0.3">
      <c r="B36" s="178"/>
      <c r="C36" s="47" t="s">
        <v>85</v>
      </c>
      <c r="D36" s="172"/>
      <c r="E36" s="174"/>
      <c r="F36" s="177"/>
    </row>
    <row r="37" spans="2:6" ht="21" thickBot="1" x14ac:dyDescent="0.3">
      <c r="B37" s="178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8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8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9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6:B7"/>
    <mergeCell ref="D6:D7"/>
    <mergeCell ref="E6:E7"/>
    <mergeCell ref="F6:F7"/>
    <mergeCell ref="B9:B14"/>
    <mergeCell ref="D9:D10"/>
    <mergeCell ref="E9:E10"/>
    <mergeCell ref="F9:F10"/>
    <mergeCell ref="B16:B20"/>
    <mergeCell ref="D16:D17"/>
    <mergeCell ref="E16:E17"/>
    <mergeCell ref="F16:F17"/>
    <mergeCell ref="B22:B25"/>
    <mergeCell ref="D22:D23"/>
    <mergeCell ref="E22:E23"/>
    <mergeCell ref="F22:F23"/>
    <mergeCell ref="B27:B33"/>
    <mergeCell ref="D27:D28"/>
    <mergeCell ref="E27:E28"/>
    <mergeCell ref="F27:F28"/>
    <mergeCell ref="B35:B40"/>
    <mergeCell ref="D35:D36"/>
    <mergeCell ref="E35:E36"/>
    <mergeCell ref="F35:F36"/>
  </mergeCells>
  <dataValidations count="1">
    <dataValidation type="list" allowBlank="1" showInputMessage="1" showErrorMessage="1" sqref="D4:D6 D37:D41 D18:D22 D24:D27 D29:D35 D8:D9 D11:D16" xr:uid="{9B4E8AFB-75BB-410F-B7AB-5EEE8C234355}">
      <formula1>$H$3:$H$4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3BFF-0505-4D68-8BC6-BCB4172FACF9}">
  <sheetPr>
    <tabColor theme="8"/>
  </sheetPr>
  <dimension ref="B1:I41"/>
  <sheetViews>
    <sheetView workbookViewId="0">
      <selection activeCell="D6" sqref="D6:D7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5.8320312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9" ht="20" thickBot="1" x14ac:dyDescent="0.3">
      <c r="D1" s="55"/>
      <c r="F1" s="78"/>
    </row>
    <row r="2" spans="2:9" ht="20" thickBot="1" x14ac:dyDescent="0.3">
      <c r="B2" s="144" t="s">
        <v>78</v>
      </c>
      <c r="C2" s="130"/>
      <c r="D2" s="55"/>
      <c r="F2" s="78"/>
    </row>
    <row r="3" spans="2:9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9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9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9" ht="21" thickBot="1" x14ac:dyDescent="0.3">
      <c r="B6" s="180" t="s">
        <v>66</v>
      </c>
      <c r="C6" s="41" t="s">
        <v>67</v>
      </c>
      <c r="D6" s="171"/>
      <c r="E6" s="173" t="str">
        <f>IF(D6=$H$3,100,IF(D6=$H$4,0,IF(D6=$H$5,"-","")))</f>
        <v>-</v>
      </c>
      <c r="F6" s="176"/>
    </row>
    <row r="7" spans="2:9" ht="41" thickBot="1" x14ac:dyDescent="0.3">
      <c r="B7" s="179"/>
      <c r="C7" s="45" t="s">
        <v>89</v>
      </c>
      <c r="D7" s="175"/>
      <c r="E7" s="174"/>
      <c r="F7" s="177"/>
      <c r="I7" s="62"/>
    </row>
    <row r="8" spans="2:9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9" ht="41" thickBot="1" x14ac:dyDescent="0.3">
      <c r="B9" s="180" t="s">
        <v>68</v>
      </c>
      <c r="C9" s="41" t="s">
        <v>69</v>
      </c>
      <c r="D9" s="171"/>
      <c r="E9" s="173" t="str">
        <f>IF(D9=$H$3,20,IF(D9=$H$4,0,IF(D9=$H$5,"-","")))</f>
        <v>-</v>
      </c>
      <c r="F9" s="176"/>
    </row>
    <row r="10" spans="2:9" ht="21" thickBot="1" x14ac:dyDescent="0.3">
      <c r="B10" s="178"/>
      <c r="C10" s="45" t="s">
        <v>90</v>
      </c>
      <c r="D10" s="175"/>
      <c r="E10" s="174"/>
      <c r="F10" s="177"/>
    </row>
    <row r="11" spans="2:9" ht="21" thickBot="1" x14ac:dyDescent="0.3">
      <c r="B11" s="178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9" ht="21" thickBot="1" x14ac:dyDescent="0.3">
      <c r="B12" s="178"/>
      <c r="C12" s="36" t="s">
        <v>92</v>
      </c>
      <c r="D12" s="116"/>
      <c r="E12" s="125" t="str">
        <f t="shared" si="0"/>
        <v>-</v>
      </c>
      <c r="F12" s="119"/>
    </row>
    <row r="13" spans="2:9" ht="21" thickBot="1" x14ac:dyDescent="0.3">
      <c r="B13" s="178"/>
      <c r="C13" s="36" t="s">
        <v>93</v>
      </c>
      <c r="D13" s="116"/>
      <c r="E13" s="125" t="str">
        <f t="shared" si="0"/>
        <v>-</v>
      </c>
      <c r="F13" s="119"/>
    </row>
    <row r="14" spans="2:9" ht="21" thickBot="1" x14ac:dyDescent="0.3">
      <c r="B14" s="179"/>
      <c r="C14" s="36" t="s">
        <v>94</v>
      </c>
      <c r="D14" s="116"/>
      <c r="E14" s="125" t="str">
        <f t="shared" si="0"/>
        <v>-</v>
      </c>
      <c r="F14" s="119"/>
    </row>
    <row r="15" spans="2:9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9" ht="21" thickBot="1" x14ac:dyDescent="0.3">
      <c r="B16" s="180" t="s">
        <v>70</v>
      </c>
      <c r="C16" s="41" t="s">
        <v>71</v>
      </c>
      <c r="D16" s="171"/>
      <c r="E16" s="173" t="str">
        <f>IF(D16=$H$3,30,IF(D16=$H$4,0,IF(D16=$H$5,"-","")))</f>
        <v>-</v>
      </c>
      <c r="F16" s="176"/>
    </row>
    <row r="17" spans="2:6" ht="41" thickBot="1" x14ac:dyDescent="0.3">
      <c r="B17" s="178"/>
      <c r="C17" s="47" t="s">
        <v>95</v>
      </c>
      <c r="D17" s="175"/>
      <c r="E17" s="174"/>
      <c r="F17" s="177"/>
    </row>
    <row r="18" spans="2:6" ht="41" thickBot="1" x14ac:dyDescent="0.3">
      <c r="B18" s="178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8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8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80" t="s">
        <v>72</v>
      </c>
      <c r="C22" s="41" t="s">
        <v>73</v>
      </c>
      <c r="D22" s="171"/>
      <c r="E22" s="173" t="str">
        <f>IF(D22=$H$3,30,IF(D22=$H$4,0,IF(D22=$H$5,"-","")))</f>
        <v>-</v>
      </c>
      <c r="F22" s="176"/>
    </row>
    <row r="23" spans="2:6" ht="41" thickBot="1" x14ac:dyDescent="0.3">
      <c r="B23" s="178"/>
      <c r="C23" s="47" t="s">
        <v>81</v>
      </c>
      <c r="D23" s="175"/>
      <c r="E23" s="174"/>
      <c r="F23" s="177"/>
    </row>
    <row r="24" spans="2:6" ht="61" thickBot="1" x14ac:dyDescent="0.3">
      <c r="B24" s="178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8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80" t="s">
        <v>74</v>
      </c>
      <c r="C27" s="41" t="s">
        <v>75</v>
      </c>
      <c r="D27" s="171"/>
      <c r="E27" s="173" t="str">
        <f>IF(D27=$H$3,11,IF(D27=$H$4,0,IF(D27=$H$5,"-","")))</f>
        <v>-</v>
      </c>
      <c r="F27" s="176"/>
    </row>
    <row r="28" spans="2:6" ht="41" thickBot="1" x14ac:dyDescent="0.3">
      <c r="B28" s="178"/>
      <c r="C28" s="47" t="s">
        <v>82</v>
      </c>
      <c r="D28" s="175"/>
      <c r="E28" s="174"/>
      <c r="F28" s="177"/>
    </row>
    <row r="29" spans="2:6" ht="41" thickBot="1" x14ac:dyDescent="0.3">
      <c r="B29" s="178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8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8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8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8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8" t="s">
        <v>76</v>
      </c>
      <c r="C35" s="52" t="s">
        <v>75</v>
      </c>
      <c r="D35" s="171"/>
      <c r="E35" s="173" t="str">
        <f>IF(D35=$H$3,10,IF(D35=$H$4,0,IF(D35=$H$5,"-","")))</f>
        <v>-</v>
      </c>
      <c r="F35" s="176"/>
    </row>
    <row r="36" spans="2:6" ht="61" thickBot="1" x14ac:dyDescent="0.3">
      <c r="B36" s="178"/>
      <c r="C36" s="47" t="s">
        <v>85</v>
      </c>
      <c r="D36" s="172"/>
      <c r="E36" s="174"/>
      <c r="F36" s="177"/>
    </row>
    <row r="37" spans="2:6" ht="21" thickBot="1" x14ac:dyDescent="0.3">
      <c r="B37" s="178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8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8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9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6:B7"/>
    <mergeCell ref="D6:D7"/>
    <mergeCell ref="E6:E7"/>
    <mergeCell ref="F6:F7"/>
    <mergeCell ref="B9:B14"/>
    <mergeCell ref="D9:D10"/>
    <mergeCell ref="E9:E10"/>
    <mergeCell ref="F9:F10"/>
    <mergeCell ref="B16:B20"/>
    <mergeCell ref="D16:D17"/>
    <mergeCell ref="E16:E17"/>
    <mergeCell ref="F16:F17"/>
    <mergeCell ref="B22:B25"/>
    <mergeCell ref="D22:D23"/>
    <mergeCell ref="E22:E23"/>
    <mergeCell ref="F22:F23"/>
    <mergeCell ref="B27:B33"/>
    <mergeCell ref="D27:D28"/>
    <mergeCell ref="E27:E28"/>
    <mergeCell ref="F27:F28"/>
    <mergeCell ref="B35:B40"/>
    <mergeCell ref="D35:D36"/>
    <mergeCell ref="E35:E36"/>
    <mergeCell ref="F35:F36"/>
  </mergeCells>
  <dataValidations count="1">
    <dataValidation type="list" allowBlank="1" showInputMessage="1" showErrorMessage="1" sqref="D4:D6 D37:D41 D18:D22 D24:D27 D29:D35 D8:D9 D11:D16" xr:uid="{F066EAEB-E71A-46FA-AC55-C04823C787A1}">
      <formula1>$H$3:$H$4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BC7F-39F9-45EC-9AA3-361FEDC5089D}">
  <sheetPr>
    <tabColor theme="8"/>
  </sheetPr>
  <dimension ref="B1:H41"/>
  <sheetViews>
    <sheetView workbookViewId="0">
      <selection activeCell="J15" sqref="J15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6.164062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>
      <c r="D1" s="55"/>
    </row>
    <row r="2" spans="2:8" ht="20" thickBot="1" x14ac:dyDescent="0.3">
      <c r="B2" s="129" t="s">
        <v>78</v>
      </c>
      <c r="C2" s="130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136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80" t="s">
        <v>66</v>
      </c>
      <c r="C6" s="41" t="s">
        <v>67</v>
      </c>
      <c r="D6" s="171"/>
      <c r="E6" s="173" t="str">
        <f>IF(D6=$H$3,100,IF(D6=$H$4,0,IF(D6=$H$5,"-","")))</f>
        <v>-</v>
      </c>
      <c r="F6" s="176"/>
    </row>
    <row r="7" spans="2:8" ht="41" thickBot="1" x14ac:dyDescent="0.3">
      <c r="B7" s="179"/>
      <c r="C7" s="45" t="s">
        <v>89</v>
      </c>
      <c r="D7" s="175"/>
      <c r="E7" s="174"/>
      <c r="F7" s="177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80" t="s">
        <v>68</v>
      </c>
      <c r="C9" s="41" t="s">
        <v>69</v>
      </c>
      <c r="D9" s="171"/>
      <c r="E9" s="173" t="str">
        <f>IF(D9=$H$3,20,IF(D9=$H$4,0,IF(D9=$H$5,"-","")))</f>
        <v>-</v>
      </c>
      <c r="F9" s="176"/>
    </row>
    <row r="10" spans="2:8" ht="21" thickBot="1" x14ac:dyDescent="0.3">
      <c r="B10" s="178"/>
      <c r="C10" s="45" t="s">
        <v>90</v>
      </c>
      <c r="D10" s="175"/>
      <c r="E10" s="174"/>
      <c r="F10" s="177"/>
    </row>
    <row r="11" spans="2:8" ht="21" thickBot="1" x14ac:dyDescent="0.3">
      <c r="B11" s="178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8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8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9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80" t="s">
        <v>70</v>
      </c>
      <c r="C16" s="41" t="s">
        <v>71</v>
      </c>
      <c r="D16" s="171"/>
      <c r="E16" s="173" t="str">
        <f>IF(D16=$H$3,30,IF(D16=$H$4,0,IF(D16=$H$5,"-","")))</f>
        <v>-</v>
      </c>
      <c r="F16" s="176"/>
    </row>
    <row r="17" spans="2:6" ht="41" thickBot="1" x14ac:dyDescent="0.3">
      <c r="B17" s="178"/>
      <c r="C17" s="47" t="s">
        <v>95</v>
      </c>
      <c r="D17" s="175"/>
      <c r="E17" s="174"/>
      <c r="F17" s="177"/>
    </row>
    <row r="18" spans="2:6" ht="41" thickBot="1" x14ac:dyDescent="0.3">
      <c r="B18" s="178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8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8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80" t="s">
        <v>72</v>
      </c>
      <c r="C22" s="41" t="s">
        <v>73</v>
      </c>
      <c r="D22" s="171"/>
      <c r="E22" s="173" t="str">
        <f>IF(D22=$H$3,30,IF(D22=$H$4,0,IF(D22=$H$5,"-","")))</f>
        <v>-</v>
      </c>
      <c r="F22" s="176"/>
    </row>
    <row r="23" spans="2:6" ht="41" thickBot="1" x14ac:dyDescent="0.3">
      <c r="B23" s="178"/>
      <c r="C23" s="47" t="s">
        <v>81</v>
      </c>
      <c r="D23" s="175"/>
      <c r="E23" s="174"/>
      <c r="F23" s="177"/>
    </row>
    <row r="24" spans="2:6" ht="61" thickBot="1" x14ac:dyDescent="0.3">
      <c r="B24" s="178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8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80" t="s">
        <v>74</v>
      </c>
      <c r="C27" s="41" t="s">
        <v>75</v>
      </c>
      <c r="D27" s="171"/>
      <c r="E27" s="173" t="str">
        <f>IF(D27=$H$3,11,IF(D27=$H$4,0,IF(D27=$H$5,"-","")))</f>
        <v>-</v>
      </c>
      <c r="F27" s="176"/>
    </row>
    <row r="28" spans="2:6" ht="41" thickBot="1" x14ac:dyDescent="0.3">
      <c r="B28" s="178"/>
      <c r="C28" s="47" t="s">
        <v>82</v>
      </c>
      <c r="D28" s="175"/>
      <c r="E28" s="174"/>
      <c r="F28" s="177"/>
    </row>
    <row r="29" spans="2:6" ht="41" thickBot="1" x14ac:dyDescent="0.3">
      <c r="B29" s="178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8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8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8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8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8" t="s">
        <v>76</v>
      </c>
      <c r="C35" s="52" t="s">
        <v>75</v>
      </c>
      <c r="D35" s="171"/>
      <c r="E35" s="173" t="str">
        <f>IF(D35=$H$3,10,IF(D35=$H$4,0,IF(D35=$H$5,"-","")))</f>
        <v>-</v>
      </c>
      <c r="F35" s="176"/>
    </row>
    <row r="36" spans="2:6" ht="61" thickBot="1" x14ac:dyDescent="0.3">
      <c r="B36" s="178"/>
      <c r="C36" s="47" t="s">
        <v>85</v>
      </c>
      <c r="D36" s="172"/>
      <c r="E36" s="174"/>
      <c r="F36" s="177"/>
    </row>
    <row r="37" spans="2:6" ht="21" thickBot="1" x14ac:dyDescent="0.3">
      <c r="B37" s="178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8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8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9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6:B7"/>
    <mergeCell ref="D6:D7"/>
    <mergeCell ref="E6:E7"/>
    <mergeCell ref="F6:F7"/>
    <mergeCell ref="B9:B14"/>
    <mergeCell ref="D9:D10"/>
    <mergeCell ref="E9:E10"/>
    <mergeCell ref="F9:F10"/>
    <mergeCell ref="B16:B20"/>
    <mergeCell ref="D16:D17"/>
    <mergeCell ref="E16:E17"/>
    <mergeCell ref="F16:F17"/>
    <mergeCell ref="B22:B25"/>
    <mergeCell ref="D22:D23"/>
    <mergeCell ref="E22:E23"/>
    <mergeCell ref="F22:F23"/>
    <mergeCell ref="B27:B33"/>
    <mergeCell ref="D27:D28"/>
    <mergeCell ref="E27:E28"/>
    <mergeCell ref="F27:F28"/>
    <mergeCell ref="B35:B40"/>
    <mergeCell ref="D35:D36"/>
    <mergeCell ref="E35:E36"/>
    <mergeCell ref="F35:F36"/>
  </mergeCells>
  <dataValidations count="1">
    <dataValidation type="list" allowBlank="1" showInputMessage="1" showErrorMessage="1" sqref="D4:D6 D37:D41 D18:D22 D24:D27 D29:D35 D8:D9 D11:D16" xr:uid="{C9F16E32-D12C-4050-8472-931C3BB9AA15}">
      <formula1>$H$3:$H$4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FACILITY DETAILS</vt:lpstr>
      <vt:lpstr>FACILITY DASHBOARD</vt:lpstr>
      <vt:lpstr>RESULTS DASHBOARD</vt:lpstr>
      <vt:lpstr>Sheet2</vt:lpstr>
      <vt:lpstr>GROUNDS &amp; INCENERATOR </vt:lpstr>
      <vt:lpstr>MEDICAL WASTE</vt:lpstr>
      <vt:lpstr>MEDICAL WASTE (2)</vt:lpstr>
      <vt:lpstr>MEDICAL WASTE (3)</vt:lpstr>
      <vt:lpstr>MEDICAL WASTE (4)</vt:lpstr>
      <vt:lpstr>MEDICAL WASTE (5)</vt:lpstr>
      <vt:lpstr>MEDICAL WASTE (6)</vt:lpstr>
      <vt:lpstr>MEDICAL WASTE (7)</vt:lpstr>
      <vt:lpstr>MEDICAL WASTE (8)</vt:lpstr>
      <vt:lpstr>MEDICAL WASTE (9)</vt:lpstr>
      <vt:lpstr>MEDICAL WASTE (10)</vt:lpstr>
      <vt:lpstr>MEDICAL WASTE (11)</vt:lpstr>
      <vt:lpstr>MEDICAL WASTE 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CHADWALA</dc:creator>
  <cp:lastModifiedBy>Alexandro_ Disla</cp:lastModifiedBy>
  <dcterms:created xsi:type="dcterms:W3CDTF">2024-06-02T08:05:28Z</dcterms:created>
  <dcterms:modified xsi:type="dcterms:W3CDTF">2024-11-07T16:48:48Z</dcterms:modified>
</cp:coreProperties>
</file>