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152D1F4-F00B-4BA3-8C05-240375C495F2}" xr6:coauthVersionLast="36" xr6:coauthVersionMax="36" xr10:uidLastSave="{00000000-0000-0000-0000-000000000000}"/>
  <bookViews>
    <workbookView minimized="1" xWindow="0" yWindow="0" windowWidth="23040" windowHeight="8556" xr2:uid="{00000000-000D-0000-FFFF-FFFF00000000}"/>
  </bookViews>
  <sheets>
    <sheet name="Table 1" sheetId="2" r:id="rId1"/>
    <sheet name="Table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2" l="1"/>
  <c r="B20" i="2"/>
  <c r="B19" i="2"/>
  <c r="B16" i="2"/>
  <c r="B14" i="2"/>
  <c r="C47" i="3" l="1"/>
  <c r="C48" i="3" s="1"/>
  <c r="D47" i="3"/>
  <c r="D48" i="3" s="1"/>
  <c r="E47" i="3"/>
  <c r="E48" i="3" s="1"/>
  <c r="C42" i="3"/>
  <c r="D42" i="3"/>
  <c r="E42" i="3"/>
  <c r="B42" i="3"/>
  <c r="B47" i="3" s="1"/>
  <c r="B48" i="3" s="1"/>
  <c r="E39" i="3"/>
  <c r="B19" i="3"/>
  <c r="B31" i="3"/>
  <c r="C19" i="3"/>
  <c r="C20" i="3" s="1"/>
  <c r="C21" i="3" s="1"/>
  <c r="D19" i="3"/>
  <c r="D20" i="3" s="1"/>
  <c r="D21" i="3" s="1"/>
  <c r="E19" i="3"/>
  <c r="E20" i="3" s="1"/>
  <c r="E21" i="3" s="1"/>
  <c r="E24" i="3" s="1"/>
  <c r="E53" i="3" s="1"/>
  <c r="E54" i="3" s="1"/>
  <c r="B20" i="3"/>
  <c r="B21" i="3" s="1"/>
  <c r="D16" i="3"/>
  <c r="E16" i="3"/>
  <c r="C15" i="3"/>
  <c r="C16" i="3" s="1"/>
  <c r="C14" i="3"/>
  <c r="D14" i="3"/>
  <c r="D15" i="3" s="1"/>
  <c r="E14" i="3"/>
  <c r="E15" i="3" s="1"/>
  <c r="B14" i="3"/>
  <c r="B15" i="3" s="1"/>
  <c r="B16" i="3" s="1"/>
  <c r="C47" i="2"/>
  <c r="C48" i="2" s="1"/>
  <c r="C52" i="2" s="1"/>
  <c r="D47" i="2"/>
  <c r="D48" i="2" s="1"/>
  <c r="D52" i="2" s="1"/>
  <c r="C42" i="2"/>
  <c r="D42" i="2"/>
  <c r="E42" i="2"/>
  <c r="E47" i="2" s="1"/>
  <c r="E48" i="2" s="1"/>
  <c r="E52" i="2" s="1"/>
  <c r="B42" i="2"/>
  <c r="B47" i="2" s="1"/>
  <c r="B48" i="2" s="1"/>
  <c r="B52" i="2" s="1"/>
  <c r="B55" i="2" s="1"/>
  <c r="E39" i="2"/>
  <c r="B31" i="2"/>
  <c r="C24" i="2"/>
  <c r="C53" i="2" s="1"/>
  <c r="C54" i="2" s="1"/>
  <c r="C21" i="2"/>
  <c r="C20" i="2"/>
  <c r="D20" i="2"/>
  <c r="D21" i="2" s="1"/>
  <c r="E20" i="2"/>
  <c r="E21" i="2" s="1"/>
  <c r="C19" i="2"/>
  <c r="D19" i="2"/>
  <c r="E19" i="2"/>
  <c r="C14" i="2"/>
  <c r="C15" i="2" s="1"/>
  <c r="C16" i="2" s="1"/>
  <c r="C23" i="2" s="1"/>
  <c r="C29" i="2" s="1"/>
  <c r="D14" i="2"/>
  <c r="D24" i="2" s="1"/>
  <c r="D53" i="2" s="1"/>
  <c r="D54" i="2" s="1"/>
  <c r="E14" i="2"/>
  <c r="E15" i="2" s="1"/>
  <c r="E16" i="2" s="1"/>
  <c r="E23" i="2" s="1"/>
  <c r="E29" i="2" s="1"/>
  <c r="E30" i="2" s="1"/>
  <c r="E31" i="2" s="1"/>
  <c r="B15" i="2"/>
  <c r="B24" i="2" l="1"/>
  <c r="B21" i="2"/>
  <c r="C55" i="2"/>
  <c r="D55" i="2"/>
  <c r="C30" i="2"/>
  <c r="C31" i="2" s="1"/>
  <c r="B23" i="2"/>
  <c r="E55" i="2"/>
  <c r="D15" i="2"/>
  <c r="D16" i="2" s="1"/>
  <c r="D23" i="2" s="1"/>
  <c r="D29" i="2" s="1"/>
  <c r="E24" i="2"/>
  <c r="E53" i="2" s="1"/>
  <c r="E54" i="2" s="1"/>
  <c r="D23" i="3"/>
  <c r="D29" i="3" s="1"/>
  <c r="C38" i="3" s="1"/>
  <c r="C39" i="3" s="1"/>
  <c r="D24" i="3"/>
  <c r="D53" i="3" s="1"/>
  <c r="D54" i="3" s="1"/>
  <c r="C23" i="3"/>
  <c r="C29" i="3" s="1"/>
  <c r="C24" i="3"/>
  <c r="C53" i="3" s="1"/>
  <c r="C54" i="3" s="1"/>
  <c r="E23" i="3"/>
  <c r="E29" i="3" s="1"/>
  <c r="D38" i="3" s="1"/>
  <c r="D39" i="3" s="1"/>
  <c r="B23" i="3"/>
  <c r="B24" i="3"/>
  <c r="B53" i="3" s="1"/>
  <c r="E52" i="3"/>
  <c r="E55" i="3" s="1"/>
  <c r="C52" i="3"/>
  <c r="D52" i="3"/>
  <c r="B52" i="3"/>
  <c r="B55" i="3" s="1"/>
  <c r="D55" i="3" l="1"/>
  <c r="B56" i="3" s="1"/>
  <c r="C55" i="3"/>
  <c r="B29" i="3"/>
  <c r="C30" i="3"/>
  <c r="D30" i="2"/>
  <c r="D31" i="2" s="1"/>
  <c r="C38" i="2" s="1"/>
  <c r="C39" i="2" s="1"/>
  <c r="D38" i="2"/>
  <c r="D39" i="2" s="1"/>
  <c r="B56" i="2"/>
  <c r="B39" i="2" l="1"/>
  <c r="B32" i="2"/>
  <c r="D30" i="3"/>
  <c r="C31" i="3"/>
  <c r="B32" i="3" l="1"/>
  <c r="E30" i="3"/>
  <c r="E31" i="3" s="1"/>
  <c r="D31" i="3"/>
  <c r="B38" i="3" s="1"/>
  <c r="B39" i="3" s="1"/>
</calcChain>
</file>

<file path=xl/sharedStrings.xml><?xml version="1.0" encoding="utf-8"?>
<sst xmlns="http://schemas.openxmlformats.org/spreadsheetml/2006/main" count="110" uniqueCount="66">
  <si>
    <t xml:space="preserve">Asset Beta </t>
  </si>
  <si>
    <t>Risk premium</t>
  </si>
  <si>
    <t xml:space="preserve">Tax rate </t>
  </si>
  <si>
    <t>Year 0</t>
  </si>
  <si>
    <t>Year 1</t>
  </si>
  <si>
    <t>Year 2</t>
  </si>
  <si>
    <t>Year 3</t>
  </si>
  <si>
    <t>Part 1:  Cost of Capital Calculations</t>
  </si>
  <si>
    <t>Percent debt</t>
  </si>
  <si>
    <t>Cost of debt</t>
  </si>
  <si>
    <t>After-tax cost of debt</t>
  </si>
  <si>
    <t>Debt contribution (Note #1)</t>
  </si>
  <si>
    <t>Percent equity</t>
  </si>
  <si>
    <t>Equity beta (Note #2)</t>
  </si>
  <si>
    <t>Cost of equity (Note #3)</t>
  </si>
  <si>
    <t>Equity contribution (Note #4)</t>
  </si>
  <si>
    <t>After-tax WACC (Note #5)</t>
  </si>
  <si>
    <t>Pre-tax WACC (Note #6)</t>
  </si>
  <si>
    <t>Part 2: Valuing Free Cash Flows Using WACC</t>
  </si>
  <si>
    <t>Free cash flow</t>
  </si>
  <si>
    <t>After-tax WACC</t>
  </si>
  <si>
    <t>Discount factor</t>
  </si>
  <si>
    <t>Present value</t>
  </si>
  <si>
    <t>Total NPV</t>
  </si>
  <si>
    <t>Part 3: Valuing Capital Cash Flows Using Cost of Assets</t>
  </si>
  <si>
    <t>Step 1:  Determining debt outstanding</t>
  </si>
  <si>
    <t>Remaining project value (Note #7)</t>
  </si>
  <si>
    <t>Debt (Note #8)</t>
  </si>
  <si>
    <t>Interest</t>
  </si>
  <si>
    <t>Interest tax shield (Note #9)</t>
  </si>
  <si>
    <t>Step 3:  Add interest tax shield to Free Cash Flows</t>
  </si>
  <si>
    <t>Free Cash Flow</t>
  </si>
  <si>
    <t>Interest Tax Shield (Note #9)</t>
  </si>
  <si>
    <t>Capital Cash Flow (Note #10)</t>
  </si>
  <si>
    <t>Step 4:  Discount Capital Cash Flows using the expected asset return</t>
  </si>
  <si>
    <t>Capital Cash Flow</t>
  </si>
  <si>
    <t>Expected asset return (Note #11)</t>
  </si>
  <si>
    <t>Present Value</t>
  </si>
  <si>
    <t>Note # 1 Debt contribution is the after-tax cost of debt times the percent debt.</t>
  </si>
  <si>
    <t>Note #3 Cost of equity is calculated using the CAPM as the risk-free rate plus the equity beta times the risk premium.</t>
  </si>
  <si>
    <t>Note #4 Equity contribution is the cost of equity times the percent equity.</t>
  </si>
  <si>
    <t>Note #5 After-tax WACC is the weighted average after-tax cost of debt and equity.</t>
  </si>
  <si>
    <t>Note #6 Pre-tax WACC is the weighted average pre-tax cost of debt and equity.</t>
  </si>
  <si>
    <t>Note #7 Remaining project value is the present value of the remaining cash flows.</t>
  </si>
  <si>
    <t>Note #8 Debt is calculated by multiplying the remaining project value by the assumed leverage.</t>
  </si>
  <si>
    <t>Note #9 Interest tax shield is the tax rate multiplied by the before-tax interest.</t>
  </si>
  <si>
    <t>Note #10 Capital cash flow equals the free cash flow plus the interest tax shield.</t>
  </si>
  <si>
    <t>Note #11 Expected asset return is calculated using the assumed asset beta in the CAPM with the assumed riskless debt rate and risk premium.</t>
  </si>
  <si>
    <t xml:space="preserve">Risk free rate </t>
  </si>
  <si>
    <t xml:space="preserve">Debt beta </t>
  </si>
  <si>
    <r>
      <t xml:space="preserve">Table 1 </t>
    </r>
    <r>
      <rPr>
        <sz val="10"/>
        <rFont val="Arial"/>
        <family val="2"/>
      </rPr>
      <t>FCF v. CCF—Comparison Between Free Cash Flow and Capital Cash Flow Methods</t>
    </r>
  </si>
  <si>
    <r>
      <t xml:space="preserve">Table 2 </t>
    </r>
    <r>
      <rPr>
        <sz val="10"/>
        <rFont val="Arial"/>
        <family val="2"/>
      </rPr>
      <t>FCF v. CCF—Comparison Between Free Cash Flow and Capital Cash Flow Methods</t>
    </r>
  </si>
  <si>
    <t>Chaning capital structure</t>
  </si>
  <si>
    <t>Constant capital structure</t>
  </si>
  <si>
    <t xml:space="preserve">Note #1 Cost of debt is calculated using the CAPM as the risk-free rate plus the debt beta times the risk premium </t>
  </si>
  <si>
    <t>Note #2 Debt contribution is the after-tax cost of debt times the percent debt.</t>
  </si>
  <si>
    <t>Note #3Equity beta equals the asset beta divided by the percent equity.</t>
  </si>
  <si>
    <t>Note #4 Cost of equity is calculated using the CAPM as the risk-free rate plus the equity beta times the risk premium.</t>
  </si>
  <si>
    <t>Note #5 Equity contribution is the cost of equity times the percent equity.</t>
  </si>
  <si>
    <t>Note #6 After-tax WACC is the weighted average after-tax cost of debt and equity.</t>
  </si>
  <si>
    <t>Note #7 Pre-tax WACC is the weighted average pre-tax cost of debt and equity.</t>
  </si>
  <si>
    <t>Note #8 Remaining project value is the present value of the remaining cash flows.</t>
  </si>
  <si>
    <t>Note #9 Debt is calculated by multiplying the remaining project value by the assumed leverage.</t>
  </si>
  <si>
    <t>Note #10 Interest tax shield is the tax rate multiplied by the before-tax interest.</t>
  </si>
  <si>
    <t>Note #11 Capital cash flow equals the free cash flow plus the interest tax shield.</t>
  </si>
  <si>
    <t>Note #12 Expected asset return is calculated using the assumed asset beta in the CAPM with the assumed riskless debt rate and risk premium.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</si>
</sst>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164" formatCode="0.000"/>
    <numFmt numFmtId="165" formatCode="0.0%"/>
    <numFmt numFmtId="166" formatCode="0.0000%"/>
    <numFmt numFmtId="167" formatCode="0.00000%"/>
    <numFmt numFmtId="168" formatCode="0.000%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indent="1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righ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horizontal="left" vertical="top"/>
    </xf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10" fontId="0" fillId="0" borderId="0" xfId="0" applyNumberFormat="1" applyFill="1"/>
    <xf numFmtId="8" fontId="0" fillId="0" borderId="0" xfId="0" applyNumberFormat="1" applyFill="1"/>
    <xf numFmtId="2" fontId="0" fillId="0" borderId="0" xfId="0" applyNumberFormat="1" applyFill="1"/>
    <xf numFmtId="9" fontId="0" fillId="0" borderId="0" xfId="0" applyNumberFormat="1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10" fontId="0" fillId="10" borderId="0" xfId="0" applyNumberFormat="1" applyFill="1"/>
    <xf numFmtId="164" fontId="0" fillId="11" borderId="0" xfId="0" applyNumberFormat="1" applyFill="1"/>
    <xf numFmtId="8" fontId="6" fillId="12" borderId="0" xfId="0" applyNumberFormat="1" applyFont="1" applyFill="1"/>
    <xf numFmtId="2" fontId="0" fillId="14" borderId="0" xfId="0" applyNumberFormat="1" applyFill="1"/>
    <xf numFmtId="2" fontId="0" fillId="15" borderId="0" xfId="0" applyNumberFormat="1" applyFill="1"/>
    <xf numFmtId="2" fontId="2" fillId="15" borderId="2" xfId="0" applyNumberFormat="1" applyFont="1" applyFill="1" applyBorder="1" applyAlignment="1" applyProtection="1">
      <alignment horizontal="right" vertical="top"/>
    </xf>
    <xf numFmtId="10" fontId="0" fillId="13" borderId="0" xfId="1" applyNumberFormat="1" applyFont="1" applyFill="1"/>
    <xf numFmtId="164" fontId="0" fillId="0" borderId="0" xfId="0" applyNumberFormat="1"/>
    <xf numFmtId="2" fontId="0" fillId="13" borderId="0" xfId="0" applyNumberFormat="1" applyFill="1"/>
    <xf numFmtId="2" fontId="0" fillId="16" borderId="0" xfId="0" applyNumberFormat="1" applyFill="1"/>
    <xf numFmtId="2" fontId="0" fillId="0" borderId="0" xfId="0" applyNumberFormat="1"/>
    <xf numFmtId="2" fontId="1" fillId="0" borderId="2" xfId="0" applyNumberFormat="1" applyFont="1" applyFill="1" applyBorder="1" applyAlignment="1" applyProtection="1">
      <alignment horizontal="right" vertical="top"/>
    </xf>
    <xf numFmtId="165" fontId="0" fillId="6" borderId="0" xfId="0" applyNumberFormat="1" applyFill="1"/>
    <xf numFmtId="166" fontId="0" fillId="5" borderId="0" xfId="0" applyNumberFormat="1" applyFill="1"/>
    <xf numFmtId="168" fontId="0" fillId="9" borderId="0" xfId="1" applyNumberFormat="1" applyFont="1" applyFill="1"/>
    <xf numFmtId="167" fontId="0" fillId="5" borderId="0" xfId="0" applyNumberFormat="1" applyFill="1"/>
    <xf numFmtId="165" fontId="0" fillId="9" borderId="0" xfId="1" applyNumberFormat="1" applyFont="1" applyFill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99"/>
      <color rgb="FFFFFF99"/>
      <color rgb="FF99CCFF"/>
      <color rgb="FF66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38" workbookViewId="0">
      <selection activeCell="B54" sqref="B54"/>
    </sheetView>
  </sheetViews>
  <sheetFormatPr defaultRowHeight="14.4" x14ac:dyDescent="0.3"/>
  <cols>
    <col min="1" max="1" width="60.44140625" customWidth="1"/>
    <col min="2" max="2" width="12.77734375" customWidth="1"/>
    <col min="3" max="3" width="10.6640625" customWidth="1"/>
    <col min="4" max="4" width="10.44140625" customWidth="1"/>
    <col min="5" max="5" width="12" bestFit="1" customWidth="1"/>
  </cols>
  <sheetData>
    <row r="1" spans="1:6" x14ac:dyDescent="0.3">
      <c r="A1" s="48" t="s">
        <v>50</v>
      </c>
      <c r="B1" s="48"/>
      <c r="C1" s="48"/>
      <c r="D1" s="48"/>
      <c r="E1" s="48"/>
    </row>
    <row r="3" spans="1:6" x14ac:dyDescent="0.3">
      <c r="A3" s="1" t="s">
        <v>0</v>
      </c>
      <c r="B3">
        <v>1</v>
      </c>
    </row>
    <row r="4" spans="1:6" x14ac:dyDescent="0.3">
      <c r="A4" s="3" t="s">
        <v>48</v>
      </c>
      <c r="B4" s="20">
        <v>0.1</v>
      </c>
    </row>
    <row r="5" spans="1:6" x14ac:dyDescent="0.3">
      <c r="A5" s="4" t="s">
        <v>49</v>
      </c>
      <c r="B5">
        <v>0</v>
      </c>
    </row>
    <row r="6" spans="1:6" x14ac:dyDescent="0.3">
      <c r="A6" s="2" t="s">
        <v>1</v>
      </c>
      <c r="B6" s="19">
        <v>0.08</v>
      </c>
    </row>
    <row r="7" spans="1:6" x14ac:dyDescent="0.3">
      <c r="A7" s="5" t="s">
        <v>2</v>
      </c>
      <c r="B7" s="19">
        <v>0.33</v>
      </c>
    </row>
    <row r="8" spans="1:6" x14ac:dyDescent="0.3">
      <c r="A8" t="s">
        <v>53</v>
      </c>
    </row>
    <row r="10" spans="1:6" x14ac:dyDescent="0.3">
      <c r="A10" s="6"/>
      <c r="B10" s="7" t="s">
        <v>3</v>
      </c>
      <c r="C10" s="7" t="s">
        <v>4</v>
      </c>
      <c r="D10" s="7" t="s">
        <v>5</v>
      </c>
      <c r="E10" s="7" t="s">
        <v>6</v>
      </c>
    </row>
    <row r="11" spans="1:6" x14ac:dyDescent="0.3">
      <c r="A11" s="8" t="s">
        <v>7</v>
      </c>
      <c r="B11" s="9"/>
      <c r="C11" s="9"/>
      <c r="D11" s="9"/>
      <c r="E11" s="9"/>
    </row>
    <row r="12" spans="1:6" x14ac:dyDescent="0.3">
      <c r="A12" s="18"/>
      <c r="B12" s="18"/>
      <c r="C12" s="18"/>
      <c r="D12" s="18"/>
      <c r="E12" s="18"/>
      <c r="F12" s="18"/>
    </row>
    <row r="13" spans="1:6" x14ac:dyDescent="0.3">
      <c r="A13" s="11" t="s">
        <v>8</v>
      </c>
      <c r="B13" s="21">
        <v>0.4</v>
      </c>
      <c r="C13" s="21">
        <v>0.4</v>
      </c>
      <c r="D13" s="21">
        <v>0.4</v>
      </c>
      <c r="E13" s="21">
        <v>0.4</v>
      </c>
      <c r="F13" s="18"/>
    </row>
    <row r="14" spans="1:6" x14ac:dyDescent="0.3">
      <c r="A14" s="11" t="s">
        <v>9</v>
      </c>
      <c r="B14" s="43">
        <f>$B$4+$B$5*$B$6</f>
        <v>0.1</v>
      </c>
      <c r="C14" s="43">
        <f t="shared" ref="C14:E14" si="0">$B$4+$B$5*$B$6</f>
        <v>0.1</v>
      </c>
      <c r="D14" s="43">
        <f t="shared" si="0"/>
        <v>0.1</v>
      </c>
      <c r="E14" s="43">
        <f t="shared" si="0"/>
        <v>0.1</v>
      </c>
      <c r="F14" s="18"/>
    </row>
    <row r="15" spans="1:6" x14ac:dyDescent="0.3">
      <c r="A15" s="11" t="s">
        <v>10</v>
      </c>
      <c r="B15" s="27">
        <f>B14*(1-$B$7)</f>
        <v>6.699999999999999E-2</v>
      </c>
      <c r="C15" s="27">
        <f t="shared" ref="C15:E15" si="1">C14*(1-$B$7)</f>
        <v>6.699999999999999E-2</v>
      </c>
      <c r="D15" s="27">
        <f t="shared" si="1"/>
        <v>6.699999999999999E-2</v>
      </c>
      <c r="E15" s="27">
        <f t="shared" si="1"/>
        <v>6.699999999999999E-2</v>
      </c>
      <c r="F15" s="18"/>
    </row>
    <row r="16" spans="1:6" x14ac:dyDescent="0.3">
      <c r="A16" s="11" t="s">
        <v>11</v>
      </c>
      <c r="B16" s="44">
        <f>B13*B15</f>
        <v>2.6799999999999997E-2</v>
      </c>
      <c r="C16" s="44">
        <f t="shared" ref="C16:E16" si="2">C13*C15</f>
        <v>2.6799999999999997E-2</v>
      </c>
      <c r="D16" s="44">
        <f t="shared" si="2"/>
        <v>2.6799999999999997E-2</v>
      </c>
      <c r="E16" s="44">
        <f t="shared" si="2"/>
        <v>2.6799999999999997E-2</v>
      </c>
      <c r="F16" s="18"/>
    </row>
    <row r="17" spans="1:6" x14ac:dyDescent="0.3">
      <c r="A17" s="18"/>
      <c r="B17" s="18"/>
      <c r="C17" s="18"/>
      <c r="D17" s="18"/>
      <c r="E17" s="18"/>
      <c r="F17" s="18"/>
    </row>
    <row r="18" spans="1:6" x14ac:dyDescent="0.3">
      <c r="A18" s="11" t="s">
        <v>12</v>
      </c>
      <c r="B18" s="21">
        <v>0.6</v>
      </c>
      <c r="C18" s="21">
        <v>0.6</v>
      </c>
      <c r="D18" s="21">
        <v>0.6</v>
      </c>
      <c r="E18" s="21">
        <v>0.6</v>
      </c>
      <c r="F18" s="18"/>
    </row>
    <row r="19" spans="1:6" x14ac:dyDescent="0.3">
      <c r="A19" s="11" t="s">
        <v>13</v>
      </c>
      <c r="B19" s="30">
        <f>$B$3/B18</f>
        <v>1.6666666666666667</v>
      </c>
      <c r="C19" s="30">
        <f t="shared" ref="C19:E19" si="3">$B$3/C18</f>
        <v>1.6666666666666667</v>
      </c>
      <c r="D19" s="30">
        <f t="shared" si="3"/>
        <v>1.6666666666666667</v>
      </c>
      <c r="E19" s="30">
        <f t="shared" si="3"/>
        <v>1.6666666666666667</v>
      </c>
      <c r="F19" s="18"/>
    </row>
    <row r="20" spans="1:6" x14ac:dyDescent="0.3">
      <c r="A20" s="11" t="s">
        <v>14</v>
      </c>
      <c r="B20" s="45">
        <f>$B$4+B19*$B$6</f>
        <v>0.23333333333333334</v>
      </c>
      <c r="C20" s="45">
        <f t="shared" ref="C20:E20" si="4">$B$4+C19*$B$6</f>
        <v>0.23333333333333334</v>
      </c>
      <c r="D20" s="45">
        <f t="shared" si="4"/>
        <v>0.23333333333333334</v>
      </c>
      <c r="E20" s="45">
        <f t="shared" si="4"/>
        <v>0.23333333333333334</v>
      </c>
      <c r="F20" s="18"/>
    </row>
    <row r="21" spans="1:6" x14ac:dyDescent="0.3">
      <c r="A21" s="11" t="s">
        <v>15</v>
      </c>
      <c r="B21" s="31">
        <f>B18*B20</f>
        <v>0.13999999999999999</v>
      </c>
      <c r="C21" s="31">
        <f t="shared" ref="C21:E21" si="5">C18*C20</f>
        <v>0.13999999999999999</v>
      </c>
      <c r="D21" s="31">
        <f t="shared" si="5"/>
        <v>0.13999999999999999</v>
      </c>
      <c r="E21" s="31">
        <f t="shared" si="5"/>
        <v>0.13999999999999999</v>
      </c>
      <c r="F21" s="18"/>
    </row>
    <row r="22" spans="1:6" x14ac:dyDescent="0.3">
      <c r="A22" s="18"/>
      <c r="B22" s="18"/>
      <c r="C22" s="18"/>
      <c r="D22" s="18"/>
      <c r="E22" s="18"/>
      <c r="F22" s="18"/>
    </row>
    <row r="23" spans="1:6" x14ac:dyDescent="0.3">
      <c r="A23" s="11" t="s">
        <v>16</v>
      </c>
      <c r="B23" s="25">
        <f>B16+B21</f>
        <v>0.16679999999999998</v>
      </c>
      <c r="C23" s="25">
        <f t="shared" ref="C23:E23" si="6">C16+C21</f>
        <v>0.16679999999999998</v>
      </c>
      <c r="D23" s="25">
        <f t="shared" si="6"/>
        <v>0.16679999999999998</v>
      </c>
      <c r="E23" s="25">
        <f t="shared" si="6"/>
        <v>0.16679999999999998</v>
      </c>
      <c r="F23" s="18"/>
    </row>
    <row r="24" spans="1:6" x14ac:dyDescent="0.3">
      <c r="A24" s="11" t="s">
        <v>17</v>
      </c>
      <c r="B24" s="26">
        <f>B13*B14+B18*B20</f>
        <v>0.18</v>
      </c>
      <c r="C24" s="26">
        <f t="shared" ref="C24:E24" si="7">C13*C14+C18*C20</f>
        <v>0.18</v>
      </c>
      <c r="D24" s="26">
        <f t="shared" si="7"/>
        <v>0.18</v>
      </c>
      <c r="E24" s="26">
        <f t="shared" si="7"/>
        <v>0.18</v>
      </c>
      <c r="F24" s="18"/>
    </row>
    <row r="25" spans="1:6" x14ac:dyDescent="0.3">
      <c r="A25" s="18"/>
      <c r="B25" s="18"/>
      <c r="C25" s="18"/>
      <c r="D25" s="18"/>
      <c r="E25" s="18"/>
      <c r="F25" s="18"/>
    </row>
    <row r="26" spans="1:6" x14ac:dyDescent="0.3">
      <c r="A26" s="12" t="s">
        <v>18</v>
      </c>
      <c r="B26" s="18"/>
      <c r="C26" s="18"/>
      <c r="D26" s="18"/>
      <c r="E26" s="18"/>
      <c r="F26" s="18"/>
    </row>
    <row r="27" spans="1:6" x14ac:dyDescent="0.3">
      <c r="A27" s="10"/>
      <c r="B27" s="18"/>
      <c r="C27" s="18"/>
      <c r="D27" s="18"/>
      <c r="E27" s="18"/>
      <c r="F27" s="18"/>
    </row>
    <row r="28" spans="1:6" x14ac:dyDescent="0.3">
      <c r="A28" s="11" t="s">
        <v>19</v>
      </c>
      <c r="B28" s="18">
        <v>-100</v>
      </c>
      <c r="C28" s="18">
        <v>30</v>
      </c>
      <c r="D28" s="18">
        <v>30</v>
      </c>
      <c r="E28" s="18">
        <v>130</v>
      </c>
      <c r="F28" s="18"/>
    </row>
    <row r="29" spans="1:6" x14ac:dyDescent="0.3">
      <c r="A29" s="11" t="s">
        <v>20</v>
      </c>
      <c r="B29" s="25"/>
      <c r="C29" s="25">
        <f>C23</f>
        <v>0.16679999999999998</v>
      </c>
      <c r="D29" s="25">
        <f t="shared" ref="D29:E29" si="8">D23</f>
        <v>0.16679999999999998</v>
      </c>
      <c r="E29" s="25">
        <f t="shared" si="8"/>
        <v>0.16679999999999998</v>
      </c>
      <c r="F29" s="18"/>
    </row>
    <row r="30" spans="1:6" x14ac:dyDescent="0.3">
      <c r="A30" s="11" t="s">
        <v>21</v>
      </c>
      <c r="B30" s="32">
        <v>1</v>
      </c>
      <c r="C30" s="32">
        <f>1/(1+C29)^1</f>
        <v>0.85704490915323961</v>
      </c>
      <c r="D30" s="32">
        <f>1/(1+D29)^2</f>
        <v>0.73452597630548466</v>
      </c>
      <c r="E30" s="32">
        <f>1/(1+E29)^3</f>
        <v>0.62952174863342869</v>
      </c>
      <c r="F30" s="18"/>
    </row>
    <row r="31" spans="1:6" x14ac:dyDescent="0.3">
      <c r="A31" s="11" t="s">
        <v>22</v>
      </c>
      <c r="B31" s="29">
        <f>B28*B30</f>
        <v>-100</v>
      </c>
      <c r="C31" s="29">
        <f t="shared" ref="C31:E31" si="9">C28*C30</f>
        <v>25.711347274597188</v>
      </c>
      <c r="D31" s="29">
        <f t="shared" si="9"/>
        <v>22.035779289164541</v>
      </c>
      <c r="E31" s="29">
        <f t="shared" si="9"/>
        <v>81.837827322345731</v>
      </c>
      <c r="F31" s="18"/>
    </row>
    <row r="32" spans="1:6" x14ac:dyDescent="0.3">
      <c r="A32" s="10" t="s">
        <v>23</v>
      </c>
      <c r="B32" s="33">
        <f>SUM(B31:E31)</f>
        <v>29.584953886107456</v>
      </c>
      <c r="C32" s="18"/>
      <c r="D32" s="18"/>
      <c r="E32" s="18"/>
      <c r="F32" s="18"/>
    </row>
    <row r="33" spans="1:6" x14ac:dyDescent="0.3">
      <c r="A33" s="18"/>
      <c r="B33" s="18"/>
      <c r="C33" s="18"/>
      <c r="D33" s="18"/>
      <c r="E33" s="18"/>
      <c r="F33" s="18"/>
    </row>
    <row r="34" spans="1:6" x14ac:dyDescent="0.3">
      <c r="A34" s="12" t="s">
        <v>24</v>
      </c>
      <c r="B34" s="18"/>
      <c r="C34" s="18"/>
      <c r="D34" s="18"/>
      <c r="E34" s="18"/>
      <c r="F34" s="18"/>
    </row>
    <row r="35" spans="1:6" x14ac:dyDescent="0.3">
      <c r="A35" s="18"/>
      <c r="B35" s="18"/>
      <c r="C35" s="18"/>
      <c r="D35" s="18"/>
      <c r="E35" s="18"/>
      <c r="F35" s="18"/>
    </row>
    <row r="36" spans="1:6" x14ac:dyDescent="0.3">
      <c r="A36" s="13" t="s">
        <v>25</v>
      </c>
      <c r="B36" s="18"/>
      <c r="C36" s="18"/>
      <c r="D36" s="18"/>
      <c r="E36" s="18"/>
      <c r="F36" s="18"/>
    </row>
    <row r="37" spans="1:6" x14ac:dyDescent="0.3">
      <c r="A37" s="18"/>
      <c r="B37" s="18"/>
      <c r="C37" s="18"/>
      <c r="D37" s="18"/>
      <c r="E37" s="18"/>
      <c r="F37" s="18"/>
    </row>
    <row r="38" spans="1:6" x14ac:dyDescent="0.3">
      <c r="A38" s="11" t="s">
        <v>26</v>
      </c>
      <c r="B38" s="34">
        <f>SUM(C31:E31)</f>
        <v>129.58495388610746</v>
      </c>
      <c r="C38" s="34">
        <f>SUM(D31:E31)*(1+C29)</f>
        <v>121.19972419431019</v>
      </c>
      <c r="D38" s="34">
        <f>SUM(E31)*(1+D29)^2</f>
        <v>111.41583818992115</v>
      </c>
      <c r="E38" s="34">
        <v>0</v>
      </c>
      <c r="F38" s="18"/>
    </row>
    <row r="39" spans="1:6" x14ac:dyDescent="0.3">
      <c r="A39" s="11" t="s">
        <v>27</v>
      </c>
      <c r="B39" s="39">
        <f>B38*B13</f>
        <v>51.833981554442985</v>
      </c>
      <c r="C39" s="39">
        <f t="shared" ref="C39:E39" si="10">C38*C13</f>
        <v>48.479889677724081</v>
      </c>
      <c r="D39" s="39">
        <f t="shared" si="10"/>
        <v>44.566335275968463</v>
      </c>
      <c r="E39" s="39">
        <f t="shared" si="10"/>
        <v>0</v>
      </c>
      <c r="F39" s="18"/>
    </row>
    <row r="40" spans="1:6" x14ac:dyDescent="0.3">
      <c r="A40" s="18"/>
      <c r="B40" s="18"/>
      <c r="C40" s="18"/>
      <c r="D40" s="18"/>
      <c r="E40" s="18"/>
      <c r="F40" s="18"/>
    </row>
    <row r="41" spans="1:6" x14ac:dyDescent="0.3">
      <c r="A41" s="11" t="s">
        <v>28</v>
      </c>
      <c r="B41" s="23">
        <v>0</v>
      </c>
      <c r="C41" s="23">
        <v>5.2</v>
      </c>
      <c r="D41" s="23">
        <v>4.8</v>
      </c>
      <c r="E41" s="23">
        <v>4.5</v>
      </c>
      <c r="F41" s="18"/>
    </row>
    <row r="42" spans="1:6" x14ac:dyDescent="0.3">
      <c r="A42" s="11" t="s">
        <v>29</v>
      </c>
      <c r="B42" s="35">
        <f>$B$7*B41</f>
        <v>0</v>
      </c>
      <c r="C42" s="35">
        <f t="shared" ref="C42:E42" si="11">$B$7*C41</f>
        <v>1.7160000000000002</v>
      </c>
      <c r="D42" s="35">
        <f t="shared" si="11"/>
        <v>1.5840000000000001</v>
      </c>
      <c r="E42" s="35">
        <f t="shared" si="11"/>
        <v>1.4850000000000001</v>
      </c>
      <c r="F42" s="18"/>
    </row>
    <row r="43" spans="1:6" x14ac:dyDescent="0.3">
      <c r="A43" s="18"/>
      <c r="B43" s="18"/>
      <c r="C43" s="18"/>
      <c r="D43" s="18"/>
      <c r="E43" s="18"/>
      <c r="F43" s="18"/>
    </row>
    <row r="44" spans="1:6" x14ac:dyDescent="0.3">
      <c r="A44" s="14" t="s">
        <v>30</v>
      </c>
      <c r="B44" s="18"/>
      <c r="C44" s="18"/>
      <c r="D44" s="18"/>
      <c r="E44" s="18"/>
      <c r="F44" s="18"/>
    </row>
    <row r="45" spans="1:6" x14ac:dyDescent="0.3">
      <c r="A45" s="18"/>
      <c r="B45" s="18"/>
      <c r="C45" s="18"/>
      <c r="D45" s="18"/>
      <c r="E45" s="18"/>
      <c r="F45" s="18"/>
    </row>
    <row r="46" spans="1:6" x14ac:dyDescent="0.3">
      <c r="A46" s="11" t="s">
        <v>31</v>
      </c>
      <c r="B46" s="18">
        <v>-100</v>
      </c>
      <c r="C46" s="18">
        <v>30</v>
      </c>
      <c r="D46" s="18">
        <v>30</v>
      </c>
      <c r="E46" s="18">
        <v>130</v>
      </c>
      <c r="F46" s="18"/>
    </row>
    <row r="47" spans="1:6" x14ac:dyDescent="0.3">
      <c r="A47" s="11" t="s">
        <v>32</v>
      </c>
      <c r="B47" s="36">
        <f>B42</f>
        <v>0</v>
      </c>
      <c r="C47" s="36">
        <f t="shared" ref="C47:E47" si="12">C42</f>
        <v>1.7160000000000002</v>
      </c>
      <c r="D47" s="36">
        <f t="shared" si="12"/>
        <v>1.5840000000000001</v>
      </c>
      <c r="E47" s="36">
        <f t="shared" si="12"/>
        <v>1.4850000000000001</v>
      </c>
      <c r="F47" s="18"/>
    </row>
    <row r="48" spans="1:6" x14ac:dyDescent="0.3">
      <c r="A48" s="11" t="s">
        <v>33</v>
      </c>
      <c r="B48" s="40">
        <f>B46+B47</f>
        <v>-100</v>
      </c>
      <c r="C48" s="40">
        <f t="shared" ref="C48:E48" si="13">C46+C47</f>
        <v>31.716000000000001</v>
      </c>
      <c r="D48" s="40">
        <f t="shared" si="13"/>
        <v>31.584</v>
      </c>
      <c r="E48" s="40">
        <f t="shared" si="13"/>
        <v>131.48500000000001</v>
      </c>
      <c r="F48" s="18"/>
    </row>
    <row r="49" spans="1:6" x14ac:dyDescent="0.3">
      <c r="A49" s="18"/>
      <c r="B49" s="23"/>
      <c r="C49" s="23"/>
      <c r="D49" s="23"/>
      <c r="E49" s="23"/>
      <c r="F49" s="18"/>
    </row>
    <row r="50" spans="1:6" x14ac:dyDescent="0.3">
      <c r="A50" s="16" t="s">
        <v>34</v>
      </c>
      <c r="B50" s="23"/>
      <c r="C50" s="23"/>
      <c r="D50" s="23"/>
      <c r="E50" s="23"/>
      <c r="F50" s="18"/>
    </row>
    <row r="51" spans="1:6" x14ac:dyDescent="0.3">
      <c r="A51" s="18"/>
      <c r="B51" s="23"/>
      <c r="C51" s="23"/>
      <c r="D51" s="23"/>
      <c r="E51" s="23"/>
      <c r="F51" s="18"/>
    </row>
    <row r="52" spans="1:6" x14ac:dyDescent="0.3">
      <c r="A52" s="11" t="s">
        <v>35</v>
      </c>
      <c r="B52" s="40">
        <f>B48</f>
        <v>-100</v>
      </c>
      <c r="C52" s="40">
        <f t="shared" ref="C52:E52" si="14">C48</f>
        <v>31.716000000000001</v>
      </c>
      <c r="D52" s="40">
        <f t="shared" si="14"/>
        <v>31.584</v>
      </c>
      <c r="E52" s="40">
        <f t="shared" si="14"/>
        <v>131.48500000000001</v>
      </c>
      <c r="F52" s="18"/>
    </row>
    <row r="53" spans="1:6" x14ac:dyDescent="0.3">
      <c r="A53" s="11" t="s">
        <v>36</v>
      </c>
      <c r="B53" s="37"/>
      <c r="C53" s="37">
        <f>C24</f>
        <v>0.18</v>
      </c>
      <c r="D53" s="37">
        <f t="shared" ref="D53:E53" si="15">D24</f>
        <v>0.18</v>
      </c>
      <c r="E53" s="37">
        <f t="shared" si="15"/>
        <v>0.18</v>
      </c>
    </row>
    <row r="54" spans="1:6" x14ac:dyDescent="0.3">
      <c r="A54" s="11" t="s">
        <v>21</v>
      </c>
      <c r="B54" s="38">
        <v>1</v>
      </c>
      <c r="C54" s="38">
        <f>1/(1+C53)</f>
        <v>0.84745762711864414</v>
      </c>
      <c r="D54" s="38">
        <f>1/(1+D53)^2</f>
        <v>0.71818442976156283</v>
      </c>
      <c r="E54" s="38">
        <f>1/(1+E53)^3</f>
        <v>0.6086308726792905</v>
      </c>
    </row>
    <row r="55" spans="1:6" x14ac:dyDescent="0.3">
      <c r="A55" s="11" t="s">
        <v>37</v>
      </c>
      <c r="B55" s="41">
        <f>B52*B54</f>
        <v>-100</v>
      </c>
      <c r="C55" s="41">
        <f t="shared" ref="C55:E55" si="16">C52*C54</f>
        <v>26.87796610169492</v>
      </c>
      <c r="D55" s="41">
        <f t="shared" si="16"/>
        <v>22.683137029589201</v>
      </c>
      <c r="E55" s="41">
        <f t="shared" si="16"/>
        <v>80.025830294236513</v>
      </c>
    </row>
    <row r="56" spans="1:6" x14ac:dyDescent="0.3">
      <c r="A56" s="17" t="s">
        <v>23</v>
      </c>
      <c r="B56" s="42">
        <f>SUM(B55:E55)</f>
        <v>29.586933425520641</v>
      </c>
      <c r="C56" s="15"/>
      <c r="D56" s="15"/>
      <c r="E56" s="15"/>
    </row>
    <row r="58" spans="1:6" x14ac:dyDescent="0.3">
      <c r="A58" s="49" t="s">
        <v>54</v>
      </c>
      <c r="B58" s="49"/>
      <c r="C58" s="49"/>
      <c r="D58" s="49"/>
      <c r="E58" s="49"/>
    </row>
    <row r="59" spans="1:6" x14ac:dyDescent="0.3">
      <c r="A59" s="49" t="s">
        <v>55</v>
      </c>
      <c r="B59" s="49"/>
      <c r="C59" s="49"/>
      <c r="D59" s="49"/>
      <c r="E59" s="49"/>
    </row>
    <row r="60" spans="1:6" x14ac:dyDescent="0.3">
      <c r="A60" s="49" t="s">
        <v>56</v>
      </c>
      <c r="B60" s="49"/>
      <c r="C60" s="49"/>
      <c r="D60" s="49"/>
      <c r="E60" s="49"/>
      <c r="F60" s="49"/>
    </row>
    <row r="61" spans="1:6" x14ac:dyDescent="0.3">
      <c r="A61" s="49" t="s">
        <v>57</v>
      </c>
      <c r="B61" s="50"/>
      <c r="C61" s="50"/>
      <c r="D61" s="50"/>
      <c r="E61" s="50"/>
    </row>
    <row r="62" spans="1:6" x14ac:dyDescent="0.3">
      <c r="A62" s="49" t="s">
        <v>58</v>
      </c>
      <c r="B62" s="50"/>
      <c r="C62" s="50"/>
      <c r="D62" s="50"/>
      <c r="E62" s="50"/>
    </row>
    <row r="63" spans="1:6" x14ac:dyDescent="0.3">
      <c r="A63" s="49" t="s">
        <v>59</v>
      </c>
      <c r="B63" s="50"/>
      <c r="C63" s="50"/>
      <c r="D63" s="50"/>
      <c r="E63" s="50"/>
    </row>
    <row r="64" spans="1:6" x14ac:dyDescent="0.3">
      <c r="A64" s="49" t="s">
        <v>60</v>
      </c>
      <c r="B64" s="50"/>
      <c r="C64" s="50"/>
      <c r="D64" s="50"/>
      <c r="E64" s="50"/>
    </row>
    <row r="65" spans="1:5" x14ac:dyDescent="0.3">
      <c r="A65" s="49" t="s">
        <v>61</v>
      </c>
      <c r="B65" s="50"/>
      <c r="C65" s="50"/>
      <c r="D65" s="50"/>
      <c r="E65" s="50"/>
    </row>
    <row r="66" spans="1:5" x14ac:dyDescent="0.3">
      <c r="A66" s="49" t="s">
        <v>62</v>
      </c>
      <c r="B66" s="50"/>
      <c r="C66" s="50"/>
      <c r="D66" s="50"/>
      <c r="E66" s="50"/>
    </row>
    <row r="67" spans="1:5" x14ac:dyDescent="0.3">
      <c r="A67" s="49" t="s">
        <v>63</v>
      </c>
      <c r="B67" s="50"/>
      <c r="C67" s="50"/>
      <c r="D67" s="50"/>
      <c r="E67" s="50"/>
    </row>
    <row r="68" spans="1:5" x14ac:dyDescent="0.3">
      <c r="A68" s="49" t="s">
        <v>64</v>
      </c>
      <c r="B68" s="50"/>
      <c r="C68" s="50"/>
      <c r="D68" s="50"/>
      <c r="E68" s="50"/>
    </row>
    <row r="69" spans="1:5" x14ac:dyDescent="0.3">
      <c r="A69" s="49" t="s">
        <v>65</v>
      </c>
      <c r="B69" s="50"/>
      <c r="C69" s="50"/>
      <c r="D69" s="50"/>
      <c r="E69" s="50"/>
    </row>
  </sheetData>
  <mergeCells count="13">
    <mergeCell ref="A69:E69"/>
    <mergeCell ref="A63:E63"/>
    <mergeCell ref="A64:E64"/>
    <mergeCell ref="A65:E65"/>
    <mergeCell ref="A66:E66"/>
    <mergeCell ref="A67:E67"/>
    <mergeCell ref="A68:E68"/>
    <mergeCell ref="A1:E1"/>
    <mergeCell ref="A58:E58"/>
    <mergeCell ref="A61:E61"/>
    <mergeCell ref="A62:E62"/>
    <mergeCell ref="A59:E59"/>
    <mergeCell ref="A60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4" workbookViewId="0">
      <selection activeCell="D31" sqref="D31"/>
    </sheetView>
  </sheetViews>
  <sheetFormatPr defaultRowHeight="14.4" x14ac:dyDescent="0.3"/>
  <cols>
    <col min="1" max="1" width="41.33203125" customWidth="1"/>
    <col min="2" max="2" width="10.109375" bestFit="1" customWidth="1"/>
    <col min="11" max="11" width="10.44140625" customWidth="1"/>
  </cols>
  <sheetData>
    <row r="1" spans="1:6" x14ac:dyDescent="0.3">
      <c r="A1" s="48" t="s">
        <v>51</v>
      </c>
      <c r="B1" s="48"/>
      <c r="C1" s="48"/>
      <c r="D1" s="48"/>
      <c r="E1" s="48"/>
    </row>
    <row r="3" spans="1:6" x14ac:dyDescent="0.3">
      <c r="A3" s="1" t="s">
        <v>0</v>
      </c>
      <c r="B3">
        <v>1</v>
      </c>
    </row>
    <row r="4" spans="1:6" x14ac:dyDescent="0.3">
      <c r="A4" s="3" t="s">
        <v>48</v>
      </c>
      <c r="B4" s="20">
        <v>0.1</v>
      </c>
    </row>
    <row r="5" spans="1:6" x14ac:dyDescent="0.3">
      <c r="A5" s="4" t="s">
        <v>49</v>
      </c>
      <c r="B5">
        <v>0.25</v>
      </c>
    </row>
    <row r="6" spans="1:6" x14ac:dyDescent="0.3">
      <c r="A6" s="2" t="s">
        <v>1</v>
      </c>
      <c r="B6" s="19">
        <v>0.08</v>
      </c>
    </row>
    <row r="7" spans="1:6" x14ac:dyDescent="0.3">
      <c r="A7" s="5" t="s">
        <v>2</v>
      </c>
      <c r="B7" s="19">
        <v>0.33</v>
      </c>
    </row>
    <row r="8" spans="1:6" x14ac:dyDescent="0.3">
      <c r="A8" t="s">
        <v>52</v>
      </c>
    </row>
    <row r="10" spans="1:6" x14ac:dyDescent="0.3">
      <c r="A10" s="6"/>
      <c r="B10" s="7" t="s">
        <v>3</v>
      </c>
      <c r="C10" s="7" t="s">
        <v>4</v>
      </c>
      <c r="D10" s="7" t="s">
        <v>5</v>
      </c>
      <c r="E10" s="7" t="s">
        <v>6</v>
      </c>
    </row>
    <row r="11" spans="1:6" x14ac:dyDescent="0.3">
      <c r="A11" s="8" t="s">
        <v>7</v>
      </c>
      <c r="B11" s="9"/>
      <c r="C11" s="9"/>
      <c r="D11" s="9"/>
      <c r="E11" s="9"/>
    </row>
    <row r="12" spans="1:6" x14ac:dyDescent="0.3">
      <c r="A12" s="18"/>
      <c r="B12" s="18"/>
      <c r="C12" s="18"/>
      <c r="D12" s="18"/>
      <c r="E12" s="18"/>
      <c r="F12" s="18"/>
    </row>
    <row r="13" spans="1:6" x14ac:dyDescent="0.3">
      <c r="A13" s="11" t="s">
        <v>8</v>
      </c>
      <c r="B13" s="21">
        <v>0.9</v>
      </c>
      <c r="C13" s="21">
        <v>0.7</v>
      </c>
      <c r="D13" s="21">
        <v>0.5</v>
      </c>
      <c r="E13" s="21">
        <v>0.3</v>
      </c>
      <c r="F13" s="18"/>
    </row>
    <row r="14" spans="1:6" x14ac:dyDescent="0.3">
      <c r="A14" s="11" t="s">
        <v>9</v>
      </c>
      <c r="B14" s="28">
        <f>$B$4+$B$5*$B$6</f>
        <v>0.12000000000000001</v>
      </c>
      <c r="C14" s="28">
        <f t="shared" ref="C14:E14" si="0">$B$4+$B$5*$B$6</f>
        <v>0.12000000000000001</v>
      </c>
      <c r="D14" s="28">
        <f t="shared" si="0"/>
        <v>0.12000000000000001</v>
      </c>
      <c r="E14" s="28">
        <f t="shared" si="0"/>
        <v>0.12000000000000001</v>
      </c>
      <c r="F14" s="18"/>
    </row>
    <row r="15" spans="1:6" x14ac:dyDescent="0.3">
      <c r="A15" s="11" t="s">
        <v>10</v>
      </c>
      <c r="B15" s="27">
        <f>B14*(1-$B$7)</f>
        <v>8.0399999999999999E-2</v>
      </c>
      <c r="C15" s="27">
        <f t="shared" ref="C15:E15" si="1">C14*(1-$B$7)</f>
        <v>8.0399999999999999E-2</v>
      </c>
      <c r="D15" s="27">
        <f t="shared" si="1"/>
        <v>8.0399999999999999E-2</v>
      </c>
      <c r="E15" s="27">
        <f t="shared" si="1"/>
        <v>8.0399999999999999E-2</v>
      </c>
      <c r="F15" s="18"/>
    </row>
    <row r="16" spans="1:6" x14ac:dyDescent="0.3">
      <c r="A16" s="11" t="s">
        <v>11</v>
      </c>
      <c r="B16" s="46">
        <f>B13*B15</f>
        <v>7.2360000000000008E-2</v>
      </c>
      <c r="C16" s="46">
        <f t="shared" ref="C16:E16" si="2">C13*C15</f>
        <v>5.6279999999999997E-2</v>
      </c>
      <c r="D16" s="46">
        <f t="shared" si="2"/>
        <v>4.02E-2</v>
      </c>
      <c r="E16" s="46">
        <f t="shared" si="2"/>
        <v>2.4119999999999999E-2</v>
      </c>
      <c r="F16" s="18"/>
    </row>
    <row r="17" spans="1:6" x14ac:dyDescent="0.3">
      <c r="A17" s="18"/>
      <c r="B17" s="18"/>
      <c r="C17" s="18"/>
      <c r="D17" s="18"/>
      <c r="E17" s="18"/>
      <c r="F17" s="18"/>
    </row>
    <row r="18" spans="1:6" x14ac:dyDescent="0.3">
      <c r="A18" s="11" t="s">
        <v>12</v>
      </c>
      <c r="B18" s="21">
        <v>0.1</v>
      </c>
      <c r="C18" s="21">
        <v>0.3</v>
      </c>
      <c r="D18" s="21">
        <v>0.5</v>
      </c>
      <c r="E18" s="21">
        <v>0.7</v>
      </c>
      <c r="F18" s="18"/>
    </row>
    <row r="19" spans="1:6" x14ac:dyDescent="0.3">
      <c r="A19" s="11" t="s">
        <v>13</v>
      </c>
      <c r="B19" s="30">
        <f>($B$3-B13*$B$5)/B18</f>
        <v>7.75</v>
      </c>
      <c r="C19" s="30">
        <f t="shared" ref="C19:E19" si="3">($B$3-C13*$B$5)/C18</f>
        <v>2.75</v>
      </c>
      <c r="D19" s="30">
        <f t="shared" si="3"/>
        <v>1.75</v>
      </c>
      <c r="E19" s="30">
        <f t="shared" si="3"/>
        <v>1.3214285714285716</v>
      </c>
      <c r="F19" s="18"/>
    </row>
    <row r="20" spans="1:6" x14ac:dyDescent="0.3">
      <c r="A20" s="11" t="s">
        <v>14</v>
      </c>
      <c r="B20" s="47">
        <f>$B$4+B19*$B$6</f>
        <v>0.72</v>
      </c>
      <c r="C20" s="47">
        <f t="shared" ref="C20:E20" si="4">$B$4+C19*$B$6</f>
        <v>0.32</v>
      </c>
      <c r="D20" s="47">
        <f t="shared" si="4"/>
        <v>0.24000000000000002</v>
      </c>
      <c r="E20" s="47">
        <f t="shared" si="4"/>
        <v>0.20571428571428574</v>
      </c>
      <c r="F20" s="18"/>
    </row>
    <row r="21" spans="1:6" x14ac:dyDescent="0.3">
      <c r="A21" s="11" t="s">
        <v>15</v>
      </c>
      <c r="B21" s="31">
        <f>B18*B20</f>
        <v>7.1999999999999995E-2</v>
      </c>
      <c r="C21" s="31">
        <f t="shared" ref="C21:E21" si="5">C18*C20</f>
        <v>9.6000000000000002E-2</v>
      </c>
      <c r="D21" s="31">
        <f t="shared" si="5"/>
        <v>0.12000000000000001</v>
      </c>
      <c r="E21" s="31">
        <f t="shared" si="5"/>
        <v>0.14400000000000002</v>
      </c>
      <c r="F21" s="18"/>
    </row>
    <row r="22" spans="1:6" x14ac:dyDescent="0.3">
      <c r="A22" s="18"/>
      <c r="B22" s="18"/>
      <c r="C22" s="18"/>
      <c r="D22" s="18"/>
      <c r="E22" s="18"/>
      <c r="F22" s="18"/>
    </row>
    <row r="23" spans="1:6" x14ac:dyDescent="0.3">
      <c r="A23" s="11" t="s">
        <v>16</v>
      </c>
      <c r="B23" s="25">
        <f>B16+B21</f>
        <v>0.14435999999999999</v>
      </c>
      <c r="C23" s="25">
        <f t="shared" ref="C23:E23" si="6">C16+C21</f>
        <v>0.15228</v>
      </c>
      <c r="D23" s="25">
        <f t="shared" si="6"/>
        <v>0.16020000000000001</v>
      </c>
      <c r="E23" s="25">
        <f t="shared" si="6"/>
        <v>0.16812000000000002</v>
      </c>
      <c r="F23" s="18"/>
    </row>
    <row r="24" spans="1:6" x14ac:dyDescent="0.3">
      <c r="A24" s="11" t="s">
        <v>17</v>
      </c>
      <c r="B24" s="26">
        <f>B13*B14+B21</f>
        <v>0.18</v>
      </c>
      <c r="C24" s="26">
        <f t="shared" ref="C24:E24" si="7">C13*C14+C21</f>
        <v>0.18</v>
      </c>
      <c r="D24" s="26">
        <f t="shared" si="7"/>
        <v>0.18000000000000002</v>
      </c>
      <c r="E24" s="26">
        <f t="shared" si="7"/>
        <v>0.18000000000000002</v>
      </c>
      <c r="F24" s="18"/>
    </row>
    <row r="25" spans="1:6" x14ac:dyDescent="0.3">
      <c r="A25" s="18"/>
      <c r="B25" s="18"/>
      <c r="C25" s="18"/>
      <c r="D25" s="18"/>
      <c r="E25" s="18"/>
      <c r="F25" s="18"/>
    </row>
    <row r="26" spans="1:6" ht="26.4" x14ac:dyDescent="0.3">
      <c r="A26" s="12" t="s">
        <v>18</v>
      </c>
      <c r="B26" s="18"/>
      <c r="C26" s="24"/>
      <c r="D26" s="18"/>
      <c r="E26" s="18"/>
      <c r="F26" s="18"/>
    </row>
    <row r="27" spans="1:6" x14ac:dyDescent="0.3">
      <c r="A27" s="10"/>
      <c r="B27" s="18"/>
      <c r="C27" s="18"/>
      <c r="D27" s="18"/>
      <c r="E27" s="18"/>
      <c r="F27" s="18"/>
    </row>
    <row r="28" spans="1:6" x14ac:dyDescent="0.3">
      <c r="A28" s="11" t="s">
        <v>19</v>
      </c>
      <c r="B28" s="18">
        <v>-100</v>
      </c>
      <c r="C28" s="18">
        <v>30</v>
      </c>
      <c r="D28" s="18">
        <v>30</v>
      </c>
      <c r="E28" s="18">
        <v>130</v>
      </c>
      <c r="F28" s="18"/>
    </row>
    <row r="29" spans="1:6" x14ac:dyDescent="0.3">
      <c r="A29" s="11" t="s">
        <v>20</v>
      </c>
      <c r="B29" s="20">
        <f>B23</f>
        <v>0.14435999999999999</v>
      </c>
      <c r="C29" s="20">
        <f t="shared" ref="C29:E29" si="8">C23</f>
        <v>0.15228</v>
      </c>
      <c r="D29" s="20">
        <f t="shared" si="8"/>
        <v>0.16020000000000001</v>
      </c>
      <c r="E29" s="20">
        <f t="shared" si="8"/>
        <v>0.16812000000000002</v>
      </c>
      <c r="F29" s="18"/>
    </row>
    <row r="30" spans="1:6" x14ac:dyDescent="0.3">
      <c r="A30" s="11" t="s">
        <v>21</v>
      </c>
      <c r="B30" s="32"/>
      <c r="C30" s="32">
        <f>1/(1+B23)</f>
        <v>0.87385088608479844</v>
      </c>
      <c r="D30" s="32">
        <f>C30/(1+C29)</f>
        <v>0.75836679113132088</v>
      </c>
      <c r="E30" s="32">
        <f>D30/(1+D29)</f>
        <v>0.65365177653104711</v>
      </c>
      <c r="F30" s="18"/>
    </row>
    <row r="31" spans="1:6" x14ac:dyDescent="0.3">
      <c r="A31" s="11" t="s">
        <v>22</v>
      </c>
      <c r="B31" s="29">
        <f>B28</f>
        <v>-100</v>
      </c>
      <c r="C31" s="29">
        <f>C30*C28</f>
        <v>26.215526582543951</v>
      </c>
      <c r="D31" s="29">
        <f t="shared" ref="D31:E31" si="9">D30*D28</f>
        <v>22.751003733939626</v>
      </c>
      <c r="E31" s="29">
        <f t="shared" si="9"/>
        <v>84.974730949036129</v>
      </c>
      <c r="F31" s="18"/>
    </row>
    <row r="32" spans="1:6" x14ac:dyDescent="0.3">
      <c r="A32" s="10" t="s">
        <v>23</v>
      </c>
      <c r="B32" s="33">
        <f>SUM(B31:E31)</f>
        <v>33.941261265519714</v>
      </c>
      <c r="C32" s="18"/>
      <c r="D32" s="18"/>
      <c r="E32" s="18"/>
      <c r="F32" s="18"/>
    </row>
    <row r="33" spans="1:6" x14ac:dyDescent="0.3">
      <c r="A33" s="18"/>
      <c r="B33" s="18"/>
      <c r="C33" s="18"/>
      <c r="D33" s="18"/>
      <c r="E33" s="18"/>
      <c r="F33" s="18"/>
    </row>
    <row r="34" spans="1:6" ht="26.4" x14ac:dyDescent="0.3">
      <c r="A34" s="12" t="s">
        <v>24</v>
      </c>
      <c r="B34" s="18"/>
      <c r="C34" s="18"/>
      <c r="D34" s="18"/>
      <c r="E34" s="18"/>
      <c r="F34" s="18"/>
    </row>
    <row r="35" spans="1:6" x14ac:dyDescent="0.3">
      <c r="A35" s="18"/>
      <c r="B35" s="18"/>
      <c r="C35" s="18"/>
      <c r="D35" s="18"/>
      <c r="E35" s="18"/>
      <c r="F35" s="18"/>
    </row>
    <row r="36" spans="1:6" x14ac:dyDescent="0.3">
      <c r="A36" s="13" t="s">
        <v>25</v>
      </c>
      <c r="B36" s="22"/>
      <c r="C36" s="22"/>
      <c r="D36" s="22"/>
      <c r="E36" s="18"/>
      <c r="F36" s="18"/>
    </row>
    <row r="37" spans="1:6" x14ac:dyDescent="0.3">
      <c r="A37" s="18"/>
      <c r="B37" s="18"/>
      <c r="C37" s="18"/>
      <c r="D37" s="18"/>
      <c r="E37" s="18"/>
      <c r="F37" s="18"/>
    </row>
    <row r="38" spans="1:6" x14ac:dyDescent="0.3">
      <c r="A38" s="11" t="s">
        <v>26</v>
      </c>
      <c r="B38" s="34">
        <f>SUM(C31:E31)</f>
        <v>133.9412612655197</v>
      </c>
      <c r="C38" s="34">
        <f>D28/(1+D29)+E28/((1+D29)*(1+E29))</f>
        <v>121.78067226812877</v>
      </c>
      <c r="D38" s="34">
        <f>E28/(1+E29)</f>
        <v>111.289935965483</v>
      </c>
      <c r="E38" s="34">
        <v>0</v>
      </c>
      <c r="F38" s="18"/>
    </row>
    <row r="39" spans="1:6" x14ac:dyDescent="0.3">
      <c r="A39" s="11" t="s">
        <v>27</v>
      </c>
      <c r="B39" s="39">
        <f>B13*B38</f>
        <v>120.54713513896773</v>
      </c>
      <c r="C39" s="39">
        <f t="shared" ref="C39:E39" si="10">C13*C38</f>
        <v>85.246470587690126</v>
      </c>
      <c r="D39" s="39">
        <f t="shared" si="10"/>
        <v>55.644967982741498</v>
      </c>
      <c r="E39" s="39">
        <f t="shared" si="10"/>
        <v>0</v>
      </c>
      <c r="F39" s="18"/>
    </row>
    <row r="40" spans="1:6" x14ac:dyDescent="0.3">
      <c r="A40" s="18"/>
      <c r="B40" s="18"/>
      <c r="C40" s="18"/>
      <c r="D40" s="18"/>
      <c r="E40" s="18"/>
      <c r="F40" s="18"/>
    </row>
    <row r="41" spans="1:6" x14ac:dyDescent="0.3">
      <c r="A41" s="11" t="s">
        <v>28</v>
      </c>
      <c r="B41" s="23">
        <v>0</v>
      </c>
      <c r="C41" s="23">
        <v>14.5</v>
      </c>
      <c r="D41" s="23">
        <v>10.4</v>
      </c>
      <c r="E41" s="23">
        <v>6.7</v>
      </c>
      <c r="F41" s="18"/>
    </row>
    <row r="42" spans="1:6" x14ac:dyDescent="0.3">
      <c r="A42" s="11" t="s">
        <v>29</v>
      </c>
      <c r="B42" s="35">
        <f>$B$7*B41</f>
        <v>0</v>
      </c>
      <c r="C42" s="35">
        <f t="shared" ref="C42:E42" si="11">$B$7*C41</f>
        <v>4.7850000000000001</v>
      </c>
      <c r="D42" s="35">
        <f t="shared" si="11"/>
        <v>3.4320000000000004</v>
      </c>
      <c r="E42" s="35">
        <f t="shared" si="11"/>
        <v>2.2110000000000003</v>
      </c>
      <c r="F42" s="18"/>
    </row>
    <row r="43" spans="1:6" x14ac:dyDescent="0.3">
      <c r="A43" s="18"/>
      <c r="B43" s="18"/>
      <c r="C43" s="18"/>
      <c r="D43" s="18"/>
      <c r="E43" s="18"/>
      <c r="F43" s="18"/>
    </row>
    <row r="44" spans="1:6" ht="26.4" x14ac:dyDescent="0.3">
      <c r="A44" s="14" t="s">
        <v>30</v>
      </c>
      <c r="B44" s="18"/>
      <c r="C44" s="18"/>
      <c r="D44" s="18"/>
      <c r="E44" s="18"/>
      <c r="F44" s="18"/>
    </row>
    <row r="45" spans="1:6" x14ac:dyDescent="0.3">
      <c r="A45" s="18"/>
      <c r="B45" s="18"/>
      <c r="C45" s="18"/>
      <c r="D45" s="18"/>
      <c r="E45" s="18"/>
      <c r="F45" s="18"/>
    </row>
    <row r="46" spans="1:6" x14ac:dyDescent="0.3">
      <c r="A46" s="11" t="s">
        <v>31</v>
      </c>
      <c r="B46" s="18">
        <v>-100</v>
      </c>
      <c r="C46" s="18">
        <v>30</v>
      </c>
      <c r="D46" s="18">
        <v>30</v>
      </c>
      <c r="E46" s="18">
        <v>130</v>
      </c>
      <c r="F46" s="18"/>
    </row>
    <row r="47" spans="1:6" x14ac:dyDescent="0.3">
      <c r="A47" s="11" t="s">
        <v>32</v>
      </c>
      <c r="B47" s="36">
        <f>B42</f>
        <v>0</v>
      </c>
      <c r="C47" s="36">
        <f t="shared" ref="C47:E47" si="12">C42</f>
        <v>4.7850000000000001</v>
      </c>
      <c r="D47" s="36">
        <f t="shared" si="12"/>
        <v>3.4320000000000004</v>
      </c>
      <c r="E47" s="36">
        <f t="shared" si="12"/>
        <v>2.2110000000000003</v>
      </c>
      <c r="F47" s="18"/>
    </row>
    <row r="48" spans="1:6" x14ac:dyDescent="0.3">
      <c r="A48" s="11" t="s">
        <v>33</v>
      </c>
      <c r="B48" s="40">
        <f>B46+B47</f>
        <v>-100</v>
      </c>
      <c r="C48" s="40">
        <f t="shared" ref="C48:E48" si="13">C46+C47</f>
        <v>34.784999999999997</v>
      </c>
      <c r="D48" s="40">
        <f t="shared" si="13"/>
        <v>33.432000000000002</v>
      </c>
      <c r="E48" s="40">
        <f t="shared" si="13"/>
        <v>132.21100000000001</v>
      </c>
      <c r="F48" s="18"/>
    </row>
    <row r="49" spans="1:6" x14ac:dyDescent="0.3">
      <c r="A49" s="18"/>
      <c r="B49" s="18"/>
      <c r="C49" s="18"/>
      <c r="D49" s="18"/>
      <c r="E49" s="18"/>
      <c r="F49" s="18"/>
    </row>
    <row r="50" spans="1:6" ht="26.4" x14ac:dyDescent="0.3">
      <c r="A50" s="16" t="s">
        <v>34</v>
      </c>
      <c r="B50" s="18"/>
      <c r="C50" s="18"/>
      <c r="D50" s="18"/>
      <c r="E50" s="18"/>
      <c r="F50" s="18"/>
    </row>
    <row r="51" spans="1:6" x14ac:dyDescent="0.3">
      <c r="A51" s="18"/>
      <c r="B51" s="18"/>
      <c r="C51" s="18"/>
      <c r="D51" s="18"/>
      <c r="E51" s="18"/>
      <c r="F51" s="18"/>
    </row>
    <row r="52" spans="1:6" x14ac:dyDescent="0.3">
      <c r="A52" s="11" t="s">
        <v>35</v>
      </c>
      <c r="B52" s="23">
        <f>B48</f>
        <v>-100</v>
      </c>
      <c r="C52" s="23">
        <f t="shared" ref="C52:E52" si="14">C48</f>
        <v>34.784999999999997</v>
      </c>
      <c r="D52" s="23">
        <f t="shared" si="14"/>
        <v>33.432000000000002</v>
      </c>
      <c r="E52" s="23">
        <f t="shared" si="14"/>
        <v>132.21100000000001</v>
      </c>
      <c r="F52" s="18"/>
    </row>
    <row r="53" spans="1:6" x14ac:dyDescent="0.3">
      <c r="A53" s="11" t="s">
        <v>36</v>
      </c>
      <c r="B53" s="37">
        <f>B24</f>
        <v>0.18</v>
      </c>
      <c r="C53" s="37">
        <f t="shared" ref="C53:E53" si="15">C24</f>
        <v>0.18</v>
      </c>
      <c r="D53" s="37">
        <f t="shared" si="15"/>
        <v>0.18000000000000002</v>
      </c>
      <c r="E53" s="37">
        <f t="shared" si="15"/>
        <v>0.18000000000000002</v>
      </c>
    </row>
    <row r="54" spans="1:6" x14ac:dyDescent="0.3">
      <c r="A54" s="11" t="s">
        <v>21</v>
      </c>
      <c r="B54" s="38">
        <v>1</v>
      </c>
      <c r="C54" s="38">
        <f>1/(1+C53)</f>
        <v>0.84745762711864414</v>
      </c>
      <c r="D54" s="38">
        <f>1/(1+D53)^2</f>
        <v>0.71818442976156283</v>
      </c>
      <c r="E54" s="38">
        <f>1/(1+E53)^3</f>
        <v>0.6086308726792905</v>
      </c>
    </row>
    <row r="55" spans="1:6" x14ac:dyDescent="0.3">
      <c r="A55" s="11" t="s">
        <v>37</v>
      </c>
      <c r="B55" s="41">
        <f>B52*B54</f>
        <v>-100</v>
      </c>
      <c r="C55" s="41">
        <f t="shared" ref="C55:E55" si="16">C52*C54</f>
        <v>29.478813559322035</v>
      </c>
      <c r="D55" s="41">
        <f t="shared" si="16"/>
        <v>24.010341855788571</v>
      </c>
      <c r="E55" s="41">
        <f t="shared" si="16"/>
        <v>80.467696307801688</v>
      </c>
    </row>
    <row r="56" spans="1:6" x14ac:dyDescent="0.3">
      <c r="A56" s="17" t="s">
        <v>23</v>
      </c>
      <c r="B56" s="42">
        <f>SUM(B55:E55)</f>
        <v>33.95685172291229</v>
      </c>
      <c r="C56" s="15"/>
      <c r="D56" s="15"/>
      <c r="E56" s="15"/>
    </row>
    <row r="59" spans="1:6" x14ac:dyDescent="0.3">
      <c r="A59" s="49" t="s">
        <v>38</v>
      </c>
      <c r="B59" s="49"/>
      <c r="C59" s="49"/>
      <c r="D59" s="49"/>
      <c r="E59" s="49"/>
    </row>
    <row r="60" spans="1:6" x14ac:dyDescent="0.3">
      <c r="A60" s="49"/>
      <c r="B60" s="49"/>
      <c r="C60" s="49"/>
      <c r="D60" s="49"/>
      <c r="E60" s="49"/>
      <c r="F60" s="49"/>
    </row>
    <row r="61" spans="1:6" x14ac:dyDescent="0.3">
      <c r="A61" s="49" t="s">
        <v>39</v>
      </c>
      <c r="B61" s="50"/>
      <c r="C61" s="50"/>
      <c r="D61" s="50"/>
      <c r="E61" s="50"/>
    </row>
    <row r="62" spans="1:6" x14ac:dyDescent="0.3">
      <c r="A62" s="49" t="s">
        <v>40</v>
      </c>
      <c r="B62" s="50"/>
      <c r="C62" s="50"/>
      <c r="D62" s="50"/>
      <c r="E62" s="50"/>
    </row>
    <row r="63" spans="1:6" x14ac:dyDescent="0.3">
      <c r="A63" s="49" t="s">
        <v>41</v>
      </c>
      <c r="B63" s="50"/>
      <c r="C63" s="50"/>
      <c r="D63" s="50"/>
      <c r="E63" s="50"/>
    </row>
    <row r="64" spans="1:6" x14ac:dyDescent="0.3">
      <c r="A64" s="49" t="s">
        <v>42</v>
      </c>
      <c r="B64" s="50"/>
      <c r="C64" s="50"/>
      <c r="D64" s="50"/>
      <c r="E64" s="50"/>
    </row>
    <row r="65" spans="1:5" x14ac:dyDescent="0.3">
      <c r="A65" s="49" t="s">
        <v>43</v>
      </c>
      <c r="B65" s="50"/>
      <c r="C65" s="50"/>
      <c r="D65" s="50"/>
      <c r="E65" s="50"/>
    </row>
    <row r="66" spans="1:5" x14ac:dyDescent="0.3">
      <c r="A66" s="49" t="s">
        <v>44</v>
      </c>
      <c r="B66" s="50"/>
      <c r="C66" s="50"/>
      <c r="D66" s="50"/>
      <c r="E66" s="50"/>
    </row>
    <row r="67" spans="1:5" x14ac:dyDescent="0.3">
      <c r="A67" s="49" t="s">
        <v>45</v>
      </c>
      <c r="B67" s="50"/>
      <c r="C67" s="50"/>
      <c r="D67" s="50"/>
      <c r="E67" s="50"/>
    </row>
    <row r="68" spans="1:5" x14ac:dyDescent="0.3">
      <c r="A68" s="49" t="s">
        <v>46</v>
      </c>
      <c r="B68" s="50"/>
      <c r="C68" s="50"/>
      <c r="D68" s="50"/>
      <c r="E68" s="50"/>
    </row>
    <row r="69" spans="1:5" x14ac:dyDescent="0.3">
      <c r="A69" s="49" t="s">
        <v>47</v>
      </c>
      <c r="B69" s="50"/>
      <c r="C69" s="50"/>
      <c r="D69" s="50"/>
      <c r="E69" s="50"/>
    </row>
    <row r="73" spans="1:5" x14ac:dyDescent="0.3">
      <c r="A73">
        <v>33</v>
      </c>
    </row>
  </sheetData>
  <mergeCells count="12">
    <mergeCell ref="A69:E69"/>
    <mergeCell ref="A1:E1"/>
    <mergeCell ref="A59:E59"/>
    <mergeCell ref="A60:F60"/>
    <mergeCell ref="A61:E61"/>
    <mergeCell ref="A62:E62"/>
    <mergeCell ref="A63:E63"/>
    <mergeCell ref="A64:E64"/>
    <mergeCell ref="A65:E65"/>
    <mergeCell ref="A66:E66"/>
    <mergeCell ref="A67:E67"/>
    <mergeCell ref="A68:E6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EF0D4AEEBB04BB85664E5CE2BC365" ma:contentTypeVersion="1" ma:contentTypeDescription="Create a new document." ma:contentTypeScope="" ma:versionID="3caef843d60cf84f6ac2ad2040732a2a">
  <xsd:schema xmlns:xsd="http://www.w3.org/2001/XMLSchema" xmlns:xs="http://www.w3.org/2001/XMLSchema" xmlns:p="http://schemas.microsoft.com/office/2006/metadata/properties" xmlns:ns2="d94804d2-2f4e-487d-bcf5-4fdbd34e5cd2" targetNamespace="http://schemas.microsoft.com/office/2006/metadata/properties" ma:root="true" ma:fieldsID="b9b6c9e73aa90d6dd79b69f66eee4b52" ns2:_="">
    <xsd:import namespace="d94804d2-2f4e-487d-bcf5-4fdbd34e5cd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804d2-2f4e-487d-bcf5-4fdbd34e5cd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96348-B13C-40B4-B48C-79D9A0079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4804d2-2f4e-487d-bcf5-4fdbd34e5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D8FB82-98F7-408D-A9A4-1E4D4DFEA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2023-04-03T18:34:38Z</dcterms:modified>
</cp:coreProperties>
</file>