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xr:revisionPtr revIDLastSave="0" documentId="11_0E099DF784EE08583D14CD54586B36D730CC07F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le 1" sheetId="1" r:id="rId1"/>
    <sheet name="Table 2" sheetId="2" r:id="rId2"/>
  </sheets>
  <calcPr calcId="0" fullCalcOnLoad="1"/>
  <extLst>
    <ext uri="GoogleSheetsCustomDataVersion1">
      <go:sheetsCustomData xmlns:go="http://customooxmlschemas.google.com/" r:id="rId6" roundtripDataSignature="AMtx7mhAF84YTDEF7vcHhaTnbpO5hVKM8A=="/>
    </ext>
  </extLst>
</workbook>
</file>

<file path=xl/calcChain.xml><?xml version="1.0" encoding="utf-8"?>
<calcChain xmlns="http://schemas.openxmlformats.org/spreadsheetml/2006/main">
  <c r="B56" i="2" l="1"/>
  <c r="E55" i="2"/>
  <c r="D55" i="2"/>
  <c r="C55" i="2"/>
  <c r="B55" i="2"/>
  <c r="E54" i="2"/>
  <c r="D54" i="2"/>
  <c r="C54" i="2"/>
  <c r="B54" i="2"/>
  <c r="E53" i="2"/>
  <c r="D53" i="2"/>
  <c r="C53" i="2"/>
  <c r="B53" i="2"/>
  <c r="E52" i="2"/>
  <c r="D52" i="2"/>
  <c r="C52" i="2"/>
  <c r="B52" i="2"/>
  <c r="E48" i="2"/>
  <c r="D48" i="2"/>
  <c r="C48" i="2"/>
  <c r="B48" i="2"/>
  <c r="E47" i="2"/>
  <c r="D47" i="2"/>
  <c r="C47" i="2"/>
  <c r="B47" i="2"/>
  <c r="E42" i="2"/>
  <c r="D42" i="2"/>
  <c r="C42" i="2"/>
  <c r="B42" i="2"/>
  <c r="E39" i="2"/>
  <c r="D39" i="2"/>
  <c r="C39" i="2"/>
  <c r="B39" i="2"/>
  <c r="D38" i="2"/>
  <c r="C38" i="2"/>
  <c r="B38" i="2"/>
  <c r="B32" i="2"/>
  <c r="E31" i="2"/>
  <c r="D31" i="2"/>
  <c r="C31" i="2"/>
  <c r="B31" i="2"/>
  <c r="E30" i="2"/>
  <c r="D30" i="2"/>
  <c r="C30" i="2"/>
  <c r="B30" i="2"/>
  <c r="E29" i="2"/>
  <c r="D29" i="2"/>
  <c r="C29" i="2"/>
  <c r="B29" i="2"/>
  <c r="B24" i="2"/>
  <c r="E23" i="2"/>
  <c r="D23" i="2"/>
  <c r="C23" i="2"/>
  <c r="B23" i="2"/>
  <c r="E21" i="2"/>
  <c r="D21" i="2"/>
  <c r="C21" i="2"/>
  <c r="B21" i="2"/>
  <c r="E20" i="2"/>
  <c r="D20" i="2"/>
  <c r="C20" i="2"/>
  <c r="B20" i="2"/>
  <c r="E19" i="2"/>
  <c r="D19" i="2"/>
  <c r="C19" i="2"/>
  <c r="B19" i="2"/>
  <c r="E16" i="2"/>
  <c r="D16" i="2"/>
  <c r="C16" i="2"/>
  <c r="B16" i="2"/>
  <c r="E15" i="2"/>
  <c r="D15" i="2"/>
  <c r="C15" i="2"/>
  <c r="B15" i="2"/>
  <c r="E14" i="2"/>
  <c r="D14" i="2"/>
  <c r="C14" i="2"/>
  <c r="B14" i="2"/>
  <c r="B56" i="1"/>
  <c r="E55" i="1"/>
  <c r="D55" i="1"/>
  <c r="C55" i="1"/>
  <c r="B55" i="1"/>
  <c r="E54" i="1"/>
  <c r="D54" i="1"/>
  <c r="C54" i="1"/>
  <c r="B54" i="1"/>
  <c r="E53" i="1"/>
  <c r="D53" i="1"/>
  <c r="C53" i="1"/>
  <c r="B53" i="1"/>
  <c r="E52" i="1"/>
  <c r="D52" i="1"/>
  <c r="C52" i="1"/>
  <c r="B52" i="1"/>
  <c r="E48" i="1"/>
  <c r="D48" i="1"/>
  <c r="C48" i="1"/>
  <c r="B48" i="1"/>
  <c r="E47" i="1"/>
  <c r="D47" i="1"/>
  <c r="C47" i="1"/>
  <c r="B47" i="1"/>
  <c r="E42" i="1"/>
  <c r="D42" i="1"/>
  <c r="C42" i="1"/>
  <c r="B42" i="1"/>
  <c r="E39" i="1"/>
  <c r="D39" i="1"/>
  <c r="C39" i="1"/>
  <c r="B39" i="1"/>
  <c r="D38" i="1" a="1"/>
  <c r="D38" i="1"/>
  <c r="C38" i="1" a="1"/>
  <c r="C38" i="1"/>
  <c r="B38" i="1"/>
  <c r="B32" i="1"/>
  <c r="E31" i="1"/>
  <c r="D31" i="1"/>
  <c r="C31" i="1"/>
  <c r="B31" i="1"/>
  <c r="E30" i="1"/>
  <c r="D30" i="1"/>
  <c r="C30" i="1"/>
  <c r="B30" i="1"/>
  <c r="E29" i="1"/>
  <c r="D29" i="1"/>
  <c r="C29" i="1"/>
  <c r="B29" i="1"/>
  <c r="E24" i="1"/>
  <c r="D24" i="1"/>
  <c r="C24" i="1"/>
  <c r="B24" i="1"/>
  <c r="E23" i="1"/>
  <c r="D23" i="1"/>
  <c r="C23" i="1"/>
  <c r="B23" i="1"/>
  <c r="E21" i="1"/>
  <c r="D21" i="1"/>
  <c r="C21" i="1"/>
  <c r="B21" i="1"/>
  <c r="E20" i="1"/>
  <c r="D20" i="1"/>
  <c r="C20" i="1"/>
  <c r="B20" i="1"/>
  <c r="E19" i="1"/>
  <c r="D19" i="1"/>
  <c r="C19" i="1"/>
  <c r="B19" i="1"/>
  <c r="E16" i="1"/>
  <c r="D16" i="1"/>
  <c r="C16" i="1"/>
  <c r="B16" i="1"/>
  <c r="E15" i="1"/>
  <c r="D15" i="1"/>
  <c r="C15" i="1"/>
  <c r="B15" i="1"/>
</calcChain>
</file>

<file path=xl/sharedStrings.xml><?xml version="1.0" encoding="utf-8"?>
<sst xmlns="http://schemas.openxmlformats.org/spreadsheetml/2006/main" count="111" uniqueCount="67">
  <si>
    <r>
      <rPr>
        <b/>
        <sz val="10"/>
        <color theme="1"/>
        <rFont val="Arial"/>
      </rPr>
      <t xml:space="preserve">Table 1 </t>
    </r>
    <r>
      <rPr>
        <sz val="10"/>
        <color theme="1"/>
        <rFont val="Arial"/>
      </rPr>
      <t>FCF v. CCF—Comparison Between Free Cash Flow and Capital Cash Flow Methods</t>
    </r>
  </si>
  <si>
    <t xml:space="preserve">Asset Beta </t>
  </si>
  <si>
    <t xml:space="preserve">Risk free rate </t>
  </si>
  <si>
    <t xml:space="preserve">Debt beta </t>
  </si>
  <si>
    <t>Risk premium</t>
  </si>
  <si>
    <t xml:space="preserve">Tax rate </t>
  </si>
  <si>
    <t>Constant capital structure</t>
  </si>
  <si>
    <t>Year 0</t>
  </si>
  <si>
    <t>Year 1</t>
  </si>
  <si>
    <t>Year 2</t>
  </si>
  <si>
    <t>Year 3</t>
  </si>
  <si>
    <t>Part 1:  Cost of Capital Calculations</t>
  </si>
  <si>
    <t>Percent debt</t>
  </si>
  <si>
    <t>Cost of debt</t>
  </si>
  <si>
    <t>After-tax cost of debt</t>
  </si>
  <si>
    <t>Debt contribution (Note #1)</t>
  </si>
  <si>
    <t>Percent equity</t>
  </si>
  <si>
    <t>Equity beta (Note #2)</t>
  </si>
  <si>
    <t>Cost of equity (Note #3)</t>
  </si>
  <si>
    <t>Equity contribution (Note #4)</t>
  </si>
  <si>
    <t>After-tax WACC (Note #5)</t>
  </si>
  <si>
    <t>Pre-tax WACC (Note #6)</t>
  </si>
  <si>
    <t>Part 2: Valuing Free Cash Flows Using WACC</t>
  </si>
  <si>
    <t>Free cash flow</t>
  </si>
  <si>
    <t>After-tax WACC</t>
  </si>
  <si>
    <t>Discount factor</t>
  </si>
  <si>
    <t>Present value</t>
  </si>
  <si>
    <t>Total NPV</t>
  </si>
  <si>
    <t>Part 3: Valuing Capital Cash Flows Using Cost of Assets</t>
  </si>
  <si>
    <t>Step 1:  Determining debt outstanding</t>
  </si>
  <si>
    <t>Remaining project value (Note #7)</t>
  </si>
  <si>
    <t>Debt (Note #8)</t>
  </si>
  <si>
    <t>Interest</t>
  </si>
  <si>
    <t>Interest tax shield (Note #9)</t>
  </si>
  <si>
    <t>Step 3:  Add interest tax shield to Free Cash Flows</t>
  </si>
  <si>
    <t>Free Cash Flow</t>
  </si>
  <si>
    <t>Interest Tax Shield (Note #9)</t>
  </si>
  <si>
    <t>Capital Cash Flow (Note #10)</t>
  </si>
  <si>
    <t>Step 4:  Discount Capital Cash Flows using the expected asset return</t>
  </si>
  <si>
    <t>Capital Cash Flow</t>
  </si>
  <si>
    <t>Expected asset return (Note #11)</t>
  </si>
  <si>
    <t>Present Value</t>
  </si>
  <si>
    <t xml:space="preserve">Note #1 Cost of debt is calculated using the CAPM as the risk-free rate plus the debt beta times the risk premium </t>
  </si>
  <si>
    <t>Note #2 Debt contribution is the after-tax cost of debt times the percent debt.</t>
  </si>
  <si>
    <t>Note #3Equity beta equals the asset beta divided by the percent equity.</t>
  </si>
  <si>
    <t>Note #4 Cost of equity is calculated using the CAPM as the risk-free rate plus the equity beta times the risk premium.</t>
  </si>
  <si>
    <t>Note #5 Equity contribution is the cost of equity times the percent equity.</t>
  </si>
  <si>
    <t>Note #6 After-tax WACC is the weighted average after-tax cost of debt and equity.</t>
  </si>
  <si>
    <t>Note #7 Pre-tax WACC is the weighted average pre-tax cost of debt and equity.</t>
  </si>
  <si>
    <t>Note #8 Remaining project value is the present value of the remaining cash flows.</t>
  </si>
  <si>
    <t>Note #9 Debt is calculated by multiplying the remaining project value by the assumed leverage.</t>
  </si>
  <si>
    <t>Note #10 Interest tax shield is the tax rate multiplied by the before-tax interest.</t>
  </si>
  <si>
    <t>Note #11 Capital cash flow equals the free cash flow plus the interest tax shield.</t>
  </si>
  <si>
    <t>Note #12 Expected asset return is calculated using the assumed asset beta in the CAPM with the assumed riskless debt rate and risk premium.</t>
  </si>
  <si>
    <r>
      <rPr>
        <b/>
        <sz val="10"/>
        <color theme="1"/>
        <rFont val="Arial"/>
      </rPr>
      <t xml:space="preserve">Table 2 </t>
    </r>
    <r>
      <rPr>
        <sz val="10"/>
        <color theme="1"/>
        <rFont val="Arial"/>
      </rPr>
      <t>FCF v. CCF—Comparison Between Free Cash Flow and Capital Cash Flow Methods</t>
    </r>
  </si>
  <si>
    <t>Chaning capital structure</t>
  </si>
  <si>
    <t>Note # 1 Debt contribution is the after-tax cost of debt times the percent debt.</t>
  </si>
  <si>
    <t>Note #2 Equity beta equals the asset beta divided by the percent equity.</t>
  </si>
  <si>
    <t>Note #3 Cost of equity is calculated using the CAPM as the risk-free rate plus the equity beta times the risk premium.</t>
  </si>
  <si>
    <t>Note #4 Equity contribution is the cost of equity times the percent equity.</t>
  </si>
  <si>
    <t>Note #5 After-tax WACC is the weighted average after-tax cost of debt and equity.</t>
  </si>
  <si>
    <t>Note #6 Pre-tax WACC is the weighted average pre-tax cost of debt and equity.</t>
  </si>
  <si>
    <t>Note #7 Remaining project value is the present value of the remaining cash flows.</t>
  </si>
  <si>
    <t>Note #8 Debt is calculated by multiplying the remaining project value by the assumed leverage.</t>
  </si>
  <si>
    <t>Note #9 Interest tax shield is the tax rate multiplied by the before-tax interest.</t>
  </si>
  <si>
    <t>Note #10 Capital cash flow equals the free cash flow plus the interest tax shield.</t>
  </si>
  <si>
    <t>Note #11 Expected asset return is calculated using the assumed asset beta in the CAPM with the assumed riskless debt rate and risk premium.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</si>
</sst>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164" formatCode="0.0%"/>
    <numFmt numFmtId="165" formatCode="0.000"/>
  </numFmts>
  <fonts count="9"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i/>
      <sz val="10"/>
      <color theme="1"/>
      <name val="Arial"/>
    </font>
    <font>
      <sz val="11"/>
      <color rgb="FF000000"/>
      <name val="Inconsolata"/>
    </font>
    <font>
      <sz val="8"/>
      <color theme="1"/>
      <name val="Arial"/>
    </font>
    <font>
      <sz val="11"/>
      <color theme="1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E5E5E5"/>
        <bgColor rgb="FFE5E5E5"/>
      </patternFill>
    </fill>
    <fill>
      <patternFill patternType="solid">
        <fgColor rgb="FF99CCFF"/>
        <bgColor rgb="FF99CCFF"/>
      </patternFill>
    </fill>
    <fill>
      <patternFill patternType="solid">
        <fgColor rgb="FFF7CAAC"/>
        <bgColor rgb="FFF7CAAC"/>
      </patternFill>
    </fill>
    <fill>
      <patternFill patternType="solid">
        <fgColor rgb="FFCCFF99"/>
        <bgColor rgb="FFCCFF99"/>
      </patternFill>
    </fill>
    <fill>
      <patternFill patternType="solid">
        <fgColor rgb="FFFFFF99"/>
        <bgColor rgb="FFFFFF99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8" fontId="4" fillId="11" borderId="3" xfId="0" applyNumberFormat="1" applyFont="1" applyFill="1" applyBorder="1"/>
    <xf numFmtId="0" fontId="5" fillId="0" borderId="0" xfId="0" applyFont="1" applyAlignment="1">
      <alignment horizontal="left" vertical="top"/>
    </xf>
    <xf numFmtId="2" fontId="6" fillId="12" borderId="0" xfId="0" applyNumberFormat="1" applyFont="1" applyFill="1"/>
    <xf numFmtId="0" fontId="5" fillId="0" borderId="0" xfId="0" applyFont="1" applyAlignment="1">
      <alignment horizontal="left" vertical="top" wrapText="1"/>
    </xf>
    <xf numFmtId="2" fontId="2" fillId="15" borderId="4" xfId="0" applyNumberFormat="1" applyFont="1" applyFill="1" applyBorder="1" applyAlignment="1">
      <alignment horizontal="right" vertical="top"/>
    </xf>
    <xf numFmtId="0" fontId="5" fillId="0" borderId="0" xfId="0" applyFont="1" applyAlignment="1">
      <alignment vertical="top" wrapText="1"/>
    </xf>
    <xf numFmtId="0" fontId="8" fillId="0" borderId="0" xfId="0" applyFont="1"/>
    <xf numFmtId="10" fontId="8" fillId="0" borderId="0" xfId="0" applyNumberFormat="1" applyFont="1"/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/>
    <xf numFmtId="10" fontId="3" fillId="0" borderId="0" xfId="0" applyNumberFormat="1" applyFont="1"/>
    <xf numFmtId="0" fontId="2" fillId="0" borderId="4" xfId="0" applyFont="1" applyBorder="1" applyAlignment="1">
      <alignment horizontal="left" vertical="top"/>
    </xf>
    <xf numFmtId="9" fontId="3" fillId="0" borderId="0" xfId="0" applyNumberFormat="1" applyFont="1"/>
    <xf numFmtId="10" fontId="3" fillId="2" borderId="3" xfId="0" applyNumberFormat="1" applyFont="1" applyFill="1" applyBorder="1"/>
    <xf numFmtId="164" fontId="3" fillId="3" borderId="3" xfId="0" applyNumberFormat="1" applyFont="1" applyFill="1" applyBorder="1"/>
    <xf numFmtId="10" fontId="3" fillId="4" borderId="3" xfId="0" applyNumberFormat="1" applyFont="1" applyFill="1" applyBorder="1"/>
    <xf numFmtId="2" fontId="3" fillId="5" borderId="3" xfId="0" applyNumberFormat="1" applyFont="1" applyFill="1" applyBorder="1"/>
    <xf numFmtId="10" fontId="3" fillId="6" borderId="3" xfId="0" applyNumberFormat="1" applyFont="1" applyFill="1" applyBorder="1"/>
    <xf numFmtId="10" fontId="3" fillId="7" borderId="3" xfId="0" applyNumberFormat="1" applyFont="1" applyFill="1" applyBorder="1"/>
    <xf numFmtId="10" fontId="3" fillId="8" borderId="3" xfId="0" applyNumberFormat="1" applyFont="1" applyFill="1" applyBorder="1"/>
    <xf numFmtId="165" fontId="3" fillId="9" borderId="3" xfId="0" applyNumberFormat="1" applyFont="1" applyFill="1" applyBorder="1"/>
    <xf numFmtId="2" fontId="3" fillId="10" borderId="3" xfId="0" applyNumberFormat="1" applyFont="1" applyFill="1" applyBorder="1"/>
    <xf numFmtId="2" fontId="3" fillId="13" borderId="3" xfId="0" applyNumberFormat="1" applyFont="1" applyFill="1" applyBorder="1"/>
    <xf numFmtId="2" fontId="3" fillId="14" borderId="3" xfId="0" applyNumberFormat="1" applyFont="1" applyFill="1" applyBorder="1"/>
    <xf numFmtId="2" fontId="3" fillId="0" borderId="0" xfId="0" applyNumberFormat="1" applyFont="1"/>
    <xf numFmtId="2" fontId="3" fillId="15" borderId="3" xfId="0" applyNumberFormat="1" applyFont="1" applyFill="1" applyBorder="1"/>
    <xf numFmtId="2" fontId="3" fillId="16" borderId="3" xfId="0" applyNumberFormat="1" applyFont="1" applyFill="1" applyBorder="1"/>
    <xf numFmtId="10" fontId="3" fillId="14" borderId="3" xfId="0" applyNumberFormat="1" applyFont="1" applyFill="1" applyBorder="1"/>
    <xf numFmtId="165" fontId="3" fillId="0" borderId="0" xfId="0" applyNumberFormat="1" applyFont="1"/>
    <xf numFmtId="0" fontId="1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10" fontId="3" fillId="3" borderId="3" xfId="0" applyNumberFormat="1" applyFont="1" applyFill="1" applyBorder="1"/>
    <xf numFmtId="10" fontId="3" fillId="17" borderId="3" xfId="0" applyNumberFormat="1" applyFont="1" applyFill="1" applyBorder="1"/>
    <xf numFmtId="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4.42578125" defaultRowHeight="15" customHeight="1"/>
  <cols>
    <col min="1" max="1" width="60.42578125" customWidth="1"/>
    <col min="2" max="4" width="8.7109375" customWidth="1"/>
    <col min="5" max="5" width="12" customWidth="1"/>
    <col min="6" max="26" width="8.7109375" customWidth="1"/>
  </cols>
  <sheetData>
    <row r="1" spans="1:5">
      <c r="A1" s="20" t="s">
        <v>0</v>
      </c>
      <c r="B1" s="21"/>
      <c r="C1" s="21"/>
      <c r="D1" s="21"/>
      <c r="E1" s="21"/>
    </row>
    <row r="3" spans="1:5">
      <c r="A3" s="2" t="s">
        <v>1</v>
      </c>
      <c r="B3" s="3">
        <v>1</v>
      </c>
    </row>
    <row r="4" spans="1:5">
      <c r="A4" s="4" t="s">
        <v>2</v>
      </c>
      <c r="B4" s="22">
        <v>0.1</v>
      </c>
    </row>
    <row r="5" spans="1:5">
      <c r="A5" s="23" t="s">
        <v>3</v>
      </c>
      <c r="B5" s="3">
        <v>0</v>
      </c>
    </row>
    <row r="6" spans="1:5">
      <c r="A6" s="2" t="s">
        <v>4</v>
      </c>
      <c r="B6" s="24">
        <v>0.08</v>
      </c>
    </row>
    <row r="7" spans="1:5">
      <c r="A7" s="5" t="s">
        <v>5</v>
      </c>
      <c r="B7" s="24">
        <v>0.33</v>
      </c>
    </row>
    <row r="8" spans="1:5">
      <c r="A8" s="3" t="s">
        <v>6</v>
      </c>
    </row>
    <row r="10" spans="1:5">
      <c r="A10" s="6"/>
      <c r="B10" s="7" t="s">
        <v>7</v>
      </c>
      <c r="C10" s="7" t="s">
        <v>8</v>
      </c>
      <c r="D10" s="7" t="s">
        <v>9</v>
      </c>
      <c r="E10" s="7" t="s">
        <v>10</v>
      </c>
    </row>
    <row r="11" spans="1:5">
      <c r="A11" s="8" t="s">
        <v>11</v>
      </c>
      <c r="B11" s="9"/>
      <c r="C11" s="9"/>
      <c r="D11" s="9"/>
      <c r="E11" s="9"/>
    </row>
    <row r="13" spans="1:5">
      <c r="A13" s="5" t="s">
        <v>12</v>
      </c>
      <c r="B13" s="22">
        <v>0.4</v>
      </c>
      <c r="C13" s="22">
        <v>0.4</v>
      </c>
      <c r="D13" s="22">
        <v>0.4</v>
      </c>
      <c r="E13" s="22">
        <v>0.4</v>
      </c>
    </row>
    <row r="14" spans="1:5">
      <c r="A14" s="5" t="s">
        <v>13</v>
      </c>
      <c r="B14" s="25">
        <v>0.1</v>
      </c>
      <c r="C14" s="25">
        <v>0.1</v>
      </c>
      <c r="D14" s="25">
        <v>0.1</v>
      </c>
      <c r="E14" s="25">
        <v>0.1</v>
      </c>
    </row>
    <row r="15" spans="1:5">
      <c r="A15" s="5" t="s">
        <v>14</v>
      </c>
      <c r="B15" s="26">
        <f t="shared" ref="B15:E15" si="0">(1-$B$7)*B14</f>
        <v>6.7000000000000004E-2</v>
      </c>
      <c r="C15" s="26">
        <f t="shared" si="0"/>
        <v>6.7000000000000004E-2</v>
      </c>
      <c r="D15" s="26">
        <f t="shared" si="0"/>
        <v>6.7000000000000004E-2</v>
      </c>
      <c r="E15" s="26">
        <f t="shared" si="0"/>
        <v>6.7000000000000004E-2</v>
      </c>
    </row>
    <row r="16" spans="1:5">
      <c r="A16" s="5" t="s">
        <v>15</v>
      </c>
      <c r="B16" s="27">
        <f t="shared" ref="B16:E16" si="1">B13*B15</f>
        <v>2.6800000000000001E-2</v>
      </c>
      <c r="C16" s="27">
        <f t="shared" si="1"/>
        <v>2.6800000000000001E-2</v>
      </c>
      <c r="D16" s="27">
        <f t="shared" si="1"/>
        <v>2.6800000000000001E-2</v>
      </c>
      <c r="E16" s="27">
        <f t="shared" si="1"/>
        <v>2.6800000000000001E-2</v>
      </c>
    </row>
    <row r="18" spans="1:5">
      <c r="A18" s="5" t="s">
        <v>16</v>
      </c>
      <c r="B18" s="22">
        <v>0.6</v>
      </c>
      <c r="C18" s="22">
        <v>0.6</v>
      </c>
      <c r="D18" s="22">
        <v>0.6</v>
      </c>
      <c r="E18" s="22">
        <v>0.6</v>
      </c>
    </row>
    <row r="19" spans="1:5">
      <c r="A19" s="5" t="s">
        <v>17</v>
      </c>
      <c r="B19" s="28">
        <f t="shared" ref="B19:E19" si="2">1/B18</f>
        <v>1.6666666670000001</v>
      </c>
      <c r="C19" s="28">
        <f t="shared" si="2"/>
        <v>1.6666666670000001</v>
      </c>
      <c r="D19" s="28">
        <f t="shared" si="2"/>
        <v>1.6666666670000001</v>
      </c>
      <c r="E19" s="28">
        <f t="shared" si="2"/>
        <v>1.6666666670000001</v>
      </c>
    </row>
    <row r="20" spans="1:5">
      <c r="A20" s="5" t="s">
        <v>18</v>
      </c>
      <c r="B20" s="29">
        <f t="shared" ref="B20:E20" si="3">$B$4+B19*$B$6</f>
        <v>0.2333333333</v>
      </c>
      <c r="C20" s="29">
        <f t="shared" si="3"/>
        <v>0.2333333333</v>
      </c>
      <c r="D20" s="29">
        <f t="shared" si="3"/>
        <v>0.2333333333</v>
      </c>
      <c r="E20" s="29">
        <f t="shared" si="3"/>
        <v>0.2333333333</v>
      </c>
    </row>
    <row r="21" spans="1:5" ht="15.75" customHeight="1">
      <c r="A21" s="5" t="s">
        <v>19</v>
      </c>
      <c r="B21" s="30">
        <f t="shared" ref="B21:E21" si="4">B18*B20</f>
        <v>0.14000000000000001</v>
      </c>
      <c r="C21" s="30">
        <f t="shared" si="4"/>
        <v>0.14000000000000001</v>
      </c>
      <c r="D21" s="30">
        <f t="shared" si="4"/>
        <v>0.14000000000000001</v>
      </c>
      <c r="E21" s="30">
        <f t="shared" si="4"/>
        <v>0.14000000000000001</v>
      </c>
    </row>
    <row r="22" spans="1:5" ht="15.75" customHeight="1"/>
    <row r="23" spans="1:5" ht="15.75" customHeight="1">
      <c r="A23" s="5" t="s">
        <v>20</v>
      </c>
      <c r="B23" s="31">
        <f t="shared" ref="B23:E23" si="5">B13*B14*(1-$B$7)+B20*B18</f>
        <v>0.1668</v>
      </c>
      <c r="C23" s="31">
        <f t="shared" si="5"/>
        <v>0.1668</v>
      </c>
      <c r="D23" s="31">
        <f t="shared" si="5"/>
        <v>0.1668</v>
      </c>
      <c r="E23" s="31">
        <f t="shared" si="5"/>
        <v>0.1668</v>
      </c>
    </row>
    <row r="24" spans="1:5" ht="15.75" customHeight="1">
      <c r="A24" s="5" t="s">
        <v>21</v>
      </c>
      <c r="B24" s="31">
        <f t="shared" ref="B24:E24" si="6">B13*B14+B20*B18</f>
        <v>0.18</v>
      </c>
      <c r="C24" s="31">
        <f t="shared" si="6"/>
        <v>0.18</v>
      </c>
      <c r="D24" s="31">
        <f t="shared" si="6"/>
        <v>0.18</v>
      </c>
      <c r="E24" s="31">
        <f t="shared" si="6"/>
        <v>0.18</v>
      </c>
    </row>
    <row r="25" spans="1:5" ht="15.75" customHeight="1"/>
    <row r="26" spans="1:5" ht="15.75" customHeight="1">
      <c r="A26" s="1" t="s">
        <v>22</v>
      </c>
    </row>
    <row r="27" spans="1:5" ht="15.75" customHeight="1">
      <c r="A27" s="10"/>
      <c r="B27" s="3">
        <v>0</v>
      </c>
      <c r="C27" s="3">
        <v>1</v>
      </c>
      <c r="D27" s="3">
        <v>2</v>
      </c>
      <c r="E27" s="3">
        <v>3</v>
      </c>
    </row>
    <row r="28" spans="1:5" ht="15.75" customHeight="1">
      <c r="A28" s="5" t="s">
        <v>23</v>
      </c>
      <c r="B28" s="3">
        <v>-100</v>
      </c>
      <c r="C28" s="3">
        <v>30</v>
      </c>
      <c r="D28" s="3">
        <v>30</v>
      </c>
      <c r="E28" s="3">
        <v>130</v>
      </c>
    </row>
    <row r="29" spans="1:5" ht="15.75" customHeight="1">
      <c r="A29" s="5" t="s">
        <v>24</v>
      </c>
      <c r="B29" s="31">
        <f t="shared" ref="B29:E29" si="7">B23</f>
        <v>0.1668</v>
      </c>
      <c r="C29" s="31">
        <f t="shared" si="7"/>
        <v>0.1668</v>
      </c>
      <c r="D29" s="31">
        <f t="shared" si="7"/>
        <v>0.1668</v>
      </c>
      <c r="E29" s="31">
        <f t="shared" si="7"/>
        <v>0.1668</v>
      </c>
    </row>
    <row r="30" spans="1:5" ht="15.75" customHeight="1">
      <c r="A30" s="5" t="s">
        <v>25</v>
      </c>
      <c r="B30" s="32">
        <f t="shared" ref="B30:E30" si="8">1/(1+B29)^B27</f>
        <v>1</v>
      </c>
      <c r="C30" s="32">
        <f t="shared" si="8"/>
        <v>0.85704490919999998</v>
      </c>
      <c r="D30" s="32">
        <f t="shared" si="8"/>
        <v>0.73452597630000005</v>
      </c>
      <c r="E30" s="32">
        <f t="shared" si="8"/>
        <v>0.62952174859999999</v>
      </c>
    </row>
    <row r="31" spans="1:5" ht="15.75" customHeight="1">
      <c r="A31" s="5" t="s">
        <v>26</v>
      </c>
      <c r="B31" s="33">
        <f t="shared" ref="B31:E31" si="9">B28*B30</f>
        <v>-100</v>
      </c>
      <c r="C31" s="33">
        <f t="shared" si="9"/>
        <v>25.711347270000001</v>
      </c>
      <c r="D31" s="33">
        <f t="shared" si="9"/>
        <v>22.035779290000001</v>
      </c>
      <c r="E31" s="33">
        <f t="shared" si="9"/>
        <v>81.837827320000002</v>
      </c>
    </row>
    <row r="32" spans="1:5" ht="15.75" customHeight="1">
      <c r="A32" s="10" t="s">
        <v>27</v>
      </c>
      <c r="B32" s="11">
        <f>SUM(B31:E31)</f>
        <v>29.584953890000001</v>
      </c>
    </row>
    <row r="33" spans="1:5" ht="15.75" customHeight="1"/>
    <row r="34" spans="1:5" ht="15.75" customHeight="1">
      <c r="A34" s="1" t="s">
        <v>28</v>
      </c>
    </row>
    <row r="35" spans="1:5" ht="15.75" customHeight="1"/>
    <row r="36" spans="1:5" ht="15.75" customHeight="1">
      <c r="A36" s="12" t="s">
        <v>29</v>
      </c>
    </row>
    <row r="37" spans="1:5" ht="15.75" customHeight="1"/>
    <row r="38" spans="1:5" ht="15.75" customHeight="1">
      <c r="A38" s="5" t="s">
        <v>30</v>
      </c>
      <c r="B38" s="13">
        <f>SUM(C31:E31)</f>
        <v>129.58495389999999</v>
      </c>
      <c r="C38" s="34">
        <f t="array" ref="C38">NPV(C29,D28:E28)</f>
        <v>121.19972420000001</v>
      </c>
      <c r="D38" s="34">
        <f t="array" ref="D38">NPV(D29,E28)</f>
        <v>111.4158382</v>
      </c>
      <c r="E38" s="34">
        <v>0</v>
      </c>
    </row>
    <row r="39" spans="1:5" ht="15.75" customHeight="1">
      <c r="A39" s="5" t="s">
        <v>31</v>
      </c>
      <c r="B39" s="35">
        <f t="shared" ref="B39:E39" si="10">B38*B13</f>
        <v>51.833981549999997</v>
      </c>
      <c r="C39" s="35">
        <f t="shared" si="10"/>
        <v>48.479889679999999</v>
      </c>
      <c r="D39" s="35">
        <f t="shared" si="10"/>
        <v>44.566335279999997</v>
      </c>
      <c r="E39" s="35">
        <f t="shared" si="10"/>
        <v>0</v>
      </c>
    </row>
    <row r="40" spans="1:5" ht="15.75" customHeight="1"/>
    <row r="41" spans="1:5" ht="15.75" customHeight="1">
      <c r="A41" s="5" t="s">
        <v>32</v>
      </c>
      <c r="B41" s="36">
        <v>0</v>
      </c>
      <c r="C41" s="36">
        <v>5.2</v>
      </c>
      <c r="D41" s="36">
        <v>4.8</v>
      </c>
      <c r="E41" s="36">
        <v>4.5</v>
      </c>
    </row>
    <row r="42" spans="1:5" ht="15.75" customHeight="1">
      <c r="A42" s="5" t="s">
        <v>33</v>
      </c>
      <c r="B42" s="37">
        <f t="shared" ref="B42:E42" si="11">B41*$B$7</f>
        <v>0</v>
      </c>
      <c r="C42" s="37">
        <f t="shared" si="11"/>
        <v>1.716</v>
      </c>
      <c r="D42" s="37">
        <f t="shared" si="11"/>
        <v>1.5840000000000001</v>
      </c>
      <c r="E42" s="37">
        <f t="shared" si="11"/>
        <v>1.4850000000000001</v>
      </c>
    </row>
    <row r="43" spans="1:5" ht="15.75" customHeight="1"/>
    <row r="44" spans="1:5" ht="15.75" customHeight="1">
      <c r="A44" s="14" t="s">
        <v>34</v>
      </c>
    </row>
    <row r="45" spans="1:5" ht="15.75" customHeight="1"/>
    <row r="46" spans="1:5" ht="15.75" customHeight="1">
      <c r="A46" s="5" t="s">
        <v>35</v>
      </c>
      <c r="B46" s="3">
        <v>-100</v>
      </c>
      <c r="C46" s="3">
        <v>30</v>
      </c>
      <c r="D46" s="3">
        <v>30</v>
      </c>
      <c r="E46" s="3">
        <v>130</v>
      </c>
    </row>
    <row r="47" spans="1:5" ht="15.75" customHeight="1">
      <c r="A47" s="5" t="s">
        <v>36</v>
      </c>
      <c r="B47" s="15">
        <f t="shared" ref="B47:E47" si="12">B42</f>
        <v>0</v>
      </c>
      <c r="C47" s="15">
        <f t="shared" si="12"/>
        <v>1.716</v>
      </c>
      <c r="D47" s="15">
        <f t="shared" si="12"/>
        <v>1.5840000000000001</v>
      </c>
      <c r="E47" s="15">
        <f t="shared" si="12"/>
        <v>1.4850000000000001</v>
      </c>
    </row>
    <row r="48" spans="1:5" ht="15.75" customHeight="1">
      <c r="A48" s="5" t="s">
        <v>37</v>
      </c>
      <c r="B48" s="38">
        <f t="shared" ref="B48:E48" si="13">SUM(B46:B47)</f>
        <v>-100</v>
      </c>
      <c r="C48" s="38">
        <f t="shared" si="13"/>
        <v>31.716000000000001</v>
      </c>
      <c r="D48" s="38">
        <f t="shared" si="13"/>
        <v>31.584</v>
      </c>
      <c r="E48" s="38">
        <f t="shared" si="13"/>
        <v>131.48500000000001</v>
      </c>
    </row>
    <row r="49" spans="1:6" ht="15.75" customHeight="1">
      <c r="B49" s="36"/>
      <c r="C49" s="36"/>
      <c r="D49" s="36"/>
      <c r="E49" s="36"/>
    </row>
    <row r="50" spans="1:6" ht="15.75" customHeight="1">
      <c r="A50" s="16" t="s">
        <v>38</v>
      </c>
      <c r="B50" s="36"/>
      <c r="C50" s="36"/>
      <c r="D50" s="36"/>
      <c r="E50" s="36"/>
    </row>
    <row r="51" spans="1:6" ht="15.75" customHeight="1">
      <c r="B51" s="36">
        <v>0</v>
      </c>
      <c r="C51" s="36">
        <v>1</v>
      </c>
      <c r="D51" s="36">
        <v>2</v>
      </c>
      <c r="E51" s="36">
        <v>3</v>
      </c>
    </row>
    <row r="52" spans="1:6" ht="15.75" customHeight="1">
      <c r="A52" s="5" t="s">
        <v>39</v>
      </c>
      <c r="B52" s="38">
        <f t="shared" ref="B52:E52" si="14">B48</f>
        <v>-100</v>
      </c>
      <c r="C52" s="38">
        <f t="shared" si="14"/>
        <v>31.716000000000001</v>
      </c>
      <c r="D52" s="38">
        <f t="shared" si="14"/>
        <v>31.584</v>
      </c>
      <c r="E52" s="38">
        <f t="shared" si="14"/>
        <v>131.48500000000001</v>
      </c>
    </row>
    <row r="53" spans="1:6" ht="15.75" customHeight="1">
      <c r="A53" s="5" t="s">
        <v>40</v>
      </c>
      <c r="B53" s="39">
        <f>C53</f>
        <v>0.18</v>
      </c>
      <c r="C53" s="39">
        <f t="shared" ref="C53:E53" si="15">$B$4+$B$6</f>
        <v>0.18</v>
      </c>
      <c r="D53" s="39">
        <f t="shared" si="15"/>
        <v>0.18</v>
      </c>
      <c r="E53" s="39">
        <f t="shared" si="15"/>
        <v>0.18</v>
      </c>
    </row>
    <row r="54" spans="1:6" ht="15.75" customHeight="1">
      <c r="A54" s="5" t="s">
        <v>25</v>
      </c>
      <c r="B54" s="40">
        <f t="shared" ref="B54:E54" si="16">1/(1+B53)^B51</f>
        <v>1</v>
      </c>
      <c r="C54" s="40">
        <f t="shared" si="16"/>
        <v>0.84745762710000005</v>
      </c>
      <c r="D54" s="40">
        <f t="shared" si="16"/>
        <v>0.71818442979999997</v>
      </c>
      <c r="E54" s="40">
        <f t="shared" si="16"/>
        <v>0.60863087270000005</v>
      </c>
    </row>
    <row r="55" spans="1:6" ht="15.75" customHeight="1">
      <c r="A55" s="5" t="s">
        <v>41</v>
      </c>
      <c r="B55" s="36">
        <f t="shared" ref="B55:E55" si="17">B52*B54</f>
        <v>-100</v>
      </c>
      <c r="C55" s="36">
        <f t="shared" si="17"/>
        <v>26.877966099999998</v>
      </c>
      <c r="D55" s="36">
        <f t="shared" si="17"/>
        <v>22.683137030000001</v>
      </c>
      <c r="E55" s="36">
        <f t="shared" si="17"/>
        <v>80.025830290000002</v>
      </c>
    </row>
    <row r="56" spans="1:6" ht="15.75" customHeight="1">
      <c r="A56" s="41" t="s">
        <v>27</v>
      </c>
      <c r="B56" s="42">
        <f>SUM(B55:E55)</f>
        <v>29.586933429999998</v>
      </c>
      <c r="C56" s="43"/>
      <c r="D56" s="43"/>
      <c r="E56" s="43"/>
    </row>
    <row r="57" spans="1:6" ht="15.75" customHeight="1"/>
    <row r="58" spans="1:6" ht="15.75" customHeight="1">
      <c r="A58" s="19" t="s">
        <v>42</v>
      </c>
      <c r="B58" s="21"/>
      <c r="C58" s="21"/>
      <c r="D58" s="21"/>
      <c r="E58" s="21"/>
    </row>
    <row r="59" spans="1:6" ht="15.75" customHeight="1">
      <c r="A59" s="19" t="s">
        <v>43</v>
      </c>
      <c r="B59" s="21"/>
      <c r="C59" s="21"/>
      <c r="D59" s="21"/>
      <c r="E59" s="21"/>
    </row>
    <row r="60" spans="1:6" ht="15.75" customHeight="1">
      <c r="A60" s="19" t="s">
        <v>44</v>
      </c>
      <c r="B60" s="21"/>
      <c r="C60" s="21"/>
      <c r="D60" s="21"/>
      <c r="E60" s="21"/>
      <c r="F60" s="21"/>
    </row>
    <row r="61" spans="1:6" ht="15.75" customHeight="1">
      <c r="A61" s="19" t="s">
        <v>45</v>
      </c>
      <c r="B61" s="21"/>
      <c r="C61" s="21"/>
      <c r="D61" s="21"/>
      <c r="E61" s="21"/>
    </row>
    <row r="62" spans="1:6" ht="15.75" customHeight="1">
      <c r="A62" s="19" t="s">
        <v>46</v>
      </c>
      <c r="B62" s="21"/>
      <c r="C62" s="21"/>
      <c r="D62" s="21"/>
      <c r="E62" s="21"/>
    </row>
    <row r="63" spans="1:6" ht="15.75" customHeight="1">
      <c r="A63" s="19" t="s">
        <v>47</v>
      </c>
      <c r="B63" s="21"/>
      <c r="C63" s="21"/>
      <c r="D63" s="21"/>
      <c r="E63" s="21"/>
    </row>
    <row r="64" spans="1:6" ht="15.75" customHeight="1">
      <c r="A64" s="19" t="s">
        <v>48</v>
      </c>
      <c r="B64" s="21"/>
      <c r="C64" s="21"/>
      <c r="D64" s="21"/>
      <c r="E64" s="21"/>
    </row>
    <row r="65" spans="1:5" ht="15.75" customHeight="1">
      <c r="A65" s="19" t="s">
        <v>49</v>
      </c>
      <c r="B65" s="21"/>
      <c r="C65" s="21"/>
      <c r="D65" s="21"/>
      <c r="E65" s="21"/>
    </row>
    <row r="66" spans="1:5" ht="15.75" customHeight="1">
      <c r="A66" s="19" t="s">
        <v>50</v>
      </c>
      <c r="B66" s="21"/>
      <c r="C66" s="21"/>
      <c r="D66" s="21"/>
      <c r="E66" s="21"/>
    </row>
    <row r="67" spans="1:5" ht="15.75" customHeight="1">
      <c r="A67" s="19" t="s">
        <v>51</v>
      </c>
      <c r="B67" s="21"/>
      <c r="C67" s="21"/>
      <c r="D67" s="21"/>
      <c r="E67" s="21"/>
    </row>
    <row r="68" spans="1:5" ht="15.75" customHeight="1">
      <c r="A68" s="19" t="s">
        <v>52</v>
      </c>
      <c r="B68" s="21"/>
      <c r="C68" s="21"/>
      <c r="D68" s="21"/>
      <c r="E68" s="21"/>
    </row>
    <row r="69" spans="1:5" ht="15.75" customHeight="1">
      <c r="A69" s="19" t="s">
        <v>53</v>
      </c>
      <c r="B69" s="21"/>
      <c r="C69" s="21"/>
      <c r="D69" s="21"/>
      <c r="E69" s="21"/>
    </row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69:E69"/>
    <mergeCell ref="A1:E1"/>
    <mergeCell ref="A58:E58"/>
    <mergeCell ref="A59:E59"/>
    <mergeCell ref="A60:F60"/>
    <mergeCell ref="A61:E61"/>
    <mergeCell ref="A62:E62"/>
    <mergeCell ref="A63:E63"/>
    <mergeCell ref="A64:E64"/>
    <mergeCell ref="A65:E65"/>
    <mergeCell ref="A66:E66"/>
    <mergeCell ref="A67:E67"/>
    <mergeCell ref="A68:E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/>
  <cols>
    <col min="1" max="1" width="41.28515625" customWidth="1"/>
    <col min="2" max="2" width="10.140625" customWidth="1"/>
    <col min="3" max="26" width="8.7109375" customWidth="1"/>
  </cols>
  <sheetData>
    <row r="1" spans="1:5">
      <c r="A1" s="20" t="s">
        <v>54</v>
      </c>
      <c r="B1" s="21"/>
      <c r="C1" s="21"/>
      <c r="D1" s="21"/>
      <c r="E1" s="21"/>
    </row>
    <row r="3" spans="1:5">
      <c r="A3" s="2" t="s">
        <v>1</v>
      </c>
      <c r="B3" s="3">
        <v>1</v>
      </c>
    </row>
    <row r="4" spans="1:5">
      <c r="A4" s="4" t="s">
        <v>2</v>
      </c>
      <c r="B4" s="22">
        <v>0.1</v>
      </c>
    </row>
    <row r="5" spans="1:5">
      <c r="A5" s="23" t="s">
        <v>3</v>
      </c>
      <c r="B5" s="3">
        <v>0.25</v>
      </c>
    </row>
    <row r="6" spans="1:5">
      <c r="A6" s="2" t="s">
        <v>4</v>
      </c>
      <c r="B6" s="24">
        <v>0.08</v>
      </c>
    </row>
    <row r="7" spans="1:5">
      <c r="A7" s="5" t="s">
        <v>5</v>
      </c>
      <c r="B7" s="24">
        <v>0.33</v>
      </c>
    </row>
    <row r="8" spans="1:5">
      <c r="A8" s="3" t="s">
        <v>55</v>
      </c>
    </row>
    <row r="10" spans="1:5">
      <c r="A10" s="6"/>
      <c r="B10" s="7" t="s">
        <v>7</v>
      </c>
      <c r="C10" s="7" t="s">
        <v>8</v>
      </c>
      <c r="D10" s="7" t="s">
        <v>9</v>
      </c>
      <c r="E10" s="7" t="s">
        <v>10</v>
      </c>
    </row>
    <row r="11" spans="1:5">
      <c r="A11" s="8" t="s">
        <v>11</v>
      </c>
      <c r="B11" s="9"/>
      <c r="C11" s="9"/>
      <c r="D11" s="9"/>
      <c r="E11" s="9"/>
    </row>
    <row r="13" spans="1:5">
      <c r="A13" s="5" t="s">
        <v>12</v>
      </c>
      <c r="B13" s="22">
        <v>0.9</v>
      </c>
      <c r="C13" s="22">
        <v>0.7</v>
      </c>
      <c r="D13" s="22">
        <v>0.5</v>
      </c>
      <c r="E13" s="22">
        <v>0.3</v>
      </c>
    </row>
    <row r="14" spans="1:5">
      <c r="A14" s="5" t="s">
        <v>13</v>
      </c>
      <c r="B14" s="25">
        <f t="shared" ref="B14:E14" si="0">$B$4+$B$5*($B$6)</f>
        <v>0.12</v>
      </c>
      <c r="C14" s="25">
        <f t="shared" si="0"/>
        <v>0.12</v>
      </c>
      <c r="D14" s="25">
        <f t="shared" si="0"/>
        <v>0.12</v>
      </c>
      <c r="E14" s="25">
        <f t="shared" si="0"/>
        <v>0.12</v>
      </c>
    </row>
    <row r="15" spans="1:5">
      <c r="A15" s="5" t="s">
        <v>14</v>
      </c>
      <c r="B15" s="44">
        <f t="shared" ref="B15:E15" si="1">B14*(1-$B$7)</f>
        <v>8.0399999999999999E-2</v>
      </c>
      <c r="C15" s="44">
        <f t="shared" si="1"/>
        <v>8.0399999999999999E-2</v>
      </c>
      <c r="D15" s="44">
        <f t="shared" si="1"/>
        <v>8.0399999999999999E-2</v>
      </c>
      <c r="E15" s="44">
        <f t="shared" si="1"/>
        <v>8.0399999999999999E-2</v>
      </c>
    </row>
    <row r="16" spans="1:5">
      <c r="A16" s="5" t="s">
        <v>15</v>
      </c>
      <c r="B16" s="27">
        <f t="shared" ref="B16:E16" si="2">B13*B15</f>
        <v>7.2359999999999994E-2</v>
      </c>
      <c r="C16" s="27">
        <f t="shared" si="2"/>
        <v>5.6279999999999997E-2</v>
      </c>
      <c r="D16" s="27">
        <f t="shared" si="2"/>
        <v>4.02E-2</v>
      </c>
      <c r="E16" s="27">
        <f t="shared" si="2"/>
        <v>2.4119999999999999E-2</v>
      </c>
    </row>
    <row r="18" spans="1:5">
      <c r="A18" s="5" t="s">
        <v>16</v>
      </c>
      <c r="B18" s="22">
        <v>0.1</v>
      </c>
      <c r="C18" s="22">
        <v>0.3</v>
      </c>
      <c r="D18" s="22">
        <v>0.5</v>
      </c>
      <c r="E18" s="22">
        <v>0.7</v>
      </c>
    </row>
    <row r="19" spans="1:5">
      <c r="A19" s="5" t="s">
        <v>17</v>
      </c>
      <c r="B19" s="28">
        <f t="shared" ref="B19:E19" si="3">($B$3-$B$5*B13)/B18</f>
        <v>7.75</v>
      </c>
      <c r="C19" s="28">
        <f t="shared" si="3"/>
        <v>2.75</v>
      </c>
      <c r="D19" s="28">
        <f t="shared" si="3"/>
        <v>1.75</v>
      </c>
      <c r="E19" s="28">
        <f t="shared" si="3"/>
        <v>1.321428571</v>
      </c>
    </row>
    <row r="20" spans="1:5">
      <c r="A20" s="5" t="s">
        <v>18</v>
      </c>
      <c r="B20" s="29">
        <f t="shared" ref="B20:E20" si="4">$B$4+B19*$B$6</f>
        <v>0.72</v>
      </c>
      <c r="C20" s="29">
        <f t="shared" si="4"/>
        <v>0.32</v>
      </c>
      <c r="D20" s="29">
        <f t="shared" si="4"/>
        <v>0.24</v>
      </c>
      <c r="E20" s="29">
        <f t="shared" si="4"/>
        <v>0.2057142857</v>
      </c>
    </row>
    <row r="21" spans="1:5" ht="15.75" customHeight="1">
      <c r="A21" s="5" t="s">
        <v>19</v>
      </c>
      <c r="B21" s="30">
        <f t="shared" ref="B21:E21" si="5">B18*B20</f>
        <v>7.1999999999999995E-2</v>
      </c>
      <c r="C21" s="30">
        <f t="shared" si="5"/>
        <v>9.6000000000000002E-2</v>
      </c>
      <c r="D21" s="30">
        <f t="shared" si="5"/>
        <v>0.12</v>
      </c>
      <c r="E21" s="30">
        <f t="shared" si="5"/>
        <v>0.14399999999999999</v>
      </c>
    </row>
    <row r="22" spans="1:5" ht="15.75" customHeight="1"/>
    <row r="23" spans="1:5" ht="15.75" customHeight="1">
      <c r="A23" s="5" t="s">
        <v>20</v>
      </c>
      <c r="B23" s="31">
        <f t="shared" ref="B23:E23" si="6">B20*B18+B15*B13</f>
        <v>0.14435999999999999</v>
      </c>
      <c r="C23" s="31">
        <f t="shared" si="6"/>
        <v>0.15228</v>
      </c>
      <c r="D23" s="31">
        <f t="shared" si="6"/>
        <v>0.16020000000000001</v>
      </c>
      <c r="E23" s="31">
        <f t="shared" si="6"/>
        <v>0.16811999999999999</v>
      </c>
    </row>
    <row r="24" spans="1:5" ht="15.75" customHeight="1">
      <c r="A24" s="5" t="s">
        <v>21</v>
      </c>
      <c r="B24" s="45">
        <f>B20*B18+B14*B13</f>
        <v>0.18</v>
      </c>
      <c r="C24" s="22"/>
      <c r="D24" s="22"/>
      <c r="E24" s="22"/>
    </row>
    <row r="25" spans="1:5" ht="15.75" customHeight="1"/>
    <row r="26" spans="1:5" ht="15.75" customHeight="1">
      <c r="A26" s="1" t="s">
        <v>22</v>
      </c>
      <c r="C26" s="24"/>
    </row>
    <row r="27" spans="1:5" ht="15.75" customHeight="1">
      <c r="A27" s="10"/>
      <c r="B27" s="17">
        <v>0</v>
      </c>
      <c r="C27" s="17">
        <v>1</v>
      </c>
      <c r="D27" s="17">
        <v>2</v>
      </c>
      <c r="E27" s="17">
        <v>3</v>
      </c>
    </row>
    <row r="28" spans="1:5" ht="15.75" customHeight="1">
      <c r="A28" s="5" t="s">
        <v>23</v>
      </c>
      <c r="B28" s="3">
        <v>-100</v>
      </c>
      <c r="C28" s="3">
        <v>30</v>
      </c>
      <c r="D28" s="3">
        <v>30</v>
      </c>
      <c r="E28" s="3">
        <v>130</v>
      </c>
    </row>
    <row r="29" spans="1:5" ht="15.75" customHeight="1">
      <c r="A29" s="5" t="s">
        <v>24</v>
      </c>
      <c r="B29" s="18">
        <f t="shared" ref="B29:E29" si="7">B23</f>
        <v>0.14435999999999999</v>
      </c>
      <c r="C29" s="18">
        <f t="shared" si="7"/>
        <v>0.15228</v>
      </c>
      <c r="D29" s="18">
        <f t="shared" si="7"/>
        <v>0.16020000000000001</v>
      </c>
      <c r="E29" s="18">
        <f t="shared" si="7"/>
        <v>0.16811999999999999</v>
      </c>
    </row>
    <row r="30" spans="1:5" ht="15.75" customHeight="1">
      <c r="A30" s="5" t="s">
        <v>25</v>
      </c>
      <c r="B30" s="32">
        <f t="shared" ref="B30:E30" si="8">1/(1+B29)^B27</f>
        <v>1</v>
      </c>
      <c r="C30" s="32">
        <f t="shared" si="8"/>
        <v>0.86784462110000005</v>
      </c>
      <c r="D30" s="32">
        <f t="shared" si="8"/>
        <v>0.74290670449999996</v>
      </c>
      <c r="E30" s="32">
        <f t="shared" si="8"/>
        <v>0.62739004109999996</v>
      </c>
    </row>
    <row r="31" spans="1:5" ht="15.75" customHeight="1">
      <c r="A31" s="5" t="s">
        <v>26</v>
      </c>
      <c r="B31" s="33">
        <f t="shared" ref="B31:E31" si="9">B28*B30</f>
        <v>-100</v>
      </c>
      <c r="C31" s="33">
        <f t="shared" si="9"/>
        <v>26.035338629999998</v>
      </c>
      <c r="D31" s="33">
        <f t="shared" si="9"/>
        <v>22.28720113</v>
      </c>
      <c r="E31" s="33">
        <f t="shared" si="9"/>
        <v>81.560705350000006</v>
      </c>
    </row>
    <row r="32" spans="1:5" ht="15.75" customHeight="1">
      <c r="A32" s="10" t="s">
        <v>27</v>
      </c>
      <c r="B32" s="11">
        <f>SUM(B31:E31)</f>
        <v>29.883245120000002</v>
      </c>
    </row>
    <row r="33" spans="1:5" ht="15.75" customHeight="1"/>
    <row r="34" spans="1:5" ht="15.75" customHeight="1">
      <c r="A34" s="1" t="s">
        <v>28</v>
      </c>
    </row>
    <row r="35" spans="1:5" ht="15.75" customHeight="1"/>
    <row r="36" spans="1:5" ht="15.75" customHeight="1">
      <c r="A36" s="12" t="s">
        <v>29</v>
      </c>
      <c r="B36" s="46"/>
      <c r="C36" s="46"/>
      <c r="D36" s="46"/>
    </row>
    <row r="37" spans="1:5" ht="15.75" customHeight="1"/>
    <row r="38" spans="1:5" ht="15.75" customHeight="1">
      <c r="A38" s="5" t="s">
        <v>30</v>
      </c>
      <c r="B38" s="34">
        <f>SUM(C31:E31)</f>
        <v>129.88324510000001</v>
      </c>
      <c r="C38" s="34">
        <f>SUM(D31:E31)</f>
        <v>103.84790649999999</v>
      </c>
      <c r="D38" s="34">
        <f>SUM(E31)</f>
        <v>81.560705350000006</v>
      </c>
      <c r="E38" s="34">
        <v>0</v>
      </c>
    </row>
    <row r="39" spans="1:5" ht="15.75" customHeight="1">
      <c r="A39" s="5" t="s">
        <v>31</v>
      </c>
      <c r="B39" s="35">
        <f t="shared" ref="B39:E39" si="10">B38*B13</f>
        <v>116.89492060000001</v>
      </c>
      <c r="C39" s="35">
        <f t="shared" si="10"/>
        <v>72.693534540000002</v>
      </c>
      <c r="D39" s="35">
        <f t="shared" si="10"/>
        <v>40.780352669999999</v>
      </c>
      <c r="E39" s="35">
        <f t="shared" si="10"/>
        <v>0</v>
      </c>
    </row>
    <row r="40" spans="1:5" ht="15.75" customHeight="1"/>
    <row r="41" spans="1:5" ht="15.75" customHeight="1">
      <c r="A41" s="5" t="s">
        <v>32</v>
      </c>
      <c r="B41" s="36">
        <v>0</v>
      </c>
      <c r="C41" s="36">
        <v>14.5</v>
      </c>
      <c r="D41" s="36">
        <v>10.4</v>
      </c>
      <c r="E41" s="36">
        <v>6.7</v>
      </c>
    </row>
    <row r="42" spans="1:5" ht="15.75" customHeight="1">
      <c r="A42" s="5" t="s">
        <v>33</v>
      </c>
      <c r="B42" s="37">
        <f t="shared" ref="B42:E42" si="11">B41*$B$7</f>
        <v>0</v>
      </c>
      <c r="C42" s="37">
        <f t="shared" si="11"/>
        <v>4.7850000000000001</v>
      </c>
      <c r="D42" s="37">
        <f t="shared" si="11"/>
        <v>3.4319999999999999</v>
      </c>
      <c r="E42" s="37">
        <f t="shared" si="11"/>
        <v>2.2109999999999999</v>
      </c>
    </row>
    <row r="43" spans="1:5" ht="15.75" customHeight="1"/>
    <row r="44" spans="1:5" ht="15.75" customHeight="1">
      <c r="A44" s="14" t="s">
        <v>34</v>
      </c>
    </row>
    <row r="45" spans="1:5" ht="15.75" customHeight="1"/>
    <row r="46" spans="1:5" ht="15.75" customHeight="1">
      <c r="A46" s="5" t="s">
        <v>35</v>
      </c>
      <c r="B46" s="3">
        <v>-100</v>
      </c>
      <c r="C46" s="3">
        <v>30</v>
      </c>
      <c r="D46" s="3">
        <v>30</v>
      </c>
      <c r="E46" s="3">
        <v>130</v>
      </c>
    </row>
    <row r="47" spans="1:5" ht="15.75" customHeight="1">
      <c r="A47" s="5" t="s">
        <v>36</v>
      </c>
      <c r="B47" s="15">
        <f t="shared" ref="B47:E47" si="12">B42</f>
        <v>0</v>
      </c>
      <c r="C47" s="15">
        <f t="shared" si="12"/>
        <v>4.7850000000000001</v>
      </c>
      <c r="D47" s="15">
        <f t="shared" si="12"/>
        <v>3.4319999999999999</v>
      </c>
      <c r="E47" s="15">
        <f t="shared" si="12"/>
        <v>2.2109999999999999</v>
      </c>
    </row>
    <row r="48" spans="1:5" ht="15.75" customHeight="1">
      <c r="A48" s="5" t="s">
        <v>37</v>
      </c>
      <c r="B48" s="38">
        <f t="shared" ref="B48:E48" si="13">B46+B47</f>
        <v>-100</v>
      </c>
      <c r="C48" s="38">
        <f t="shared" si="13"/>
        <v>34.784999999999997</v>
      </c>
      <c r="D48" s="38">
        <f t="shared" si="13"/>
        <v>33.432000000000002</v>
      </c>
      <c r="E48" s="38">
        <f t="shared" si="13"/>
        <v>132.21100000000001</v>
      </c>
    </row>
    <row r="49" spans="1:6" ht="15.75" customHeight="1"/>
    <row r="50" spans="1:6" ht="15.75" customHeight="1">
      <c r="A50" s="16" t="s">
        <v>38</v>
      </c>
    </row>
    <row r="51" spans="1:6" ht="15.75" customHeight="1">
      <c r="B51" s="17">
        <v>0</v>
      </c>
      <c r="C51" s="17">
        <v>1</v>
      </c>
      <c r="D51" s="17">
        <v>2</v>
      </c>
      <c r="E51" s="17">
        <v>3</v>
      </c>
    </row>
    <row r="52" spans="1:6" ht="15.75" customHeight="1">
      <c r="A52" s="5" t="s">
        <v>39</v>
      </c>
      <c r="B52" s="36">
        <f t="shared" ref="B52:E52" si="14">B48</f>
        <v>-100</v>
      </c>
      <c r="C52" s="36">
        <f t="shared" si="14"/>
        <v>34.784999999999997</v>
      </c>
      <c r="D52" s="36">
        <f t="shared" si="14"/>
        <v>33.432000000000002</v>
      </c>
      <c r="E52" s="36">
        <f t="shared" si="14"/>
        <v>132.21100000000001</v>
      </c>
    </row>
    <row r="53" spans="1:6" ht="15.75" customHeight="1">
      <c r="A53" s="5" t="s">
        <v>40</v>
      </c>
      <c r="B53" s="39">
        <f t="shared" ref="B53:E53" si="15">$B$4+$B$6</f>
        <v>0.18</v>
      </c>
      <c r="C53" s="39">
        <f t="shared" si="15"/>
        <v>0.18</v>
      </c>
      <c r="D53" s="39">
        <f t="shared" si="15"/>
        <v>0.18</v>
      </c>
      <c r="E53" s="39">
        <f t="shared" si="15"/>
        <v>0.18</v>
      </c>
    </row>
    <row r="54" spans="1:6" ht="15.75" customHeight="1">
      <c r="A54" s="5" t="s">
        <v>25</v>
      </c>
      <c r="B54" s="40">
        <f t="shared" ref="B54:E54" si="16">1/(1+B53)^B51</f>
        <v>1</v>
      </c>
      <c r="C54" s="40">
        <f t="shared" si="16"/>
        <v>0.84745762710000005</v>
      </c>
      <c r="D54" s="40">
        <f t="shared" si="16"/>
        <v>0.71818442979999997</v>
      </c>
      <c r="E54" s="40">
        <f t="shared" si="16"/>
        <v>0.60863087270000005</v>
      </c>
    </row>
    <row r="55" spans="1:6" ht="15.75" customHeight="1">
      <c r="A55" s="5" t="s">
        <v>41</v>
      </c>
      <c r="B55" s="36">
        <f t="shared" ref="B55:E55" si="17">B52*B54</f>
        <v>-100</v>
      </c>
      <c r="C55" s="36">
        <f t="shared" si="17"/>
        <v>29.478813559999999</v>
      </c>
      <c r="D55" s="36">
        <f t="shared" si="17"/>
        <v>24.01034186</v>
      </c>
      <c r="E55" s="36">
        <f t="shared" si="17"/>
        <v>80.467696309999994</v>
      </c>
    </row>
    <row r="56" spans="1:6" ht="15.75" customHeight="1">
      <c r="A56" s="41" t="s">
        <v>27</v>
      </c>
      <c r="B56" s="42">
        <f>SUM(B55:E55)</f>
        <v>33.956851720000003</v>
      </c>
      <c r="C56" s="43"/>
      <c r="D56" s="43"/>
      <c r="E56" s="43"/>
    </row>
    <row r="57" spans="1:6" ht="15.75" customHeight="1"/>
    <row r="58" spans="1:6" ht="15.75" customHeight="1"/>
    <row r="59" spans="1:6" ht="15.75" customHeight="1">
      <c r="A59" s="19" t="s">
        <v>56</v>
      </c>
      <c r="B59" s="21"/>
      <c r="C59" s="21"/>
      <c r="D59" s="21"/>
      <c r="E59" s="21"/>
    </row>
    <row r="60" spans="1:6" ht="15.75" customHeight="1">
      <c r="A60" s="19" t="s">
        <v>57</v>
      </c>
      <c r="B60" s="21"/>
      <c r="C60" s="21"/>
      <c r="D60" s="21"/>
      <c r="E60" s="21"/>
      <c r="F60" s="21"/>
    </row>
    <row r="61" spans="1:6" ht="15.75" customHeight="1">
      <c r="A61" s="19" t="s">
        <v>58</v>
      </c>
      <c r="B61" s="21"/>
      <c r="C61" s="21"/>
      <c r="D61" s="21"/>
      <c r="E61" s="21"/>
    </row>
    <row r="62" spans="1:6" ht="15.75" customHeight="1">
      <c r="A62" s="19" t="s">
        <v>59</v>
      </c>
      <c r="B62" s="21"/>
      <c r="C62" s="21"/>
      <c r="D62" s="21"/>
      <c r="E62" s="21"/>
    </row>
    <row r="63" spans="1:6" ht="15.75" customHeight="1">
      <c r="A63" s="19" t="s">
        <v>60</v>
      </c>
      <c r="B63" s="21"/>
      <c r="C63" s="21"/>
      <c r="D63" s="21"/>
      <c r="E63" s="21"/>
    </row>
    <row r="64" spans="1:6" ht="15.75" customHeight="1">
      <c r="A64" s="19" t="s">
        <v>61</v>
      </c>
      <c r="B64" s="21"/>
      <c r="C64" s="21"/>
      <c r="D64" s="21"/>
      <c r="E64" s="21"/>
    </row>
    <row r="65" spans="1:5" ht="15.75" customHeight="1">
      <c r="A65" s="19" t="s">
        <v>62</v>
      </c>
      <c r="B65" s="21"/>
      <c r="C65" s="21"/>
      <c r="D65" s="21"/>
      <c r="E65" s="21"/>
    </row>
    <row r="66" spans="1:5" ht="15.75" customHeight="1">
      <c r="A66" s="19" t="s">
        <v>63</v>
      </c>
      <c r="B66" s="21"/>
      <c r="C66" s="21"/>
      <c r="D66" s="21"/>
      <c r="E66" s="21"/>
    </row>
    <row r="67" spans="1:5" ht="15.75" customHeight="1">
      <c r="A67" s="19" t="s">
        <v>64</v>
      </c>
      <c r="B67" s="21"/>
      <c r="C67" s="21"/>
      <c r="D67" s="21"/>
      <c r="E67" s="21"/>
    </row>
    <row r="68" spans="1:5" ht="15.75" customHeight="1">
      <c r="A68" s="19" t="s">
        <v>65</v>
      </c>
      <c r="B68" s="21"/>
      <c r="C68" s="21"/>
      <c r="D68" s="21"/>
      <c r="E68" s="21"/>
    </row>
    <row r="69" spans="1:5" ht="15.75" customHeight="1">
      <c r="A69" s="19" t="s">
        <v>66</v>
      </c>
      <c r="B69" s="21"/>
      <c r="C69" s="21"/>
      <c r="D69" s="21"/>
      <c r="E69" s="21"/>
    </row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63:E63"/>
    <mergeCell ref="A64:E64"/>
    <mergeCell ref="A1:E1"/>
    <mergeCell ref="A59:E59"/>
    <mergeCell ref="A60:F60"/>
    <mergeCell ref="A61:E61"/>
    <mergeCell ref="A62:E62"/>
    <mergeCell ref="A65:E65"/>
    <mergeCell ref="A66:E66"/>
    <mergeCell ref="A67:E67"/>
    <mergeCell ref="A68:E68"/>
    <mergeCell ref="A69:E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Lakshya Jindal Gupta</cp:lastModifiedBy>
  <cp:revision/>
  <dcterms:created xsi:type="dcterms:W3CDTF">2015-06-05T18:17:20Z</dcterms:created>
  <dcterms:modified xsi:type="dcterms:W3CDTF">2023-04-03T14:13:42Z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0x010100372CA7B6703BA34C92AFA26BAB9023F9</vt:lpwstr>
  </property>
</Properties>
</file>