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EEIOA2022\Midterm exam\Retake\"/>
    </mc:Choice>
  </mc:AlternateContent>
  <xr:revisionPtr revIDLastSave="0" documentId="13_ncr:1_{B36200F5-C10D-4AE5-9D68-10369D3E886E}" xr6:coauthVersionLast="45" xr6:coauthVersionMax="45" xr10:uidLastSave="{00000000-0000-0000-0000-000000000000}"/>
  <bookViews>
    <workbookView xWindow="28680" yWindow="-120" windowWidth="29040" windowHeight="15840" xr2:uid="{F8F924D1-DE98-4045-9554-19D979DAC497}"/>
  </bookViews>
  <sheets>
    <sheet name="1.1" sheetId="3" r:id="rId1"/>
    <sheet name="2.2" sheetId="1" r:id="rId2"/>
    <sheet name="3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D28" i="2" l="1"/>
  <c r="B3" i="3" l="1"/>
  <c r="B2" i="3"/>
  <c r="B1" i="3"/>
  <c r="O3" i="1"/>
  <c r="O4" i="1"/>
  <c r="O2" i="1"/>
  <c r="J7" i="1"/>
  <c r="I7" i="1"/>
  <c r="H7" i="1"/>
  <c r="I2" i="1"/>
  <c r="E28" i="2" l="1"/>
  <c r="I8" i="1"/>
  <c r="H8" i="1"/>
  <c r="J8" i="1"/>
  <c r="H9" i="1"/>
  <c r="I9" i="1"/>
  <c r="J9" i="1"/>
  <c r="H12" i="1" a="1"/>
  <c r="H12" i="1" s="1"/>
  <c r="J14" i="1" l="1"/>
  <c r="I12" i="1"/>
  <c r="I14" i="1"/>
  <c r="H14" i="1"/>
  <c r="J13" i="1"/>
  <c r="I13" i="1"/>
  <c r="H13" i="1"/>
  <c r="J12" i="1"/>
  <c r="R19" i="2" l="1"/>
  <c r="Q18" i="2"/>
  <c r="P17" i="2"/>
  <c r="O16" i="2"/>
  <c r="L19" i="2"/>
  <c r="K18" i="2"/>
  <c r="J17" i="2"/>
  <c r="I16" i="2"/>
  <c r="F19" i="2"/>
  <c r="E18" i="2"/>
  <c r="D17" i="2"/>
  <c r="C16" i="2"/>
  <c r="C17" i="2"/>
  <c r="E17" i="2"/>
  <c r="F17" i="2"/>
  <c r="C18" i="2"/>
  <c r="D18" i="2"/>
  <c r="F18" i="2"/>
  <c r="C19" i="2"/>
  <c r="D19" i="2"/>
  <c r="E19" i="2"/>
  <c r="D16" i="2"/>
  <c r="E16" i="2"/>
  <c r="F16" i="2"/>
  <c r="B10" i="2" a="1"/>
  <c r="E10" i="2" s="1"/>
  <c r="D10" i="2" l="1"/>
  <c r="C10" i="2"/>
  <c r="B10" i="2"/>
  <c r="E13" i="2"/>
  <c r="D13" i="2"/>
  <c r="C13" i="2"/>
  <c r="B13" i="2"/>
  <c r="E12" i="2"/>
  <c r="D12" i="2"/>
  <c r="C12" i="2"/>
  <c r="B12" i="2"/>
  <c r="E11" i="2"/>
  <c r="D11" i="2"/>
  <c r="C11" i="2"/>
  <c r="B11" i="2"/>
  <c r="I10" i="2" l="1" a="1"/>
  <c r="L10" i="2" s="1"/>
  <c r="I13" i="2" l="1"/>
  <c r="I11" i="2"/>
  <c r="L11" i="2"/>
  <c r="K10" i="2"/>
  <c r="L13" i="2"/>
  <c r="L12" i="2"/>
  <c r="K13" i="2"/>
  <c r="J10" i="2"/>
  <c r="J12" i="2"/>
  <c r="J11" i="2"/>
  <c r="I10" i="2"/>
  <c r="J13" i="2"/>
  <c r="I12" i="2"/>
  <c r="K11" i="2"/>
  <c r="K12" i="2"/>
  <c r="O11" i="2" l="1" a="1"/>
  <c r="O22" i="2" a="1"/>
  <c r="C30" i="2" a="1"/>
  <c r="I22" i="2" a="1"/>
  <c r="O22" i="2" l="1"/>
  <c r="R23" i="2"/>
  <c r="Q22" i="2"/>
  <c r="R25" i="2"/>
  <c r="R24" i="2"/>
  <c r="P22" i="2"/>
  <c r="P23" i="2"/>
  <c r="R22" i="2"/>
  <c r="P25" i="2"/>
  <c r="O25" i="2"/>
  <c r="O24" i="2"/>
  <c r="P24" i="2"/>
  <c r="O23" i="2"/>
  <c r="Q25" i="2"/>
  <c r="Q23" i="2"/>
  <c r="Q24" i="2"/>
  <c r="Q13" i="2"/>
  <c r="O12" i="2"/>
  <c r="Q11" i="2"/>
  <c r="P11" i="2"/>
  <c r="O13" i="2"/>
  <c r="O11" i="2"/>
  <c r="Q12" i="2"/>
  <c r="P13" i="2"/>
  <c r="P12" i="2"/>
  <c r="C31" i="2"/>
  <c r="C33" i="2"/>
  <c r="C30" i="2"/>
  <c r="C32" i="2"/>
  <c r="I22" i="2"/>
  <c r="I23" i="2"/>
  <c r="L22" i="2"/>
  <c r="L23" i="2"/>
  <c r="K25" i="2"/>
  <c r="L24" i="2"/>
  <c r="K23" i="2"/>
  <c r="J22" i="2"/>
  <c r="J25" i="2"/>
  <c r="K22" i="2"/>
  <c r="L25" i="2"/>
  <c r="K24" i="2"/>
  <c r="I25" i="2"/>
  <c r="J24" i="2"/>
  <c r="J23" i="2"/>
  <c r="I24" i="2"/>
  <c r="E12" i="1" l="1"/>
  <c r="E13" i="1" s="1"/>
  <c r="D12" i="1"/>
  <c r="D13" i="1" s="1"/>
  <c r="C12" i="1"/>
  <c r="C13" i="1" s="1"/>
  <c r="I3" i="1"/>
  <c r="I4" i="1"/>
  <c r="C7" i="1" a="1"/>
  <c r="C7" i="1" s="1"/>
  <c r="J2" i="1" l="1" a="1"/>
  <c r="D8" i="1"/>
  <c r="C8" i="1"/>
  <c r="E7" i="1"/>
  <c r="D9" i="1"/>
  <c r="C9" i="1"/>
  <c r="E8" i="1"/>
  <c r="D7" i="1"/>
  <c r="E9" i="1"/>
  <c r="C15" i="1" l="1" a="1"/>
  <c r="J2" i="1"/>
  <c r="C15" i="1" l="1"/>
  <c r="D15" i="1"/>
  <c r="E15" i="1"/>
  <c r="E14" i="1"/>
  <c r="D14" i="1"/>
  <c r="K2" i="1" a="1"/>
  <c r="K2" i="1" l="1"/>
  <c r="K3" i="1"/>
  <c r="K4" i="1"/>
  <c r="L2" i="1" l="1" a="1"/>
  <c r="L2" i="1" l="1"/>
  <c r="L4" i="1"/>
  <c r="L3" i="1"/>
  <c r="M2" i="1" l="1" a="1"/>
  <c r="M2" i="1" l="1"/>
  <c r="M3" i="1"/>
  <c r="M4" i="1"/>
  <c r="N2" i="1" l="1" a="1"/>
  <c r="N2" i="1" l="1"/>
  <c r="N3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<sst xmlns="http://schemas.openxmlformats.org/spreadsheetml/2006/main" count="85" uniqueCount="48">
  <si>
    <t>a</t>
  </si>
  <si>
    <t>b</t>
  </si>
  <si>
    <t>c</t>
  </si>
  <si>
    <t>Industries</t>
  </si>
  <si>
    <t>Total Output</t>
  </si>
  <si>
    <t>I</t>
  </si>
  <si>
    <t>A</t>
  </si>
  <si>
    <t>y</t>
  </si>
  <si>
    <t>Ay</t>
  </si>
  <si>
    <r>
      <t>A</t>
    </r>
    <r>
      <rPr>
        <vertAlign val="superscript"/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y</t>
    </r>
  </si>
  <si>
    <r>
      <t>A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y</t>
    </r>
  </si>
  <si>
    <t>V</t>
  </si>
  <si>
    <t>v</t>
  </si>
  <si>
    <t>m_v</t>
  </si>
  <si>
    <t>m_o</t>
  </si>
  <si>
    <t>Project Expenditure</t>
  </si>
  <si>
    <t>Project 1</t>
  </si>
  <si>
    <t>Project 2</t>
  </si>
  <si>
    <t>Project 3</t>
  </si>
  <si>
    <t>Region A</t>
  </si>
  <si>
    <t>S1</t>
  </si>
  <si>
    <t>S2</t>
  </si>
  <si>
    <t>Region B</t>
  </si>
  <si>
    <t>Pollution emissions (kg/$)</t>
  </si>
  <si>
    <t>Employment (workers/$)</t>
  </si>
  <si>
    <t>f</t>
  </si>
  <si>
    <t>L</t>
  </si>
  <si>
    <t>Fossil energy use (MJ/$</t>
  </si>
  <si>
    <t>Y</t>
  </si>
  <si>
    <t>diag(f)</t>
  </si>
  <si>
    <t>diag(y1)</t>
  </si>
  <si>
    <t>diag(y2)</t>
  </si>
  <si>
    <t>diag(f)Ldiag(y1)</t>
  </si>
  <si>
    <t>diag(f)Ldiag(y2)</t>
  </si>
  <si>
    <t>L'Δv'</t>
  </si>
  <si>
    <r>
      <rPr>
        <b/>
        <sz val="11"/>
        <color rgb="FFFF0000"/>
        <rFont val="Calibri"/>
        <family val="2"/>
      </rPr>
      <t>Δ</t>
    </r>
    <r>
      <rPr>
        <b/>
        <sz val="11"/>
        <color rgb="FFFF0000"/>
        <rFont val="Calibri"/>
        <family val="2"/>
        <scheme val="minor"/>
      </rPr>
      <t>v</t>
    </r>
  </si>
  <si>
    <r>
      <t>Pollution emissions (kg/</t>
    </r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>)</t>
    </r>
  </si>
  <si>
    <t>Fossil energy use (MJ/€)</t>
  </si>
  <si>
    <t>Employment (workers/€)</t>
  </si>
  <si>
    <r>
      <rPr>
        <b/>
        <sz val="11"/>
        <color rgb="FFFF0000"/>
        <rFont val="Calibri"/>
        <family val="2"/>
        <scheme val="minor"/>
      </rPr>
      <t>A</t>
    </r>
    <r>
      <rPr>
        <b/>
        <vertAlign val="superscript"/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y</t>
    </r>
  </si>
  <si>
    <t>2b</t>
  </si>
  <si>
    <t>2c</t>
  </si>
  <si>
    <t>4a</t>
  </si>
  <si>
    <t>4b</t>
  </si>
  <si>
    <r>
      <t>A</t>
    </r>
    <r>
      <rPr>
        <b/>
        <vertAlign val="superscript"/>
        <sz val="11"/>
        <color rgb="FFFF0000"/>
        <rFont val="Calibri"/>
        <family val="2"/>
        <scheme val="minor"/>
      </rPr>
      <t>3</t>
    </r>
    <r>
      <rPr>
        <b/>
        <sz val="11"/>
        <color rgb="FFFF0000"/>
        <rFont val="Calibri"/>
        <family val="2"/>
        <scheme val="minor"/>
      </rPr>
      <t>y</t>
    </r>
  </si>
  <si>
    <t>Nominal GDP in 2021</t>
  </si>
  <si>
    <t>Real GDP in 2021</t>
  </si>
  <si>
    <t>Real GDP growth between 2020 and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</si>
</sst>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2" fontId="2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/>
    <xf numFmtId="165" fontId="2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1" fontId="2" fillId="0" borderId="0" xfId="0" applyNumberFormat="1" applyFont="1" applyFill="1"/>
    <xf numFmtId="165" fontId="2" fillId="0" borderId="0" xfId="0" applyNumberFormat="1" applyFont="1"/>
    <xf numFmtId="165" fontId="12" fillId="2" borderId="0" xfId="0" applyNumberFormat="1" applyFont="1" applyFill="1"/>
    <xf numFmtId="10" fontId="12" fillId="2" borderId="0" xfId="1" applyNumberFormat="1" applyFont="1" applyFill="1"/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164" fontId="12" fillId="0" borderId="0" xfId="1" applyNumberFormat="1" applyFont="1"/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2" fillId="2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65" fontId="2" fillId="0" borderId="6" xfId="0" applyNumberFormat="1" applyFont="1" applyFill="1" applyBorder="1"/>
    <xf numFmtId="165" fontId="2" fillId="0" borderId="7" xfId="0" applyNumberFormat="1" applyFont="1" applyFill="1" applyBorder="1"/>
    <xf numFmtId="165" fontId="2" fillId="0" borderId="8" xfId="0" applyNumberFormat="1" applyFont="1" applyFill="1" applyBorder="1"/>
    <xf numFmtId="165" fontId="12" fillId="2" borderId="9" xfId="0" applyNumberFormat="1" applyFont="1" applyFill="1" applyBorder="1"/>
    <xf numFmtId="165" fontId="2" fillId="0" borderId="9" xfId="0" applyNumberFormat="1" applyFont="1" applyFill="1" applyBorder="1"/>
    <xf numFmtId="10" fontId="2" fillId="0" borderId="0" xfId="1" applyNumberFormat="1" applyFont="1" applyFill="1"/>
    <xf numFmtId="0" fontId="3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1" fontId="12" fillId="2" borderId="0" xfId="0" applyNumberFormat="1" applyFont="1" applyFill="1"/>
    <xf numFmtId="9" fontId="12" fillId="2" borderId="0" xfId="1" applyFont="1" applyFill="1"/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2662-5F3C-4C74-AC31-6463ED8C9EEB}">
  <dimension ref="A1:B3"/>
  <sheetViews>
    <sheetView tabSelected="1" workbookViewId="0">
      <selection activeCell="D26" sqref="D26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45</v>
      </c>
      <c r="B1" s="33">
        <f>250</f>
        <v>250</v>
      </c>
    </row>
    <row r="2" spans="1:2" x14ac:dyDescent="0.25">
      <c r="A2" t="s">
        <v>46</v>
      </c>
      <c r="B2" s="51">
        <f>250*1.5/2.5</f>
        <v>150</v>
      </c>
    </row>
    <row r="3" spans="1:2" x14ac:dyDescent="0.25">
      <c r="A3" t="s">
        <v>47</v>
      </c>
      <c r="B3" s="52">
        <f>B2/100-1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243F-3C14-4418-8E18-CB5F4C8161DD}">
  <dimension ref="A1:O15"/>
  <sheetViews>
    <sheetView workbookViewId="0">
      <selection activeCell="M16" sqref="M16"/>
    </sheetView>
  </sheetViews>
  <sheetFormatPr defaultRowHeight="15" x14ac:dyDescent="0.25"/>
  <cols>
    <col min="2" max="2" width="9.85546875" bestFit="1" customWidth="1"/>
  </cols>
  <sheetData>
    <row r="1" spans="1:15" ht="17.25" x14ac:dyDescent="0.25">
      <c r="A1" s="3" t="s">
        <v>40</v>
      </c>
      <c r="B1" t="s">
        <v>3</v>
      </c>
      <c r="C1" s="37" t="s">
        <v>0</v>
      </c>
      <c r="D1" s="37" t="s">
        <v>1</v>
      </c>
      <c r="E1" s="37" t="s">
        <v>2</v>
      </c>
      <c r="G1" t="s">
        <v>4</v>
      </c>
      <c r="I1" s="38" t="s">
        <v>7</v>
      </c>
      <c r="J1" s="36" t="s">
        <v>8</v>
      </c>
      <c r="K1" s="36" t="s">
        <v>10</v>
      </c>
      <c r="L1" s="38" t="s">
        <v>44</v>
      </c>
      <c r="M1" s="36" t="s">
        <v>9</v>
      </c>
      <c r="N1" s="50" t="s">
        <v>39</v>
      </c>
    </row>
    <row r="2" spans="1:15" x14ac:dyDescent="0.25">
      <c r="B2" s="37" t="s">
        <v>0</v>
      </c>
      <c r="C2">
        <v>2</v>
      </c>
      <c r="D2">
        <v>3</v>
      </c>
      <c r="E2">
        <v>3</v>
      </c>
      <c r="G2">
        <v>30</v>
      </c>
      <c r="I2" s="33">
        <f>G2-SUM(C2:E2)</f>
        <v>22</v>
      </c>
      <c r="J2" s="2" cm="1">
        <f t="array" ref="J2:J4">MMULT(H7:J9,I2:I4)</f>
        <v>3.4666666666666668</v>
      </c>
      <c r="K2" s="2">
        <f t="array" ref="K2:K4">MMULT(H7:J9,J2:J4)</f>
        <v>1.9297777777777778</v>
      </c>
      <c r="L2" s="2">
        <f t="array" ref="L2:L4">MMULT(H7:J9,K2:K4)</f>
        <v>1.1161718518518517</v>
      </c>
      <c r="M2" s="2">
        <f t="array" ref="M2:M4">MMULT(H7:J9,L2:L4)</f>
        <v>0.63869969382716052</v>
      </c>
      <c r="N2" s="2">
        <f t="array" ref="N2:N4">MMULT(H7:J9,M2:M4)</f>
        <v>0.36454437504526749</v>
      </c>
      <c r="O2" s="34">
        <f>SUM(I2:K2)/$G2</f>
        <v>0.91321481481481492</v>
      </c>
    </row>
    <row r="3" spans="1:15" x14ac:dyDescent="0.25">
      <c r="B3" s="37" t="s">
        <v>1</v>
      </c>
      <c r="C3">
        <v>2</v>
      </c>
      <c r="D3">
        <v>4</v>
      </c>
      <c r="E3">
        <v>5</v>
      </c>
      <c r="G3">
        <v>15</v>
      </c>
      <c r="I3" s="33">
        <f t="shared" ref="I3:I4" si="0">G3-SUM(C3:E3)</f>
        <v>4</v>
      </c>
      <c r="J3" s="2">
        <v>4.5333333333333332</v>
      </c>
      <c r="K3" s="2">
        <v>2.76</v>
      </c>
      <c r="L3" s="2">
        <v>1.5905185185185184</v>
      </c>
      <c r="M3" s="2">
        <v>0.90885728395061727</v>
      </c>
      <c r="N3" s="2">
        <v>0.51859681975308647</v>
      </c>
      <c r="O3" s="34">
        <f t="shared" ref="O3:O4" si="1">SUM(I3:L3)/$G3</f>
        <v>0.85892345679012339</v>
      </c>
    </row>
    <row r="4" spans="1:15" x14ac:dyDescent="0.25">
      <c r="B4" s="37" t="s">
        <v>2</v>
      </c>
      <c r="C4">
        <v>3</v>
      </c>
      <c r="D4">
        <v>3</v>
      </c>
      <c r="E4">
        <v>9</v>
      </c>
      <c r="G4">
        <v>25</v>
      </c>
      <c r="I4" s="33">
        <f t="shared" si="0"/>
        <v>10</v>
      </c>
      <c r="J4" s="2">
        <v>6.6</v>
      </c>
      <c r="K4" s="2">
        <v>3.6293333333333333</v>
      </c>
      <c r="L4" s="2">
        <v>2.0515377777777779</v>
      </c>
      <c r="M4" s="2">
        <v>1.168274488888889</v>
      </c>
      <c r="N4" s="2">
        <v>0.66622024217283959</v>
      </c>
      <c r="O4" s="34">
        <f t="shared" si="1"/>
        <v>0.89123484444444456</v>
      </c>
    </row>
    <row r="6" spans="1:15" s="37" customFormat="1" x14ac:dyDescent="0.25">
      <c r="B6" s="36" t="s">
        <v>5</v>
      </c>
      <c r="C6" s="36"/>
      <c r="D6" s="36"/>
      <c r="E6" s="36"/>
      <c r="G6" s="36" t="s">
        <v>6</v>
      </c>
    </row>
    <row r="7" spans="1:15" x14ac:dyDescent="0.25">
      <c r="B7" s="1"/>
      <c r="C7" s="1">
        <f t="array" ref="C7:E9">_xlfn.MUNIT(3)</f>
        <v>1</v>
      </c>
      <c r="D7" s="1">
        <v>0</v>
      </c>
      <c r="E7" s="1">
        <v>0</v>
      </c>
      <c r="H7" s="2">
        <f>C2/$G$2</f>
        <v>6.6666666666666666E-2</v>
      </c>
      <c r="I7" s="2">
        <f>D2/$G$3</f>
        <v>0.2</v>
      </c>
      <c r="J7" s="2">
        <f>E2/$G$4</f>
        <v>0.12</v>
      </c>
    </row>
    <row r="8" spans="1:15" x14ac:dyDescent="0.25">
      <c r="B8" s="1"/>
      <c r="C8" s="1">
        <v>0</v>
      </c>
      <c r="D8" s="1">
        <v>1</v>
      </c>
      <c r="E8" s="1">
        <v>0</v>
      </c>
      <c r="G8" s="1"/>
      <c r="H8" s="2">
        <f t="shared" ref="H8:H9" si="2">C3/$G$2</f>
        <v>6.6666666666666666E-2</v>
      </c>
      <c r="I8" s="2">
        <f>D3/$G$3</f>
        <v>0.26666666666666666</v>
      </c>
      <c r="J8" s="2">
        <f t="shared" ref="J8:J9" si="3">E3/$G$4</f>
        <v>0.2</v>
      </c>
    </row>
    <row r="9" spans="1:15" x14ac:dyDescent="0.25">
      <c r="B9" s="1"/>
      <c r="C9" s="1">
        <v>0</v>
      </c>
      <c r="D9" s="1">
        <v>0</v>
      </c>
      <c r="E9" s="1">
        <v>1</v>
      </c>
      <c r="G9" s="1"/>
      <c r="H9" s="2">
        <f t="shared" si="2"/>
        <v>0.1</v>
      </c>
      <c r="I9" s="2">
        <f t="shared" ref="I9" si="4">D4/$G$3</f>
        <v>0.2</v>
      </c>
      <c r="J9" s="2">
        <f t="shared" si="3"/>
        <v>0.36</v>
      </c>
    </row>
    <row r="11" spans="1:15" x14ac:dyDescent="0.25">
      <c r="G11" s="36" t="s">
        <v>26</v>
      </c>
    </row>
    <row r="12" spans="1:15" x14ac:dyDescent="0.25">
      <c r="A12" s="4" t="s">
        <v>41</v>
      </c>
      <c r="B12" s="36" t="s">
        <v>11</v>
      </c>
      <c r="C12" s="1">
        <f>G2-SUM(C2:C4)</f>
        <v>23</v>
      </c>
      <c r="D12" s="1">
        <f>G3-SUM(D2:D4)</f>
        <v>5</v>
      </c>
      <c r="E12" s="1">
        <f>G4-SUM(E2:E4)</f>
        <v>8</v>
      </c>
      <c r="H12" s="2">
        <f t="array" ref="H12:J14">MINVERSE(C7:E9-H7:J9)</f>
        <v>1.1364705882352941</v>
      </c>
      <c r="I12" s="2">
        <v>0.40235294117647058</v>
      </c>
      <c r="J12" s="2">
        <v>0.33882352941176469</v>
      </c>
    </row>
    <row r="13" spans="1:15" x14ac:dyDescent="0.25">
      <c r="B13" s="36" t="s">
        <v>12</v>
      </c>
      <c r="C13" s="5">
        <f>C12/G2</f>
        <v>0.76666666666666672</v>
      </c>
      <c r="D13" s="5">
        <f>D12/G3</f>
        <v>0.33333333333333331</v>
      </c>
      <c r="E13" s="5">
        <f>E12/G4</f>
        <v>0.32</v>
      </c>
      <c r="H13" s="2">
        <v>0.16588235294117645</v>
      </c>
      <c r="I13" s="2">
        <v>1.5494117647058823</v>
      </c>
      <c r="J13" s="2">
        <v>0.51529411764705879</v>
      </c>
    </row>
    <row r="14" spans="1:15" x14ac:dyDescent="0.25">
      <c r="B14" s="38" t="s">
        <v>14</v>
      </c>
      <c r="C14" s="30">
        <f>SUM(H12:H14)</f>
        <v>1.5317647058823529</v>
      </c>
      <c r="D14" s="30">
        <f>SUM(I12:I14)</f>
        <v>2.4988235294117644</v>
      </c>
      <c r="E14" s="30">
        <f>SUM(J12:J14)</f>
        <v>2.6305882352941179</v>
      </c>
      <c r="H14" s="2">
        <v>0.22941176470588234</v>
      </c>
      <c r="I14" s="2">
        <v>0.54705882352941171</v>
      </c>
      <c r="J14" s="2">
        <v>1.7764705882352942</v>
      </c>
    </row>
    <row r="15" spans="1:15" x14ac:dyDescent="0.25">
      <c r="B15" s="38" t="s">
        <v>13</v>
      </c>
      <c r="C15" s="30">
        <f t="array" ref="C15:E15">MMULT(C13:E13,H12:J14)</f>
        <v>1</v>
      </c>
      <c r="D15" s="30">
        <v>0.99999999999999978</v>
      </c>
      <c r="E15" s="3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CAA0-DCA8-4955-9DA4-F5D2539C26A2}">
  <dimension ref="A1:AA33"/>
  <sheetViews>
    <sheetView workbookViewId="0">
      <selection activeCell="H33" sqref="H33"/>
    </sheetView>
  </sheetViews>
  <sheetFormatPr defaultRowHeight="15" x14ac:dyDescent="0.25"/>
  <cols>
    <col min="1" max="1" width="9.140625" style="37"/>
    <col min="4" max="5" width="10" customWidth="1"/>
    <col min="6" max="7" width="10.42578125" customWidth="1"/>
    <col min="8" max="8" width="10.28515625" customWidth="1"/>
    <col min="17" max="17" width="25.5703125" customWidth="1"/>
  </cols>
  <sheetData>
    <row r="1" spans="1:27" ht="15.75" thickBot="1" x14ac:dyDescent="0.3">
      <c r="A1" s="49">
        <v>3</v>
      </c>
      <c r="H1" s="4" t="s">
        <v>6</v>
      </c>
      <c r="P1" s="4" t="s">
        <v>25</v>
      </c>
      <c r="W1" s="4" t="s">
        <v>28</v>
      </c>
    </row>
    <row r="2" spans="1:27" ht="17.25" customHeight="1" thickBot="1" x14ac:dyDescent="0.3">
      <c r="B2" s="53"/>
      <c r="C2" s="53"/>
      <c r="D2" s="54" t="s">
        <v>15</v>
      </c>
      <c r="E2" s="54"/>
      <c r="F2" s="54"/>
      <c r="G2" s="9"/>
      <c r="I2" s="57"/>
      <c r="J2" s="57"/>
      <c r="K2" s="56" t="s">
        <v>19</v>
      </c>
      <c r="L2" s="56"/>
      <c r="M2" s="56" t="s">
        <v>22</v>
      </c>
      <c r="N2" s="56"/>
      <c r="O2" s="18"/>
      <c r="Q2" s="58"/>
      <c r="R2" s="56" t="s">
        <v>19</v>
      </c>
      <c r="S2" s="56"/>
      <c r="T2" s="56" t="s">
        <v>22</v>
      </c>
      <c r="U2" s="56"/>
      <c r="V2" s="18"/>
      <c r="X2" s="15"/>
      <c r="Y2" s="15"/>
      <c r="Z2" s="14" t="s">
        <v>19</v>
      </c>
      <c r="AA2" s="14" t="s">
        <v>22</v>
      </c>
    </row>
    <row r="3" spans="1:27" ht="16.5" thickBot="1" x14ac:dyDescent="0.3">
      <c r="B3" s="53"/>
      <c r="C3" s="53"/>
      <c r="D3" s="11" t="s">
        <v>16</v>
      </c>
      <c r="E3" s="11" t="s">
        <v>17</v>
      </c>
      <c r="F3" s="11" t="s">
        <v>18</v>
      </c>
      <c r="G3" s="9"/>
      <c r="I3" s="57"/>
      <c r="J3" s="57"/>
      <c r="K3" s="6" t="s">
        <v>20</v>
      </c>
      <c r="L3" s="6" t="s">
        <v>21</v>
      </c>
      <c r="M3" s="6" t="s">
        <v>20</v>
      </c>
      <c r="N3" s="6" t="s">
        <v>21</v>
      </c>
      <c r="O3" s="19"/>
      <c r="Q3" s="59"/>
      <c r="R3" s="14" t="s">
        <v>20</v>
      </c>
      <c r="S3" s="14" t="s">
        <v>21</v>
      </c>
      <c r="T3" s="14" t="s">
        <v>20</v>
      </c>
      <c r="U3" s="14" t="s">
        <v>21</v>
      </c>
      <c r="V3" s="18"/>
      <c r="X3" s="55" t="s">
        <v>19</v>
      </c>
      <c r="Y3" s="7" t="s">
        <v>20</v>
      </c>
      <c r="Z3" s="25">
        <v>20</v>
      </c>
      <c r="AA3" s="26">
        <v>0</v>
      </c>
    </row>
    <row r="4" spans="1:27" ht="16.5" customHeight="1" thickBot="1" x14ac:dyDescent="0.3">
      <c r="B4" s="54" t="s">
        <v>19</v>
      </c>
      <c r="C4" s="11" t="s">
        <v>20</v>
      </c>
      <c r="D4" s="12">
        <v>0</v>
      </c>
      <c r="E4" s="13">
        <v>3</v>
      </c>
      <c r="F4" s="12">
        <v>1.5</v>
      </c>
      <c r="G4" s="10"/>
      <c r="I4" s="55" t="s">
        <v>19</v>
      </c>
      <c r="J4" s="7" t="s">
        <v>20</v>
      </c>
      <c r="K4" s="8">
        <v>0.4</v>
      </c>
      <c r="L4" s="8">
        <v>0.1</v>
      </c>
      <c r="M4" s="8">
        <v>0.1</v>
      </c>
      <c r="N4" s="8">
        <v>0.1</v>
      </c>
      <c r="O4" s="20"/>
      <c r="Q4" s="15" t="s">
        <v>36</v>
      </c>
      <c r="R4" s="8">
        <v>1.5</v>
      </c>
      <c r="S4" s="16">
        <v>2</v>
      </c>
      <c r="T4" s="8">
        <v>1</v>
      </c>
      <c r="U4" s="16">
        <v>0.5</v>
      </c>
      <c r="V4" s="23"/>
      <c r="X4" s="55"/>
      <c r="Y4" s="7" t="s">
        <v>21</v>
      </c>
      <c r="Z4" s="26">
        <v>60</v>
      </c>
      <c r="AA4" s="26">
        <v>40</v>
      </c>
    </row>
    <row r="5" spans="1:27" ht="16.5" thickBot="1" x14ac:dyDescent="0.3">
      <c r="B5" s="54"/>
      <c r="C5" s="11" t="s">
        <v>21</v>
      </c>
      <c r="D5" s="12">
        <v>3</v>
      </c>
      <c r="E5" s="13">
        <v>0</v>
      </c>
      <c r="F5" s="12">
        <v>1.5</v>
      </c>
      <c r="G5" s="10"/>
      <c r="I5" s="55"/>
      <c r="J5" s="7" t="s">
        <v>21</v>
      </c>
      <c r="K5" s="8">
        <v>0.2</v>
      </c>
      <c r="L5" s="8">
        <v>0.4</v>
      </c>
      <c r="M5" s="8">
        <v>0.1</v>
      </c>
      <c r="N5" s="8">
        <v>0.1</v>
      </c>
      <c r="O5" s="20"/>
      <c r="Q5" s="15" t="s">
        <v>37</v>
      </c>
      <c r="R5" s="8">
        <v>3</v>
      </c>
      <c r="S5" s="16">
        <v>6</v>
      </c>
      <c r="T5" s="8">
        <v>2</v>
      </c>
      <c r="U5" s="16">
        <v>10</v>
      </c>
      <c r="V5" s="23"/>
      <c r="X5" s="55" t="s">
        <v>22</v>
      </c>
      <c r="Y5" s="7" t="s">
        <v>20</v>
      </c>
      <c r="Z5" s="26">
        <v>20</v>
      </c>
      <c r="AA5" s="26">
        <v>20</v>
      </c>
    </row>
    <row r="6" spans="1:27" ht="16.5" customHeight="1" thickBot="1" x14ac:dyDescent="0.3">
      <c r="B6" s="54" t="s">
        <v>22</v>
      </c>
      <c r="C6" s="11" t="s">
        <v>20</v>
      </c>
      <c r="D6" s="12">
        <v>3</v>
      </c>
      <c r="E6" s="13">
        <v>0</v>
      </c>
      <c r="F6" s="12">
        <v>1.5</v>
      </c>
      <c r="G6" s="10"/>
      <c r="I6" s="55" t="s">
        <v>22</v>
      </c>
      <c r="J6" s="7" t="s">
        <v>20</v>
      </c>
      <c r="K6" s="8">
        <v>0</v>
      </c>
      <c r="L6" s="8">
        <v>0.3</v>
      </c>
      <c r="M6" s="8">
        <v>0.3</v>
      </c>
      <c r="N6" s="8">
        <v>0.1</v>
      </c>
      <c r="O6" s="20"/>
      <c r="Q6" s="15" t="s">
        <v>38</v>
      </c>
      <c r="R6" s="17">
        <v>5</v>
      </c>
      <c r="S6" s="17">
        <v>1</v>
      </c>
      <c r="T6" s="17">
        <v>3</v>
      </c>
      <c r="U6" s="17">
        <v>3</v>
      </c>
      <c r="V6" s="24"/>
      <c r="X6" s="55"/>
      <c r="Y6" s="7" t="s">
        <v>21</v>
      </c>
      <c r="Z6" s="26">
        <v>80</v>
      </c>
      <c r="AA6" s="26">
        <v>100</v>
      </c>
    </row>
    <row r="7" spans="1:27" ht="16.5" thickBot="1" x14ac:dyDescent="0.3">
      <c r="B7" s="54"/>
      <c r="C7" s="11" t="s">
        <v>21</v>
      </c>
      <c r="D7" s="12">
        <v>0</v>
      </c>
      <c r="E7" s="13">
        <v>3</v>
      </c>
      <c r="F7" s="12">
        <v>1.5</v>
      </c>
      <c r="G7" s="10"/>
      <c r="I7" s="55"/>
      <c r="J7" s="7" t="s">
        <v>21</v>
      </c>
      <c r="K7" s="8">
        <v>0.2</v>
      </c>
      <c r="L7" s="8">
        <v>0.1</v>
      </c>
      <c r="M7" s="8">
        <v>0.2</v>
      </c>
      <c r="N7" s="8">
        <v>0.3</v>
      </c>
      <c r="O7" s="20"/>
    </row>
    <row r="9" spans="1:27" s="37" customFormat="1" x14ac:dyDescent="0.25">
      <c r="A9" s="35" t="s">
        <v>5</v>
      </c>
      <c r="B9" s="36"/>
      <c r="C9" s="36"/>
      <c r="D9" s="36"/>
      <c r="E9" s="36"/>
      <c r="H9" s="35" t="s">
        <v>26</v>
      </c>
    </row>
    <row r="10" spans="1:27" x14ac:dyDescent="0.25">
      <c r="A10" s="36"/>
      <c r="B10" s="1">
        <f t="array" ref="B10:E13">_xlfn.MUNIT(4)</f>
        <v>1</v>
      </c>
      <c r="C10" s="1">
        <v>0</v>
      </c>
      <c r="D10" s="1">
        <v>0</v>
      </c>
      <c r="E10" s="1">
        <v>0</v>
      </c>
      <c r="I10" s="2">
        <f t="array" ref="I10:L13">MINVERSE(B10:E13-K4:N7)</f>
        <v>2.0480928689883919</v>
      </c>
      <c r="J10" s="2">
        <v>0.679933665008292</v>
      </c>
      <c r="K10" s="2">
        <v>0.5223880597014926</v>
      </c>
      <c r="L10" s="2">
        <v>0.46434494195688236</v>
      </c>
      <c r="N10" s="1"/>
      <c r="O10" s="1" t="s">
        <v>16</v>
      </c>
      <c r="P10" s="1" t="s">
        <v>17</v>
      </c>
      <c r="Q10" s="1" t="s">
        <v>18</v>
      </c>
    </row>
    <row r="11" spans="1:27" x14ac:dyDescent="0.25">
      <c r="A11" s="36"/>
      <c r="B11" s="1">
        <v>0</v>
      </c>
      <c r="C11" s="1">
        <v>1</v>
      </c>
      <c r="D11" s="1">
        <v>0</v>
      </c>
      <c r="E11" s="1">
        <v>0</v>
      </c>
      <c r="I11" s="2">
        <v>0.91210613598673318</v>
      </c>
      <c r="J11" s="2">
        <v>2.2056384742951907</v>
      </c>
      <c r="K11" s="2">
        <v>0.5970149253731345</v>
      </c>
      <c r="L11" s="2">
        <v>0.53067993366500843</v>
      </c>
      <c r="N11" s="1" t="s">
        <v>23</v>
      </c>
      <c r="O11" s="32">
        <f t="array" ref="O11:Q13">MMULT(R4:U6,MMULT(I10:L13,D4:F7))</f>
        <v>33.121890547263682</v>
      </c>
      <c r="P11" s="22">
        <v>26.902985074626869</v>
      </c>
      <c r="Q11" s="22">
        <v>30.012437810945283</v>
      </c>
    </row>
    <row r="12" spans="1:27" x14ac:dyDescent="0.25">
      <c r="A12" s="36"/>
      <c r="B12" s="1">
        <v>0</v>
      </c>
      <c r="C12" s="1">
        <v>0</v>
      </c>
      <c r="D12" s="1">
        <v>1</v>
      </c>
      <c r="E12" s="1">
        <v>0</v>
      </c>
      <c r="I12" s="2">
        <v>0.51409618573797689</v>
      </c>
      <c r="J12" s="2">
        <v>1.0613598673300166</v>
      </c>
      <c r="K12" s="2">
        <v>1.791044776119403</v>
      </c>
      <c r="L12" s="2">
        <v>0.4809286898839138</v>
      </c>
      <c r="N12" s="1" t="s">
        <v>27</v>
      </c>
      <c r="O12" s="22">
        <v>125.14925373134329</v>
      </c>
      <c r="P12" s="32">
        <v>133.65671641791047</v>
      </c>
      <c r="Q12" s="22">
        <v>129.40298507462688</v>
      </c>
    </row>
    <row r="13" spans="1:27" x14ac:dyDescent="0.25">
      <c r="A13" s="36"/>
      <c r="B13" s="1">
        <v>0</v>
      </c>
      <c r="C13" s="1">
        <v>0</v>
      </c>
      <c r="D13" s="1">
        <v>0</v>
      </c>
      <c r="E13" s="1">
        <v>1</v>
      </c>
      <c r="I13" s="2">
        <v>0.86235489220563866</v>
      </c>
      <c r="J13" s="2">
        <v>0.81260364842454402</v>
      </c>
      <c r="K13" s="2">
        <v>0.74626865671641796</v>
      </c>
      <c r="L13" s="2">
        <v>1.7744610281923716</v>
      </c>
      <c r="N13" s="1" t="s">
        <v>24</v>
      </c>
      <c r="O13" s="22">
        <v>66.144278606965173</v>
      </c>
      <c r="P13" s="32">
        <v>74.701492537313442</v>
      </c>
      <c r="Q13" s="22">
        <v>70.422885572139307</v>
      </c>
    </row>
    <row r="15" spans="1:27" x14ac:dyDescent="0.25">
      <c r="A15" s="49" t="s">
        <v>42</v>
      </c>
      <c r="B15" s="35" t="s">
        <v>29</v>
      </c>
      <c r="C15" s="37"/>
      <c r="D15" s="37"/>
      <c r="E15" s="37"/>
      <c r="F15" s="37"/>
      <c r="G15" s="37"/>
      <c r="H15" s="39" t="s">
        <v>30</v>
      </c>
      <c r="I15" s="40"/>
      <c r="J15" s="40"/>
      <c r="K15" s="37"/>
      <c r="L15" s="37"/>
      <c r="M15" s="37"/>
      <c r="N15" s="39" t="s">
        <v>31</v>
      </c>
      <c r="O15" s="27"/>
      <c r="P15" s="27"/>
    </row>
    <row r="16" spans="1:27" x14ac:dyDescent="0.25">
      <c r="C16" s="1">
        <f>R4</f>
        <v>1.5</v>
      </c>
      <c r="D16" s="1">
        <f>0</f>
        <v>0</v>
      </c>
      <c r="E16" s="1">
        <f>0</f>
        <v>0</v>
      </c>
      <c r="F16" s="1">
        <f>0</f>
        <v>0</v>
      </c>
      <c r="H16" s="27"/>
      <c r="I16" s="28">
        <f>Z3</f>
        <v>20</v>
      </c>
      <c r="J16" s="28">
        <v>0</v>
      </c>
      <c r="K16" s="28">
        <v>0</v>
      </c>
      <c r="L16" s="28">
        <v>0</v>
      </c>
      <c r="N16" s="27"/>
      <c r="O16" s="28">
        <f>AA3</f>
        <v>0</v>
      </c>
      <c r="P16" s="28">
        <v>0</v>
      </c>
      <c r="Q16" s="28">
        <v>0</v>
      </c>
      <c r="R16" s="28">
        <v>0</v>
      </c>
    </row>
    <row r="17" spans="1:18" x14ac:dyDescent="0.25">
      <c r="C17" s="1">
        <f>0</f>
        <v>0</v>
      </c>
      <c r="D17" s="1">
        <f>S4</f>
        <v>2</v>
      </c>
      <c r="E17" s="1">
        <f>0</f>
        <v>0</v>
      </c>
      <c r="F17" s="1">
        <f>0</f>
        <v>0</v>
      </c>
      <c r="H17" s="27"/>
      <c r="I17" s="28">
        <v>0</v>
      </c>
      <c r="J17" s="28">
        <f>Z4</f>
        <v>60</v>
      </c>
      <c r="K17" s="28">
        <v>0</v>
      </c>
      <c r="L17" s="28">
        <v>0</v>
      </c>
      <c r="N17" s="27"/>
      <c r="O17" s="28">
        <v>0</v>
      </c>
      <c r="P17" s="28">
        <f>AA4</f>
        <v>40</v>
      </c>
      <c r="Q17" s="28">
        <v>0</v>
      </c>
      <c r="R17" s="28">
        <v>0</v>
      </c>
    </row>
    <row r="18" spans="1:18" x14ac:dyDescent="0.25">
      <c r="C18" s="1">
        <f>0</f>
        <v>0</v>
      </c>
      <c r="D18" s="1">
        <f>0</f>
        <v>0</v>
      </c>
      <c r="E18" s="1">
        <f>T4</f>
        <v>1</v>
      </c>
      <c r="F18" s="1">
        <f>0</f>
        <v>0</v>
      </c>
      <c r="H18" s="27"/>
      <c r="I18" s="28">
        <v>0</v>
      </c>
      <c r="J18" s="28">
        <v>0</v>
      </c>
      <c r="K18" s="28">
        <f>Z5</f>
        <v>20</v>
      </c>
      <c r="L18" s="28">
        <v>0</v>
      </c>
      <c r="N18" s="27"/>
      <c r="O18" s="28">
        <v>0</v>
      </c>
      <c r="P18" s="28">
        <v>0</v>
      </c>
      <c r="Q18" s="28">
        <f>AA5</f>
        <v>20</v>
      </c>
      <c r="R18" s="28">
        <v>0</v>
      </c>
    </row>
    <row r="19" spans="1:18" x14ac:dyDescent="0.25">
      <c r="C19" s="1">
        <f>0</f>
        <v>0</v>
      </c>
      <c r="D19" s="1">
        <f>0</f>
        <v>0</v>
      </c>
      <c r="E19" s="1">
        <f>0</f>
        <v>0</v>
      </c>
      <c r="F19" s="1">
        <f>U4</f>
        <v>0.5</v>
      </c>
      <c r="H19" s="27"/>
      <c r="I19" s="28">
        <v>0</v>
      </c>
      <c r="J19" s="28">
        <v>0</v>
      </c>
      <c r="K19" s="28">
        <v>0</v>
      </c>
      <c r="L19" s="28">
        <f>Z6</f>
        <v>80</v>
      </c>
      <c r="N19" s="27"/>
      <c r="O19" s="28">
        <v>0</v>
      </c>
      <c r="P19" s="28">
        <v>0</v>
      </c>
      <c r="Q19" s="28">
        <v>0</v>
      </c>
      <c r="R19" s="28">
        <f>AA6</f>
        <v>100</v>
      </c>
    </row>
    <row r="21" spans="1:18" ht="15.75" thickBot="1" x14ac:dyDescent="0.3">
      <c r="H21" s="21" t="s">
        <v>32</v>
      </c>
      <c r="N21" s="21" t="s">
        <v>33</v>
      </c>
    </row>
    <row r="22" spans="1:18" x14ac:dyDescent="0.25">
      <c r="I22" s="29">
        <f t="array" ref="I22:L25">MMULT(C16:F19,MMULT(I10:L13,I16:L19))</f>
        <v>61.442786069651753</v>
      </c>
      <c r="J22" s="29">
        <v>61.194029850746276</v>
      </c>
      <c r="K22" s="29">
        <v>15.671641791044777</v>
      </c>
      <c r="L22" s="29">
        <v>55.72139303482588</v>
      </c>
      <c r="O22" s="41">
        <f t="array" ref="O22:R25">MMULT(C16:F19,MMULT(I10:L13,O16:R19))</f>
        <v>0</v>
      </c>
      <c r="P22" s="42">
        <v>40.796019900497519</v>
      </c>
      <c r="Q22" s="42">
        <v>15.671641791044777</v>
      </c>
      <c r="R22" s="43">
        <v>69.651741293532353</v>
      </c>
    </row>
    <row r="23" spans="1:18" ht="15.75" thickBot="1" x14ac:dyDescent="0.3">
      <c r="I23" s="29">
        <v>36.484245439469326</v>
      </c>
      <c r="J23" s="29">
        <v>264.67661691542287</v>
      </c>
      <c r="K23" s="29">
        <v>23.880597014925378</v>
      </c>
      <c r="L23" s="29">
        <v>84.908789386401352</v>
      </c>
      <c r="O23" s="44">
        <v>0</v>
      </c>
      <c r="P23" s="45">
        <v>176.45107794361525</v>
      </c>
      <c r="Q23" s="45">
        <v>23.880597014925378</v>
      </c>
      <c r="R23" s="46">
        <v>106.13598673300169</v>
      </c>
    </row>
    <row r="24" spans="1:18" x14ac:dyDescent="0.25">
      <c r="I24" s="41">
        <v>10.281923714759538</v>
      </c>
      <c r="J24" s="42">
        <v>63.681592039800996</v>
      </c>
      <c r="K24" s="42">
        <v>35.820895522388064</v>
      </c>
      <c r="L24" s="43">
        <v>38.474295190713107</v>
      </c>
      <c r="O24" s="29">
        <v>0</v>
      </c>
      <c r="P24" s="29">
        <v>42.454394693200669</v>
      </c>
      <c r="Q24" s="29">
        <v>35.820895522388064</v>
      </c>
      <c r="R24" s="29">
        <v>48.09286898839138</v>
      </c>
    </row>
    <row r="25" spans="1:18" ht="15.75" thickBot="1" x14ac:dyDescent="0.3">
      <c r="I25" s="44">
        <v>8.6235489220563863</v>
      </c>
      <c r="J25" s="45">
        <v>24.378109452736322</v>
      </c>
      <c r="K25" s="45">
        <v>7.4626865671641793</v>
      </c>
      <c r="L25" s="47">
        <v>70.978441127694865</v>
      </c>
      <c r="O25" s="29">
        <v>0</v>
      </c>
      <c r="P25" s="29">
        <v>16.252072968490879</v>
      </c>
      <c r="Q25" s="29">
        <v>7.4626865671641793</v>
      </c>
      <c r="R25" s="29">
        <v>88.723051409618577</v>
      </c>
    </row>
    <row r="26" spans="1:18" x14ac:dyDescent="0.25">
      <c r="M26" s="1"/>
      <c r="N26" s="1"/>
      <c r="O26" s="1"/>
      <c r="P26" s="1"/>
    </row>
    <row r="27" spans="1:18" x14ac:dyDescent="0.25">
      <c r="A27" s="49" t="s">
        <v>43</v>
      </c>
      <c r="B27" s="21" t="s">
        <v>35</v>
      </c>
      <c r="C27" s="1"/>
      <c r="D27" s="1"/>
      <c r="E27" s="1"/>
      <c r="G27" s="1"/>
    </row>
    <row r="28" spans="1:18" x14ac:dyDescent="0.25">
      <c r="B28" s="1">
        <v>0</v>
      </c>
      <c r="C28" s="1">
        <v>0</v>
      </c>
      <c r="D28" s="1">
        <f>2*0.001*T4</f>
        <v>2E-3</v>
      </c>
      <c r="E28" s="1">
        <f>2*0.001*U4</f>
        <v>1E-3</v>
      </c>
      <c r="G28" s="1"/>
    </row>
    <row r="30" spans="1:18" x14ac:dyDescent="0.25">
      <c r="B30" s="21" t="s">
        <v>34</v>
      </c>
      <c r="C30" s="31">
        <f t="array" ref="C30:C33">MMULT(TRANSPOSE(I10:L13),TRANSPOSE(B28:E28))</f>
        <v>1.8905472636815924E-3</v>
      </c>
    </row>
    <row r="31" spans="1:18" x14ac:dyDescent="0.25">
      <c r="C31" s="31">
        <v>2.9353233830845772E-3</v>
      </c>
    </row>
    <row r="32" spans="1:18" x14ac:dyDescent="0.25">
      <c r="C32" s="48">
        <v>4.3283582089552238E-3</v>
      </c>
    </row>
    <row r="33" spans="3:3" x14ac:dyDescent="0.25">
      <c r="C33" s="48">
        <v>2.7363184079601992E-3</v>
      </c>
    </row>
  </sheetData>
  <mergeCells count="14">
    <mergeCell ref="X3:X4"/>
    <mergeCell ref="X5:X6"/>
    <mergeCell ref="K2:L2"/>
    <mergeCell ref="M2:N2"/>
    <mergeCell ref="I2:J3"/>
    <mergeCell ref="Q2:Q3"/>
    <mergeCell ref="R2:S2"/>
    <mergeCell ref="T2:U2"/>
    <mergeCell ref="B2:C3"/>
    <mergeCell ref="B4:B5"/>
    <mergeCell ref="B6:B7"/>
    <mergeCell ref="D2:F2"/>
    <mergeCell ref="I4:I5"/>
    <mergeCell ref="I6:I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2.2</vt:lpstr>
      <vt:lpstr>3-4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Ranran Wang</dc:creator>
  <cp:lastModifiedBy>Ranran Wang</cp:lastModifiedBy>
  <dcterms:created xsi:type="dcterms:W3CDTF">2022-06-16T13:14:49Z</dcterms:created>
  <dcterms:modified xsi:type="dcterms:W3CDTF">2022-06-28T14:55:16Z</dcterms:modified>
</cp:coreProperties>
</file>