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d\Google Drive\ADG Efficiency\Blog stuff\does CHP give a carbon benefit\"/>
    </mc:Choice>
  </mc:AlternateContent>
  <bookViews>
    <workbookView xWindow="0" yWindow="0" windowWidth="22710" windowHeight="147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" i="1" l="1"/>
  <c r="C35" i="1" l="1"/>
  <c r="D35" i="1" s="1"/>
  <c r="Q22" i="1"/>
  <c r="R22" i="1"/>
  <c r="S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2" i="1"/>
  <c r="A24" i="1"/>
  <c r="A25" i="1"/>
  <c r="A23" i="1"/>
  <c r="A22" i="1"/>
  <c r="A21" i="1"/>
  <c r="C30" i="1"/>
  <c r="C11" i="1"/>
  <c r="C7" i="1"/>
  <c r="C8" i="1" s="1"/>
  <c r="D6" i="1"/>
  <c r="E35" i="1" l="1"/>
  <c r="F35" i="1" s="1"/>
  <c r="D7" i="1"/>
  <c r="D8" i="1"/>
  <c r="C12" i="1"/>
  <c r="C13" i="1" s="1"/>
  <c r="C14" i="1" s="1"/>
  <c r="C15" i="1" s="1"/>
  <c r="C16" i="1" s="1"/>
  <c r="C17" i="1" s="1"/>
  <c r="C31" i="1"/>
  <c r="C38" i="1" s="1"/>
  <c r="C32" i="1"/>
  <c r="C37" i="1" s="1"/>
  <c r="C18" i="1"/>
  <c r="D30" i="1"/>
  <c r="C21" i="1"/>
  <c r="C23" i="1" s="1"/>
  <c r="C24" i="1" s="1"/>
  <c r="D11" i="1"/>
  <c r="E6" i="1"/>
  <c r="D32" i="1" l="1"/>
  <c r="D37" i="1" s="1"/>
  <c r="E30" i="1"/>
  <c r="C25" i="1"/>
  <c r="C26" i="1"/>
  <c r="E7" i="1"/>
  <c r="E8" i="1"/>
  <c r="D21" i="1"/>
  <c r="D23" i="1" s="1"/>
  <c r="D24" i="1" s="1"/>
  <c r="D18" i="1"/>
  <c r="D31" i="1"/>
  <c r="D38" i="1" s="1"/>
  <c r="F6" i="1"/>
  <c r="E11" i="1"/>
  <c r="D12" i="1"/>
  <c r="D13" i="1" s="1"/>
  <c r="D14" i="1" s="1"/>
  <c r="D15" i="1" s="1"/>
  <c r="D16" i="1" s="1"/>
  <c r="D17" i="1" s="1"/>
  <c r="E31" i="1" l="1"/>
  <c r="E32" i="1"/>
  <c r="E37" i="1" s="1"/>
  <c r="E38" i="1" s="1"/>
  <c r="D25" i="1"/>
  <c r="D26" i="1"/>
  <c r="E21" i="1"/>
  <c r="E23" i="1" s="1"/>
  <c r="E24" i="1" s="1"/>
  <c r="E18" i="1"/>
  <c r="F30" i="1"/>
  <c r="E12" i="1"/>
  <c r="E13" i="1" s="1"/>
  <c r="E14" i="1" s="1"/>
  <c r="E15" i="1" s="1"/>
  <c r="E16" i="1" s="1"/>
  <c r="E17" i="1" s="1"/>
  <c r="G6" i="1"/>
  <c r="F11" i="1"/>
  <c r="F7" i="1"/>
  <c r="F8" i="1" s="1"/>
  <c r="E25" i="1" l="1"/>
  <c r="E26" i="1"/>
  <c r="F31" i="1"/>
  <c r="F32" i="1"/>
  <c r="F37" i="1" s="1"/>
  <c r="F21" i="1"/>
  <c r="F23" i="1" s="1"/>
  <c r="F24" i="1" s="1"/>
  <c r="F18" i="1"/>
  <c r="F12" i="1"/>
  <c r="F13" i="1" s="1"/>
  <c r="F14" i="1" s="1"/>
  <c r="F15" i="1" s="1"/>
  <c r="F16" i="1" s="1"/>
  <c r="F17" i="1" s="1"/>
  <c r="H6" i="1"/>
  <c r="G11" i="1"/>
  <c r="G7" i="1"/>
  <c r="G8" i="1" s="1"/>
  <c r="F38" i="1" l="1"/>
  <c r="F25" i="1"/>
  <c r="F26" i="1"/>
  <c r="G21" i="1"/>
  <c r="G23" i="1" s="1"/>
  <c r="G24" i="1" s="1"/>
  <c r="G18" i="1"/>
  <c r="G12" i="1"/>
  <c r="G13" i="1" s="1"/>
  <c r="G14" i="1" s="1"/>
  <c r="G15" i="1" s="1"/>
  <c r="G16" i="1" s="1"/>
  <c r="G17" i="1" s="1"/>
  <c r="I6" i="1"/>
  <c r="H11" i="1"/>
  <c r="H7" i="1"/>
  <c r="H8" i="1" s="1"/>
  <c r="G25" i="1" l="1"/>
  <c r="G26" i="1"/>
  <c r="H21" i="1"/>
  <c r="H23" i="1" s="1"/>
  <c r="H24" i="1" s="1"/>
  <c r="H18" i="1"/>
  <c r="H12" i="1"/>
  <c r="H13" i="1" s="1"/>
  <c r="H14" i="1" s="1"/>
  <c r="H15" i="1" s="1"/>
  <c r="H16" i="1" s="1"/>
  <c r="H17" i="1" s="1"/>
  <c r="J6" i="1"/>
  <c r="I11" i="1"/>
  <c r="I7" i="1"/>
  <c r="I8" i="1" s="1"/>
  <c r="H25" i="1" l="1"/>
  <c r="H26" i="1"/>
  <c r="I21" i="1"/>
  <c r="I23" i="1" s="1"/>
  <c r="I24" i="1" s="1"/>
  <c r="I18" i="1"/>
  <c r="I12" i="1"/>
  <c r="I13" i="1" s="1"/>
  <c r="I14" i="1" s="1"/>
  <c r="I15" i="1" s="1"/>
  <c r="I16" i="1" s="1"/>
  <c r="I17" i="1" s="1"/>
  <c r="K6" i="1"/>
  <c r="J11" i="1"/>
  <c r="J7" i="1"/>
  <c r="J8" i="1" s="1"/>
  <c r="I25" i="1" l="1"/>
  <c r="I26" i="1"/>
  <c r="J21" i="1"/>
  <c r="J23" i="1" s="1"/>
  <c r="J24" i="1" s="1"/>
  <c r="J18" i="1"/>
  <c r="J12" i="1"/>
  <c r="J13" i="1" s="1"/>
  <c r="J14" i="1" s="1"/>
  <c r="J15" i="1" s="1"/>
  <c r="J16" i="1" s="1"/>
  <c r="J17" i="1" s="1"/>
  <c r="L6" i="1"/>
  <c r="K11" i="1"/>
  <c r="K7" i="1"/>
  <c r="K8" i="1" s="1"/>
  <c r="J25" i="1" l="1"/>
  <c r="J26" i="1"/>
  <c r="K21" i="1"/>
  <c r="K23" i="1" s="1"/>
  <c r="K24" i="1" s="1"/>
  <c r="K18" i="1"/>
  <c r="K12" i="1"/>
  <c r="K13" i="1" s="1"/>
  <c r="K14" i="1" s="1"/>
  <c r="K15" i="1" s="1"/>
  <c r="K16" i="1" s="1"/>
  <c r="K17" i="1" s="1"/>
  <c r="M6" i="1"/>
  <c r="L11" i="1"/>
  <c r="L7" i="1"/>
  <c r="L8" i="1" s="1"/>
  <c r="K25" i="1" l="1"/>
  <c r="K26" i="1"/>
  <c r="L21" i="1"/>
  <c r="L23" i="1" s="1"/>
  <c r="L24" i="1" s="1"/>
  <c r="L18" i="1"/>
  <c r="L12" i="1"/>
  <c r="L13" i="1" s="1"/>
  <c r="L14" i="1" s="1"/>
  <c r="L15" i="1" s="1"/>
  <c r="L16" i="1" s="1"/>
  <c r="L17" i="1" s="1"/>
  <c r="N6" i="1"/>
  <c r="M11" i="1"/>
  <c r="M7" i="1"/>
  <c r="M8" i="1" s="1"/>
  <c r="L25" i="1" l="1"/>
  <c r="L26" i="1"/>
  <c r="M21" i="1"/>
  <c r="M23" i="1" s="1"/>
  <c r="M24" i="1" s="1"/>
  <c r="M18" i="1"/>
  <c r="M12" i="1"/>
  <c r="M13" i="1" s="1"/>
  <c r="M14" i="1" s="1"/>
  <c r="M15" i="1" s="1"/>
  <c r="M16" i="1" s="1"/>
  <c r="M17" i="1" s="1"/>
  <c r="O6" i="1"/>
  <c r="N11" i="1"/>
  <c r="N7" i="1"/>
  <c r="N8" i="1" s="1"/>
  <c r="M25" i="1" l="1"/>
  <c r="M26" i="1"/>
  <c r="N21" i="1"/>
  <c r="N23" i="1" s="1"/>
  <c r="N24" i="1" s="1"/>
  <c r="N18" i="1"/>
  <c r="N12" i="1"/>
  <c r="N13" i="1" s="1"/>
  <c r="N14" i="1" s="1"/>
  <c r="N15" i="1" s="1"/>
  <c r="N16" i="1" s="1"/>
  <c r="N17" i="1" s="1"/>
  <c r="P6" i="1"/>
  <c r="O11" i="1"/>
  <c r="O7" i="1"/>
  <c r="O8" i="1" s="1"/>
  <c r="N25" i="1" l="1"/>
  <c r="N26" i="1"/>
  <c r="O21" i="1"/>
  <c r="O23" i="1" s="1"/>
  <c r="O24" i="1" s="1"/>
  <c r="O18" i="1"/>
  <c r="O12" i="1"/>
  <c r="O13" i="1" s="1"/>
  <c r="O14" i="1" s="1"/>
  <c r="O15" i="1" s="1"/>
  <c r="O16" i="1" s="1"/>
  <c r="O17" i="1" s="1"/>
  <c r="Q6" i="1"/>
  <c r="P11" i="1"/>
  <c r="P7" i="1"/>
  <c r="P8" i="1" s="1"/>
  <c r="O25" i="1" l="1"/>
  <c r="O26" i="1"/>
  <c r="P21" i="1"/>
  <c r="P23" i="1" s="1"/>
  <c r="P24" i="1" s="1"/>
  <c r="P18" i="1"/>
  <c r="P12" i="1"/>
  <c r="P13" i="1" s="1"/>
  <c r="P14" i="1" s="1"/>
  <c r="P15" i="1" s="1"/>
  <c r="P16" i="1" s="1"/>
  <c r="P17" i="1" s="1"/>
  <c r="R6" i="1"/>
  <c r="Q11" i="1"/>
  <c r="Q7" i="1"/>
  <c r="Q8" i="1" s="1"/>
  <c r="P25" i="1" l="1"/>
  <c r="P26" i="1"/>
  <c r="Q18" i="1"/>
  <c r="Q21" i="1"/>
  <c r="Q23" i="1" s="1"/>
  <c r="Q24" i="1" s="1"/>
  <c r="Q12" i="1"/>
  <c r="Q13" i="1" s="1"/>
  <c r="Q14" i="1" s="1"/>
  <c r="Q15" i="1" s="1"/>
  <c r="Q16" i="1" s="1"/>
  <c r="Q17" i="1" s="1"/>
  <c r="S6" i="1"/>
  <c r="R11" i="1"/>
  <c r="R7" i="1"/>
  <c r="R8" i="1" s="1"/>
  <c r="C36" i="1" l="1"/>
  <c r="Q25" i="1"/>
  <c r="Q26" i="1"/>
  <c r="R18" i="1"/>
  <c r="R21" i="1"/>
  <c r="R23" i="1" s="1"/>
  <c r="R24" i="1" s="1"/>
  <c r="R12" i="1"/>
  <c r="R13" i="1" s="1"/>
  <c r="R14" i="1" s="1"/>
  <c r="R15" i="1" s="1"/>
  <c r="R16" i="1" s="1"/>
  <c r="R17" i="1" s="1"/>
  <c r="S7" i="1"/>
  <c r="S8" i="1" s="1"/>
  <c r="S11" i="1"/>
  <c r="R25" i="1" l="1"/>
  <c r="R26" i="1"/>
  <c r="S21" i="1"/>
  <c r="S23" i="1" s="1"/>
  <c r="S24" i="1" s="1"/>
  <c r="S18" i="1"/>
  <c r="S12" i="1"/>
  <c r="S13" i="1" s="1"/>
  <c r="S14" i="1" s="1"/>
  <c r="S15" i="1" s="1"/>
  <c r="S16" i="1" s="1"/>
  <c r="S17" i="1" s="1"/>
  <c r="S25" i="1" l="1"/>
  <c r="S26" i="1"/>
  <c r="D36" i="1"/>
  <c r="E36" i="1" l="1"/>
  <c r="F36" i="1" s="1"/>
</calcChain>
</file>

<file path=xl/sharedStrings.xml><?xml version="1.0" encoding="utf-8"?>
<sst xmlns="http://schemas.openxmlformats.org/spreadsheetml/2006/main" count="52" uniqueCount="35">
  <si>
    <t>Electric effy</t>
  </si>
  <si>
    <t>% HHV</t>
  </si>
  <si>
    <t>Thermal effy</t>
  </si>
  <si>
    <t>Gas carbon intensity</t>
  </si>
  <si>
    <t>tC/MWh</t>
  </si>
  <si>
    <t>Power generated</t>
  </si>
  <si>
    <t>MWe</t>
  </si>
  <si>
    <t>Gas into CHP</t>
  </si>
  <si>
    <t>MW</t>
  </si>
  <si>
    <t>Heat from CHP</t>
  </si>
  <si>
    <t>Heat required</t>
  </si>
  <si>
    <t>Gas into boilers</t>
  </si>
  <si>
    <t>MW HHV</t>
  </si>
  <si>
    <t>Gas boiler effy</t>
  </si>
  <si>
    <t>Total gas</t>
  </si>
  <si>
    <t>Carbon</t>
  </si>
  <si>
    <t>Carbon intensity</t>
  </si>
  <si>
    <t>Boiler carbon intensity</t>
  </si>
  <si>
    <t>Import power carbon intensity</t>
  </si>
  <si>
    <t>No CHP carbon intensity</t>
  </si>
  <si>
    <t>CHP supplying heat and power</t>
  </si>
  <si>
    <t>CHP running open cycle (no heat recovery)</t>
  </si>
  <si>
    <t>tC/h</t>
  </si>
  <si>
    <t>UK</t>
  </si>
  <si>
    <t>US</t>
  </si>
  <si>
    <t>China</t>
  </si>
  <si>
    <t>Germany</t>
  </si>
  <si>
    <t>Plots</t>
  </si>
  <si>
    <t>X</t>
  </si>
  <si>
    <t>Y</t>
  </si>
  <si>
    <t>https://www.ipcc.ch/pdf/special-reports/sroc/Tables/t0305.pdf</t>
  </si>
  <si>
    <t>Boiler heat generation</t>
  </si>
  <si>
    <t>Boiler heat generation (negative is a heat surplus)</t>
  </si>
  <si>
    <t>tC/hr</t>
  </si>
  <si>
    <t>Lost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</si>
</sst>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4" fontId="0" fillId="0" borderId="0" xfId="0" applyNumberFormat="1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" panose="020B0400000000000000" pitchFamily="34" charset="-128"/>
                <a:ea typeface="Yu Gothic" panose="020B0400000000000000" pitchFamily="34" charset="-128"/>
                <a:cs typeface="+mn-cs"/>
              </a:defRPr>
            </a:pPr>
            <a:r>
              <a:rPr lang="en-GB"/>
              <a:t>Carbon cost of CHP versus a grid &amp; boiler solution in China,</a:t>
            </a:r>
            <a:r>
              <a:rPr lang="en-GB" baseline="0"/>
              <a:t> the US and the UK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213589001817671E-2"/>
          <c:y val="9.663187136049986E-2"/>
          <c:w val="0.89759478763984535"/>
          <c:h val="0.81215422668188308"/>
        </c:manualLayout>
      </c:layout>
      <c:scatterChart>
        <c:scatterStyle val="smoothMarker"/>
        <c:varyColors val="0"/>
        <c:ser>
          <c:idx val="2"/>
          <c:order val="2"/>
          <c:tx>
            <c:strRef>
              <c:f>Sheet1!$C$28</c:f>
              <c:strCache>
                <c:ptCount val="1"/>
                <c:pt idx="0">
                  <c:v>UK</c:v>
                </c:pt>
              </c:strCache>
            </c:strRef>
          </c:tx>
          <c:spPr>
            <a:ln w="6350">
              <a:solidFill>
                <a:sysClr val="windowText" lastClr="000000"/>
              </a:solidFill>
              <a:prstDash val="sysDot"/>
            </a:ln>
          </c:spPr>
          <c:marker>
            <c:symbol val="none"/>
          </c:marker>
          <c:dLbls>
            <c:dLbl>
              <c:idx val="1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8D2-494F-8AAF-AED78A7A12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Sheet1!$C$35:$C$36</c:f>
              <c:numCache>
                <c:formatCode>0%</c:formatCode>
                <c:ptCount val="2"/>
                <c:pt idx="0">
                  <c:v>0.2</c:v>
                </c:pt>
                <c:pt idx="1">
                  <c:v>0.60000000000000031</c:v>
                </c:pt>
              </c:numCache>
            </c:numRef>
          </c:xVal>
          <c:yVal>
            <c:numRef>
              <c:f>Sheet1!$C$37:$C$38</c:f>
              <c:numCache>
                <c:formatCode>General</c:formatCode>
                <c:ptCount val="2"/>
                <c:pt idx="0">
                  <c:v>0.73699999999999999</c:v>
                </c:pt>
                <c:pt idx="1">
                  <c:v>0.73699999999999999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8D2-494F-8AAF-AED78A7A122B}"/>
            </c:ext>
          </c:extLst>
        </c:ser>
        <c:ser>
          <c:idx val="3"/>
          <c:order val="3"/>
          <c:tx>
            <c:strRef>
              <c:f>Sheet1!$D$28</c:f>
              <c:strCache>
                <c:ptCount val="1"/>
                <c:pt idx="0">
                  <c:v>US</c:v>
                </c:pt>
              </c:strCache>
            </c:strRef>
          </c:tx>
          <c:spPr>
            <a:ln w="6350">
              <a:solidFill>
                <a:sysClr val="windowText" lastClr="000000"/>
              </a:solidFill>
              <a:prstDash val="sysDot"/>
            </a:ln>
          </c:spPr>
          <c:marker>
            <c:symbol val="none"/>
          </c:marker>
          <c:dLbls>
            <c:dLbl>
              <c:idx val="1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8D2-494F-8AAF-AED78A7A12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Sheet1!$D$35:$D$36</c:f>
              <c:numCache>
                <c:formatCode>0%</c:formatCode>
                <c:ptCount val="2"/>
                <c:pt idx="0">
                  <c:v>0.2</c:v>
                </c:pt>
                <c:pt idx="1">
                  <c:v>0.60000000000000031</c:v>
                </c:pt>
              </c:numCache>
            </c:numRef>
          </c:xVal>
          <c:yVal>
            <c:numRef>
              <c:f>Sheet1!$D$37:$D$38</c:f>
              <c:numCache>
                <c:formatCode>General</c:formatCode>
                <c:ptCount val="2"/>
                <c:pt idx="0">
                  <c:v>0.84</c:v>
                </c:pt>
                <c:pt idx="1">
                  <c:v>0.84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8D2-494F-8AAF-AED78A7A122B}"/>
            </c:ext>
          </c:extLst>
        </c:ser>
        <c:ser>
          <c:idx val="4"/>
          <c:order val="4"/>
          <c:tx>
            <c:strRef>
              <c:f>Sheet1!$F$28</c:f>
              <c:strCache>
                <c:ptCount val="1"/>
                <c:pt idx="0">
                  <c:v>China</c:v>
                </c:pt>
              </c:strCache>
            </c:strRef>
          </c:tx>
          <c:spPr>
            <a:ln w="6350">
              <a:solidFill>
                <a:sysClr val="windowText" lastClr="000000"/>
              </a:solidFill>
              <a:prstDash val="sysDot"/>
            </a:ln>
          </c:spPr>
          <c:marker>
            <c:symbol val="none"/>
          </c:marker>
          <c:dLbls>
            <c:dLbl>
              <c:idx val="1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8D2-494F-8AAF-AED78A7A12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Sheet1!$F$35:$F$36</c:f>
              <c:numCache>
                <c:formatCode>0%</c:formatCode>
                <c:ptCount val="2"/>
                <c:pt idx="0">
                  <c:v>0.2</c:v>
                </c:pt>
                <c:pt idx="1">
                  <c:v>0.60000000000000031</c:v>
                </c:pt>
              </c:numCache>
            </c:numRef>
          </c:xVal>
          <c:yVal>
            <c:numRef>
              <c:f>Sheet1!$F$37:$F$38</c:f>
              <c:numCache>
                <c:formatCode>General</c:formatCode>
                <c:ptCount val="2"/>
                <c:pt idx="0">
                  <c:v>1.2789999999999999</c:v>
                </c:pt>
                <c:pt idx="1">
                  <c:v>1.2789999999999999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8D2-494F-8AAF-AED78A7A1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722696"/>
        <c:axId val="980725648"/>
      </c:scatterChart>
      <c:scatterChart>
        <c:scatterStyle val="lineMarker"/>
        <c:varyColors val="0"/>
        <c:ser>
          <c:idx val="1"/>
          <c:order val="0"/>
          <c:tx>
            <c:v>Open cycle</c:v>
          </c:tx>
          <c:marker>
            <c:symbol val="none"/>
          </c:marker>
          <c:xVal>
            <c:numRef>
              <c:f>Sheet1!$C$6:$W$6</c:f>
              <c:numCache>
                <c:formatCode>0%</c:formatCode>
                <c:ptCount val="21"/>
                <c:pt idx="0">
                  <c:v>0.2</c:v>
                </c:pt>
                <c:pt idx="1">
                  <c:v>0.22500000000000001</c:v>
                </c:pt>
                <c:pt idx="2">
                  <c:v>0.25</c:v>
                </c:pt>
                <c:pt idx="3">
                  <c:v>0.27500000000000002</c:v>
                </c:pt>
                <c:pt idx="4">
                  <c:v>0.30000000000000004</c:v>
                </c:pt>
                <c:pt idx="5">
                  <c:v>0.32500000000000007</c:v>
                </c:pt>
                <c:pt idx="6">
                  <c:v>0.35000000000000009</c:v>
                </c:pt>
                <c:pt idx="7">
                  <c:v>0.37500000000000011</c:v>
                </c:pt>
                <c:pt idx="8">
                  <c:v>0.40000000000000013</c:v>
                </c:pt>
                <c:pt idx="9">
                  <c:v>0.42500000000000016</c:v>
                </c:pt>
                <c:pt idx="10">
                  <c:v>0.45000000000000018</c:v>
                </c:pt>
                <c:pt idx="11">
                  <c:v>0.4750000000000002</c:v>
                </c:pt>
                <c:pt idx="12">
                  <c:v>0.50000000000000022</c:v>
                </c:pt>
                <c:pt idx="13">
                  <c:v>0.52500000000000024</c:v>
                </c:pt>
                <c:pt idx="14">
                  <c:v>0.55000000000000027</c:v>
                </c:pt>
                <c:pt idx="15">
                  <c:v>0.57500000000000029</c:v>
                </c:pt>
                <c:pt idx="16">
                  <c:v>0.60000000000000031</c:v>
                </c:pt>
              </c:numCache>
            </c:numRef>
          </c:xVal>
          <c:yVal>
            <c:numRef>
              <c:f>Sheet1!$C$24:$W$24</c:f>
              <c:numCache>
                <c:formatCode>#,##0.00</c:formatCode>
                <c:ptCount val="21"/>
                <c:pt idx="0">
                  <c:v>1.1499999999999999</c:v>
                </c:pt>
                <c:pt idx="1">
                  <c:v>1.0477777777777777</c:v>
                </c:pt>
                <c:pt idx="2">
                  <c:v>0.96599999999999997</c:v>
                </c:pt>
                <c:pt idx="3">
                  <c:v>0.89909090909090916</c:v>
                </c:pt>
                <c:pt idx="4">
                  <c:v>0.84333333333333327</c:v>
                </c:pt>
                <c:pt idx="5">
                  <c:v>0.7961538461538461</c:v>
                </c:pt>
                <c:pt idx="6">
                  <c:v>0.75571428571428545</c:v>
                </c:pt>
                <c:pt idx="7">
                  <c:v>0.72066666666666657</c:v>
                </c:pt>
                <c:pt idx="8">
                  <c:v>0.68999999999999984</c:v>
                </c:pt>
                <c:pt idx="9">
                  <c:v>0.66294117647058803</c:v>
                </c:pt>
                <c:pt idx="10">
                  <c:v>0.63888888888888873</c:v>
                </c:pt>
                <c:pt idx="11">
                  <c:v>0.61736842105263134</c:v>
                </c:pt>
                <c:pt idx="12">
                  <c:v>0.59799999999999986</c:v>
                </c:pt>
                <c:pt idx="13">
                  <c:v>0.58047619047619026</c:v>
                </c:pt>
                <c:pt idx="14">
                  <c:v>0.56454545454545435</c:v>
                </c:pt>
                <c:pt idx="15">
                  <c:v>0.54999999999999982</c:v>
                </c:pt>
                <c:pt idx="16">
                  <c:v>0.53666666666666651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D2-494F-8AAF-AED78A7A122B}"/>
            </c:ext>
          </c:extLst>
        </c:ser>
        <c:ser>
          <c:idx val="0"/>
          <c:order val="1"/>
          <c:tx>
            <c:v>Recovering heat</c:v>
          </c:tx>
          <c:marker>
            <c:symbol val="none"/>
          </c:marker>
          <c:xVal>
            <c:numRef>
              <c:f>Sheet1!$C$6:$W$6</c:f>
              <c:numCache>
                <c:formatCode>0%</c:formatCode>
                <c:ptCount val="21"/>
                <c:pt idx="0">
                  <c:v>0.2</c:v>
                </c:pt>
                <c:pt idx="1">
                  <c:v>0.22500000000000001</c:v>
                </c:pt>
                <c:pt idx="2">
                  <c:v>0.25</c:v>
                </c:pt>
                <c:pt idx="3">
                  <c:v>0.27500000000000002</c:v>
                </c:pt>
                <c:pt idx="4">
                  <c:v>0.30000000000000004</c:v>
                </c:pt>
                <c:pt idx="5">
                  <c:v>0.32500000000000007</c:v>
                </c:pt>
                <c:pt idx="6">
                  <c:v>0.35000000000000009</c:v>
                </c:pt>
                <c:pt idx="7">
                  <c:v>0.37500000000000011</c:v>
                </c:pt>
                <c:pt idx="8">
                  <c:v>0.40000000000000013</c:v>
                </c:pt>
                <c:pt idx="9">
                  <c:v>0.42500000000000016</c:v>
                </c:pt>
                <c:pt idx="10">
                  <c:v>0.45000000000000018</c:v>
                </c:pt>
                <c:pt idx="11">
                  <c:v>0.4750000000000002</c:v>
                </c:pt>
                <c:pt idx="12">
                  <c:v>0.50000000000000022</c:v>
                </c:pt>
                <c:pt idx="13">
                  <c:v>0.52500000000000024</c:v>
                </c:pt>
                <c:pt idx="14">
                  <c:v>0.55000000000000027</c:v>
                </c:pt>
                <c:pt idx="15">
                  <c:v>0.57500000000000029</c:v>
                </c:pt>
                <c:pt idx="16">
                  <c:v>0.60000000000000031</c:v>
                </c:pt>
              </c:numCache>
            </c:numRef>
          </c:xVal>
          <c:yVal>
            <c:numRef>
              <c:f>Sheet1!$C$16:$W$16</c:f>
              <c:numCache>
                <c:formatCode>#,##0.0</c:formatCode>
                <c:ptCount val="21"/>
                <c:pt idx="0">
                  <c:v>0.91999999999999993</c:v>
                </c:pt>
                <c:pt idx="1">
                  <c:v>0.81777777777777783</c:v>
                </c:pt>
                <c:pt idx="2">
                  <c:v>0.73599999999999999</c:v>
                </c:pt>
                <c:pt idx="3">
                  <c:v>0.66909090909090907</c:v>
                </c:pt>
                <c:pt idx="4">
                  <c:v>0.61333333333333329</c:v>
                </c:pt>
                <c:pt idx="5">
                  <c:v>0.56615384615384601</c:v>
                </c:pt>
                <c:pt idx="6">
                  <c:v>0.52571428571428558</c:v>
                </c:pt>
                <c:pt idx="7">
                  <c:v>0.49066666666666653</c:v>
                </c:pt>
                <c:pt idx="8">
                  <c:v>0.45999999999999996</c:v>
                </c:pt>
                <c:pt idx="9">
                  <c:v>0.45999999999999996</c:v>
                </c:pt>
                <c:pt idx="10">
                  <c:v>0.45999999999999996</c:v>
                </c:pt>
                <c:pt idx="11">
                  <c:v>0.45999999999999996</c:v>
                </c:pt>
                <c:pt idx="12">
                  <c:v>0.45999999999999996</c:v>
                </c:pt>
                <c:pt idx="13">
                  <c:v>0.45999999999999996</c:v>
                </c:pt>
                <c:pt idx="14">
                  <c:v>0.45999999999999996</c:v>
                </c:pt>
                <c:pt idx="15">
                  <c:v>0.45999999999999996</c:v>
                </c:pt>
                <c:pt idx="16">
                  <c:v>0.45999999999999996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CF-4F49-B988-1521D0229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722696"/>
        <c:axId val="980725648"/>
      </c:scatterChart>
      <c:valAx>
        <c:axId val="980722696"/>
        <c:scaling>
          <c:orientation val="minMax"/>
          <c:max val="0.60000000000000009"/>
          <c:min val="0.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CHP electric efficiency [% HHV]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" panose="020B0400000000000000" pitchFamily="34" charset="-128"/>
                <a:ea typeface="Yu Gothic" panose="020B0400000000000000" pitchFamily="34" charset="-128"/>
                <a:cs typeface="+mn-cs"/>
              </a:defRPr>
            </a:pPr>
            <a:endParaRPr lang="en-US"/>
          </a:p>
        </c:txPr>
        <c:crossAx val="980725648"/>
        <c:crosses val="autoZero"/>
        <c:crossBetween val="midCat"/>
        <c:majorUnit val="0.1"/>
      </c:valAx>
      <c:valAx>
        <c:axId val="980725648"/>
        <c:scaling>
          <c:orientation val="minMax"/>
          <c:min val="0.4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Carbon cost</a:t>
                </a:r>
                <a:r>
                  <a:rPr lang="en-GB" baseline="0"/>
                  <a:t> [tC/hr]</a:t>
                </a:r>
                <a:endParaRPr lang="en-GB"/>
              </a:p>
            </c:rich>
          </c:tx>
          <c:overlay val="0"/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" panose="020B0400000000000000" pitchFamily="34" charset="-128"/>
                <a:ea typeface="Yu Gothic" panose="020B0400000000000000" pitchFamily="34" charset="-128"/>
                <a:cs typeface="+mn-cs"/>
              </a:defRPr>
            </a:pPr>
            <a:endParaRPr lang="en-US"/>
          </a:p>
        </c:txPr>
        <c:crossAx val="980722696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50290300421312994"/>
          <c:y val="0.34619607565978866"/>
          <c:w val="0.1879149645060656"/>
          <c:h val="0.1701738200214511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Yu Gothic" panose="020B0400000000000000" pitchFamily="34" charset="-128"/>
          <a:ea typeface="Yu Gothic" panose="020B0400000000000000" pitchFamily="34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" panose="020B0400000000000000" pitchFamily="34" charset="-128"/>
                <a:ea typeface="Yu Gothic" panose="020B0400000000000000" pitchFamily="34" charset="-128"/>
                <a:cs typeface="+mn-cs"/>
              </a:defRPr>
            </a:pPr>
            <a:r>
              <a:rPr lang="en-GB"/>
              <a:t>CHP plant</a:t>
            </a:r>
            <a:r>
              <a:rPr lang="en-GB" baseline="0"/>
              <a:t> gas consumption and heat generation versus CHP electric efficiency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7927558874442795E-2"/>
          <c:y val="9.663187136049986E-2"/>
          <c:w val="0.84759772477006423"/>
          <c:h val="0.79880420991552348"/>
        </c:manualLayout>
      </c:layout>
      <c:scatterChart>
        <c:scatterStyle val="lineMarker"/>
        <c:varyColors val="0"/>
        <c:ser>
          <c:idx val="0"/>
          <c:order val="0"/>
          <c:tx>
            <c:v>Additional heat generation required (negative is a surplus)</c:v>
          </c:tx>
          <c:marker>
            <c:symbol val="none"/>
          </c:marker>
          <c:xVal>
            <c:numRef>
              <c:f>Sheet1!$C$6:$W$6</c:f>
              <c:numCache>
                <c:formatCode>0%</c:formatCode>
                <c:ptCount val="21"/>
                <c:pt idx="0">
                  <c:v>0.2</c:v>
                </c:pt>
                <c:pt idx="1">
                  <c:v>0.22500000000000001</c:v>
                </c:pt>
                <c:pt idx="2">
                  <c:v>0.25</c:v>
                </c:pt>
                <c:pt idx="3">
                  <c:v>0.27500000000000002</c:v>
                </c:pt>
                <c:pt idx="4">
                  <c:v>0.30000000000000004</c:v>
                </c:pt>
                <c:pt idx="5">
                  <c:v>0.32500000000000007</c:v>
                </c:pt>
                <c:pt idx="6">
                  <c:v>0.35000000000000009</c:v>
                </c:pt>
                <c:pt idx="7">
                  <c:v>0.37500000000000011</c:v>
                </c:pt>
                <c:pt idx="8">
                  <c:v>0.40000000000000013</c:v>
                </c:pt>
                <c:pt idx="9">
                  <c:v>0.42500000000000016</c:v>
                </c:pt>
                <c:pt idx="10">
                  <c:v>0.45000000000000018</c:v>
                </c:pt>
                <c:pt idx="11">
                  <c:v>0.4750000000000002</c:v>
                </c:pt>
                <c:pt idx="12">
                  <c:v>0.50000000000000022</c:v>
                </c:pt>
                <c:pt idx="13">
                  <c:v>0.52500000000000024</c:v>
                </c:pt>
                <c:pt idx="14">
                  <c:v>0.55000000000000027</c:v>
                </c:pt>
                <c:pt idx="15">
                  <c:v>0.57500000000000029</c:v>
                </c:pt>
                <c:pt idx="16">
                  <c:v>0.60000000000000031</c:v>
                </c:pt>
              </c:numCache>
            </c:numRef>
          </c:xVal>
          <c:yVal>
            <c:numRef>
              <c:f>Sheet1!$C$18:$W$18</c:f>
              <c:numCache>
                <c:formatCode>#,##0.0</c:formatCode>
                <c:ptCount val="21"/>
                <c:pt idx="0">
                  <c:v>-2.0000000000000004</c:v>
                </c:pt>
                <c:pt idx="1">
                  <c:v>-1.5555555555555558</c:v>
                </c:pt>
                <c:pt idx="2">
                  <c:v>-1.2000000000000002</c:v>
                </c:pt>
                <c:pt idx="3">
                  <c:v>-0.90909090909090917</c:v>
                </c:pt>
                <c:pt idx="4">
                  <c:v>-0.66666666666666652</c:v>
                </c:pt>
                <c:pt idx="5">
                  <c:v>-0.46153846153846123</c:v>
                </c:pt>
                <c:pt idx="6">
                  <c:v>-0.28571428571428514</c:v>
                </c:pt>
                <c:pt idx="7">
                  <c:v>-0.13333333333333286</c:v>
                </c:pt>
                <c:pt idx="8">
                  <c:v>0</c:v>
                </c:pt>
                <c:pt idx="9">
                  <c:v>0.11764705882352999</c:v>
                </c:pt>
                <c:pt idx="10">
                  <c:v>0.22222222222222276</c:v>
                </c:pt>
                <c:pt idx="11">
                  <c:v>0.31578947368421117</c:v>
                </c:pt>
                <c:pt idx="12">
                  <c:v>0.40000000000000058</c:v>
                </c:pt>
                <c:pt idx="13">
                  <c:v>0.47619047619047683</c:v>
                </c:pt>
                <c:pt idx="14">
                  <c:v>0.54545454545454608</c:v>
                </c:pt>
                <c:pt idx="15">
                  <c:v>0.60869565217391375</c:v>
                </c:pt>
                <c:pt idx="16">
                  <c:v>0.6666666666666673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A2F-400D-B03E-97D74D5CFCDD}"/>
            </c:ext>
          </c:extLst>
        </c:ser>
        <c:ser>
          <c:idx val="1"/>
          <c:order val="1"/>
          <c:tx>
            <c:v>Total CHP plant gas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Sheet1!$C$6:$W$6</c:f>
              <c:numCache>
                <c:formatCode>0%</c:formatCode>
                <c:ptCount val="21"/>
                <c:pt idx="0">
                  <c:v>0.2</c:v>
                </c:pt>
                <c:pt idx="1">
                  <c:v>0.22500000000000001</c:v>
                </c:pt>
                <c:pt idx="2">
                  <c:v>0.25</c:v>
                </c:pt>
                <c:pt idx="3">
                  <c:v>0.27500000000000002</c:v>
                </c:pt>
                <c:pt idx="4">
                  <c:v>0.30000000000000004</c:v>
                </c:pt>
                <c:pt idx="5">
                  <c:v>0.32500000000000007</c:v>
                </c:pt>
                <c:pt idx="6">
                  <c:v>0.35000000000000009</c:v>
                </c:pt>
                <c:pt idx="7">
                  <c:v>0.37500000000000011</c:v>
                </c:pt>
                <c:pt idx="8">
                  <c:v>0.40000000000000013</c:v>
                </c:pt>
                <c:pt idx="9">
                  <c:v>0.42500000000000016</c:v>
                </c:pt>
                <c:pt idx="10">
                  <c:v>0.45000000000000018</c:v>
                </c:pt>
                <c:pt idx="11">
                  <c:v>0.4750000000000002</c:v>
                </c:pt>
                <c:pt idx="12">
                  <c:v>0.50000000000000022</c:v>
                </c:pt>
                <c:pt idx="13">
                  <c:v>0.52500000000000024</c:v>
                </c:pt>
                <c:pt idx="14">
                  <c:v>0.55000000000000027</c:v>
                </c:pt>
                <c:pt idx="15">
                  <c:v>0.57500000000000029</c:v>
                </c:pt>
                <c:pt idx="16">
                  <c:v>0.60000000000000031</c:v>
                </c:pt>
              </c:numCache>
            </c:numRef>
          </c:xVal>
          <c:yVal>
            <c:numRef>
              <c:f>Sheet1!$C$15:$W$15</c:f>
              <c:numCache>
                <c:formatCode>#,##0.0</c:formatCode>
                <c:ptCount val="21"/>
                <c:pt idx="0">
                  <c:v>5</c:v>
                </c:pt>
                <c:pt idx="1">
                  <c:v>4.4444444444444446</c:v>
                </c:pt>
                <c:pt idx="2">
                  <c:v>4</c:v>
                </c:pt>
                <c:pt idx="3">
                  <c:v>3.6363636363636362</c:v>
                </c:pt>
                <c:pt idx="4">
                  <c:v>3.333333333333333</c:v>
                </c:pt>
                <c:pt idx="5">
                  <c:v>3.0769230769230762</c:v>
                </c:pt>
                <c:pt idx="6">
                  <c:v>2.8571428571428563</c:v>
                </c:pt>
                <c:pt idx="7">
                  <c:v>2.6666666666666661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A2F-400D-B03E-97D74D5CFCDD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Gas into CHP</c:v>
                </c:pt>
              </c:strCache>
            </c:strRef>
          </c:tx>
          <c:spPr>
            <a:ln>
              <a:solidFill>
                <a:srgbClr val="FFC000"/>
              </a:solidFill>
              <a:prstDash val="sysDot"/>
            </a:ln>
          </c:spPr>
          <c:marker>
            <c:symbol val="none"/>
          </c:marker>
          <c:xVal>
            <c:numRef>
              <c:f>Sheet1!$C$6:$W$6</c:f>
              <c:numCache>
                <c:formatCode>0%</c:formatCode>
                <c:ptCount val="21"/>
                <c:pt idx="0">
                  <c:v>0.2</c:v>
                </c:pt>
                <c:pt idx="1">
                  <c:v>0.22500000000000001</c:v>
                </c:pt>
                <c:pt idx="2">
                  <c:v>0.25</c:v>
                </c:pt>
                <c:pt idx="3">
                  <c:v>0.27500000000000002</c:v>
                </c:pt>
                <c:pt idx="4">
                  <c:v>0.30000000000000004</c:v>
                </c:pt>
                <c:pt idx="5">
                  <c:v>0.32500000000000007</c:v>
                </c:pt>
                <c:pt idx="6">
                  <c:v>0.35000000000000009</c:v>
                </c:pt>
                <c:pt idx="7">
                  <c:v>0.37500000000000011</c:v>
                </c:pt>
                <c:pt idx="8">
                  <c:v>0.40000000000000013</c:v>
                </c:pt>
                <c:pt idx="9">
                  <c:v>0.42500000000000016</c:v>
                </c:pt>
                <c:pt idx="10">
                  <c:v>0.45000000000000018</c:v>
                </c:pt>
                <c:pt idx="11">
                  <c:v>0.4750000000000002</c:v>
                </c:pt>
                <c:pt idx="12">
                  <c:v>0.50000000000000022</c:v>
                </c:pt>
                <c:pt idx="13">
                  <c:v>0.52500000000000024</c:v>
                </c:pt>
                <c:pt idx="14">
                  <c:v>0.55000000000000027</c:v>
                </c:pt>
                <c:pt idx="15">
                  <c:v>0.57500000000000029</c:v>
                </c:pt>
                <c:pt idx="16">
                  <c:v>0.60000000000000031</c:v>
                </c:pt>
              </c:numCache>
            </c:numRef>
          </c:xVal>
          <c:yVal>
            <c:numRef>
              <c:f>Sheet1!$C$11:$W$11</c:f>
              <c:numCache>
                <c:formatCode>#,##0.0</c:formatCode>
                <c:ptCount val="21"/>
                <c:pt idx="0">
                  <c:v>5</c:v>
                </c:pt>
                <c:pt idx="1">
                  <c:v>4.4444444444444446</c:v>
                </c:pt>
                <c:pt idx="2">
                  <c:v>4</c:v>
                </c:pt>
                <c:pt idx="3">
                  <c:v>3.6363636363636362</c:v>
                </c:pt>
                <c:pt idx="4">
                  <c:v>3.333333333333333</c:v>
                </c:pt>
                <c:pt idx="5">
                  <c:v>3.0769230769230762</c:v>
                </c:pt>
                <c:pt idx="6">
                  <c:v>2.8571428571428563</c:v>
                </c:pt>
                <c:pt idx="7">
                  <c:v>2.6666666666666661</c:v>
                </c:pt>
                <c:pt idx="8">
                  <c:v>2.4999999999999991</c:v>
                </c:pt>
                <c:pt idx="9">
                  <c:v>2.3529411764705874</c:v>
                </c:pt>
                <c:pt idx="10">
                  <c:v>2.2222222222222214</c:v>
                </c:pt>
                <c:pt idx="11">
                  <c:v>2.1052631578947358</c:v>
                </c:pt>
                <c:pt idx="12">
                  <c:v>1.9999999999999991</c:v>
                </c:pt>
                <c:pt idx="13">
                  <c:v>1.9047619047619038</c:v>
                </c:pt>
                <c:pt idx="14">
                  <c:v>1.8181818181818172</c:v>
                </c:pt>
                <c:pt idx="15">
                  <c:v>1.7391304347826078</c:v>
                </c:pt>
                <c:pt idx="16">
                  <c:v>1.6666666666666659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A2F-400D-B03E-97D74D5CF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722696"/>
        <c:axId val="980725648"/>
      </c:scatterChart>
      <c:valAx>
        <c:axId val="980722696"/>
        <c:scaling>
          <c:orientation val="minMax"/>
          <c:max val="0.60000000000000009"/>
          <c:min val="0.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CHP electric efficiency [% HHV]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" panose="020B0400000000000000" pitchFamily="34" charset="-128"/>
                <a:ea typeface="Yu Gothic" panose="020B0400000000000000" pitchFamily="34" charset="-128"/>
                <a:cs typeface="+mn-cs"/>
              </a:defRPr>
            </a:pPr>
            <a:endParaRPr lang="en-US"/>
          </a:p>
        </c:txPr>
        <c:crossAx val="980725648"/>
        <c:crosses val="autoZero"/>
        <c:crossBetween val="midCat"/>
        <c:majorUnit val="0.1"/>
      </c:valAx>
      <c:valAx>
        <c:axId val="980725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[MW] or [MW HHV]</a:t>
                </a:r>
              </a:p>
            </c:rich>
          </c:tx>
          <c:overlay val="0"/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" panose="020B0400000000000000" pitchFamily="34" charset="-128"/>
                <a:ea typeface="Yu Gothic" panose="020B0400000000000000" pitchFamily="34" charset="-128"/>
                <a:cs typeface="+mn-cs"/>
              </a:defRPr>
            </a:pPr>
            <a:endParaRPr lang="en-US"/>
          </a:p>
        </c:txPr>
        <c:crossAx val="9807226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7360573554107573"/>
          <c:y val="0.16927961417400364"/>
          <c:w val="0.43713108217395358"/>
          <c:h val="0.11009874457283275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Yu Gothic" panose="020B0400000000000000" pitchFamily="34" charset="-128"/>
          <a:ea typeface="Yu Gothic" panose="020B0400000000000000" pitchFamily="34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" panose="020B0400000000000000" pitchFamily="34" charset="-128"/>
                <a:ea typeface="Yu Gothic" panose="020B0400000000000000" pitchFamily="34" charset="-128"/>
                <a:cs typeface="+mn-cs"/>
              </a:defRPr>
            </a:pPr>
            <a:r>
              <a:rPr lang="en-GB"/>
              <a:t>Modeled</a:t>
            </a:r>
            <a:r>
              <a:rPr lang="en-GB" baseline="0"/>
              <a:t> CHP efficiencies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520759173958261E-2"/>
          <c:y val="9.663187136049986E-2"/>
          <c:w val="0.88028770299581072"/>
          <c:h val="0.75197256908750942"/>
        </c:manualLayout>
      </c:layout>
      <c:areaChart>
        <c:grouping val="stacked"/>
        <c:varyColors val="0"/>
        <c:ser>
          <c:idx val="1"/>
          <c:order val="0"/>
          <c:tx>
            <c:strRef>
              <c:f>Sheet1!$A$6</c:f>
              <c:strCache>
                <c:ptCount val="1"/>
                <c:pt idx="0">
                  <c:v>Electric effy</c:v>
                </c:pt>
              </c:strCache>
            </c:strRef>
          </c:tx>
          <c:spPr>
            <a:solidFill>
              <a:srgbClr val="FFC000">
                <a:alpha val="61000"/>
              </a:srgbClr>
            </a:solidFill>
          </c:spPr>
          <c:cat>
            <c:numRef>
              <c:f>Sheet1!$C$6:$S$6</c:f>
              <c:numCache>
                <c:formatCode>0%</c:formatCode>
                <c:ptCount val="17"/>
                <c:pt idx="0">
                  <c:v>0.2</c:v>
                </c:pt>
                <c:pt idx="1">
                  <c:v>0.22500000000000001</c:v>
                </c:pt>
                <c:pt idx="2">
                  <c:v>0.25</c:v>
                </c:pt>
                <c:pt idx="3">
                  <c:v>0.27500000000000002</c:v>
                </c:pt>
                <c:pt idx="4">
                  <c:v>0.30000000000000004</c:v>
                </c:pt>
                <c:pt idx="5">
                  <c:v>0.32500000000000007</c:v>
                </c:pt>
                <c:pt idx="6">
                  <c:v>0.35000000000000009</c:v>
                </c:pt>
                <c:pt idx="7">
                  <c:v>0.37500000000000011</c:v>
                </c:pt>
                <c:pt idx="8">
                  <c:v>0.40000000000000013</c:v>
                </c:pt>
                <c:pt idx="9">
                  <c:v>0.42500000000000016</c:v>
                </c:pt>
                <c:pt idx="10">
                  <c:v>0.45000000000000018</c:v>
                </c:pt>
                <c:pt idx="11">
                  <c:v>0.4750000000000002</c:v>
                </c:pt>
                <c:pt idx="12">
                  <c:v>0.50000000000000022</c:v>
                </c:pt>
                <c:pt idx="13">
                  <c:v>0.52500000000000024</c:v>
                </c:pt>
                <c:pt idx="14">
                  <c:v>0.55000000000000027</c:v>
                </c:pt>
                <c:pt idx="15">
                  <c:v>0.57500000000000029</c:v>
                </c:pt>
                <c:pt idx="16">
                  <c:v>0.60000000000000031</c:v>
                </c:pt>
              </c:numCache>
            </c:numRef>
          </c:cat>
          <c:val>
            <c:numRef>
              <c:f>Sheet1!$C$6:$S$6</c:f>
              <c:numCache>
                <c:formatCode>0%</c:formatCode>
                <c:ptCount val="17"/>
                <c:pt idx="0">
                  <c:v>0.2</c:v>
                </c:pt>
                <c:pt idx="1">
                  <c:v>0.22500000000000001</c:v>
                </c:pt>
                <c:pt idx="2">
                  <c:v>0.25</c:v>
                </c:pt>
                <c:pt idx="3">
                  <c:v>0.27500000000000002</c:v>
                </c:pt>
                <c:pt idx="4">
                  <c:v>0.30000000000000004</c:v>
                </c:pt>
                <c:pt idx="5">
                  <c:v>0.32500000000000007</c:v>
                </c:pt>
                <c:pt idx="6">
                  <c:v>0.35000000000000009</c:v>
                </c:pt>
                <c:pt idx="7">
                  <c:v>0.37500000000000011</c:v>
                </c:pt>
                <c:pt idx="8">
                  <c:v>0.40000000000000013</c:v>
                </c:pt>
                <c:pt idx="9">
                  <c:v>0.42500000000000016</c:v>
                </c:pt>
                <c:pt idx="10">
                  <c:v>0.45000000000000018</c:v>
                </c:pt>
                <c:pt idx="11">
                  <c:v>0.4750000000000002</c:v>
                </c:pt>
                <c:pt idx="12">
                  <c:v>0.50000000000000022</c:v>
                </c:pt>
                <c:pt idx="13">
                  <c:v>0.52500000000000024</c:v>
                </c:pt>
                <c:pt idx="14">
                  <c:v>0.55000000000000027</c:v>
                </c:pt>
                <c:pt idx="15">
                  <c:v>0.57500000000000029</c:v>
                </c:pt>
                <c:pt idx="16">
                  <c:v>0.60000000000000031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B1-41B9-8EA3-8E62C213E2E3}"/>
            </c:ext>
          </c:extLst>
        </c:ser>
        <c:ser>
          <c:idx val="0"/>
          <c:order val="1"/>
          <c:tx>
            <c:strRef>
              <c:f>Sheet1!$A$7</c:f>
              <c:strCache>
                <c:ptCount val="1"/>
                <c:pt idx="0">
                  <c:v>Thermal effy</c:v>
                </c:pt>
              </c:strCache>
            </c:strRef>
          </c:tx>
          <c:spPr>
            <a:solidFill>
              <a:srgbClr val="ED7D31">
                <a:lumMod val="60000"/>
                <a:lumOff val="40000"/>
              </a:srgbClr>
            </a:solidFill>
            <a:ln w="25400">
              <a:solidFill>
                <a:srgbClr val="FF0000"/>
              </a:solidFill>
            </a:ln>
          </c:spPr>
          <c:cat>
            <c:numRef>
              <c:f>Sheet1!$C$6:$S$6</c:f>
              <c:numCache>
                <c:formatCode>0%</c:formatCode>
                <c:ptCount val="17"/>
                <c:pt idx="0">
                  <c:v>0.2</c:v>
                </c:pt>
                <c:pt idx="1">
                  <c:v>0.22500000000000001</c:v>
                </c:pt>
                <c:pt idx="2">
                  <c:v>0.25</c:v>
                </c:pt>
                <c:pt idx="3">
                  <c:v>0.27500000000000002</c:v>
                </c:pt>
                <c:pt idx="4">
                  <c:v>0.30000000000000004</c:v>
                </c:pt>
                <c:pt idx="5">
                  <c:v>0.32500000000000007</c:v>
                </c:pt>
                <c:pt idx="6">
                  <c:v>0.35000000000000009</c:v>
                </c:pt>
                <c:pt idx="7">
                  <c:v>0.37500000000000011</c:v>
                </c:pt>
                <c:pt idx="8">
                  <c:v>0.40000000000000013</c:v>
                </c:pt>
                <c:pt idx="9">
                  <c:v>0.42500000000000016</c:v>
                </c:pt>
                <c:pt idx="10">
                  <c:v>0.45000000000000018</c:v>
                </c:pt>
                <c:pt idx="11">
                  <c:v>0.4750000000000002</c:v>
                </c:pt>
                <c:pt idx="12">
                  <c:v>0.50000000000000022</c:v>
                </c:pt>
                <c:pt idx="13">
                  <c:v>0.52500000000000024</c:v>
                </c:pt>
                <c:pt idx="14">
                  <c:v>0.55000000000000027</c:v>
                </c:pt>
                <c:pt idx="15">
                  <c:v>0.57500000000000029</c:v>
                </c:pt>
                <c:pt idx="16">
                  <c:v>0.60000000000000031</c:v>
                </c:pt>
              </c:numCache>
            </c:numRef>
          </c:cat>
          <c:val>
            <c:numRef>
              <c:f>Sheet1!$C$7:$S$7</c:f>
              <c:numCache>
                <c:formatCode>0%</c:formatCode>
                <c:ptCount val="17"/>
                <c:pt idx="0">
                  <c:v>0.60000000000000009</c:v>
                </c:pt>
                <c:pt idx="1">
                  <c:v>0.57500000000000007</c:v>
                </c:pt>
                <c:pt idx="2">
                  <c:v>0.55000000000000004</c:v>
                </c:pt>
                <c:pt idx="3">
                  <c:v>0.52500000000000002</c:v>
                </c:pt>
                <c:pt idx="4">
                  <c:v>0.5</c:v>
                </c:pt>
                <c:pt idx="5">
                  <c:v>0.47499999999999998</c:v>
                </c:pt>
                <c:pt idx="6">
                  <c:v>0.44999999999999996</c:v>
                </c:pt>
                <c:pt idx="7">
                  <c:v>0.42499999999999993</c:v>
                </c:pt>
                <c:pt idx="8">
                  <c:v>0.39999999999999991</c:v>
                </c:pt>
                <c:pt idx="9">
                  <c:v>0.37499999999999989</c:v>
                </c:pt>
                <c:pt idx="10">
                  <c:v>0.34999999999999987</c:v>
                </c:pt>
                <c:pt idx="11">
                  <c:v>0.32499999999999984</c:v>
                </c:pt>
                <c:pt idx="12">
                  <c:v>0.29999999999999982</c:v>
                </c:pt>
                <c:pt idx="13">
                  <c:v>0.2749999999999998</c:v>
                </c:pt>
                <c:pt idx="14">
                  <c:v>0.24999999999999978</c:v>
                </c:pt>
                <c:pt idx="15">
                  <c:v>0.22499999999999976</c:v>
                </c:pt>
                <c:pt idx="16">
                  <c:v>0.19999999999999973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B1-41B9-8EA3-8E62C213E2E3}"/>
            </c:ext>
          </c:extLst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Lost energy</c:v>
                </c:pt>
              </c:strCache>
            </c:strRef>
          </c:tx>
          <c:spPr>
            <a:solidFill>
              <a:srgbClr val="70AD47">
                <a:alpha val="28000"/>
              </a:srgbClr>
            </a:solidFill>
          </c:spPr>
          <c:cat>
            <c:numRef>
              <c:f>Sheet1!$C$6:$S$6</c:f>
              <c:numCache>
                <c:formatCode>0%</c:formatCode>
                <c:ptCount val="17"/>
                <c:pt idx="0">
                  <c:v>0.2</c:v>
                </c:pt>
                <c:pt idx="1">
                  <c:v>0.22500000000000001</c:v>
                </c:pt>
                <c:pt idx="2">
                  <c:v>0.25</c:v>
                </c:pt>
                <c:pt idx="3">
                  <c:v>0.27500000000000002</c:v>
                </c:pt>
                <c:pt idx="4">
                  <c:v>0.30000000000000004</c:v>
                </c:pt>
                <c:pt idx="5">
                  <c:v>0.32500000000000007</c:v>
                </c:pt>
                <c:pt idx="6">
                  <c:v>0.35000000000000009</c:v>
                </c:pt>
                <c:pt idx="7">
                  <c:v>0.37500000000000011</c:v>
                </c:pt>
                <c:pt idx="8">
                  <c:v>0.40000000000000013</c:v>
                </c:pt>
                <c:pt idx="9">
                  <c:v>0.42500000000000016</c:v>
                </c:pt>
                <c:pt idx="10">
                  <c:v>0.45000000000000018</c:v>
                </c:pt>
                <c:pt idx="11">
                  <c:v>0.4750000000000002</c:v>
                </c:pt>
                <c:pt idx="12">
                  <c:v>0.50000000000000022</c:v>
                </c:pt>
                <c:pt idx="13">
                  <c:v>0.52500000000000024</c:v>
                </c:pt>
                <c:pt idx="14">
                  <c:v>0.55000000000000027</c:v>
                </c:pt>
                <c:pt idx="15">
                  <c:v>0.57500000000000029</c:v>
                </c:pt>
                <c:pt idx="16">
                  <c:v>0.60000000000000031</c:v>
                </c:pt>
              </c:numCache>
            </c:numRef>
          </c:cat>
          <c:val>
            <c:numRef>
              <c:f>Sheet1!$C$8:$S$8</c:f>
              <c:numCache>
                <c:formatCode>0%</c:formatCode>
                <c:ptCount val="17"/>
                <c:pt idx="0">
                  <c:v>0.19999999999999996</c:v>
                </c:pt>
                <c:pt idx="1">
                  <c:v>0.19999999999999996</c:v>
                </c:pt>
                <c:pt idx="2">
                  <c:v>0.19999999999999996</c:v>
                </c:pt>
                <c:pt idx="3">
                  <c:v>0.19999999999999996</c:v>
                </c:pt>
                <c:pt idx="4">
                  <c:v>0.19999999999999996</c:v>
                </c:pt>
                <c:pt idx="5">
                  <c:v>0.19999999999999996</c:v>
                </c:pt>
                <c:pt idx="6">
                  <c:v>0.19999999999999996</c:v>
                </c:pt>
                <c:pt idx="7">
                  <c:v>0.19999999999999996</c:v>
                </c:pt>
                <c:pt idx="8">
                  <c:v>0.19999999999999996</c:v>
                </c:pt>
                <c:pt idx="9">
                  <c:v>0.19999999999999996</c:v>
                </c:pt>
                <c:pt idx="10">
                  <c:v>0.19999999999999996</c:v>
                </c:pt>
                <c:pt idx="11">
                  <c:v>0.19999999999999996</c:v>
                </c:pt>
                <c:pt idx="12">
                  <c:v>0.19999999999999996</c:v>
                </c:pt>
                <c:pt idx="13">
                  <c:v>0.19999999999999996</c:v>
                </c:pt>
                <c:pt idx="14">
                  <c:v>0.19999999999999996</c:v>
                </c:pt>
                <c:pt idx="15">
                  <c:v>0.19999999999999996</c:v>
                </c:pt>
                <c:pt idx="16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9B1-41B9-8EA3-8E62C213E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722696"/>
        <c:axId val="980725648"/>
      </c:areaChart>
      <c:catAx>
        <c:axId val="980722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Electric</a:t>
                </a:r>
                <a:r>
                  <a:rPr lang="en-GB" baseline="0"/>
                  <a:t> e</a:t>
                </a:r>
                <a:r>
                  <a:rPr lang="en-GB"/>
                  <a:t>fficiency [% HHV]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" panose="020B0400000000000000" pitchFamily="34" charset="-128"/>
                <a:ea typeface="Yu Gothic" panose="020B0400000000000000" pitchFamily="34" charset="-128"/>
                <a:cs typeface="+mn-cs"/>
              </a:defRPr>
            </a:pPr>
            <a:endParaRPr lang="en-US"/>
          </a:p>
        </c:txPr>
        <c:crossAx val="980725648"/>
        <c:crosses val="autoZero"/>
        <c:auto val="1"/>
        <c:lblAlgn val="ctr"/>
        <c:lblOffset val="100"/>
        <c:noMultiLvlLbl val="0"/>
      </c:catAx>
      <c:valAx>
        <c:axId val="980725648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Cumulative total efficiency</a:t>
                </a:r>
                <a:r>
                  <a:rPr lang="en-GB" baseline="0"/>
                  <a:t> [% HHV]</a:t>
                </a:r>
                <a:endParaRPr lang="en-GB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" panose="020B0400000000000000" pitchFamily="34" charset="-128"/>
                <a:ea typeface="Yu Gothic" panose="020B0400000000000000" pitchFamily="34" charset="-128"/>
                <a:cs typeface="+mn-cs"/>
              </a:defRPr>
            </a:pPr>
            <a:endParaRPr lang="en-US"/>
          </a:p>
        </c:txPr>
        <c:crossAx val="98072269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Yu Gothic" panose="020B0400000000000000" pitchFamily="34" charset="-128"/>
          <a:ea typeface="Yu Gothic" panose="020B0400000000000000" pitchFamily="34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79904</xdr:colOff>
      <xdr:row>38</xdr:row>
      <xdr:rowOff>176212</xdr:rowOff>
    </xdr:from>
    <xdr:to>
      <xdr:col>32</xdr:col>
      <xdr:colOff>0</xdr:colOff>
      <xdr:row>73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D12002-9646-432C-9512-413081B04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345545</xdr:colOff>
      <xdr:row>38</xdr:row>
      <xdr:rowOff>176212</xdr:rowOff>
    </xdr:from>
    <xdr:to>
      <xdr:col>56</xdr:col>
      <xdr:colOff>342900</xdr:colOff>
      <xdr:row>73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AD6D46-8C5C-4BD2-BDFF-F440E00E3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176212</xdr:rowOff>
    </xdr:from>
    <xdr:to>
      <xdr:col>11</xdr:col>
      <xdr:colOff>79905</xdr:colOff>
      <xdr:row>73</xdr:row>
      <xdr:rowOff>42861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9395E4-11FA-4560-9A2D-4EA1AE1C8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BRIGHT COLOURS">
    <a:dk1>
      <a:sysClr val="windowText" lastClr="000000"/>
    </a:dk1>
    <a:lt1>
      <a:sysClr val="window" lastClr="FFFFFF"/>
    </a:lt1>
    <a:dk2>
      <a:srgbClr val="000000"/>
    </a:dk2>
    <a:lt2>
      <a:srgbClr val="FFFFFF"/>
    </a:lt2>
    <a:accent1>
      <a:srgbClr val="F14124"/>
    </a:accent1>
    <a:accent2>
      <a:srgbClr val="31479F"/>
    </a:accent2>
    <a:accent3>
      <a:srgbClr val="568C11"/>
    </a:accent3>
    <a:accent4>
      <a:srgbClr val="FF8021"/>
    </a:accent4>
    <a:accent5>
      <a:srgbClr val="212745"/>
    </a:accent5>
    <a:accent6>
      <a:srgbClr val="5ECCF3"/>
    </a:accent6>
    <a:hlink>
      <a:srgbClr val="4E67C8"/>
    </a:hlink>
    <a:folHlink>
      <a:srgbClr val="94A3DD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BRIGHT COLOURS">
    <a:dk1>
      <a:sysClr val="windowText" lastClr="000000"/>
    </a:dk1>
    <a:lt1>
      <a:sysClr val="window" lastClr="FFFFFF"/>
    </a:lt1>
    <a:dk2>
      <a:srgbClr val="000000"/>
    </a:dk2>
    <a:lt2>
      <a:srgbClr val="FFFFFF"/>
    </a:lt2>
    <a:accent1>
      <a:srgbClr val="F14124"/>
    </a:accent1>
    <a:accent2>
      <a:srgbClr val="31479F"/>
    </a:accent2>
    <a:accent3>
      <a:srgbClr val="568C11"/>
    </a:accent3>
    <a:accent4>
      <a:srgbClr val="FF8021"/>
    </a:accent4>
    <a:accent5>
      <a:srgbClr val="212745"/>
    </a:accent5>
    <a:accent6>
      <a:srgbClr val="5ECCF3"/>
    </a:accent6>
    <a:hlink>
      <a:srgbClr val="4E67C8"/>
    </a:hlink>
    <a:folHlink>
      <a:srgbClr val="94A3DD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BRIGHT COLOURS">
    <a:dk1>
      <a:sysClr val="windowText" lastClr="000000"/>
    </a:dk1>
    <a:lt1>
      <a:sysClr val="window" lastClr="FFFFFF"/>
    </a:lt1>
    <a:dk2>
      <a:srgbClr val="000000"/>
    </a:dk2>
    <a:lt2>
      <a:srgbClr val="FFFFFF"/>
    </a:lt2>
    <a:accent1>
      <a:srgbClr val="F14124"/>
    </a:accent1>
    <a:accent2>
      <a:srgbClr val="31479F"/>
    </a:accent2>
    <a:accent3>
      <a:srgbClr val="568C11"/>
    </a:accent3>
    <a:accent4>
      <a:srgbClr val="FF8021"/>
    </a:accent4>
    <a:accent5>
      <a:srgbClr val="212745"/>
    </a:accent5>
    <a:accent6>
      <a:srgbClr val="5ECCF3"/>
    </a:accent6>
    <a:hlink>
      <a:srgbClr val="4E67C8"/>
    </a:hlink>
    <a:folHlink>
      <a:srgbClr val="94A3DD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tabSelected="1" zoomScale="50" zoomScaleNormal="50" workbookViewId="0">
      <selection activeCell="AM26" sqref="AM26"/>
    </sheetView>
  </sheetViews>
  <sheetFormatPr defaultColWidth="4.86328125" defaultRowHeight="14.25" x14ac:dyDescent="0.45"/>
  <cols>
    <col min="1" max="1" width="43.1328125" bestFit="1" customWidth="1"/>
    <col min="2" max="2" width="8.19921875" bestFit="1" customWidth="1"/>
    <col min="3" max="19" width="8.59765625" customWidth="1"/>
  </cols>
  <sheetData>
    <row r="1" spans="1:30" x14ac:dyDescent="0.45">
      <c r="A1" t="s">
        <v>3</v>
      </c>
      <c r="B1" t="s">
        <v>4</v>
      </c>
      <c r="C1">
        <v>0.184</v>
      </c>
    </row>
    <row r="2" spans="1:30" x14ac:dyDescent="0.45">
      <c r="A2" t="s">
        <v>5</v>
      </c>
      <c r="B2" t="s">
        <v>6</v>
      </c>
      <c r="C2">
        <v>1</v>
      </c>
    </row>
    <row r="3" spans="1:30" x14ac:dyDescent="0.45">
      <c r="A3" t="s">
        <v>10</v>
      </c>
      <c r="B3" t="s">
        <v>8</v>
      </c>
      <c r="C3">
        <v>1</v>
      </c>
    </row>
    <row r="4" spans="1:30" x14ac:dyDescent="0.45">
      <c r="A4" t="s">
        <v>13</v>
      </c>
      <c r="B4" t="s">
        <v>1</v>
      </c>
      <c r="C4" s="1">
        <v>0.8</v>
      </c>
    </row>
    <row r="6" spans="1:30" x14ac:dyDescent="0.45">
      <c r="A6" t="s">
        <v>0</v>
      </c>
      <c r="B6" t="s">
        <v>1</v>
      </c>
      <c r="C6" s="1">
        <v>0.2</v>
      </c>
      <c r="D6" s="1">
        <f>C6+2.5/100</f>
        <v>0.22500000000000001</v>
      </c>
      <c r="E6" s="1">
        <f t="shared" ref="E6:S6" si="0">D6+2.5/100</f>
        <v>0.25</v>
      </c>
      <c r="F6" s="1">
        <f t="shared" si="0"/>
        <v>0.27500000000000002</v>
      </c>
      <c r="G6" s="1">
        <f t="shared" si="0"/>
        <v>0.30000000000000004</v>
      </c>
      <c r="H6" s="1">
        <f t="shared" si="0"/>
        <v>0.32500000000000007</v>
      </c>
      <c r="I6" s="1">
        <f t="shared" si="0"/>
        <v>0.35000000000000009</v>
      </c>
      <c r="J6" s="1">
        <f t="shared" si="0"/>
        <v>0.37500000000000011</v>
      </c>
      <c r="K6" s="1">
        <f t="shared" si="0"/>
        <v>0.40000000000000013</v>
      </c>
      <c r="L6" s="1">
        <f t="shared" si="0"/>
        <v>0.42500000000000016</v>
      </c>
      <c r="M6" s="1">
        <f t="shared" si="0"/>
        <v>0.45000000000000018</v>
      </c>
      <c r="N6" s="1">
        <f t="shared" si="0"/>
        <v>0.4750000000000002</v>
      </c>
      <c r="O6" s="1">
        <f t="shared" si="0"/>
        <v>0.50000000000000022</v>
      </c>
      <c r="P6" s="1">
        <f t="shared" si="0"/>
        <v>0.52500000000000024</v>
      </c>
      <c r="Q6" s="1">
        <f t="shared" si="0"/>
        <v>0.55000000000000027</v>
      </c>
      <c r="R6" s="1">
        <f t="shared" si="0"/>
        <v>0.57500000000000029</v>
      </c>
      <c r="S6" s="1">
        <f t="shared" si="0"/>
        <v>0.60000000000000031</v>
      </c>
      <c r="T6" s="1"/>
      <c r="U6" s="1"/>
      <c r="V6" s="1"/>
      <c r="W6" s="1"/>
      <c r="AB6" s="1"/>
      <c r="AC6" s="1"/>
      <c r="AD6" s="1"/>
    </row>
    <row r="7" spans="1:30" x14ac:dyDescent="0.45">
      <c r="A7" t="s">
        <v>2</v>
      </c>
      <c r="B7" t="s">
        <v>1</v>
      </c>
      <c r="C7" s="1">
        <f>80%-C6</f>
        <v>0.60000000000000009</v>
      </c>
      <c r="D7" s="1">
        <f t="shared" ref="D7:S7" si="1">80%-D6</f>
        <v>0.57500000000000007</v>
      </c>
      <c r="E7" s="1">
        <f t="shared" si="1"/>
        <v>0.55000000000000004</v>
      </c>
      <c r="F7" s="1">
        <f t="shared" si="1"/>
        <v>0.52500000000000002</v>
      </c>
      <c r="G7" s="1">
        <f t="shared" si="1"/>
        <v>0.5</v>
      </c>
      <c r="H7" s="1">
        <f t="shared" si="1"/>
        <v>0.47499999999999998</v>
      </c>
      <c r="I7" s="1">
        <f t="shared" si="1"/>
        <v>0.44999999999999996</v>
      </c>
      <c r="J7" s="1">
        <f t="shared" si="1"/>
        <v>0.42499999999999993</v>
      </c>
      <c r="K7" s="1">
        <f t="shared" si="1"/>
        <v>0.39999999999999991</v>
      </c>
      <c r="L7" s="1">
        <f t="shared" si="1"/>
        <v>0.37499999999999989</v>
      </c>
      <c r="M7" s="1">
        <f t="shared" si="1"/>
        <v>0.34999999999999987</v>
      </c>
      <c r="N7" s="1">
        <f t="shared" si="1"/>
        <v>0.32499999999999984</v>
      </c>
      <c r="O7" s="1">
        <f t="shared" si="1"/>
        <v>0.29999999999999982</v>
      </c>
      <c r="P7" s="1">
        <f t="shared" si="1"/>
        <v>0.2749999999999998</v>
      </c>
      <c r="Q7" s="1">
        <f t="shared" si="1"/>
        <v>0.24999999999999978</v>
      </c>
      <c r="R7" s="1">
        <f t="shared" si="1"/>
        <v>0.22499999999999976</v>
      </c>
      <c r="S7" s="1">
        <f t="shared" si="1"/>
        <v>0.19999999999999973</v>
      </c>
      <c r="T7" s="1"/>
      <c r="U7" s="1"/>
      <c r="V7" s="1"/>
      <c r="W7" s="1"/>
      <c r="AB7" s="1"/>
      <c r="AC7" s="1"/>
      <c r="AD7" s="1"/>
    </row>
    <row r="8" spans="1:30" x14ac:dyDescent="0.45">
      <c r="A8" t="s">
        <v>34</v>
      </c>
      <c r="B8" t="s">
        <v>1</v>
      </c>
      <c r="C8" s="1">
        <f>1-SUM(C6:C7)</f>
        <v>0.19999999999999996</v>
      </c>
      <c r="D8" s="1">
        <f t="shared" ref="D8:S8" si="2">1-SUM(D6:D7)</f>
        <v>0.19999999999999996</v>
      </c>
      <c r="E8" s="1">
        <f t="shared" si="2"/>
        <v>0.19999999999999996</v>
      </c>
      <c r="F8" s="1">
        <f t="shared" si="2"/>
        <v>0.19999999999999996</v>
      </c>
      <c r="G8" s="1">
        <f t="shared" si="2"/>
        <v>0.19999999999999996</v>
      </c>
      <c r="H8" s="1">
        <f t="shared" si="2"/>
        <v>0.19999999999999996</v>
      </c>
      <c r="I8" s="1">
        <f t="shared" si="2"/>
        <v>0.19999999999999996</v>
      </c>
      <c r="J8" s="1">
        <f t="shared" si="2"/>
        <v>0.19999999999999996</v>
      </c>
      <c r="K8" s="1">
        <f t="shared" si="2"/>
        <v>0.19999999999999996</v>
      </c>
      <c r="L8" s="1">
        <f t="shared" si="2"/>
        <v>0.19999999999999996</v>
      </c>
      <c r="M8" s="1">
        <f t="shared" si="2"/>
        <v>0.19999999999999996</v>
      </c>
      <c r="N8" s="1">
        <f t="shared" si="2"/>
        <v>0.19999999999999996</v>
      </c>
      <c r="O8" s="1">
        <f t="shared" si="2"/>
        <v>0.19999999999999996</v>
      </c>
      <c r="P8" s="1">
        <f t="shared" si="2"/>
        <v>0.19999999999999996</v>
      </c>
      <c r="Q8" s="1">
        <f t="shared" si="2"/>
        <v>0.19999999999999996</v>
      </c>
      <c r="R8" s="1">
        <f t="shared" si="2"/>
        <v>0.19999999999999996</v>
      </c>
      <c r="S8" s="1">
        <f t="shared" si="2"/>
        <v>0.19999999999999996</v>
      </c>
      <c r="T8" s="1"/>
      <c r="U8" s="1"/>
      <c r="V8" s="1"/>
      <c r="W8" s="1"/>
      <c r="AB8" s="1"/>
      <c r="AC8" s="1"/>
      <c r="AD8" s="1"/>
    </row>
    <row r="9" spans="1:30" x14ac:dyDescent="0.45">
      <c r="AB9" s="1"/>
      <c r="AC9" s="1"/>
      <c r="AD9" s="1"/>
    </row>
    <row r="10" spans="1:30" x14ac:dyDescent="0.45">
      <c r="A10" s="4" t="s">
        <v>20</v>
      </c>
    </row>
    <row r="11" spans="1:30" x14ac:dyDescent="0.45">
      <c r="A11" t="s">
        <v>7</v>
      </c>
      <c r="B11" t="s">
        <v>12</v>
      </c>
      <c r="C11" s="3">
        <f>$C$2/C6</f>
        <v>5</v>
      </c>
      <c r="D11" s="3">
        <f t="shared" ref="D11:S11" si="3">$C$2/D6</f>
        <v>4.4444444444444446</v>
      </c>
      <c r="E11" s="3">
        <f t="shared" si="3"/>
        <v>4</v>
      </c>
      <c r="F11" s="3">
        <f t="shared" si="3"/>
        <v>3.6363636363636362</v>
      </c>
      <c r="G11" s="3">
        <f t="shared" si="3"/>
        <v>3.333333333333333</v>
      </c>
      <c r="H11" s="3">
        <f t="shared" si="3"/>
        <v>3.0769230769230762</v>
      </c>
      <c r="I11" s="3">
        <f t="shared" si="3"/>
        <v>2.8571428571428563</v>
      </c>
      <c r="J11" s="3">
        <f t="shared" si="3"/>
        <v>2.6666666666666661</v>
      </c>
      <c r="K11" s="3">
        <f t="shared" si="3"/>
        <v>2.4999999999999991</v>
      </c>
      <c r="L11" s="3">
        <f t="shared" si="3"/>
        <v>2.3529411764705874</v>
      </c>
      <c r="M11" s="3">
        <f t="shared" si="3"/>
        <v>2.2222222222222214</v>
      </c>
      <c r="N11" s="3">
        <f t="shared" si="3"/>
        <v>2.1052631578947358</v>
      </c>
      <c r="O11" s="3">
        <f t="shared" si="3"/>
        <v>1.9999999999999991</v>
      </c>
      <c r="P11" s="3">
        <f t="shared" si="3"/>
        <v>1.9047619047619038</v>
      </c>
      <c r="Q11" s="3">
        <f t="shared" si="3"/>
        <v>1.8181818181818172</v>
      </c>
      <c r="R11" s="3">
        <f t="shared" si="3"/>
        <v>1.7391304347826078</v>
      </c>
      <c r="S11" s="3">
        <f t="shared" si="3"/>
        <v>1.6666666666666659</v>
      </c>
      <c r="T11" s="3"/>
      <c r="U11" s="3"/>
      <c r="V11" s="3"/>
      <c r="W11" s="3"/>
    </row>
    <row r="12" spans="1:30" x14ac:dyDescent="0.45">
      <c r="A12" t="s">
        <v>9</v>
      </c>
      <c r="B12" t="s">
        <v>8</v>
      </c>
      <c r="C12" s="3">
        <f>C11*C7</f>
        <v>3.0000000000000004</v>
      </c>
      <c r="D12" s="3">
        <f t="shared" ref="D12:S12" si="4">D11*D7</f>
        <v>2.5555555555555558</v>
      </c>
      <c r="E12" s="3">
        <f t="shared" si="4"/>
        <v>2.2000000000000002</v>
      </c>
      <c r="F12" s="3">
        <f t="shared" si="4"/>
        <v>1.9090909090909092</v>
      </c>
      <c r="G12" s="3">
        <f t="shared" si="4"/>
        <v>1.6666666666666665</v>
      </c>
      <c r="H12" s="3">
        <f t="shared" si="4"/>
        <v>1.4615384615384612</v>
      </c>
      <c r="I12" s="3">
        <f t="shared" si="4"/>
        <v>1.2857142857142851</v>
      </c>
      <c r="J12" s="3">
        <f t="shared" si="4"/>
        <v>1.1333333333333329</v>
      </c>
      <c r="K12" s="3">
        <f t="shared" si="4"/>
        <v>0.99999999999999944</v>
      </c>
      <c r="L12" s="3">
        <f t="shared" si="4"/>
        <v>0.88235294117647001</v>
      </c>
      <c r="M12" s="3">
        <f t="shared" si="4"/>
        <v>0.77777777777777724</v>
      </c>
      <c r="N12" s="3">
        <f t="shared" si="4"/>
        <v>0.68421052631578883</v>
      </c>
      <c r="O12" s="3">
        <f t="shared" si="4"/>
        <v>0.59999999999999942</v>
      </c>
      <c r="P12" s="3">
        <f t="shared" si="4"/>
        <v>0.52380952380952317</v>
      </c>
      <c r="Q12" s="3">
        <f t="shared" si="4"/>
        <v>0.45454545454545392</v>
      </c>
      <c r="R12" s="3">
        <f t="shared" si="4"/>
        <v>0.39130434782608631</v>
      </c>
      <c r="S12" s="3">
        <f t="shared" si="4"/>
        <v>0.3333333333333327</v>
      </c>
      <c r="T12" s="3"/>
      <c r="U12" s="3"/>
      <c r="V12" s="3"/>
      <c r="W12" s="3"/>
    </row>
    <row r="13" spans="1:30" x14ac:dyDescent="0.45">
      <c r="A13" t="s">
        <v>31</v>
      </c>
      <c r="B13" t="s">
        <v>8</v>
      </c>
      <c r="C13" s="3">
        <f>MAX(0,$C$3-C12)</f>
        <v>0</v>
      </c>
      <c r="D13" s="3">
        <f t="shared" ref="D13:S13" si="5">MAX(0,$C$3-D12)</f>
        <v>0</v>
      </c>
      <c r="E13" s="3">
        <f t="shared" si="5"/>
        <v>0</v>
      </c>
      <c r="F13" s="3">
        <f t="shared" si="5"/>
        <v>0</v>
      </c>
      <c r="G13" s="3">
        <f t="shared" si="5"/>
        <v>0</v>
      </c>
      <c r="H13" s="3">
        <f t="shared" si="5"/>
        <v>0</v>
      </c>
      <c r="I13" s="3">
        <f t="shared" si="5"/>
        <v>0</v>
      </c>
      <c r="J13" s="3">
        <f t="shared" si="5"/>
        <v>0</v>
      </c>
      <c r="K13" s="3">
        <f t="shared" si="5"/>
        <v>5.5511151231257827E-16</v>
      </c>
      <c r="L13" s="3">
        <f t="shared" si="5"/>
        <v>0.11764705882352999</v>
      </c>
      <c r="M13" s="3">
        <f t="shared" si="5"/>
        <v>0.22222222222222276</v>
      </c>
      <c r="N13" s="3">
        <f t="shared" si="5"/>
        <v>0.31578947368421117</v>
      </c>
      <c r="O13" s="3">
        <f t="shared" si="5"/>
        <v>0.40000000000000058</v>
      </c>
      <c r="P13" s="3">
        <f t="shared" si="5"/>
        <v>0.47619047619047683</v>
      </c>
      <c r="Q13" s="3">
        <f t="shared" si="5"/>
        <v>0.54545454545454608</v>
      </c>
      <c r="R13" s="3">
        <f t="shared" si="5"/>
        <v>0.60869565217391375</v>
      </c>
      <c r="S13" s="3">
        <f t="shared" si="5"/>
        <v>0.6666666666666673</v>
      </c>
      <c r="T13" s="3"/>
      <c r="U13" s="3"/>
      <c r="V13" s="3"/>
      <c r="W13" s="3"/>
    </row>
    <row r="14" spans="1:30" x14ac:dyDescent="0.45">
      <c r="A14" t="s">
        <v>11</v>
      </c>
      <c r="B14" t="s">
        <v>12</v>
      </c>
      <c r="C14" s="3">
        <f>C13/$C$4</f>
        <v>0</v>
      </c>
      <c r="D14" s="3">
        <f t="shared" ref="D14:S14" si="6">D13/$C$4</f>
        <v>0</v>
      </c>
      <c r="E14" s="3">
        <f t="shared" si="6"/>
        <v>0</v>
      </c>
      <c r="F14" s="3">
        <f t="shared" si="6"/>
        <v>0</v>
      </c>
      <c r="G14" s="3">
        <f t="shared" si="6"/>
        <v>0</v>
      </c>
      <c r="H14" s="3">
        <f t="shared" si="6"/>
        <v>0</v>
      </c>
      <c r="I14" s="3">
        <f t="shared" si="6"/>
        <v>0</v>
      </c>
      <c r="J14" s="3">
        <f t="shared" si="6"/>
        <v>0</v>
      </c>
      <c r="K14" s="3">
        <f t="shared" si="6"/>
        <v>6.9388939039072284E-16</v>
      </c>
      <c r="L14" s="3">
        <f t="shared" si="6"/>
        <v>0.14705882352941249</v>
      </c>
      <c r="M14" s="3">
        <f t="shared" si="6"/>
        <v>0.27777777777777846</v>
      </c>
      <c r="N14" s="3">
        <f t="shared" si="6"/>
        <v>0.39473684210526394</v>
      </c>
      <c r="O14" s="3">
        <f t="shared" si="6"/>
        <v>0.50000000000000067</v>
      </c>
      <c r="P14" s="3">
        <f t="shared" si="6"/>
        <v>0.59523809523809601</v>
      </c>
      <c r="Q14" s="3">
        <f t="shared" si="6"/>
        <v>0.68181818181818254</v>
      </c>
      <c r="R14" s="3">
        <f t="shared" si="6"/>
        <v>0.76086956521739213</v>
      </c>
      <c r="S14" s="3">
        <f t="shared" si="6"/>
        <v>0.83333333333333404</v>
      </c>
      <c r="T14" s="3"/>
      <c r="U14" s="3"/>
      <c r="V14" s="3"/>
      <c r="W14" s="3"/>
    </row>
    <row r="15" spans="1:30" x14ac:dyDescent="0.45">
      <c r="A15" t="s">
        <v>14</v>
      </c>
      <c r="B15" t="s">
        <v>12</v>
      </c>
      <c r="C15" s="3">
        <f t="shared" ref="C15:S15" si="7">SUM(C11,C14)</f>
        <v>5</v>
      </c>
      <c r="D15" s="3">
        <f t="shared" si="7"/>
        <v>4.4444444444444446</v>
      </c>
      <c r="E15" s="3">
        <f t="shared" si="7"/>
        <v>4</v>
      </c>
      <c r="F15" s="3">
        <f t="shared" si="7"/>
        <v>3.6363636363636362</v>
      </c>
      <c r="G15" s="3">
        <f t="shared" si="7"/>
        <v>3.333333333333333</v>
      </c>
      <c r="H15" s="3">
        <f t="shared" si="7"/>
        <v>3.0769230769230762</v>
      </c>
      <c r="I15" s="3">
        <f t="shared" si="7"/>
        <v>2.8571428571428563</v>
      </c>
      <c r="J15" s="3">
        <f t="shared" si="7"/>
        <v>2.6666666666666661</v>
      </c>
      <c r="K15" s="3">
        <f t="shared" si="7"/>
        <v>2.5</v>
      </c>
      <c r="L15" s="3">
        <f t="shared" si="7"/>
        <v>2.5</v>
      </c>
      <c r="M15" s="3">
        <f t="shared" si="7"/>
        <v>2.5</v>
      </c>
      <c r="N15" s="3">
        <f t="shared" si="7"/>
        <v>2.5</v>
      </c>
      <c r="O15" s="3">
        <f t="shared" si="7"/>
        <v>2.5</v>
      </c>
      <c r="P15" s="3">
        <f t="shared" si="7"/>
        <v>2.5</v>
      </c>
      <c r="Q15" s="3">
        <f t="shared" si="7"/>
        <v>2.5</v>
      </c>
      <c r="R15" s="3">
        <f t="shared" si="7"/>
        <v>2.5</v>
      </c>
      <c r="S15" s="3">
        <f t="shared" si="7"/>
        <v>2.5</v>
      </c>
      <c r="T15" s="3"/>
      <c r="U15" s="3"/>
      <c r="V15" s="3"/>
      <c r="W15" s="3"/>
    </row>
    <row r="16" spans="1:30" x14ac:dyDescent="0.45">
      <c r="A16" t="s">
        <v>15</v>
      </c>
      <c r="B16" t="s">
        <v>22</v>
      </c>
      <c r="C16" s="3">
        <f>C15*$C$1</f>
        <v>0.91999999999999993</v>
      </c>
      <c r="D16" s="3">
        <f t="shared" ref="D16:S16" si="8">D15*$C$1</f>
        <v>0.81777777777777783</v>
      </c>
      <c r="E16" s="3">
        <f t="shared" si="8"/>
        <v>0.73599999999999999</v>
      </c>
      <c r="F16" s="3">
        <f t="shared" si="8"/>
        <v>0.66909090909090907</v>
      </c>
      <c r="G16" s="3">
        <f t="shared" si="8"/>
        <v>0.61333333333333329</v>
      </c>
      <c r="H16" s="3">
        <f t="shared" si="8"/>
        <v>0.56615384615384601</v>
      </c>
      <c r="I16" s="3">
        <f t="shared" si="8"/>
        <v>0.52571428571428558</v>
      </c>
      <c r="J16" s="3">
        <f t="shared" si="8"/>
        <v>0.49066666666666653</v>
      </c>
      <c r="K16" s="3">
        <f t="shared" si="8"/>
        <v>0.45999999999999996</v>
      </c>
      <c r="L16" s="3">
        <f t="shared" si="8"/>
        <v>0.45999999999999996</v>
      </c>
      <c r="M16" s="3">
        <f t="shared" si="8"/>
        <v>0.45999999999999996</v>
      </c>
      <c r="N16" s="3">
        <f t="shared" si="8"/>
        <v>0.45999999999999996</v>
      </c>
      <c r="O16" s="3">
        <f t="shared" si="8"/>
        <v>0.45999999999999996</v>
      </c>
      <c r="P16" s="3">
        <f t="shared" si="8"/>
        <v>0.45999999999999996</v>
      </c>
      <c r="Q16" s="3">
        <f t="shared" si="8"/>
        <v>0.45999999999999996</v>
      </c>
      <c r="R16" s="3">
        <f t="shared" si="8"/>
        <v>0.45999999999999996</v>
      </c>
      <c r="S16" s="3">
        <f t="shared" si="8"/>
        <v>0.45999999999999996</v>
      </c>
      <c r="T16" s="3"/>
      <c r="U16" s="3"/>
      <c r="V16" s="3"/>
      <c r="W16" s="3"/>
    </row>
    <row r="17" spans="1:23" x14ac:dyDescent="0.45">
      <c r="A17" t="s">
        <v>16</v>
      </c>
      <c r="B17" t="s">
        <v>4</v>
      </c>
      <c r="C17" s="3">
        <f>C16/$C$2</f>
        <v>0.91999999999999993</v>
      </c>
      <c r="D17" s="3">
        <f t="shared" ref="D17:S17" si="9">D16/$C$2</f>
        <v>0.81777777777777783</v>
      </c>
      <c r="E17" s="3">
        <f t="shared" si="9"/>
        <v>0.73599999999999999</v>
      </c>
      <c r="F17" s="3">
        <f t="shared" si="9"/>
        <v>0.66909090909090907</v>
      </c>
      <c r="G17" s="3">
        <f t="shared" si="9"/>
        <v>0.61333333333333329</v>
      </c>
      <c r="H17" s="3">
        <f t="shared" si="9"/>
        <v>0.56615384615384601</v>
      </c>
      <c r="I17" s="3">
        <f t="shared" si="9"/>
        <v>0.52571428571428558</v>
      </c>
      <c r="J17" s="3">
        <f t="shared" si="9"/>
        <v>0.49066666666666653</v>
      </c>
      <c r="K17" s="3">
        <f t="shared" si="9"/>
        <v>0.45999999999999996</v>
      </c>
      <c r="L17" s="3">
        <f t="shared" si="9"/>
        <v>0.45999999999999996</v>
      </c>
      <c r="M17" s="3">
        <f t="shared" si="9"/>
        <v>0.45999999999999996</v>
      </c>
      <c r="N17" s="3">
        <f t="shared" si="9"/>
        <v>0.45999999999999996</v>
      </c>
      <c r="O17" s="3">
        <f t="shared" si="9"/>
        <v>0.45999999999999996</v>
      </c>
      <c r="P17" s="3">
        <f t="shared" si="9"/>
        <v>0.45999999999999996</v>
      </c>
      <c r="Q17" s="3">
        <f t="shared" si="9"/>
        <v>0.45999999999999996</v>
      </c>
      <c r="R17" s="3">
        <f t="shared" si="9"/>
        <v>0.45999999999999996</v>
      </c>
      <c r="S17" s="3">
        <f t="shared" si="9"/>
        <v>0.45999999999999996</v>
      </c>
      <c r="T17" s="3"/>
      <c r="U17" s="3"/>
      <c r="V17" s="3"/>
      <c r="W17" s="3"/>
    </row>
    <row r="18" spans="1:23" x14ac:dyDescent="0.45">
      <c r="A18" t="s">
        <v>32</v>
      </c>
      <c r="B18" t="s">
        <v>8</v>
      </c>
      <c r="C18" s="3">
        <f>$C$3-C11*C7</f>
        <v>-2.0000000000000004</v>
      </c>
      <c r="D18" s="3">
        <f t="shared" ref="D18:S18" si="10">$C$3-D11*D7</f>
        <v>-1.5555555555555558</v>
      </c>
      <c r="E18" s="3">
        <f t="shared" si="10"/>
        <v>-1.2000000000000002</v>
      </c>
      <c r="F18" s="3">
        <f t="shared" si="10"/>
        <v>-0.90909090909090917</v>
      </c>
      <c r="G18" s="3">
        <f t="shared" si="10"/>
        <v>-0.66666666666666652</v>
      </c>
      <c r="H18" s="3">
        <f t="shared" si="10"/>
        <v>-0.46153846153846123</v>
      </c>
      <c r="I18" s="3">
        <f t="shared" si="10"/>
        <v>-0.28571428571428514</v>
      </c>
      <c r="J18" s="3">
        <f t="shared" si="10"/>
        <v>-0.13333333333333286</v>
      </c>
      <c r="K18" s="3">
        <f t="shared" si="10"/>
        <v>0</v>
      </c>
      <c r="L18" s="3">
        <f t="shared" si="10"/>
        <v>0.11764705882352999</v>
      </c>
      <c r="M18" s="3">
        <f t="shared" si="10"/>
        <v>0.22222222222222276</v>
      </c>
      <c r="N18" s="3">
        <f t="shared" si="10"/>
        <v>0.31578947368421117</v>
      </c>
      <c r="O18" s="3">
        <f t="shared" si="10"/>
        <v>0.40000000000000058</v>
      </c>
      <c r="P18" s="3">
        <f t="shared" si="10"/>
        <v>0.47619047619047683</v>
      </c>
      <c r="Q18" s="3">
        <f t="shared" si="10"/>
        <v>0.54545454545454608</v>
      </c>
      <c r="R18" s="3">
        <f t="shared" si="10"/>
        <v>0.60869565217391375</v>
      </c>
      <c r="S18" s="3">
        <f t="shared" si="10"/>
        <v>0.6666666666666673</v>
      </c>
      <c r="T18" s="3"/>
      <c r="U18" s="3"/>
      <c r="V18" s="3"/>
      <c r="W18" s="3"/>
    </row>
    <row r="20" spans="1:23" x14ac:dyDescent="0.45">
      <c r="A20" s="4" t="s">
        <v>21</v>
      </c>
    </row>
    <row r="21" spans="1:23" x14ac:dyDescent="0.45">
      <c r="A21" t="str">
        <f>A11</f>
        <v>Gas into CHP</v>
      </c>
      <c r="B21" t="s">
        <v>12</v>
      </c>
      <c r="C21" s="3">
        <f>C11</f>
        <v>5</v>
      </c>
      <c r="D21" s="3">
        <f t="shared" ref="D21:P21" si="11">D11</f>
        <v>4.4444444444444446</v>
      </c>
      <c r="E21" s="3">
        <f t="shared" si="11"/>
        <v>4</v>
      </c>
      <c r="F21" s="3">
        <f t="shared" si="11"/>
        <v>3.6363636363636362</v>
      </c>
      <c r="G21" s="3">
        <f t="shared" si="11"/>
        <v>3.333333333333333</v>
      </c>
      <c r="H21" s="3">
        <f t="shared" si="11"/>
        <v>3.0769230769230762</v>
      </c>
      <c r="I21" s="3">
        <f t="shared" si="11"/>
        <v>2.8571428571428563</v>
      </c>
      <c r="J21" s="3">
        <f t="shared" si="11"/>
        <v>2.6666666666666661</v>
      </c>
      <c r="K21" s="3">
        <f t="shared" si="11"/>
        <v>2.4999999999999991</v>
      </c>
      <c r="L21" s="3">
        <f t="shared" si="11"/>
        <v>2.3529411764705874</v>
      </c>
      <c r="M21" s="3">
        <f t="shared" si="11"/>
        <v>2.2222222222222214</v>
      </c>
      <c r="N21" s="3">
        <f t="shared" si="11"/>
        <v>2.1052631578947358</v>
      </c>
      <c r="O21" s="3">
        <f t="shared" si="11"/>
        <v>1.9999999999999991</v>
      </c>
      <c r="P21" s="3">
        <f t="shared" si="11"/>
        <v>1.9047619047619038</v>
      </c>
      <c r="Q21" s="3">
        <f t="shared" ref="Q21:S21" si="12">Q11</f>
        <v>1.8181818181818172</v>
      </c>
      <c r="R21" s="3">
        <f t="shared" si="12"/>
        <v>1.7391304347826078</v>
      </c>
      <c r="S21" s="3">
        <f t="shared" si="12"/>
        <v>1.6666666666666659</v>
      </c>
      <c r="T21" s="3"/>
      <c r="U21" s="3"/>
      <c r="V21" s="3"/>
      <c r="W21" s="3"/>
    </row>
    <row r="22" spans="1:23" x14ac:dyDescent="0.45">
      <c r="A22" t="str">
        <f>A14</f>
        <v>Gas into boilers</v>
      </c>
      <c r="B22" t="s">
        <v>12</v>
      </c>
      <c r="C22">
        <f>$C$3/$C$4</f>
        <v>1.25</v>
      </c>
      <c r="D22">
        <f t="shared" ref="D22:S22" si="13">$C$3/$C$4</f>
        <v>1.25</v>
      </c>
      <c r="E22">
        <f t="shared" si="13"/>
        <v>1.25</v>
      </c>
      <c r="F22">
        <f t="shared" si="13"/>
        <v>1.25</v>
      </c>
      <c r="G22">
        <f t="shared" si="13"/>
        <v>1.25</v>
      </c>
      <c r="H22">
        <f t="shared" si="13"/>
        <v>1.25</v>
      </c>
      <c r="I22">
        <f t="shared" si="13"/>
        <v>1.25</v>
      </c>
      <c r="J22">
        <f t="shared" si="13"/>
        <v>1.25</v>
      </c>
      <c r="K22">
        <f t="shared" si="13"/>
        <v>1.25</v>
      </c>
      <c r="L22">
        <f t="shared" si="13"/>
        <v>1.25</v>
      </c>
      <c r="M22">
        <f t="shared" si="13"/>
        <v>1.25</v>
      </c>
      <c r="N22">
        <f t="shared" si="13"/>
        <v>1.25</v>
      </c>
      <c r="O22">
        <f t="shared" si="13"/>
        <v>1.25</v>
      </c>
      <c r="P22">
        <f t="shared" si="13"/>
        <v>1.25</v>
      </c>
      <c r="Q22">
        <f t="shared" si="13"/>
        <v>1.25</v>
      </c>
      <c r="R22">
        <f t="shared" si="13"/>
        <v>1.25</v>
      </c>
      <c r="S22">
        <f t="shared" si="13"/>
        <v>1.25</v>
      </c>
    </row>
    <row r="23" spans="1:23" x14ac:dyDescent="0.45">
      <c r="A23" t="str">
        <f>A15</f>
        <v>Total gas</v>
      </c>
      <c r="B23" t="s">
        <v>12</v>
      </c>
      <c r="C23" s="3">
        <f>SUM(C21:C22)</f>
        <v>6.25</v>
      </c>
      <c r="D23" s="3">
        <f t="shared" ref="D23:P23" si="14">SUM(D21:D22)</f>
        <v>5.6944444444444446</v>
      </c>
      <c r="E23" s="3">
        <f t="shared" si="14"/>
        <v>5.25</v>
      </c>
      <c r="F23" s="3">
        <f t="shared" si="14"/>
        <v>4.8863636363636367</v>
      </c>
      <c r="G23" s="3">
        <f t="shared" si="14"/>
        <v>4.583333333333333</v>
      </c>
      <c r="H23" s="3">
        <f t="shared" si="14"/>
        <v>4.3269230769230766</v>
      </c>
      <c r="I23" s="3">
        <f t="shared" si="14"/>
        <v>4.1071428571428559</v>
      </c>
      <c r="J23" s="3">
        <f t="shared" si="14"/>
        <v>3.9166666666666661</v>
      </c>
      <c r="K23" s="3">
        <f t="shared" si="14"/>
        <v>3.7499999999999991</v>
      </c>
      <c r="L23" s="3">
        <f t="shared" si="14"/>
        <v>3.6029411764705874</v>
      </c>
      <c r="M23" s="3">
        <f t="shared" si="14"/>
        <v>3.4722222222222214</v>
      </c>
      <c r="N23" s="3">
        <f t="shared" si="14"/>
        <v>3.3552631578947358</v>
      </c>
      <c r="O23" s="3">
        <f t="shared" si="14"/>
        <v>3.2499999999999991</v>
      </c>
      <c r="P23" s="3">
        <f t="shared" si="14"/>
        <v>3.1547619047619038</v>
      </c>
      <c r="Q23" s="3">
        <f t="shared" ref="Q23" si="15">SUM(Q21:Q22)</f>
        <v>3.0681818181818175</v>
      </c>
      <c r="R23" s="3">
        <f t="shared" ref="R23" si="16">SUM(R21:R22)</f>
        <v>2.9891304347826075</v>
      </c>
      <c r="S23" s="3">
        <f t="shared" ref="S23" si="17">SUM(S21:S22)</f>
        <v>2.9166666666666661</v>
      </c>
      <c r="T23" s="3"/>
      <c r="U23" s="3"/>
      <c r="V23" s="3"/>
      <c r="W23" s="3"/>
    </row>
    <row r="24" spans="1:23" x14ac:dyDescent="0.45">
      <c r="A24" t="str">
        <f>A16</f>
        <v>Carbon</v>
      </c>
      <c r="B24" t="s">
        <v>22</v>
      </c>
      <c r="C24" s="2">
        <f>C23*$C$1</f>
        <v>1.1499999999999999</v>
      </c>
      <c r="D24" s="2">
        <f t="shared" ref="D24:P24" si="18">D23*$C$1</f>
        <v>1.0477777777777777</v>
      </c>
      <c r="E24" s="2">
        <f t="shared" si="18"/>
        <v>0.96599999999999997</v>
      </c>
      <c r="F24" s="2">
        <f t="shared" si="18"/>
        <v>0.89909090909090916</v>
      </c>
      <c r="G24" s="2">
        <f t="shared" si="18"/>
        <v>0.84333333333333327</v>
      </c>
      <c r="H24" s="2">
        <f t="shared" si="18"/>
        <v>0.7961538461538461</v>
      </c>
      <c r="I24" s="2">
        <f t="shared" si="18"/>
        <v>0.75571428571428545</v>
      </c>
      <c r="J24" s="2">
        <f t="shared" si="18"/>
        <v>0.72066666666666657</v>
      </c>
      <c r="K24" s="2">
        <f t="shared" si="18"/>
        <v>0.68999999999999984</v>
      </c>
      <c r="L24" s="2">
        <f t="shared" si="18"/>
        <v>0.66294117647058803</v>
      </c>
      <c r="M24" s="2">
        <f t="shared" si="18"/>
        <v>0.63888888888888873</v>
      </c>
      <c r="N24" s="2">
        <f t="shared" si="18"/>
        <v>0.61736842105263134</v>
      </c>
      <c r="O24" s="2">
        <f t="shared" si="18"/>
        <v>0.59799999999999986</v>
      </c>
      <c r="P24" s="2">
        <f t="shared" si="18"/>
        <v>0.58047619047619026</v>
      </c>
      <c r="Q24" s="2">
        <f t="shared" ref="Q24" si="19">Q23*$C$1</f>
        <v>0.56454545454545435</v>
      </c>
      <c r="R24" s="2">
        <f t="shared" ref="R24" si="20">R23*$C$1</f>
        <v>0.54999999999999982</v>
      </c>
      <c r="S24" s="2">
        <f t="shared" ref="S24" si="21">S23*$C$1</f>
        <v>0.53666666666666651</v>
      </c>
      <c r="T24" s="2"/>
      <c r="U24" s="2"/>
      <c r="V24" s="2"/>
      <c r="W24" s="2"/>
    </row>
    <row r="25" spans="1:23" x14ac:dyDescent="0.45">
      <c r="A25" t="str">
        <f>A17</f>
        <v>Carbon intensity</v>
      </c>
      <c r="B25" t="s">
        <v>4</v>
      </c>
      <c r="C25" s="2">
        <f>C24/$C$2</f>
        <v>1.1499999999999999</v>
      </c>
      <c r="D25" s="2">
        <f t="shared" ref="D25:P25" si="22">D24/$C$2</f>
        <v>1.0477777777777777</v>
      </c>
      <c r="E25" s="2">
        <f t="shared" si="22"/>
        <v>0.96599999999999997</v>
      </c>
      <c r="F25" s="2">
        <f t="shared" si="22"/>
        <v>0.89909090909090916</v>
      </c>
      <c r="G25" s="2">
        <f t="shared" si="22"/>
        <v>0.84333333333333327</v>
      </c>
      <c r="H25" s="2">
        <f t="shared" si="22"/>
        <v>0.7961538461538461</v>
      </c>
      <c r="I25" s="2">
        <f t="shared" si="22"/>
        <v>0.75571428571428545</v>
      </c>
      <c r="J25" s="2">
        <f t="shared" si="22"/>
        <v>0.72066666666666657</v>
      </c>
      <c r="K25" s="2">
        <f t="shared" si="22"/>
        <v>0.68999999999999984</v>
      </c>
      <c r="L25" s="2">
        <f t="shared" si="22"/>
        <v>0.66294117647058803</v>
      </c>
      <c r="M25" s="2">
        <f t="shared" si="22"/>
        <v>0.63888888888888873</v>
      </c>
      <c r="N25" s="2">
        <f t="shared" si="22"/>
        <v>0.61736842105263134</v>
      </c>
      <c r="O25" s="2">
        <f t="shared" si="22"/>
        <v>0.59799999999999986</v>
      </c>
      <c r="P25" s="2">
        <f t="shared" si="22"/>
        <v>0.58047619047619026</v>
      </c>
      <c r="Q25" s="2">
        <f t="shared" ref="Q25" si="23">Q24/$C$2</f>
        <v>0.56454545454545435</v>
      </c>
      <c r="R25" s="2">
        <f t="shared" ref="R25" si="24">R24/$C$2</f>
        <v>0.54999999999999982</v>
      </c>
      <c r="S25" s="2">
        <f t="shared" ref="S25" si="25">S24/$C$2</f>
        <v>0.53666666666666651</v>
      </c>
      <c r="T25" s="2"/>
      <c r="U25" s="2"/>
      <c r="V25" s="2"/>
      <c r="W25" s="2"/>
    </row>
    <row r="26" spans="1:23" x14ac:dyDescent="0.45">
      <c r="C26" s="2">
        <f>C24-C16</f>
        <v>0.22999999999999998</v>
      </c>
      <c r="D26" s="2">
        <f t="shared" ref="D26:S26" si="26">D24-D16</f>
        <v>0.22999999999999987</v>
      </c>
      <c r="E26" s="2">
        <f t="shared" si="26"/>
        <v>0.22999999999999998</v>
      </c>
      <c r="F26" s="2">
        <f t="shared" si="26"/>
        <v>0.23000000000000009</v>
      </c>
      <c r="G26" s="2">
        <f t="shared" si="26"/>
        <v>0.22999999999999998</v>
      </c>
      <c r="H26" s="2">
        <f t="shared" si="26"/>
        <v>0.23000000000000009</v>
      </c>
      <c r="I26" s="2">
        <f t="shared" si="26"/>
        <v>0.22999999999999987</v>
      </c>
      <c r="J26" s="2">
        <f t="shared" si="26"/>
        <v>0.23000000000000004</v>
      </c>
      <c r="K26" s="2">
        <f t="shared" si="26"/>
        <v>0.22999999999999987</v>
      </c>
      <c r="L26" s="2">
        <f t="shared" si="26"/>
        <v>0.20294117647058807</v>
      </c>
      <c r="M26" s="2">
        <f t="shared" si="26"/>
        <v>0.17888888888888876</v>
      </c>
      <c r="N26" s="2">
        <f t="shared" si="26"/>
        <v>0.15736842105263138</v>
      </c>
      <c r="O26" s="2">
        <f t="shared" si="26"/>
        <v>0.1379999999999999</v>
      </c>
      <c r="P26" s="2">
        <f t="shared" si="26"/>
        <v>0.12047619047619029</v>
      </c>
      <c r="Q26" s="2">
        <f t="shared" si="26"/>
        <v>0.10454545454545439</v>
      </c>
      <c r="R26" s="2">
        <f t="shared" si="26"/>
        <v>8.9999999999999858E-2</v>
      </c>
      <c r="S26" s="2">
        <f t="shared" si="26"/>
        <v>7.666666666666655E-2</v>
      </c>
      <c r="T26" s="2"/>
      <c r="U26" s="2"/>
      <c r="V26" s="2"/>
      <c r="W26" s="2"/>
    </row>
    <row r="27" spans="1:23" x14ac:dyDescent="0.4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x14ac:dyDescent="0.45">
      <c r="C28" s="5" t="s">
        <v>23</v>
      </c>
      <c r="D28" s="5" t="s">
        <v>24</v>
      </c>
      <c r="E28" s="4" t="s">
        <v>26</v>
      </c>
      <c r="F28" s="5" t="s">
        <v>25</v>
      </c>
      <c r="G28" s="6"/>
    </row>
    <row r="29" spans="1:23" x14ac:dyDescent="0.45">
      <c r="A29" t="s">
        <v>18</v>
      </c>
      <c r="B29" t="s">
        <v>4</v>
      </c>
      <c r="C29">
        <v>0.50700000000000001</v>
      </c>
      <c r="D29">
        <v>0.61</v>
      </c>
      <c r="E29">
        <v>0.51200000000000001</v>
      </c>
      <c r="F29">
        <v>1.0489999999999999</v>
      </c>
      <c r="H29" t="s">
        <v>30</v>
      </c>
    </row>
    <row r="30" spans="1:23" x14ac:dyDescent="0.45">
      <c r="A30" t="s">
        <v>17</v>
      </c>
      <c r="B30" t="s">
        <v>4</v>
      </c>
      <c r="C30">
        <f>C1/C4</f>
        <v>0.22999999999999998</v>
      </c>
      <c r="D30">
        <f>C30</f>
        <v>0.22999999999999998</v>
      </c>
      <c r="E30">
        <f t="shared" ref="E30" si="27">D30</f>
        <v>0.22999999999999998</v>
      </c>
      <c r="F30">
        <f>E30</f>
        <v>0.22999999999999998</v>
      </c>
    </row>
    <row r="31" spans="1:23" x14ac:dyDescent="0.45">
      <c r="A31" t="s">
        <v>19</v>
      </c>
      <c r="B31" t="s">
        <v>4</v>
      </c>
      <c r="C31">
        <f>SUM(C29:C30)</f>
        <v>0.73699999999999999</v>
      </c>
      <c r="D31">
        <f t="shared" ref="D31:F31" si="28">SUM(D29:D30)</f>
        <v>0.84</v>
      </c>
      <c r="E31">
        <f t="shared" si="28"/>
        <v>0.74199999999999999</v>
      </c>
      <c r="F31">
        <f t="shared" si="28"/>
        <v>1.2789999999999999</v>
      </c>
    </row>
    <row r="32" spans="1:23" x14ac:dyDescent="0.45">
      <c r="A32" t="str">
        <f>A31</f>
        <v>No CHP carbon intensity</v>
      </c>
      <c r="B32" t="s">
        <v>33</v>
      </c>
      <c r="C32">
        <f>C29*$C$2+C30*$C$3</f>
        <v>0.73699999999999999</v>
      </c>
      <c r="D32">
        <f t="shared" ref="D32:F32" si="29">D29*$C$2+D30*$C$3</f>
        <v>0.84</v>
      </c>
      <c r="E32">
        <f t="shared" si="29"/>
        <v>0.74199999999999999</v>
      </c>
      <c r="F32">
        <f t="shared" si="29"/>
        <v>1.2789999999999999</v>
      </c>
    </row>
    <row r="34" spans="1:6" x14ac:dyDescent="0.45">
      <c r="A34" t="s">
        <v>27</v>
      </c>
    </row>
    <row r="35" spans="1:6" x14ac:dyDescent="0.45">
      <c r="A35" t="s">
        <v>28</v>
      </c>
      <c r="C35" s="1">
        <f>C6</f>
        <v>0.2</v>
      </c>
      <c r="D35" s="1">
        <f>C35</f>
        <v>0.2</v>
      </c>
      <c r="E35" s="1">
        <f t="shared" ref="E35" si="30">D35</f>
        <v>0.2</v>
      </c>
      <c r="F35" s="1">
        <f>E35</f>
        <v>0.2</v>
      </c>
    </row>
    <row r="36" spans="1:6" x14ac:dyDescent="0.45">
      <c r="C36" s="1">
        <f>S6</f>
        <v>0.60000000000000031</v>
      </c>
      <c r="D36" s="1">
        <f>C36</f>
        <v>0.60000000000000031</v>
      </c>
      <c r="E36" s="1">
        <f t="shared" ref="E36" si="31">D36</f>
        <v>0.60000000000000031</v>
      </c>
      <c r="F36" s="1">
        <f>E36</f>
        <v>0.60000000000000031</v>
      </c>
    </row>
    <row r="37" spans="1:6" x14ac:dyDescent="0.45">
      <c r="A37" t="s">
        <v>29</v>
      </c>
      <c r="C37">
        <f>C$32</f>
        <v>0.73699999999999999</v>
      </c>
      <c r="D37">
        <f>D$32</f>
        <v>0.84</v>
      </c>
      <c r="E37">
        <f>E$32</f>
        <v>0.74199999999999999</v>
      </c>
      <c r="F37">
        <f>F$32</f>
        <v>1.2789999999999999</v>
      </c>
    </row>
    <row r="38" spans="1:6" x14ac:dyDescent="0.45">
      <c r="C38">
        <f>C37</f>
        <v>0.73699999999999999</v>
      </c>
      <c r="D38">
        <f t="shared" ref="D38:F38" si="32">D37</f>
        <v>0.84</v>
      </c>
      <c r="E38">
        <f t="shared" si="32"/>
        <v>0.74199999999999999</v>
      </c>
      <c r="F38">
        <f t="shared" si="32"/>
        <v>1.2789999999999999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Green</dc:creator>
  <cp:lastModifiedBy>Adam Green</cp:lastModifiedBy>
  <dcterms:created xsi:type="dcterms:W3CDTF">2017-01-09T07:57:51Z</dcterms:created>
  <dcterms:modified xsi:type="dcterms:W3CDTF">2017-01-15T11:47:22Z</dcterms:modified>
</cp:coreProperties>
</file>