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codeName="ThisWorkbook"/>
  <xr:revisionPtr revIDLastSave="0" documentId="13_ncr:1_{00585719-54A8-4BF1-AABB-09C1ECFF7B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mytable">Sheet1!$N$17:$P$25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96" i="3"/>
  <c r="F96" i="3"/>
  <c r="C12" i="1" l="1"/>
  <c r="G86" i="3" l="1"/>
  <c r="G85" i="3"/>
  <c r="F15" i="3" l="1"/>
  <c r="G15" i="3"/>
  <c r="F20" i="3"/>
  <c r="G20" i="3"/>
  <c r="F65" i="3" l="1"/>
  <c r="G65" i="3" s="1"/>
  <c r="D14" i="1" l="1"/>
  <c r="E12" i="1" l="1"/>
  <c r="G32" i="1" l="1"/>
  <c r="G33" i="1"/>
  <c r="G34" i="1"/>
  <c r="F57" i="3"/>
  <c r="G57" i="3" s="1"/>
  <c r="F49" i="3"/>
  <c r="G49" i="3"/>
  <c r="F106" i="3" l="1"/>
  <c r="F104" i="3"/>
  <c r="F105" i="3"/>
  <c r="F103" i="3"/>
  <c r="C11" i="1"/>
  <c r="C10" i="1"/>
  <c r="H14" i="1" l="1"/>
  <c r="F101" i="3" l="1"/>
  <c r="F102" i="3"/>
  <c r="F100" i="3"/>
  <c r="F55" i="3" l="1"/>
  <c r="G55" i="3" s="1"/>
  <c r="F98" i="3" l="1"/>
  <c r="G99" i="3"/>
  <c r="F99" i="3"/>
  <c r="G98" i="3" s="1"/>
  <c r="G87" i="3" l="1"/>
  <c r="F69" i="3" l="1"/>
  <c r="G69" i="3" s="1"/>
  <c r="G84" i="3" l="1"/>
  <c r="G90" i="3" l="1"/>
  <c r="G91" i="3"/>
  <c r="G89" i="3"/>
  <c r="F95" i="3" l="1"/>
  <c r="G95" i="3" s="1"/>
  <c r="F97" i="3"/>
  <c r="G97" i="3" s="1"/>
  <c r="F92" i="3" l="1"/>
  <c r="G92" i="3" s="1"/>
  <c r="F26" i="3" l="1"/>
  <c r="G26" i="3" s="1"/>
  <c r="F24" i="3"/>
  <c r="G24" i="3" s="1"/>
  <c r="F21" i="3" l="1"/>
  <c r="G21" i="3" s="1"/>
  <c r="F3" i="3"/>
  <c r="F4" i="3"/>
  <c r="G4" i="3" s="1"/>
  <c r="F5" i="3"/>
  <c r="G5" i="3" s="1"/>
  <c r="F6" i="3"/>
  <c r="F7" i="3"/>
  <c r="F8" i="3"/>
  <c r="G8" i="3" s="1"/>
  <c r="F9" i="3"/>
  <c r="G9" i="3" s="1"/>
  <c r="F10" i="3"/>
  <c r="F11" i="3"/>
  <c r="F12" i="3"/>
  <c r="G12" i="3" s="1"/>
  <c r="F13" i="3"/>
  <c r="G13" i="3" s="1"/>
  <c r="F14" i="3"/>
  <c r="F16" i="3"/>
  <c r="F17" i="3"/>
  <c r="G17" i="3" s="1"/>
  <c r="F18" i="3"/>
  <c r="G18" i="3" s="1"/>
  <c r="F19" i="3"/>
  <c r="F22" i="3"/>
  <c r="F23" i="3"/>
  <c r="G23" i="3" s="1"/>
  <c r="F25" i="3"/>
  <c r="G25" i="3" s="1"/>
  <c r="F27" i="3"/>
  <c r="F28" i="3"/>
  <c r="F29" i="3"/>
  <c r="G29" i="3" s="1"/>
  <c r="F30" i="3"/>
  <c r="G30" i="3" s="1"/>
  <c r="F31" i="3"/>
  <c r="F32" i="3"/>
  <c r="F33" i="3"/>
  <c r="G33" i="3" s="1"/>
  <c r="F34" i="3"/>
  <c r="G34" i="3" s="1"/>
  <c r="F35" i="3"/>
  <c r="F36" i="3"/>
  <c r="F37" i="3"/>
  <c r="G37" i="3" s="1"/>
  <c r="F38" i="3"/>
  <c r="G38" i="3" s="1"/>
  <c r="F39" i="3"/>
  <c r="F40" i="3"/>
  <c r="F41" i="3"/>
  <c r="G41" i="3" s="1"/>
  <c r="F42" i="3"/>
  <c r="G42" i="3" s="1"/>
  <c r="F43" i="3"/>
  <c r="F44" i="3"/>
  <c r="F45" i="3"/>
  <c r="G45" i="3" s="1"/>
  <c r="F46" i="3"/>
  <c r="G46" i="3" s="1"/>
  <c r="F47" i="3"/>
  <c r="F48" i="3"/>
  <c r="F50" i="3"/>
  <c r="G50" i="3" s="1"/>
  <c r="F51" i="3"/>
  <c r="G51" i="3" s="1"/>
  <c r="F52" i="3"/>
  <c r="F53" i="3"/>
  <c r="F54" i="3"/>
  <c r="G54" i="3" s="1"/>
  <c r="F56" i="3"/>
  <c r="G56" i="3" s="1"/>
  <c r="F58" i="3"/>
  <c r="F59" i="3"/>
  <c r="F60" i="3"/>
  <c r="G60" i="3" s="1"/>
  <c r="F61" i="3"/>
  <c r="G61" i="3" s="1"/>
  <c r="F62" i="3"/>
  <c r="F63" i="3"/>
  <c r="F64" i="3"/>
  <c r="G64" i="3" s="1"/>
  <c r="F66" i="3"/>
  <c r="G66" i="3" s="1"/>
  <c r="F67" i="3"/>
  <c r="F68" i="3"/>
  <c r="F70" i="3"/>
  <c r="G70" i="3" s="1"/>
  <c r="F71" i="3"/>
  <c r="G71" i="3" s="1"/>
  <c r="F72" i="3"/>
  <c r="F73" i="3"/>
  <c r="F74" i="3"/>
  <c r="G74" i="3" s="1"/>
  <c r="F75" i="3"/>
  <c r="G75" i="3" s="1"/>
  <c r="F76" i="3"/>
  <c r="F77" i="3"/>
  <c r="F78" i="3"/>
  <c r="G78" i="3" s="1"/>
  <c r="F79" i="3"/>
  <c r="G79" i="3" s="1"/>
  <c r="F80" i="3"/>
  <c r="F81" i="3"/>
  <c r="F82" i="3"/>
  <c r="G82" i="3" s="1"/>
  <c r="F83" i="3"/>
  <c r="G83" i="3" s="1"/>
  <c r="F88" i="3"/>
  <c r="F93" i="3"/>
  <c r="F2" i="3"/>
  <c r="G2" i="3" s="1"/>
  <c r="G3" i="3"/>
  <c r="G6" i="3"/>
  <c r="G7" i="3"/>
  <c r="G10" i="3"/>
  <c r="G11" i="3"/>
  <c r="G14" i="3"/>
  <c r="G16" i="3"/>
  <c r="G19" i="3"/>
  <c r="G22" i="3"/>
  <c r="G27" i="3"/>
  <c r="G28" i="3"/>
  <c r="G31" i="3"/>
  <c r="G32" i="3"/>
  <c r="G35" i="3"/>
  <c r="G36" i="3"/>
  <c r="G39" i="3"/>
  <c r="G40" i="3"/>
  <c r="G43" i="3"/>
  <c r="G44" i="3"/>
  <c r="G47" i="3"/>
  <c r="G48" i="3"/>
  <c r="G52" i="3"/>
  <c r="G53" i="3"/>
  <c r="G58" i="3"/>
  <c r="G59" i="3"/>
  <c r="G62" i="3"/>
  <c r="G63" i="3"/>
  <c r="G67" i="3"/>
  <c r="G68" i="3"/>
  <c r="G72" i="3"/>
  <c r="G73" i="3"/>
  <c r="G76" i="3"/>
  <c r="G77" i="3"/>
  <c r="G80" i="3"/>
  <c r="G81" i="3"/>
  <c r="G88" i="3"/>
  <c r="G93" i="3"/>
  <c r="H31" i="1" l="1"/>
  <c r="H32" i="1" s="1"/>
  <c r="H33" i="1" l="1"/>
  <c r="H34" i="1"/>
  <c r="H36" i="1" l="1"/>
  <c r="C23" i="1" s="1"/>
  <c r="B33" i="1"/>
</calcChain>
</file>

<file path=xl/sharedStrings.xml><?xml version="1.0" encoding="utf-8"?>
<sst xmlns="http://schemas.openxmlformats.org/spreadsheetml/2006/main" count="284" uniqueCount="244">
  <si>
    <t>GSTIN : 06BXXPD1191C1ZJ</t>
  </si>
  <si>
    <t>ORIGINAL FOR BUYER</t>
  </si>
  <si>
    <r>
      <t xml:space="preserve">                 </t>
    </r>
    <r>
      <rPr>
        <b/>
        <sz val="36"/>
        <color rgb="FFC00000"/>
        <rFont val="Calibri"/>
        <family val="2"/>
        <scheme val="minor"/>
      </rPr>
      <t>SARASWATI ENTERPRISES</t>
    </r>
  </si>
  <si>
    <r>
      <rPr>
        <b/>
        <sz val="30"/>
        <color rgb="FFCC0000"/>
        <rFont val="Times New Roman"/>
        <family val="1"/>
      </rPr>
      <t>SARASWATI</t>
    </r>
    <r>
      <rPr>
        <b/>
        <sz val="30"/>
        <color rgb="FFFF0000"/>
        <rFont val="Times New Roman"/>
        <family val="1"/>
      </rPr>
      <t xml:space="preserve">  </t>
    </r>
    <r>
      <rPr>
        <b/>
        <sz val="30"/>
        <color rgb="FFCC0000"/>
        <rFont val="Times New Roman"/>
        <family val="1"/>
      </rPr>
      <t>ENTERPRISES</t>
    </r>
  </si>
  <si>
    <t>Distributors : Oris Industries, Mumbai</t>
  </si>
  <si>
    <t xml:space="preserve"> </t>
  </si>
  <si>
    <t>DATE</t>
  </si>
  <si>
    <t xml:space="preserve">Buyer: </t>
  </si>
  <si>
    <t>BUYER'S</t>
  </si>
  <si>
    <t>STATE CODE</t>
  </si>
  <si>
    <t xml:space="preserve">Payment Term  : </t>
  </si>
  <si>
    <t>S.NO.</t>
  </si>
  <si>
    <t>PARTICULAR'S</t>
  </si>
  <si>
    <t>HSN CODE</t>
  </si>
  <si>
    <t>RATE      PER KG.</t>
  </si>
  <si>
    <t xml:space="preserve">      AMOUNT              Rs.                   P.</t>
  </si>
  <si>
    <t>CARTAGE</t>
  </si>
  <si>
    <t>Total Taxable Value</t>
  </si>
  <si>
    <t>IGST   @</t>
  </si>
  <si>
    <t>CGST  @</t>
  </si>
  <si>
    <t>SGST  @</t>
  </si>
  <si>
    <t>R/O</t>
  </si>
  <si>
    <t xml:space="preserve">GRAND TOTAL </t>
  </si>
  <si>
    <t>Terms &amp; condition:</t>
  </si>
  <si>
    <t>For SARASWATI  ENTERPRISES</t>
  </si>
  <si>
    <t>Authorised Signatory</t>
  </si>
  <si>
    <r>
      <rPr>
        <b/>
        <sz val="14"/>
        <color theme="1"/>
        <rFont val="Calibri"/>
        <family val="2"/>
        <scheme val="minor"/>
      </rPr>
      <t xml:space="preserve"> TAX  INVOICE  </t>
    </r>
    <r>
      <rPr>
        <b/>
        <sz val="12"/>
        <color theme="1"/>
        <rFont val="Calibri"/>
        <family val="2"/>
        <scheme val="minor"/>
      </rPr>
      <t xml:space="preserve">   </t>
    </r>
    <r>
      <rPr>
        <sz val="12"/>
        <color theme="1"/>
        <rFont val="Calibri"/>
        <family val="2"/>
        <scheme val="minor"/>
      </rPr>
      <t>valid for input tax</t>
    </r>
  </si>
  <si>
    <t xml:space="preserve">Vehicle.No. </t>
  </si>
  <si>
    <t>2.Goods once sold will not be taken back.</t>
  </si>
  <si>
    <t>4.Bank detail as under: ICICI BANK LTD.      IFS CODE : ICIC0001400.</t>
  </si>
  <si>
    <t xml:space="preserve">A/C NO. 140005000504.  Address:   SEC.29 FARIDABAD  HR.   </t>
  </si>
  <si>
    <t xml:space="preserve">         FARIDABAD, HARYANA 121003</t>
  </si>
  <si>
    <t xml:space="preserve">         PLOT NO. 88, NEW DLF INDUSTRIAL AREA</t>
  </si>
  <si>
    <t xml:space="preserve"> GSTIN : 06AICPA3890J1ZD</t>
  </si>
  <si>
    <t>DESIZE CONC. EX</t>
  </si>
  <si>
    <t>M/S CREATIVE DYEING &amp; PRINTING MILLS P. LTD.</t>
  </si>
  <si>
    <t>M/S DASHA  CREATION</t>
  </si>
  <si>
    <t>M/S DIVYANSH DYES &amp; CHEMICALS</t>
  </si>
  <si>
    <t xml:space="preserve">M/S GURUDEV  TEX  PRINT </t>
  </si>
  <si>
    <t xml:space="preserve">         14/3 MAIN MATHURA ROAD</t>
  </si>
  <si>
    <t xml:space="preserve"> GSTIN : 06AABCC8332R1Z9</t>
  </si>
  <si>
    <t xml:space="preserve">        D.L.F. INDUSTRIAL AREA</t>
  </si>
  <si>
    <t xml:space="preserve">        FARIDABAD, HARYANA 121003</t>
  </si>
  <si>
    <t xml:space="preserve"> GSTIN : 06AACCD7301G1Z3</t>
  </si>
  <si>
    <t xml:space="preserve">         14/5 MAIN MATHURA ROAD</t>
  </si>
  <si>
    <t xml:space="preserve"> GSTIN : 06BDDPD9528F1ZP</t>
  </si>
  <si>
    <t>M/S PRAKASH  TEXTILES</t>
  </si>
  <si>
    <t xml:space="preserve">        101, VILLAGE- SEHRAWAK, JASANA</t>
  </si>
  <si>
    <t xml:space="preserve">        FARIDABAD, HARYANA 121004</t>
  </si>
  <si>
    <t xml:space="preserve"> GSTIN : 06BPNPP1739N1Z8</t>
  </si>
  <si>
    <t xml:space="preserve">        SECTOR 22 INDUSTRIAL AREA</t>
  </si>
  <si>
    <t xml:space="preserve">        FARIDABAD, HARYANA 121005</t>
  </si>
  <si>
    <t xml:space="preserve"> GSTIN : 06AAGFG1861R1ZC</t>
  </si>
  <si>
    <t xml:space="preserve">      B-15 &amp; C-18 UPSIDC IND. AREA, KOSI KALAN</t>
  </si>
  <si>
    <t xml:space="preserve">        MATHURA, UTTAR PRADESH 281403</t>
  </si>
  <si>
    <t xml:space="preserve"> GSTIN : 09AARCS1936P1ZF</t>
  </si>
  <si>
    <t xml:space="preserve">        SECTOR 25, INDUSTRIAL AREA</t>
  </si>
  <si>
    <t xml:space="preserve"> GSTIN : 06AAACH9309L1ZF</t>
  </si>
  <si>
    <t xml:space="preserve">        DHEERAJ NAGAR, NAHARPAR</t>
  </si>
  <si>
    <t xml:space="preserve"> GSTIN : 06ATNPS1834P1ZP</t>
  </si>
  <si>
    <t>S.NO</t>
  </si>
  <si>
    <t>COMPANY NAME</t>
  </si>
  <si>
    <t>ADDRESS</t>
  </si>
  <si>
    <t>LOCATION</t>
  </si>
  <si>
    <t>GSTIN</t>
  </si>
  <si>
    <t>ACETIC ACID</t>
  </si>
  <si>
    <t>TEMS</t>
  </si>
  <si>
    <t>RATE/KG</t>
  </si>
  <si>
    <t>CGST%</t>
  </si>
  <si>
    <t>SGST%</t>
  </si>
  <si>
    <t>IGST%</t>
  </si>
  <si>
    <t>ACID SLURRY</t>
  </si>
  <si>
    <t>BINDER  SPL</t>
  </si>
  <si>
    <t>CAUSTIC SODA FLAKES</t>
  </si>
  <si>
    <t>DESIZE  LET</t>
  </si>
  <si>
    <t>HYDROGEN PEROXIDE</t>
  </si>
  <si>
    <t>HYDRO SULPHITE</t>
  </si>
  <si>
    <t>MEGASOFT 7602</t>
  </si>
  <si>
    <t>INDOZYME BIO DS LIQ.</t>
  </si>
  <si>
    <t>MEGHAWHITE  2B</t>
  </si>
  <si>
    <t>NEUTRATEX</t>
  </si>
  <si>
    <t>NYLON CLOTH SUPER 12X48"</t>
  </si>
  <si>
    <t>NYLON CLOTH SUPER 16X64"</t>
  </si>
  <si>
    <t>NYLON CLOTH SUPER 20X64"</t>
  </si>
  <si>
    <t>NYLON CLOTH  20X64"</t>
  </si>
  <si>
    <t>NYLON CLOTH  16X64"</t>
  </si>
  <si>
    <t>MONO POLYESTER 100X68"</t>
  </si>
  <si>
    <t>MONO POLYESTER 120X68"</t>
  </si>
  <si>
    <t>MONO POLYESTER 160X68"</t>
  </si>
  <si>
    <t>MONO POLYESTER 180X68"</t>
  </si>
  <si>
    <t>MONO POLYESTER 140X68"</t>
  </si>
  <si>
    <t>SODA ASH LIGHT</t>
  </si>
  <si>
    <t>IGSURF 3925</t>
  </si>
  <si>
    <t>POLY VINYL ALCOHAL GH17R</t>
  </si>
  <si>
    <t>WAX HARD 1080</t>
  </si>
  <si>
    <t>DUPLICATE FOR TRANSPORTER</t>
  </si>
  <si>
    <t>BODACTIVE  BLACK  CNN</t>
  </si>
  <si>
    <t>BODACTIVE  BLUE     GB</t>
  </si>
  <si>
    <t>BODACTIVE  RED     GB</t>
  </si>
  <si>
    <t>BODACTIVE  NAVY     GB</t>
  </si>
  <si>
    <t>BODACTIVE  YELLOW  GB</t>
  </si>
  <si>
    <t>BODACTIVE  BLACK  CB150%</t>
  </si>
  <si>
    <t>REMAZOL  BLACK   NN</t>
  </si>
  <si>
    <t>REMAZOL  BLUE     RGB</t>
  </si>
  <si>
    <t>REMAZOL  G.YELLOW  RGB</t>
  </si>
  <si>
    <t>REMAZOL  RED      RGB</t>
  </si>
  <si>
    <t>REMAZOL  TURQUIOSE  G133%</t>
  </si>
  <si>
    <t>BODACTIVE  YELLOW  C4GL</t>
  </si>
  <si>
    <t>M/S B.N. MEHRA &amp; CO.</t>
  </si>
  <si>
    <t>456, DLF TOWER, 15, SHIVAJI MARG</t>
  </si>
  <si>
    <t>NEW DELHI-110015</t>
  </si>
  <si>
    <t>GSTIN: 07AADPB1287D2Z7</t>
  </si>
  <si>
    <t>SUPER MIX CLOTH 120X68"</t>
  </si>
  <si>
    <t>Creative</t>
  </si>
  <si>
    <t>Dasha Creation</t>
  </si>
  <si>
    <t>Haryana tex</t>
  </si>
  <si>
    <t>IGSURF 3390 FF (DYE FIXER)</t>
  </si>
  <si>
    <t xml:space="preserve">DESIZE CONC. EX  </t>
  </si>
  <si>
    <t>DESIZE CONC. EX  (A)</t>
  </si>
  <si>
    <r>
      <t>1.P</t>
    </r>
    <r>
      <rPr>
        <b/>
        <sz val="12"/>
        <color theme="1"/>
        <rFont val="Calibri"/>
        <family val="2"/>
        <scheme val="minor"/>
      </rPr>
      <t>lease test the product before using.</t>
    </r>
  </si>
  <si>
    <t xml:space="preserve">3.Interest @21% p.a. will be charged if the payment is </t>
  </si>
  <si>
    <t xml:space="preserve">                    not made within time.</t>
  </si>
  <si>
    <t>TX-14 TINTEX  FIRE ORANGE</t>
  </si>
  <si>
    <t>TX-11 TINTEX  AURORA PINK</t>
  </si>
  <si>
    <t xml:space="preserve"> GSTIN : 06ADTPK7542D1ZD</t>
  </si>
  <si>
    <t xml:space="preserve">      BALLI NAGAR, 14/4 MATHURA ROAD</t>
  </si>
  <si>
    <t xml:space="preserve">      14/6 MATHURA ROAD</t>
  </si>
  <si>
    <t xml:space="preserve"> GSTIN : 06ACEFS3456Q1ZJ</t>
  </si>
  <si>
    <t>M/S SUNRISE  PRINTS</t>
  </si>
  <si>
    <t>M/S NAVAL  CREATIONS</t>
  </si>
  <si>
    <t>PARAPRINT  BLACK  KT-NG</t>
  </si>
  <si>
    <t>PARAPRINT  GREEN  KT-G</t>
  </si>
  <si>
    <t>PARAPRINT  G.YELLOW  KT-RM</t>
  </si>
  <si>
    <t>PARAPRINT  NAVY BLUE  KT-NG</t>
  </si>
  <si>
    <t>PARAPRINT  ORANGE  KT-G</t>
  </si>
  <si>
    <t>PARAPRINT  RED  KT-GR</t>
  </si>
  <si>
    <t>PARAPRINT  RED VIOLET KT-R</t>
  </si>
  <si>
    <t>PARAPRINT  T.BLUE  KT-B</t>
  </si>
  <si>
    <t>PARAPRINT  VIOLET  KT-G</t>
  </si>
  <si>
    <t>PARAPRINT  L.YELLOW  KT-5G</t>
  </si>
  <si>
    <t>MONO POLYESTER 120X72"</t>
  </si>
  <si>
    <t>RUCOLASE ZA (BIO-POLICE)</t>
  </si>
  <si>
    <t>SOFTNER   ZX</t>
  </si>
  <si>
    <t>REMAZOL  BLUE  BB</t>
  </si>
  <si>
    <t>REMAZOL  ROYAL  SAM</t>
  </si>
  <si>
    <t>A-1/2-8 &amp; 9, UPSIDC INDUSTRIAL AREA, SITE-B</t>
  </si>
  <si>
    <t>SURAJPUR, GREATER NODA, UTTAR PRADESH</t>
  </si>
  <si>
    <t>GSTN: 09AACCC7258H1ZG</t>
  </si>
  <si>
    <t>M/S COLOR N STYLE PVT. LTD.</t>
  </si>
  <si>
    <t>REACTOBOND  G.YELLOW  RGB</t>
  </si>
  <si>
    <t>REACTOBOND  BLUE    RGB</t>
  </si>
  <si>
    <t>REACTOBOND  RED     RGB</t>
  </si>
  <si>
    <t>COL</t>
  </si>
  <si>
    <t>CR</t>
  </si>
  <si>
    <t>POLY VINYL ALCOHAL GH 17R</t>
  </si>
  <si>
    <t>REACTIVE  ORANGE  ME2RL</t>
  </si>
  <si>
    <t>HIM  DISCHARGE  DCP</t>
  </si>
  <si>
    <t>HIM  DIS-ACTIVATOR  DPA</t>
  </si>
  <si>
    <t>HIM  DIS-WASH  DSWA</t>
  </si>
  <si>
    <t>sunrise</t>
  </si>
  <si>
    <t>M/S SHREE KRISHNA PRINTS</t>
  </si>
  <si>
    <t>TITU COLONY, BUDHIYA NALA, TILPAT</t>
  </si>
  <si>
    <t>GSTIN: 06AZTPK1415B1ZO</t>
  </si>
  <si>
    <t>REACTOBOND  TURQUIOSE  H2GP</t>
  </si>
  <si>
    <t>HIM  DISCHARGE  DWP</t>
  </si>
  <si>
    <t>HIM  DISCHARGE  DWP  SPL</t>
  </si>
  <si>
    <t>s.krisna</t>
  </si>
  <si>
    <t>LARK</t>
  </si>
  <si>
    <t>M/S LARK INTERNATIONAL</t>
  </si>
  <si>
    <t>PLOT NO.2,SECTOR 34,DLF IND. AREA</t>
  </si>
  <si>
    <t>FARIDABAD,HARYANA 121003</t>
  </si>
  <si>
    <t>GSTIN:06AGJPB6820E1ZT</t>
  </si>
  <si>
    <t>TTE  DIS-ACTIVATOR  DPA</t>
  </si>
  <si>
    <t>TTE  PB</t>
  </si>
  <si>
    <t xml:space="preserve">PKG.  </t>
  </si>
  <si>
    <t>TTE FLAD</t>
  </si>
  <si>
    <t>M/S SILVER TRADERS</t>
  </si>
  <si>
    <t>SARIN COMPLEX, BADKHAL FLYOVER</t>
  </si>
  <si>
    <t>FARIDABAD,HARYANA 121002</t>
  </si>
  <si>
    <t>TTE  DNKP SPL</t>
  </si>
  <si>
    <t xml:space="preserve">TEXSOL 6042 </t>
  </si>
  <si>
    <t>TEXSOL 5019 DP</t>
  </si>
  <si>
    <t>QUANTITY Kgs/Mtrs</t>
  </si>
  <si>
    <t>REACTOBOND  NAVY BLUE  RGB</t>
  </si>
  <si>
    <t>TEXSOL 5032</t>
  </si>
  <si>
    <t xml:space="preserve">P.O. No.  </t>
  </si>
  <si>
    <t xml:space="preserve">SPLASH AURORA PINK </t>
  </si>
  <si>
    <t>SPL-14 FIRE ORANGE</t>
  </si>
  <si>
    <t>GREEN ACID</t>
  </si>
  <si>
    <t>DESIZE S</t>
  </si>
  <si>
    <t>Value in Words :</t>
  </si>
  <si>
    <t>TEXSOL 6032 DYE FIXER</t>
  </si>
  <si>
    <t>TTE RS (SOFTNER)</t>
  </si>
  <si>
    <t>TTE JSS (SILICONE)</t>
  </si>
  <si>
    <t xml:space="preserve">SPLASH S.YELLOW </t>
  </si>
  <si>
    <t>M/S A LA TRADERS AND PROLIFIC</t>
  </si>
  <si>
    <t>GSTIN:06BEXPP0779M1ZH</t>
  </si>
  <si>
    <t xml:space="preserve">SPL-11N AUROR PINK </t>
  </si>
  <si>
    <t>SPL-17N SATURN YELLOW</t>
  </si>
  <si>
    <t>SPL-18N SIGNAL GREEN</t>
  </si>
  <si>
    <t>SPL-21N CORONA MAGENTA</t>
  </si>
  <si>
    <t xml:space="preserve">                    : Himchem Industries, Baddi &amp;  Technotek Industries, Baddi</t>
  </si>
  <si>
    <t>M/S SUNRISE  TEXFAB</t>
  </si>
  <si>
    <t>1310 GALI NO. 2, KHERI ROAD BHARAT COLONY</t>
  </si>
  <si>
    <t>KHERI KALAN, FARIDABAD,HARYANA 121002</t>
  </si>
  <si>
    <t>GSTIN:06AYZPS5305F1ZZ</t>
  </si>
  <si>
    <t>PARAPRINT  PINK  KT-CP</t>
  </si>
  <si>
    <t>PARAPRINT  BLUE  KT-BN</t>
  </si>
  <si>
    <t>30.Days</t>
  </si>
  <si>
    <t>SHADE NO. 01, GROUND, CH. SARDUL INDUSTRIAL AREA, LAKHI NAGAR,FARIDABAD</t>
  </si>
  <si>
    <t>THROUGH</t>
  </si>
  <si>
    <t>HANDSANTOL HAND SANITIZER</t>
  </si>
  <si>
    <t>M/S OKARA ROADWAYS</t>
  </si>
  <si>
    <t>AG-39, SANJAY GHANDI TRANSPORT NAGAR</t>
  </si>
  <si>
    <t>DELHI,110042</t>
  </si>
  <si>
    <t>GSTIN:07AAAFO1437F1ZN</t>
  </si>
  <si>
    <r>
      <rPr>
        <b/>
        <sz val="12"/>
        <color theme="1"/>
        <rFont val="Calibri"/>
        <family val="2"/>
        <scheme val="minor"/>
      </rPr>
      <t>HARYANA 121003</t>
    </r>
    <r>
      <rPr>
        <sz val="12"/>
        <color theme="1"/>
        <rFont val="Calibri"/>
        <family val="2"/>
        <scheme val="minor"/>
      </rPr>
      <t>. Phone no. 0129-2250147, Mobile  : 09643587706</t>
    </r>
  </si>
  <si>
    <t xml:space="preserve"> TTE DPA ACTIVATOR</t>
  </si>
  <si>
    <t xml:space="preserve"> TTE NDWP</t>
  </si>
  <si>
    <t>BINDER  BN</t>
  </si>
  <si>
    <t>M/S ADVANCE CHEMICALS</t>
  </si>
  <si>
    <t>M/S HARYANA TEXPRINT OVERSEAS LIMITED</t>
  </si>
  <si>
    <t>M/S SIL AUTOFAB  LIMITED (III)</t>
  </si>
  <si>
    <t>M/S VIMAL TEX</t>
  </si>
  <si>
    <t>M/S JALARAM  AGENCIES</t>
  </si>
  <si>
    <t xml:space="preserve">111E/2, DLF IND. ESTATE PHASE I , </t>
  </si>
  <si>
    <t xml:space="preserve"> GSTIN : 06AAFPP2477D1ZS</t>
  </si>
  <si>
    <t>POLY VINYL ALCOHAL GH17 R</t>
  </si>
  <si>
    <t>JA</t>
  </si>
  <si>
    <t>M/S TIRUPATI TEXTILES</t>
  </si>
  <si>
    <t>PLOT NO.37,SECTOR 27-C, NEAR NHPC CHOWK,</t>
  </si>
  <si>
    <t>FARIDABAD, HARYANA 121003</t>
  </si>
  <si>
    <t>GSTIN:06AAEPA0425B1ZS</t>
  </si>
  <si>
    <t>HINDUSTAN GUAR GUM GS62K</t>
  </si>
  <si>
    <t>DECOLITE (FORMAL DEHYDE SULFFOXILATE)</t>
  </si>
  <si>
    <t xml:space="preserve">SPLASH SATURN YELLOW </t>
  </si>
  <si>
    <t>TTE FOHT</t>
  </si>
  <si>
    <t>DL01L AA7677</t>
  </si>
  <si>
    <t>B&amp;R TRANSPORT</t>
  </si>
  <si>
    <t>INVOICE NO. 2020-21 / 0036</t>
  </si>
  <si>
    <t>07.10.2020</t>
  </si>
  <si>
    <t>05.10.2020</t>
  </si>
  <si>
    <t>15x20</t>
  </si>
  <si>
    <t>EWAY No.  3012 4236 5572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</si>
</sst>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00;[Red]0.000"/>
    <numFmt numFmtId="166" formatCode="&quot;₹&quot;\ #,##0.00;[Red]&quot;₹&quot;\ #,##0.00"/>
    <numFmt numFmtId="167" formatCode="0.0;[Red]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FF0000"/>
      <name val="Times New Roman"/>
      <family val="1"/>
    </font>
    <font>
      <b/>
      <sz val="36"/>
      <color rgb="FFC00000"/>
      <name val="Calibri"/>
      <family val="2"/>
      <scheme val="minor"/>
    </font>
    <font>
      <b/>
      <sz val="30"/>
      <color rgb="FFFF0000"/>
      <name val="Times New Roman"/>
      <family val="1"/>
    </font>
    <font>
      <b/>
      <sz val="30"/>
      <color rgb="FFCC0000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indexed="64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 style="thin">
        <color indexed="64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54">
    <xf numFmtId="0" fontId="0" fillId="0" borderId="0" xfId="0"/>
    <xf numFmtId="0" fontId="2" fillId="0" borderId="1" xfId="0" applyFont="1" applyBorder="1"/>
    <xf numFmtId="0" fontId="4" fillId="0" borderId="2" xfId="0" applyFont="1" applyBorder="1" applyAlignment="1">
      <alignment horizontal="left" vertical="center" indent="5"/>
    </xf>
    <xf numFmtId="0" fontId="0" fillId="0" borderId="5" xfId="0" applyBorder="1"/>
    <xf numFmtId="164" fontId="2" fillId="0" borderId="0" xfId="0" applyNumberFormat="1" applyFont="1" applyAlignment="1">
      <alignment horizontal="center"/>
    </xf>
    <xf numFmtId="0" fontId="0" fillId="0" borderId="6" xfId="0" applyBorder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3" fillId="0" borderId="0" xfId="0" applyFont="1"/>
    <xf numFmtId="2" fontId="3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6" xfId="0" applyFont="1" applyBorder="1"/>
    <xf numFmtId="0" fontId="3" fillId="0" borderId="8" xfId="0" applyFont="1" applyBorder="1"/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3" fillId="0" borderId="9" xfId="0" applyFont="1" applyBorder="1" applyAlignment="1">
      <alignment horizontal="center"/>
    </xf>
    <xf numFmtId="0" fontId="2" fillId="0" borderId="10" xfId="0" applyFont="1" applyBorder="1"/>
    <xf numFmtId="0" fontId="3" fillId="0" borderId="10" xfId="0" applyFont="1" applyBorder="1" applyAlignment="1">
      <alignment horizontal="center"/>
    </xf>
    <xf numFmtId="165" fontId="3" fillId="0" borderId="10" xfId="0" applyNumberFormat="1" applyFont="1" applyBorder="1"/>
    <xf numFmtId="2" fontId="3" fillId="0" borderId="10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left"/>
    </xf>
    <xf numFmtId="10" fontId="2" fillId="0" borderId="10" xfId="0" applyNumberFormat="1" applyFont="1" applyBorder="1"/>
    <xf numFmtId="0" fontId="2" fillId="0" borderId="9" xfId="0" applyFont="1" applyBorder="1" applyAlignment="1">
      <alignment horizontal="right"/>
    </xf>
    <xf numFmtId="14" fontId="2" fillId="0" borderId="11" xfId="0" applyNumberFormat="1" applyFont="1" applyBorder="1"/>
    <xf numFmtId="0" fontId="2" fillId="0" borderId="9" xfId="0" applyFont="1" applyBorder="1"/>
    <xf numFmtId="0" fontId="2" fillId="0" borderId="10" xfId="0" applyFont="1" applyBorder="1" applyAlignment="1">
      <alignment horizontal="left"/>
    </xf>
    <xf numFmtId="0" fontId="9" fillId="0" borderId="10" xfId="0" applyFont="1" applyBorder="1"/>
    <xf numFmtId="16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14" fontId="2" fillId="0" borderId="10" xfId="0" applyNumberFormat="1" applyFont="1" applyBorder="1"/>
    <xf numFmtId="0" fontId="2" fillId="0" borderId="11" xfId="0" applyFont="1" applyBorder="1"/>
    <xf numFmtId="0" fontId="0" fillId="0" borderId="10" xfId="0" applyBorder="1" applyAlignment="1">
      <alignment horizontal="center"/>
    </xf>
    <xf numFmtId="0" fontId="1" fillId="0" borderId="10" xfId="0" applyFont="1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/>
    <xf numFmtId="10" fontId="2" fillId="0" borderId="10" xfId="1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7" fontId="3" fillId="0" borderId="10" xfId="0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7" xfId="0" applyFont="1" applyBorder="1"/>
    <xf numFmtId="0" fontId="2" fillId="0" borderId="17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2" fillId="0" borderId="10" xfId="0" applyNumberFormat="1" applyFont="1" applyBorder="1"/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3" fillId="0" borderId="10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14" fontId="2" fillId="0" borderId="18" xfId="0" applyNumberFormat="1" applyFont="1" applyBorder="1" applyAlignment="1">
      <alignment horizontal="center"/>
    </xf>
    <xf numFmtId="166" fontId="3" fillId="0" borderId="10" xfId="0" applyNumberFormat="1" applyFont="1" applyBorder="1" applyAlignment="1">
      <alignment horizontal="right"/>
    </xf>
    <xf numFmtId="166" fontId="3" fillId="0" borderId="1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14" fontId="2" fillId="0" borderId="10" xfId="0" applyNumberFormat="1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/>
    </xf>
    <xf numFmtId="166" fontId="12" fillId="0" borderId="28" xfId="0" applyNumberFormat="1" applyFont="1" applyBorder="1" applyAlignment="1">
      <alignment horizontal="center"/>
    </xf>
    <xf numFmtId="166" fontId="12" fillId="0" borderId="29" xfId="0" applyNumberFormat="1" applyFont="1" applyBorder="1" applyAlignment="1">
      <alignment horizontal="center"/>
    </xf>
    <xf numFmtId="166" fontId="12" fillId="0" borderId="3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2" fontId="8" fillId="0" borderId="12" xfId="0" applyNumberFormat="1" applyFont="1" applyBorder="1" applyAlignment="1">
      <alignment horizontal="right"/>
    </xf>
    <xf numFmtId="2" fontId="8" fillId="0" borderId="13" xfId="0" applyNumberFormat="1" applyFont="1" applyBorder="1" applyAlignment="1">
      <alignment horizontal="right"/>
    </xf>
    <xf numFmtId="2" fontId="2" fillId="0" borderId="10" xfId="0" applyNumberFormat="1" applyFont="1" applyBorder="1" applyAlignment="1">
      <alignment horizontal="right"/>
    </xf>
    <xf numFmtId="2" fontId="2" fillId="0" borderId="11" xfId="0" applyNumberFormat="1" applyFont="1" applyBorder="1" applyAlignment="1">
      <alignment horizontal="righ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2" fontId="3" fillId="0" borderId="10" xfId="0" applyNumberFormat="1" applyFont="1" applyBorder="1" applyAlignment="1">
      <alignment horizontal="right"/>
    </xf>
    <xf numFmtId="2" fontId="3" fillId="0" borderId="11" xfId="0" applyNumberFormat="1" applyFont="1" applyBorder="1" applyAlignment="1">
      <alignment horizontal="righ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2" fontId="2" fillId="0" borderId="31" xfId="0" applyNumberFormat="1" applyFont="1" applyBorder="1" applyAlignment="1">
      <alignment horizontal="center" wrapText="1"/>
    </xf>
    <xf numFmtId="2" fontId="2" fillId="0" borderId="32" xfId="0" applyNumberFormat="1" applyFont="1" applyBorder="1" applyAlignment="1">
      <alignment horizontal="center" wrapText="1"/>
    </xf>
    <xf numFmtId="2" fontId="2" fillId="0" borderId="28" xfId="0" applyNumberFormat="1" applyFont="1" applyBorder="1" applyAlignment="1">
      <alignment horizontal="center" wrapText="1"/>
    </xf>
    <xf numFmtId="2" fontId="2" fillId="0" borderId="33" xfId="0" applyNumberFormat="1" applyFont="1" applyBorder="1" applyAlignment="1">
      <alignment horizontal="center" wrapText="1"/>
    </xf>
    <xf numFmtId="2" fontId="2" fillId="0" borderId="34" xfId="0" applyNumberFormat="1" applyFont="1" applyBorder="1" applyAlignment="1">
      <alignment horizontal="center" wrapText="1"/>
    </xf>
    <xf numFmtId="2" fontId="2" fillId="0" borderId="30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3" fillId="0" borderId="23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123825</xdr:rowOff>
    </xdr:from>
    <xdr:ext cx="361950" cy="428625"/>
    <xdr:pic>
      <xdr:nvPicPr>
        <xdr:cNvPr id="2" name="Picture 1" descr="*">
          <a:extLst>
            <a:ext uri="{FF2B5EF4-FFF2-40B4-BE49-F238E27FC236}">
              <a16:creationId xmlns:a16="http://schemas.microsoft.com/office/drawing/2014/main" id="{29D25D48-756C-49A8-9AA0-EA10DABDD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870275"/>
          <a:ext cx="3619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nterprises/INV2019-20/INV00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T44"/>
  <sheetViews>
    <sheetView tabSelected="1" topLeftCell="A13" zoomScaleNormal="100" workbookViewId="0">
      <selection activeCell="M21" sqref="M21"/>
    </sheetView>
  </sheetViews>
  <sheetFormatPr defaultRowHeight="14.4" x14ac:dyDescent="0.3"/>
  <cols>
    <col min="1" max="1" width="1.44140625" customWidth="1"/>
    <col min="2" max="2" width="9.109375" customWidth="1"/>
    <col min="3" max="3" width="29.6640625" customWidth="1"/>
    <col min="4" max="4" width="11.88671875" customWidth="1"/>
    <col min="5" max="5" width="8.6640625" customWidth="1"/>
    <col min="6" max="6" width="11" customWidth="1"/>
    <col min="7" max="8" width="10.5546875" customWidth="1"/>
    <col min="9" max="9" width="4.33203125" customWidth="1"/>
    <col min="10" max="10" width="2.5546875" customWidth="1"/>
  </cols>
  <sheetData>
    <row r="1" spans="2:20" s="6" customFormat="1" ht="37.5" customHeight="1" x14ac:dyDescent="0.3">
      <c r="B1" s="99" t="s">
        <v>0</v>
      </c>
      <c r="C1" s="99"/>
      <c r="D1" s="100" t="s">
        <v>26</v>
      </c>
      <c r="E1" s="100"/>
      <c r="F1" s="1"/>
      <c r="G1" s="100" t="s">
        <v>1</v>
      </c>
      <c r="H1" s="100"/>
      <c r="I1" s="100"/>
      <c r="K1"/>
      <c r="L1"/>
      <c r="M1"/>
      <c r="N1"/>
      <c r="O1"/>
      <c r="P1"/>
      <c r="Q1"/>
      <c r="R1"/>
      <c r="S1"/>
      <c r="T1"/>
    </row>
    <row r="2" spans="2:20" ht="46.2" x14ac:dyDescent="0.6">
      <c r="B2" s="2" t="s">
        <v>2</v>
      </c>
      <c r="C2" s="101" t="s">
        <v>3</v>
      </c>
      <c r="D2" s="101"/>
      <c r="E2" s="101"/>
      <c r="F2" s="101"/>
      <c r="G2" s="101"/>
      <c r="H2" s="101"/>
      <c r="I2" s="102"/>
    </row>
    <row r="3" spans="2:20" ht="15.6" x14ac:dyDescent="0.3">
      <c r="B3" s="3"/>
      <c r="C3" s="103" t="s">
        <v>209</v>
      </c>
      <c r="D3" s="103"/>
      <c r="E3" s="103"/>
      <c r="F3" s="103"/>
      <c r="G3" s="103"/>
      <c r="H3" s="103"/>
      <c r="I3" s="104"/>
    </row>
    <row r="4" spans="2:20" ht="15.6" x14ac:dyDescent="0.3">
      <c r="B4" s="3"/>
      <c r="C4" s="111" t="s">
        <v>216</v>
      </c>
      <c r="D4" s="111"/>
      <c r="E4" s="111"/>
      <c r="F4" s="111"/>
      <c r="G4" s="111"/>
      <c r="H4" s="111"/>
      <c r="I4" s="112"/>
    </row>
    <row r="5" spans="2:20" ht="18" x14ac:dyDescent="0.35">
      <c r="B5" s="105" t="s">
        <v>4</v>
      </c>
      <c r="C5" s="106"/>
      <c r="D5" s="106"/>
      <c r="E5" s="106"/>
      <c r="F5" s="106"/>
      <c r="G5" s="106"/>
      <c r="H5" s="106"/>
      <c r="I5" s="107"/>
    </row>
    <row r="6" spans="2:20" ht="18" x14ac:dyDescent="0.35">
      <c r="B6" s="108" t="s">
        <v>201</v>
      </c>
      <c r="C6" s="109"/>
      <c r="D6" s="109"/>
      <c r="E6" s="109"/>
      <c r="F6" s="109"/>
      <c r="G6" s="109"/>
      <c r="H6" s="109"/>
      <c r="I6" s="110"/>
    </row>
    <row r="7" spans="2:20" ht="15.6" x14ac:dyDescent="0.3">
      <c r="B7" s="113" t="s">
        <v>239</v>
      </c>
      <c r="C7" s="114"/>
      <c r="D7" s="56"/>
      <c r="E7" s="57"/>
      <c r="F7" s="58" t="s">
        <v>5</v>
      </c>
      <c r="G7" s="58" t="s">
        <v>6</v>
      </c>
      <c r="H7" s="84" t="s">
        <v>240</v>
      </c>
      <c r="I7" s="85"/>
    </row>
    <row r="8" spans="2:20" ht="15.6" x14ac:dyDescent="0.3">
      <c r="B8" s="31" t="s">
        <v>5</v>
      </c>
      <c r="C8" s="32" t="s">
        <v>5</v>
      </c>
      <c r="D8" s="32"/>
      <c r="E8" s="21" t="s">
        <v>5</v>
      </c>
      <c r="F8" s="35" t="s">
        <v>5</v>
      </c>
      <c r="G8" s="35" t="s">
        <v>5</v>
      </c>
      <c r="H8" s="36" t="s">
        <v>5</v>
      </c>
      <c r="I8" s="37" t="s">
        <v>5</v>
      </c>
    </row>
    <row r="9" spans="2:20" ht="15.6" x14ac:dyDescent="0.3">
      <c r="B9" s="31" t="s">
        <v>7</v>
      </c>
      <c r="C9" s="94" t="s">
        <v>35</v>
      </c>
      <c r="D9" s="94"/>
      <c r="E9" s="94"/>
      <c r="F9" s="21" t="s">
        <v>185</v>
      </c>
      <c r="G9" s="72">
        <v>593</v>
      </c>
      <c r="H9" s="84" t="s">
        <v>241</v>
      </c>
      <c r="I9" s="85"/>
    </row>
    <row r="10" spans="2:20" ht="15.6" x14ac:dyDescent="0.3">
      <c r="B10" s="29" t="s">
        <v>5</v>
      </c>
      <c r="C10" s="94" t="str">
        <f>VLOOKUP(C9,Sheet2!C3:G23,2,0)</f>
        <v xml:space="preserve">         14/3 MAIN MATHURA ROAD</v>
      </c>
      <c r="D10" s="95"/>
      <c r="E10" s="95"/>
      <c r="F10" s="21" t="s">
        <v>27</v>
      </c>
      <c r="G10" s="96" t="s">
        <v>237</v>
      </c>
      <c r="H10" s="96"/>
      <c r="I10" s="30"/>
    </row>
    <row r="11" spans="2:20" ht="15.6" x14ac:dyDescent="0.3">
      <c r="B11" s="31"/>
      <c r="C11" s="94" t="str">
        <f>VLOOKUP(C9,Sheet2!C3:G23,3,0)</f>
        <v xml:space="preserve">         FARIDABAD, HARYANA 121003</v>
      </c>
      <c r="D11" s="95"/>
      <c r="E11" s="95"/>
      <c r="F11" s="94"/>
      <c r="G11" s="94"/>
      <c r="H11" s="96"/>
      <c r="I11" s="97"/>
    </row>
    <row r="12" spans="2:20" ht="15.6" x14ac:dyDescent="0.3">
      <c r="B12" s="29" t="s">
        <v>8</v>
      </c>
      <c r="C12" s="32" t="str">
        <f>VLOOKUP(C9,Sheet2!C3:G23,4,0)</f>
        <v xml:space="preserve"> GSTIN : 06AABCC8332R1Z9</v>
      </c>
      <c r="D12" s="33" t="s">
        <v>9</v>
      </c>
      <c r="E12" s="34">
        <f>VLOOKUP(C9,Sheet2!C3:G23,5,0)</f>
        <v>6</v>
      </c>
      <c r="F12" s="94" t="s">
        <v>10</v>
      </c>
      <c r="G12" s="94"/>
      <c r="H12" s="94" t="s">
        <v>208</v>
      </c>
      <c r="I12" s="98"/>
    </row>
    <row r="13" spans="2:20" ht="31.2" x14ac:dyDescent="0.3">
      <c r="B13" s="16" t="s">
        <v>11</v>
      </c>
      <c r="C13" s="17" t="s">
        <v>12</v>
      </c>
      <c r="D13" s="18" t="s">
        <v>13</v>
      </c>
      <c r="E13" s="18" t="s">
        <v>174</v>
      </c>
      <c r="F13" s="19" t="s">
        <v>182</v>
      </c>
      <c r="G13" s="17" t="s">
        <v>14</v>
      </c>
      <c r="H13" s="92" t="s">
        <v>15</v>
      </c>
      <c r="I13" s="93"/>
    </row>
    <row r="14" spans="2:20" s="6" customFormat="1" ht="15.6" x14ac:dyDescent="0.3">
      <c r="B14" s="60">
        <v>1</v>
      </c>
      <c r="C14" s="39" t="s">
        <v>93</v>
      </c>
      <c r="D14" s="61">
        <f>VLOOKUP(C14,Sheet3!B2:G111,2,0)</f>
        <v>3905</v>
      </c>
      <c r="E14" s="38" t="s">
        <v>242</v>
      </c>
      <c r="F14" s="23">
        <v>300</v>
      </c>
      <c r="G14" s="24">
        <f>VLOOKUP(C14,Sheet3!B2:G113,3,0)</f>
        <v>210</v>
      </c>
      <c r="H14" s="86">
        <f>SUM(F14*G14)</f>
        <v>63000</v>
      </c>
      <c r="I14" s="87"/>
    </row>
    <row r="15" spans="2:20" s="6" customFormat="1" ht="15.75" customHeight="1" x14ac:dyDescent="0.3">
      <c r="B15" s="60"/>
      <c r="C15" s="25"/>
      <c r="D15" s="25"/>
      <c r="E15" s="61"/>
      <c r="F15" s="23"/>
      <c r="G15" s="24"/>
      <c r="H15" s="82"/>
      <c r="I15" s="83"/>
    </row>
    <row r="16" spans="2:20" s="6" customFormat="1" ht="15.6" x14ac:dyDescent="0.3">
      <c r="B16" s="60"/>
      <c r="C16" s="25"/>
      <c r="D16" s="25"/>
      <c r="E16" s="61"/>
      <c r="F16" s="23"/>
      <c r="G16" s="24"/>
      <c r="H16" s="82"/>
      <c r="I16" s="83"/>
    </row>
    <row r="17" spans="2:19" s="6" customFormat="1" ht="15.75" customHeight="1" x14ac:dyDescent="0.3">
      <c r="B17" s="60"/>
      <c r="C17" s="25"/>
      <c r="D17" s="25"/>
      <c r="E17" s="61"/>
      <c r="F17" s="23"/>
      <c r="G17" s="24"/>
      <c r="H17" s="82"/>
      <c r="I17" s="83"/>
    </row>
    <row r="18" spans="2:19" ht="15.6" x14ac:dyDescent="0.3">
      <c r="B18" s="60"/>
      <c r="C18" s="25"/>
      <c r="D18" s="25"/>
      <c r="E18" s="61"/>
      <c r="F18" s="23"/>
      <c r="G18" s="24"/>
      <c r="H18" s="82"/>
      <c r="I18" s="83"/>
      <c r="S18" s="6"/>
    </row>
    <row r="19" spans="2:19" ht="15.6" x14ac:dyDescent="0.3">
      <c r="B19" s="60"/>
      <c r="C19" s="25"/>
      <c r="D19" s="25"/>
      <c r="E19" s="61"/>
      <c r="F19" s="23"/>
      <c r="G19" s="24"/>
      <c r="H19" s="82"/>
      <c r="I19" s="83"/>
    </row>
    <row r="20" spans="2:19" ht="15.6" x14ac:dyDescent="0.3">
      <c r="B20" s="60"/>
      <c r="C20" s="25"/>
      <c r="D20" s="25"/>
      <c r="E20" s="61"/>
      <c r="F20" s="23"/>
      <c r="G20" s="24"/>
      <c r="H20" s="82"/>
      <c r="I20" s="83"/>
    </row>
    <row r="21" spans="2:19" ht="15.6" x14ac:dyDescent="0.3">
      <c r="B21" s="60"/>
      <c r="C21" s="25"/>
      <c r="D21" s="25"/>
      <c r="E21" s="61"/>
      <c r="F21" s="23"/>
      <c r="G21" s="24"/>
      <c r="H21" s="82"/>
      <c r="I21" s="83"/>
    </row>
    <row r="22" spans="2:19" ht="15.6" x14ac:dyDescent="0.3">
      <c r="B22" s="60"/>
      <c r="C22" s="25"/>
      <c r="D22" s="25"/>
      <c r="E22" s="61"/>
      <c r="F22" s="23"/>
      <c r="G22" s="24"/>
      <c r="H22" s="82"/>
      <c r="I22" s="83"/>
    </row>
    <row r="23" spans="2:19" ht="15.75" customHeight="1" x14ac:dyDescent="0.3">
      <c r="B23" s="20"/>
      <c r="C23" s="115">
        <f>SUM(H36)</f>
        <v>74694</v>
      </c>
      <c r="D23" s="116"/>
      <c r="E23" s="22"/>
      <c r="F23" s="23"/>
      <c r="G23" s="24"/>
      <c r="H23" s="82"/>
      <c r="I23" s="83"/>
    </row>
    <row r="24" spans="2:19" ht="15.75" customHeight="1" x14ac:dyDescent="0.3">
      <c r="B24" s="20"/>
      <c r="C24" s="117"/>
      <c r="D24" s="118"/>
      <c r="E24" s="22"/>
      <c r="F24" s="52"/>
      <c r="G24" s="24"/>
      <c r="H24" s="82"/>
      <c r="I24" s="83"/>
    </row>
    <row r="25" spans="2:19" ht="15.6" x14ac:dyDescent="0.3">
      <c r="B25" s="20"/>
      <c r="C25" s="25"/>
      <c r="D25" s="25"/>
      <c r="E25" s="22"/>
      <c r="F25" s="23"/>
      <c r="G25" s="24"/>
      <c r="H25" s="82"/>
      <c r="I25" s="83"/>
    </row>
    <row r="26" spans="2:19" ht="15.6" x14ac:dyDescent="0.3">
      <c r="B26" s="20"/>
      <c r="C26" s="25"/>
      <c r="D26" s="25"/>
      <c r="E26" s="22"/>
      <c r="F26" s="23"/>
      <c r="G26" s="24"/>
      <c r="H26" s="82"/>
      <c r="I26" s="83"/>
    </row>
    <row r="27" spans="2:19" ht="15.6" x14ac:dyDescent="0.3">
      <c r="B27" s="20"/>
      <c r="C27" s="25"/>
      <c r="D27" s="25"/>
      <c r="E27" s="22"/>
      <c r="F27" s="23"/>
      <c r="G27" s="24"/>
      <c r="H27" s="82"/>
      <c r="I27" s="83"/>
    </row>
    <row r="28" spans="2:19" ht="15.6" x14ac:dyDescent="0.3">
      <c r="B28" s="26" t="s">
        <v>5</v>
      </c>
      <c r="C28" s="90" t="s">
        <v>243</v>
      </c>
      <c r="D28" s="91"/>
      <c r="E28" s="22"/>
      <c r="F28" s="23"/>
      <c r="G28" s="24"/>
      <c r="H28" s="82"/>
      <c r="I28" s="83"/>
    </row>
    <row r="29" spans="2:19" ht="15.6" x14ac:dyDescent="0.3">
      <c r="B29" s="20"/>
      <c r="C29" s="25"/>
      <c r="D29" s="25"/>
      <c r="E29" s="135"/>
      <c r="F29" s="136"/>
      <c r="G29" s="47"/>
      <c r="H29" s="82"/>
      <c r="I29" s="83"/>
    </row>
    <row r="30" spans="2:19" ht="15.6" x14ac:dyDescent="0.3">
      <c r="B30" s="26"/>
      <c r="C30" s="25"/>
      <c r="D30" s="25"/>
      <c r="E30" s="94" t="s">
        <v>16</v>
      </c>
      <c r="F30" s="94"/>
      <c r="G30" s="71" t="s">
        <v>5</v>
      </c>
      <c r="H30" s="86">
        <v>300</v>
      </c>
      <c r="I30" s="87"/>
    </row>
    <row r="31" spans="2:19" ht="15.6" x14ac:dyDescent="0.3">
      <c r="B31" s="26"/>
      <c r="C31" s="25"/>
      <c r="D31" s="25"/>
      <c r="E31" s="94" t="s">
        <v>17</v>
      </c>
      <c r="F31" s="94"/>
      <c r="G31" s="94"/>
      <c r="H31" s="125">
        <f>SUM(H14:H30)</f>
        <v>63300</v>
      </c>
      <c r="I31" s="126"/>
    </row>
    <row r="32" spans="2:19" ht="15.6" x14ac:dyDescent="0.3">
      <c r="B32" s="127" t="s">
        <v>190</v>
      </c>
      <c r="C32" s="128"/>
      <c r="D32" s="27"/>
      <c r="E32" s="25"/>
      <c r="F32" s="21" t="s">
        <v>18</v>
      </c>
      <c r="G32" s="47">
        <f>IF(E12=6,0,VLOOKUP(C14,Sheet3!B2:G149,6,0))</f>
        <v>0</v>
      </c>
      <c r="H32" s="129">
        <f>SUM(H31*G32)</f>
        <v>0</v>
      </c>
      <c r="I32" s="130"/>
    </row>
    <row r="33" spans="2:9" ht="15.75" customHeight="1" x14ac:dyDescent="0.3">
      <c r="B33" s="142" t="str">
        <f>SpellNumber(H36)</f>
        <v xml:space="preserve">Rupees SeventyFour Thousand Six Hundred NinetyFour Only </v>
      </c>
      <c r="C33" s="143"/>
      <c r="D33" s="143"/>
      <c r="E33" s="144"/>
      <c r="F33" s="21" t="s">
        <v>19</v>
      </c>
      <c r="G33" s="28">
        <f>IF(E12=6,VLOOKUP(C14,Sheet3!B2:G165,4,0),0)</f>
        <v>0.09</v>
      </c>
      <c r="H33" s="129">
        <f>SUM(H31*G33)</f>
        <v>5697</v>
      </c>
      <c r="I33" s="130"/>
    </row>
    <row r="34" spans="2:9" ht="15.6" x14ac:dyDescent="0.3">
      <c r="B34" s="145"/>
      <c r="C34" s="146"/>
      <c r="D34" s="146"/>
      <c r="E34" s="147"/>
      <c r="F34" s="21" t="s">
        <v>20</v>
      </c>
      <c r="G34" s="28">
        <f>IF(E12=6,VLOOKUP(C14,Sheet3!B2:G149,4,0),0)</f>
        <v>0.09</v>
      </c>
      <c r="H34" s="129">
        <f>SUM(H31*G34)</f>
        <v>5697</v>
      </c>
      <c r="I34" s="130"/>
    </row>
    <row r="35" spans="2:9" ht="15.6" x14ac:dyDescent="0.3">
      <c r="B35" s="131" t="s">
        <v>210</v>
      </c>
      <c r="C35" s="132"/>
      <c r="D35" s="133" t="s">
        <v>5</v>
      </c>
      <c r="E35" s="134"/>
      <c r="F35" s="21" t="s">
        <v>21</v>
      </c>
      <c r="G35" s="21"/>
      <c r="H35" s="129">
        <v>0</v>
      </c>
      <c r="I35" s="130"/>
    </row>
    <row r="36" spans="2:9" ht="18" x14ac:dyDescent="0.35">
      <c r="B36" s="119" t="s">
        <v>238</v>
      </c>
      <c r="C36" s="120"/>
      <c r="D36" s="120"/>
      <c r="E36" s="121"/>
      <c r="F36" s="122" t="s">
        <v>22</v>
      </c>
      <c r="G36" s="122"/>
      <c r="H36" s="123">
        <f>SUM(H31:I35)</f>
        <v>74694</v>
      </c>
      <c r="I36" s="124"/>
    </row>
    <row r="37" spans="2:9" ht="15.6" x14ac:dyDescent="0.3">
      <c r="B37" s="88" t="s">
        <v>23</v>
      </c>
      <c r="C37" s="89"/>
      <c r="F37" s="137"/>
      <c r="G37" s="137"/>
      <c r="H37" s="137"/>
      <c r="I37" s="5"/>
    </row>
    <row r="38" spans="2:9" ht="18" x14ac:dyDescent="0.35">
      <c r="B38" s="148" t="s">
        <v>119</v>
      </c>
      <c r="C38" s="149"/>
      <c r="D38" s="149"/>
      <c r="E38" s="149"/>
      <c r="F38" s="140" t="s">
        <v>24</v>
      </c>
      <c r="G38" s="140"/>
      <c r="H38" s="140"/>
      <c r="I38" s="141"/>
    </row>
    <row r="39" spans="2:9" s="6" customFormat="1" ht="15.6" x14ac:dyDescent="0.3">
      <c r="B39" s="148" t="s">
        <v>28</v>
      </c>
      <c r="C39" s="149"/>
      <c r="D39" s="149"/>
      <c r="E39" s="149"/>
      <c r="F39" s="111"/>
      <c r="G39" s="111"/>
      <c r="H39" s="111"/>
      <c r="I39" s="14"/>
    </row>
    <row r="40" spans="2:9" s="6" customFormat="1" ht="18.75" customHeight="1" x14ac:dyDescent="0.3">
      <c r="B40" s="148" t="s">
        <v>120</v>
      </c>
      <c r="C40" s="149"/>
      <c r="D40" s="149"/>
      <c r="E40" s="149"/>
      <c r="F40" s="111"/>
      <c r="G40" s="111"/>
      <c r="H40" s="111"/>
      <c r="I40" s="14"/>
    </row>
    <row r="41" spans="2:9" s="6" customFormat="1" ht="18.75" customHeight="1" x14ac:dyDescent="0.3">
      <c r="B41" s="148" t="s">
        <v>121</v>
      </c>
      <c r="C41" s="149"/>
      <c r="D41" s="149"/>
      <c r="E41" s="149"/>
      <c r="F41" s="138" t="s">
        <v>25</v>
      </c>
      <c r="G41" s="138"/>
      <c r="H41" s="138"/>
      <c r="I41" s="14"/>
    </row>
    <row r="42" spans="2:9" s="6" customFormat="1" ht="18.75" customHeight="1" x14ac:dyDescent="0.3">
      <c r="B42" s="40" t="s">
        <v>29</v>
      </c>
      <c r="C42" s="41"/>
      <c r="D42" s="41"/>
      <c r="E42" s="41"/>
      <c r="F42" s="42"/>
      <c r="G42" s="42"/>
      <c r="H42" s="42"/>
      <c r="I42" s="14"/>
    </row>
    <row r="43" spans="2:9" s="6" customFormat="1" ht="15.6" x14ac:dyDescent="0.3">
      <c r="B43" s="150" t="s">
        <v>30</v>
      </c>
      <c r="C43" s="151"/>
      <c r="D43" s="151"/>
      <c r="E43" s="151"/>
      <c r="F43" s="138" t="s">
        <v>5</v>
      </c>
      <c r="G43" s="138"/>
      <c r="H43" s="138"/>
      <c r="I43" s="14"/>
    </row>
    <row r="44" spans="2:9" s="6" customFormat="1" ht="15.6" x14ac:dyDescent="0.3">
      <c r="B44" s="152" t="s">
        <v>5</v>
      </c>
      <c r="C44" s="153"/>
      <c r="D44" s="153"/>
      <c r="E44" s="153"/>
      <c r="F44" s="139"/>
      <c r="G44" s="139"/>
      <c r="H44" s="139"/>
      <c r="I44" s="15"/>
    </row>
  </sheetData>
  <mergeCells count="68">
    <mergeCell ref="B33:E34"/>
    <mergeCell ref="B39:E39"/>
    <mergeCell ref="B40:E40"/>
    <mergeCell ref="B43:E43"/>
    <mergeCell ref="B44:E44"/>
    <mergeCell ref="B38:E38"/>
    <mergeCell ref="B41:E41"/>
    <mergeCell ref="F37:H37"/>
    <mergeCell ref="F39:H39"/>
    <mergeCell ref="F40:H40"/>
    <mergeCell ref="F43:H43"/>
    <mergeCell ref="F44:H44"/>
    <mergeCell ref="F38:I38"/>
    <mergeCell ref="F41:H41"/>
    <mergeCell ref="H29:I29"/>
    <mergeCell ref="E30:F30"/>
    <mergeCell ref="H30:I30"/>
    <mergeCell ref="E29:F29"/>
    <mergeCell ref="H20:I20"/>
    <mergeCell ref="H21:I21"/>
    <mergeCell ref="H22:I22"/>
    <mergeCell ref="H23:I23"/>
    <mergeCell ref="H24:I24"/>
    <mergeCell ref="C23:D24"/>
    <mergeCell ref="B36:E36"/>
    <mergeCell ref="F36:G36"/>
    <mergeCell ref="H36:I36"/>
    <mergeCell ref="E31:G31"/>
    <mergeCell ref="H31:I31"/>
    <mergeCell ref="B32:C32"/>
    <mergeCell ref="H32:I32"/>
    <mergeCell ref="H33:I33"/>
    <mergeCell ref="B35:C35"/>
    <mergeCell ref="D35:E35"/>
    <mergeCell ref="H34:I34"/>
    <mergeCell ref="H35:I35"/>
    <mergeCell ref="H26:I26"/>
    <mergeCell ref="H27:I27"/>
    <mergeCell ref="H28:I28"/>
    <mergeCell ref="H18:I18"/>
    <mergeCell ref="B1:C1"/>
    <mergeCell ref="D1:E1"/>
    <mergeCell ref="G1:I1"/>
    <mergeCell ref="C2:I2"/>
    <mergeCell ref="C3:I3"/>
    <mergeCell ref="B5:I5"/>
    <mergeCell ref="G10:H10"/>
    <mergeCell ref="B6:I6"/>
    <mergeCell ref="C4:I4"/>
    <mergeCell ref="H7:I7"/>
    <mergeCell ref="B7:C7"/>
    <mergeCell ref="H17:I17"/>
    <mergeCell ref="H19:I19"/>
    <mergeCell ref="H9:I9"/>
    <mergeCell ref="H14:I14"/>
    <mergeCell ref="H15:I15"/>
    <mergeCell ref="B37:C37"/>
    <mergeCell ref="C28:D28"/>
    <mergeCell ref="H13:I13"/>
    <mergeCell ref="C9:E9"/>
    <mergeCell ref="C10:E10"/>
    <mergeCell ref="C11:E11"/>
    <mergeCell ref="F11:G11"/>
    <mergeCell ref="H11:I11"/>
    <mergeCell ref="F12:G12"/>
    <mergeCell ref="H12:I12"/>
    <mergeCell ref="H25:I25"/>
    <mergeCell ref="H16:I16"/>
  </mergeCells>
  <phoneticPr fontId="16" type="noConversion"/>
  <pageMargins left="0.23622047244094491" right="0.23622047244094491" top="0.23622047244094491" bottom="0.35433070866141736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F00C91-9D0A-4D30-9208-9AAAF258D0F7}">
          <x14:formula1>
            <xm:f>Sheet2!$C$26:$C$27</xm:f>
          </x14:formula1>
          <xm:sqref>G1:I1</xm:sqref>
        </x14:dataValidation>
        <x14:dataValidation type="list" allowBlank="1" showInputMessage="1" showErrorMessage="1" xr:uid="{6C7D11AD-CFB0-47B5-B348-209B73074B84}">
          <x14:formula1>
            <xm:f>Sheet2!$C$3:$C$23</xm:f>
          </x14:formula1>
          <xm:sqref>C9:E9</xm:sqref>
        </x14:dataValidation>
        <x14:dataValidation type="list" allowBlank="1" showInputMessage="1" showErrorMessage="1" xr:uid="{2FC76170-4385-4DC1-9B1A-C16161827360}">
          <x14:formula1>
            <xm:f>Sheet3!$B$2:$B$167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005D-F4DC-4F9B-83FE-AC2A2FEEA5B2}">
  <sheetPr codeName="Sheet2"/>
  <dimension ref="A1:G27"/>
  <sheetViews>
    <sheetView topLeftCell="C1" workbookViewId="0">
      <selection activeCell="F6" sqref="F6"/>
    </sheetView>
  </sheetViews>
  <sheetFormatPr defaultRowHeight="14.4" x14ac:dyDescent="0.3"/>
  <cols>
    <col min="1" max="1" width="5.44140625" bestFit="1" customWidth="1"/>
    <col min="2" max="2" width="4.109375" customWidth="1"/>
    <col min="3" max="3" width="48" customWidth="1"/>
    <col min="4" max="4" width="49.6640625" customWidth="1"/>
    <col min="5" max="5" width="43.5546875" customWidth="1"/>
    <col min="6" max="6" width="27.5546875" customWidth="1"/>
  </cols>
  <sheetData>
    <row r="1" spans="1:7" ht="21.75" customHeight="1" x14ac:dyDescent="0.45">
      <c r="A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9</v>
      </c>
    </row>
    <row r="2" spans="1:7" ht="21.75" customHeight="1" x14ac:dyDescent="0.45">
      <c r="A2" s="9"/>
      <c r="C2" s="8" t="s">
        <v>195</v>
      </c>
      <c r="D2" s="8" t="s">
        <v>177</v>
      </c>
      <c r="E2" s="69" t="s">
        <v>170</v>
      </c>
      <c r="F2" s="7" t="s">
        <v>196</v>
      </c>
      <c r="G2" s="4">
        <v>6</v>
      </c>
    </row>
    <row r="3" spans="1:7" ht="15.6" x14ac:dyDescent="0.3">
      <c r="A3">
        <v>1</v>
      </c>
      <c r="C3" s="8" t="s">
        <v>220</v>
      </c>
      <c r="D3" s="7" t="s">
        <v>32</v>
      </c>
      <c r="E3" s="8" t="s">
        <v>31</v>
      </c>
      <c r="F3" s="7" t="s">
        <v>33</v>
      </c>
      <c r="G3" s="4">
        <v>6</v>
      </c>
    </row>
    <row r="4" spans="1:7" ht="15.6" x14ac:dyDescent="0.3">
      <c r="A4">
        <v>2</v>
      </c>
      <c r="C4" s="8" t="s">
        <v>108</v>
      </c>
      <c r="D4" s="75" t="s">
        <v>109</v>
      </c>
      <c r="E4" s="75" t="s">
        <v>110</v>
      </c>
      <c r="F4" s="75" t="s">
        <v>111</v>
      </c>
      <c r="G4" s="4">
        <v>7</v>
      </c>
    </row>
    <row r="5" spans="1:7" ht="15.6" x14ac:dyDescent="0.3">
      <c r="A5">
        <v>3</v>
      </c>
      <c r="C5" s="8" t="s">
        <v>148</v>
      </c>
      <c r="D5" s="7" t="s">
        <v>145</v>
      </c>
      <c r="E5" s="8" t="s">
        <v>146</v>
      </c>
      <c r="F5" s="7" t="s">
        <v>147</v>
      </c>
      <c r="G5" s="4">
        <v>9</v>
      </c>
    </row>
    <row r="6" spans="1:7" ht="15.6" x14ac:dyDescent="0.3">
      <c r="A6">
        <v>4</v>
      </c>
      <c r="C6" s="8" t="s">
        <v>35</v>
      </c>
      <c r="D6" s="7" t="s">
        <v>39</v>
      </c>
      <c r="E6" s="8" t="s">
        <v>31</v>
      </c>
      <c r="F6" s="7" t="s">
        <v>40</v>
      </c>
      <c r="G6" s="4">
        <v>6</v>
      </c>
    </row>
    <row r="7" spans="1:7" ht="15.6" x14ac:dyDescent="0.3">
      <c r="A7">
        <v>5</v>
      </c>
      <c r="C7" s="8" t="s">
        <v>36</v>
      </c>
      <c r="D7" s="8" t="s">
        <v>41</v>
      </c>
      <c r="E7" s="8" t="s">
        <v>42</v>
      </c>
      <c r="F7" s="7" t="s">
        <v>43</v>
      </c>
      <c r="G7" s="4">
        <v>6</v>
      </c>
    </row>
    <row r="8" spans="1:7" ht="15.6" x14ac:dyDescent="0.3">
      <c r="A8">
        <v>6</v>
      </c>
      <c r="C8" s="8" t="s">
        <v>37</v>
      </c>
      <c r="D8" s="8" t="s">
        <v>58</v>
      </c>
      <c r="E8" s="8" t="s">
        <v>42</v>
      </c>
      <c r="F8" s="7" t="s">
        <v>59</v>
      </c>
      <c r="G8" s="4">
        <v>6</v>
      </c>
    </row>
    <row r="9" spans="1:7" ht="15.6" x14ac:dyDescent="0.3">
      <c r="A9">
        <v>7</v>
      </c>
      <c r="C9" s="8" t="s">
        <v>38</v>
      </c>
      <c r="D9" s="8" t="s">
        <v>50</v>
      </c>
      <c r="E9" s="8" t="s">
        <v>51</v>
      </c>
      <c r="F9" s="7" t="s">
        <v>52</v>
      </c>
      <c r="G9" s="4">
        <v>6</v>
      </c>
    </row>
    <row r="10" spans="1:7" ht="15.6" x14ac:dyDescent="0.3">
      <c r="A10">
        <v>8</v>
      </c>
      <c r="C10" s="8" t="s">
        <v>221</v>
      </c>
      <c r="D10" s="8" t="s">
        <v>56</v>
      </c>
      <c r="E10" s="8" t="s">
        <v>51</v>
      </c>
      <c r="F10" s="7" t="s">
        <v>57</v>
      </c>
      <c r="G10" s="4">
        <v>6</v>
      </c>
    </row>
    <row r="11" spans="1:7" ht="15.6" x14ac:dyDescent="0.3">
      <c r="C11" s="8" t="s">
        <v>224</v>
      </c>
      <c r="D11" s="8" t="s">
        <v>225</v>
      </c>
      <c r="E11" s="8" t="s">
        <v>42</v>
      </c>
      <c r="F11" s="7" t="s">
        <v>226</v>
      </c>
      <c r="G11" s="4">
        <v>6</v>
      </c>
    </row>
    <row r="12" spans="1:7" ht="15.6" x14ac:dyDescent="0.3">
      <c r="A12">
        <v>9</v>
      </c>
      <c r="C12" s="8" t="s">
        <v>168</v>
      </c>
      <c r="D12" s="8" t="s">
        <v>169</v>
      </c>
      <c r="E12" s="69" t="s">
        <v>170</v>
      </c>
      <c r="F12" s="7" t="s">
        <v>171</v>
      </c>
      <c r="G12" s="4">
        <v>6</v>
      </c>
    </row>
    <row r="13" spans="1:7" ht="15.6" x14ac:dyDescent="0.3">
      <c r="A13">
        <v>10</v>
      </c>
      <c r="C13" s="8" t="s">
        <v>129</v>
      </c>
      <c r="D13" s="8" t="s">
        <v>126</v>
      </c>
      <c r="E13" s="8" t="s">
        <v>42</v>
      </c>
      <c r="F13" s="7" t="s">
        <v>124</v>
      </c>
      <c r="G13" s="4">
        <v>6</v>
      </c>
    </row>
    <row r="14" spans="1:7" ht="15.6" x14ac:dyDescent="0.3">
      <c r="A14">
        <v>11</v>
      </c>
      <c r="C14" s="8" t="s">
        <v>212</v>
      </c>
      <c r="D14" s="8" t="s">
        <v>213</v>
      </c>
      <c r="E14" s="69" t="s">
        <v>214</v>
      </c>
      <c r="F14" s="7" t="s">
        <v>215</v>
      </c>
      <c r="G14" s="4">
        <v>7</v>
      </c>
    </row>
    <row r="15" spans="1:7" ht="15.6" x14ac:dyDescent="0.3">
      <c r="A15">
        <v>12</v>
      </c>
      <c r="C15" s="8" t="s">
        <v>46</v>
      </c>
      <c r="D15" s="8" t="s">
        <v>47</v>
      </c>
      <c r="E15" s="8" t="s">
        <v>48</v>
      </c>
      <c r="F15" s="7" t="s">
        <v>49</v>
      </c>
      <c r="G15" s="4">
        <v>6</v>
      </c>
    </row>
    <row r="16" spans="1:7" ht="15.6" x14ac:dyDescent="0.3">
      <c r="C16" s="78" t="s">
        <v>160</v>
      </c>
      <c r="D16" s="75" t="s">
        <v>161</v>
      </c>
      <c r="E16" s="8" t="s">
        <v>42</v>
      </c>
      <c r="F16" s="78" t="s">
        <v>162</v>
      </c>
      <c r="G16" s="4">
        <v>6</v>
      </c>
    </row>
    <row r="17" spans="1:7" ht="15.6" x14ac:dyDescent="0.3">
      <c r="A17">
        <v>13</v>
      </c>
      <c r="C17" s="8" t="s">
        <v>222</v>
      </c>
      <c r="D17" s="8" t="s">
        <v>53</v>
      </c>
      <c r="E17" s="7" t="s">
        <v>54</v>
      </c>
      <c r="F17" s="7" t="s">
        <v>55</v>
      </c>
      <c r="G17" s="4">
        <v>9</v>
      </c>
    </row>
    <row r="18" spans="1:7" ht="15.6" x14ac:dyDescent="0.3">
      <c r="A18">
        <v>14</v>
      </c>
      <c r="C18" s="21" t="s">
        <v>176</v>
      </c>
      <c r="D18" s="8" t="s">
        <v>177</v>
      </c>
      <c r="E18" s="69" t="s">
        <v>178</v>
      </c>
      <c r="F18" s="74" t="s">
        <v>171</v>
      </c>
      <c r="G18" s="4">
        <v>6</v>
      </c>
    </row>
    <row r="19" spans="1:7" ht="15.6" x14ac:dyDescent="0.3">
      <c r="A19">
        <v>15</v>
      </c>
      <c r="C19" s="8" t="s">
        <v>128</v>
      </c>
      <c r="D19" s="8" t="s">
        <v>125</v>
      </c>
      <c r="E19" s="8" t="s">
        <v>42</v>
      </c>
      <c r="F19" s="7" t="s">
        <v>127</v>
      </c>
      <c r="G19" s="4">
        <v>6</v>
      </c>
    </row>
    <row r="20" spans="1:7" ht="15.6" x14ac:dyDescent="0.3">
      <c r="C20" s="8" t="s">
        <v>202</v>
      </c>
      <c r="D20" s="8" t="s">
        <v>203</v>
      </c>
      <c r="E20" s="69" t="s">
        <v>204</v>
      </c>
      <c r="F20" s="7" t="s">
        <v>205</v>
      </c>
      <c r="G20" s="4">
        <v>6</v>
      </c>
    </row>
    <row r="21" spans="1:7" ht="15.6" x14ac:dyDescent="0.3">
      <c r="C21" s="8" t="s">
        <v>229</v>
      </c>
      <c r="D21" s="8" t="s">
        <v>230</v>
      </c>
      <c r="E21" s="69" t="s">
        <v>231</v>
      </c>
      <c r="F21" s="7" t="s">
        <v>232</v>
      </c>
      <c r="G21" s="4">
        <v>6</v>
      </c>
    </row>
    <row r="22" spans="1:7" ht="15.6" x14ac:dyDescent="0.3">
      <c r="C22" s="8" t="s">
        <v>223</v>
      </c>
      <c r="D22" s="8" t="s">
        <v>44</v>
      </c>
      <c r="E22" s="8" t="s">
        <v>31</v>
      </c>
      <c r="F22" s="7" t="s">
        <v>45</v>
      </c>
      <c r="G22" s="4">
        <v>6</v>
      </c>
    </row>
    <row r="23" spans="1:7" ht="23.4" x14ac:dyDescent="0.45">
      <c r="C23" s="9"/>
      <c r="D23" s="9"/>
      <c r="E23" s="9"/>
      <c r="F23" s="9"/>
      <c r="G23" s="9"/>
    </row>
    <row r="24" spans="1:7" ht="15.6" x14ac:dyDescent="0.3">
      <c r="C24" s="8"/>
    </row>
    <row r="26" spans="1:7" x14ac:dyDescent="0.3">
      <c r="C26" s="13" t="s">
        <v>1</v>
      </c>
    </row>
    <row r="27" spans="1:7" x14ac:dyDescent="0.3">
      <c r="C27" s="13" t="s">
        <v>95</v>
      </c>
    </row>
  </sheetData>
  <sortState xmlns:xlrd2="http://schemas.microsoft.com/office/spreadsheetml/2017/richdata2" ref="C1:G23">
    <sortCondition ref="C1:C23"/>
  </sortState>
  <phoneticPr fontId="1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031EFB-D2C5-4B48-A843-7C5ACA0E2830}">
          <x14:formula1>
            <xm:f>'C:\Users\User\Desktop\enterprises\INV2019-20\[INV0003.xlsm]Sheet2'!#REF!</xm:f>
          </x14:formula1>
          <xm:sqref>C18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243D-338D-4100-9D0E-D6BCF1DA7BDE}">
  <sheetPr codeName="Sheet3"/>
  <dimension ref="A1:I109"/>
  <sheetViews>
    <sheetView topLeftCell="A59" zoomScaleNormal="100" workbookViewId="0">
      <selection activeCell="D66" sqref="D66"/>
    </sheetView>
  </sheetViews>
  <sheetFormatPr defaultRowHeight="14.4" x14ac:dyDescent="0.3"/>
  <cols>
    <col min="1" max="1" width="9.109375" style="11"/>
    <col min="2" max="2" width="35" customWidth="1"/>
    <col min="3" max="3" width="10" style="11" bestFit="1" customWidth="1"/>
    <col min="7" max="7" width="11.109375" bestFit="1" customWidth="1"/>
    <col min="9" max="9" width="12.5546875" customWidth="1"/>
  </cols>
  <sheetData>
    <row r="1" spans="1:7" x14ac:dyDescent="0.3">
      <c r="A1" s="11" t="s">
        <v>11</v>
      </c>
      <c r="B1" t="s">
        <v>66</v>
      </c>
      <c r="C1" s="11" t="s">
        <v>13</v>
      </c>
      <c r="D1" t="s">
        <v>67</v>
      </c>
      <c r="E1" t="s">
        <v>68</v>
      </c>
      <c r="F1" t="s">
        <v>69</v>
      </c>
      <c r="G1" t="s">
        <v>70</v>
      </c>
    </row>
    <row r="2" spans="1:7" s="6" customFormat="1" ht="15.6" x14ac:dyDescent="0.3">
      <c r="A2" s="12">
        <v>1</v>
      </c>
      <c r="B2" s="6" t="s">
        <v>65</v>
      </c>
      <c r="C2" s="12">
        <v>2915</v>
      </c>
      <c r="D2" s="10">
        <v>55</v>
      </c>
      <c r="E2" s="46">
        <v>0.09</v>
      </c>
      <c r="F2" s="46">
        <f>E2</f>
        <v>0.09</v>
      </c>
      <c r="G2" s="46">
        <f>SUM(E2,F2)</f>
        <v>0.18</v>
      </c>
    </row>
    <row r="3" spans="1:7" s="6" customFormat="1" ht="15.6" x14ac:dyDescent="0.3">
      <c r="A3" s="12">
        <v>2</v>
      </c>
      <c r="B3" s="6" t="s">
        <v>71</v>
      </c>
      <c r="C3" s="12">
        <v>3402</v>
      </c>
      <c r="D3" s="10">
        <v>130</v>
      </c>
      <c r="E3" s="46">
        <v>0.09</v>
      </c>
      <c r="F3" s="46">
        <f t="shared" ref="F3:F75" si="0">E3</f>
        <v>0.09</v>
      </c>
      <c r="G3" s="46">
        <f t="shared" ref="G3:G75" si="1">SUM(E3,F3)</f>
        <v>0.18</v>
      </c>
    </row>
    <row r="4" spans="1:7" s="6" customFormat="1" ht="15.6" x14ac:dyDescent="0.3">
      <c r="A4" s="12"/>
      <c r="B4" s="6" t="s">
        <v>219</v>
      </c>
      <c r="C4" s="12">
        <v>3906</v>
      </c>
      <c r="D4" s="10">
        <v>130</v>
      </c>
      <c r="E4" s="46">
        <v>0.09</v>
      </c>
      <c r="F4" s="46">
        <f t="shared" si="0"/>
        <v>0.09</v>
      </c>
      <c r="G4" s="46">
        <f t="shared" si="1"/>
        <v>0.18</v>
      </c>
    </row>
    <row r="5" spans="1:7" s="6" customFormat="1" ht="15.6" x14ac:dyDescent="0.3">
      <c r="A5" s="12">
        <v>3</v>
      </c>
      <c r="B5" s="6" t="s">
        <v>72</v>
      </c>
      <c r="C5" s="12">
        <v>3906</v>
      </c>
      <c r="D5" s="10">
        <v>120</v>
      </c>
      <c r="E5" s="46">
        <v>0.09</v>
      </c>
      <c r="F5" s="46">
        <f t="shared" si="0"/>
        <v>0.09</v>
      </c>
      <c r="G5" s="46">
        <f t="shared" si="1"/>
        <v>0.18</v>
      </c>
    </row>
    <row r="6" spans="1:7" s="6" customFormat="1" ht="15.6" x14ac:dyDescent="0.3">
      <c r="A6" s="12">
        <v>4</v>
      </c>
      <c r="B6" s="6" t="s">
        <v>101</v>
      </c>
      <c r="C6" s="11">
        <v>3204</v>
      </c>
      <c r="D6" s="10">
        <v>272</v>
      </c>
      <c r="E6" s="46">
        <v>0.09</v>
      </c>
      <c r="F6" s="46">
        <f t="shared" si="0"/>
        <v>0.09</v>
      </c>
      <c r="G6" s="46">
        <f t="shared" si="1"/>
        <v>0.18</v>
      </c>
    </row>
    <row r="7" spans="1:7" s="6" customFormat="1" ht="15.6" x14ac:dyDescent="0.3">
      <c r="A7" s="12">
        <v>5</v>
      </c>
      <c r="B7" s="6" t="s">
        <v>96</v>
      </c>
      <c r="C7" s="11">
        <v>3204</v>
      </c>
      <c r="D7" s="10">
        <v>225</v>
      </c>
      <c r="E7" s="46">
        <v>0.09</v>
      </c>
      <c r="F7" s="46">
        <f t="shared" si="0"/>
        <v>0.09</v>
      </c>
      <c r="G7" s="46">
        <f t="shared" si="1"/>
        <v>0.18</v>
      </c>
    </row>
    <row r="8" spans="1:7" s="6" customFormat="1" ht="15.6" x14ac:dyDescent="0.3">
      <c r="A8" s="12">
        <v>6</v>
      </c>
      <c r="B8" s="6" t="s">
        <v>97</v>
      </c>
      <c r="C8" s="11">
        <v>3204</v>
      </c>
      <c r="D8" s="10">
        <v>376</v>
      </c>
      <c r="E8" s="46">
        <v>0.09</v>
      </c>
      <c r="F8" s="46">
        <f t="shared" si="0"/>
        <v>0.09</v>
      </c>
      <c r="G8" s="46">
        <f t="shared" si="1"/>
        <v>0.18</v>
      </c>
    </row>
    <row r="9" spans="1:7" s="6" customFormat="1" ht="15.6" x14ac:dyDescent="0.3">
      <c r="A9" s="12">
        <v>8</v>
      </c>
      <c r="B9" s="6" t="s">
        <v>99</v>
      </c>
      <c r="C9" s="11">
        <v>3204</v>
      </c>
      <c r="D9"/>
      <c r="E9" s="46">
        <v>0.09</v>
      </c>
      <c r="F9" s="46">
        <f t="shared" si="0"/>
        <v>0.09</v>
      </c>
      <c r="G9" s="46">
        <f t="shared" si="1"/>
        <v>0.18</v>
      </c>
    </row>
    <row r="10" spans="1:7" s="6" customFormat="1" ht="15.6" x14ac:dyDescent="0.3">
      <c r="A10" s="12">
        <v>9</v>
      </c>
      <c r="B10" s="6" t="s">
        <v>98</v>
      </c>
      <c r="C10" s="11">
        <v>3204</v>
      </c>
      <c r="D10" s="10">
        <v>300</v>
      </c>
      <c r="E10" s="46">
        <v>0.09</v>
      </c>
      <c r="F10" s="46">
        <f t="shared" si="0"/>
        <v>0.09</v>
      </c>
      <c r="G10" s="46">
        <f t="shared" si="1"/>
        <v>0.18</v>
      </c>
    </row>
    <row r="11" spans="1:7" s="6" customFormat="1" ht="15.6" x14ac:dyDescent="0.3">
      <c r="A11" s="12">
        <v>10</v>
      </c>
      <c r="B11" s="6" t="s">
        <v>107</v>
      </c>
      <c r="C11" s="11">
        <v>3204</v>
      </c>
      <c r="D11" s="10">
        <v>355</v>
      </c>
      <c r="E11" s="46">
        <v>0.09</v>
      </c>
      <c r="F11" s="46">
        <f t="shared" si="0"/>
        <v>0.09</v>
      </c>
      <c r="G11" s="46">
        <f t="shared" si="1"/>
        <v>0.18</v>
      </c>
    </row>
    <row r="12" spans="1:7" s="6" customFormat="1" ht="15.6" x14ac:dyDescent="0.3">
      <c r="A12" s="12">
        <v>11</v>
      </c>
      <c r="B12" s="6" t="s">
        <v>100</v>
      </c>
      <c r="C12" s="11">
        <v>3204</v>
      </c>
      <c r="D12" s="10">
        <v>368</v>
      </c>
      <c r="E12" s="46">
        <v>0.09</v>
      </c>
      <c r="F12" s="46">
        <f t="shared" si="0"/>
        <v>0.09</v>
      </c>
      <c r="G12" s="46">
        <f t="shared" si="1"/>
        <v>0.18</v>
      </c>
    </row>
    <row r="13" spans="1:7" s="6" customFormat="1" ht="15.6" x14ac:dyDescent="0.3">
      <c r="A13" s="12">
        <v>12</v>
      </c>
      <c r="B13" s="6" t="s">
        <v>16</v>
      </c>
      <c r="C13" s="12"/>
      <c r="D13" s="10"/>
      <c r="E13" s="46">
        <v>0.09</v>
      </c>
      <c r="F13" s="46">
        <f t="shared" si="0"/>
        <v>0.09</v>
      </c>
      <c r="G13" s="46">
        <f t="shared" si="1"/>
        <v>0.18</v>
      </c>
    </row>
    <row r="14" spans="1:7" s="6" customFormat="1" ht="15.6" x14ac:dyDescent="0.3">
      <c r="A14" s="12">
        <v>13</v>
      </c>
      <c r="B14" s="6" t="s">
        <v>73</v>
      </c>
      <c r="C14" s="12">
        <v>2815</v>
      </c>
      <c r="D14" s="10">
        <v>33</v>
      </c>
      <c r="E14" s="46">
        <v>0.09</v>
      </c>
      <c r="F14" s="46">
        <f t="shared" si="0"/>
        <v>0.09</v>
      </c>
      <c r="G14" s="46">
        <f t="shared" si="1"/>
        <v>0.18</v>
      </c>
    </row>
    <row r="15" spans="1:7" s="6" customFormat="1" ht="15.6" x14ac:dyDescent="0.3">
      <c r="A15" s="77"/>
      <c r="B15" s="6" t="s">
        <v>234</v>
      </c>
      <c r="C15" s="77">
        <v>2831</v>
      </c>
      <c r="D15" s="10">
        <v>160</v>
      </c>
      <c r="E15" s="46">
        <v>0.09</v>
      </c>
      <c r="F15" s="46">
        <f t="shared" si="0"/>
        <v>0.09</v>
      </c>
      <c r="G15" s="46">
        <f t="shared" si="1"/>
        <v>0.18</v>
      </c>
    </row>
    <row r="16" spans="1:7" s="6" customFormat="1" ht="15.6" x14ac:dyDescent="0.3">
      <c r="A16" s="12">
        <v>14</v>
      </c>
      <c r="B16" s="6" t="s">
        <v>74</v>
      </c>
      <c r="C16" s="12">
        <v>3507</v>
      </c>
      <c r="D16" s="10">
        <v>88</v>
      </c>
      <c r="E16" s="46">
        <v>0.09</v>
      </c>
      <c r="F16" s="46">
        <f t="shared" si="0"/>
        <v>0.09</v>
      </c>
      <c r="G16" s="46">
        <f t="shared" si="1"/>
        <v>0.18</v>
      </c>
    </row>
    <row r="17" spans="1:9" s="6" customFormat="1" ht="15.6" x14ac:dyDescent="0.3">
      <c r="A17" s="12">
        <v>15</v>
      </c>
      <c r="B17" s="6" t="s">
        <v>34</v>
      </c>
      <c r="C17" s="12">
        <v>3507</v>
      </c>
      <c r="D17" s="10">
        <v>850</v>
      </c>
      <c r="E17" s="46">
        <v>0.09</v>
      </c>
      <c r="F17" s="46">
        <f t="shared" si="0"/>
        <v>0.09</v>
      </c>
      <c r="G17" s="46">
        <f t="shared" si="1"/>
        <v>0.18</v>
      </c>
    </row>
    <row r="18" spans="1:9" s="6" customFormat="1" ht="15.6" x14ac:dyDescent="0.3">
      <c r="A18" s="12">
        <v>16</v>
      </c>
      <c r="B18" s="6" t="s">
        <v>117</v>
      </c>
      <c r="C18" s="12">
        <v>3507</v>
      </c>
      <c r="D18" s="10">
        <v>900</v>
      </c>
      <c r="E18" s="46">
        <v>0.09</v>
      </c>
      <c r="F18" s="46">
        <f t="shared" si="0"/>
        <v>0.09</v>
      </c>
      <c r="G18" s="46">
        <f t="shared" si="1"/>
        <v>0.18</v>
      </c>
    </row>
    <row r="19" spans="1:9" s="6" customFormat="1" ht="15.6" x14ac:dyDescent="0.3">
      <c r="A19" s="12">
        <v>17</v>
      </c>
      <c r="B19" s="6" t="s">
        <v>118</v>
      </c>
      <c r="C19" s="12">
        <v>3507</v>
      </c>
      <c r="D19" s="10">
        <v>840</v>
      </c>
      <c r="E19" s="46">
        <v>0.09</v>
      </c>
      <c r="F19" s="46">
        <f t="shared" si="0"/>
        <v>0.09</v>
      </c>
      <c r="G19" s="46">
        <f t="shared" si="1"/>
        <v>0.18</v>
      </c>
    </row>
    <row r="20" spans="1:9" s="6" customFormat="1" ht="15.6" x14ac:dyDescent="0.3">
      <c r="A20" s="77"/>
      <c r="B20" s="6" t="s">
        <v>233</v>
      </c>
      <c r="C20" s="77">
        <v>1302</v>
      </c>
      <c r="D20" s="10">
        <v>180</v>
      </c>
      <c r="E20" s="46">
        <v>0.09</v>
      </c>
      <c r="F20" s="46">
        <f t="shared" si="0"/>
        <v>0.09</v>
      </c>
      <c r="G20" s="46">
        <f t="shared" si="1"/>
        <v>0.18</v>
      </c>
    </row>
    <row r="21" spans="1:9" s="6" customFormat="1" ht="15.6" x14ac:dyDescent="0.3">
      <c r="A21" s="45"/>
      <c r="B21" s="6" t="s">
        <v>165</v>
      </c>
      <c r="C21" s="45">
        <v>3906</v>
      </c>
      <c r="D21" s="10">
        <v>120</v>
      </c>
      <c r="E21" s="46">
        <v>0.09</v>
      </c>
      <c r="F21" s="46">
        <f t="shared" si="0"/>
        <v>0.09</v>
      </c>
      <c r="G21" s="46">
        <f t="shared" ref="G21" si="2">SUM(E21,F21)</f>
        <v>0.18</v>
      </c>
    </row>
    <row r="22" spans="1:9" s="6" customFormat="1" ht="15.6" x14ac:dyDescent="0.3">
      <c r="A22" s="12"/>
      <c r="B22" s="6" t="s">
        <v>164</v>
      </c>
      <c r="C22" s="12">
        <v>3906</v>
      </c>
      <c r="D22" s="10">
        <v>112</v>
      </c>
      <c r="E22" s="46">
        <v>0.09</v>
      </c>
      <c r="F22" s="46">
        <f t="shared" si="0"/>
        <v>0.09</v>
      </c>
      <c r="G22" s="46">
        <f t="shared" si="1"/>
        <v>0.18</v>
      </c>
    </row>
    <row r="23" spans="1:9" s="6" customFormat="1" ht="15.6" x14ac:dyDescent="0.3">
      <c r="A23" s="12"/>
      <c r="B23" s="6" t="s">
        <v>156</v>
      </c>
      <c r="C23" s="12">
        <v>3906</v>
      </c>
      <c r="D23" s="10">
        <v>82.65</v>
      </c>
      <c r="E23" s="46">
        <v>0.09</v>
      </c>
      <c r="F23" s="46">
        <f t="shared" si="0"/>
        <v>0.09</v>
      </c>
      <c r="G23" s="46">
        <f t="shared" si="1"/>
        <v>0.18</v>
      </c>
    </row>
    <row r="24" spans="1:9" s="6" customFormat="1" ht="15.6" x14ac:dyDescent="0.3">
      <c r="A24" s="48" t="s">
        <v>166</v>
      </c>
      <c r="B24" s="6" t="s">
        <v>157</v>
      </c>
      <c r="C24" s="48">
        <v>3809</v>
      </c>
      <c r="D24" s="10">
        <v>415.15</v>
      </c>
      <c r="E24" s="46">
        <v>0.09</v>
      </c>
      <c r="F24" s="46">
        <f t="shared" ref="F24" si="3">E24</f>
        <v>0.09</v>
      </c>
      <c r="G24" s="46">
        <f t="shared" ref="G24" si="4">SUM(E24,F24)</f>
        <v>0.18</v>
      </c>
    </row>
    <row r="25" spans="1:9" s="6" customFormat="1" ht="15.6" x14ac:dyDescent="0.3">
      <c r="A25" s="12"/>
      <c r="B25" s="6" t="s">
        <v>157</v>
      </c>
      <c r="C25" s="12">
        <v>3809</v>
      </c>
      <c r="D25" s="10">
        <v>437</v>
      </c>
      <c r="E25" s="46">
        <v>0.09</v>
      </c>
      <c r="F25" s="46">
        <f t="shared" si="0"/>
        <v>0.09</v>
      </c>
      <c r="G25" s="46">
        <f t="shared" si="1"/>
        <v>0.18</v>
      </c>
    </row>
    <row r="26" spans="1:9" s="6" customFormat="1" ht="15.6" x14ac:dyDescent="0.3">
      <c r="A26" s="48" t="s">
        <v>167</v>
      </c>
      <c r="B26" s="6" t="s">
        <v>172</v>
      </c>
      <c r="C26" s="48">
        <v>3809</v>
      </c>
      <c r="D26" s="10">
        <v>460</v>
      </c>
      <c r="E26" s="46">
        <v>0.09</v>
      </c>
      <c r="F26" s="46">
        <f t="shared" ref="F26" si="5">E26</f>
        <v>0.09</v>
      </c>
      <c r="G26" s="46">
        <f t="shared" ref="G26" si="6">SUM(E26,F26)</f>
        <v>0.18</v>
      </c>
    </row>
    <row r="27" spans="1:9" s="6" customFormat="1" ht="15.6" x14ac:dyDescent="0.3">
      <c r="A27" s="12"/>
      <c r="B27" s="6" t="s">
        <v>158</v>
      </c>
      <c r="C27" s="12">
        <v>3402</v>
      </c>
      <c r="D27" s="10">
        <v>120</v>
      </c>
      <c r="E27" s="46">
        <v>0.09</v>
      </c>
      <c r="F27" s="46">
        <f t="shared" si="0"/>
        <v>0.09</v>
      </c>
      <c r="G27" s="46">
        <f t="shared" si="1"/>
        <v>0.18</v>
      </c>
    </row>
    <row r="28" spans="1:9" s="6" customFormat="1" ht="15.6" x14ac:dyDescent="0.3">
      <c r="A28" s="12">
        <v>18</v>
      </c>
      <c r="B28" s="6" t="s">
        <v>76</v>
      </c>
      <c r="C28" s="12">
        <v>2831</v>
      </c>
      <c r="D28" s="10">
        <v>120</v>
      </c>
      <c r="E28" s="46">
        <v>0.09</v>
      </c>
      <c r="F28" s="46">
        <f t="shared" si="0"/>
        <v>0.09</v>
      </c>
      <c r="G28" s="46">
        <f t="shared" si="1"/>
        <v>0.18</v>
      </c>
      <c r="I28" s="6" t="s">
        <v>115</v>
      </c>
    </row>
    <row r="29" spans="1:9" s="6" customFormat="1" ht="15.6" x14ac:dyDescent="0.3">
      <c r="A29" s="12">
        <v>19</v>
      </c>
      <c r="B29" s="6" t="s">
        <v>75</v>
      </c>
      <c r="C29" s="12">
        <v>2847</v>
      </c>
      <c r="D29" s="10">
        <v>42</v>
      </c>
      <c r="E29" s="46">
        <v>0.09</v>
      </c>
      <c r="F29" s="46">
        <f t="shared" si="0"/>
        <v>0.09</v>
      </c>
      <c r="G29" s="46">
        <f t="shared" si="1"/>
        <v>0.18</v>
      </c>
      <c r="I29" s="6" t="s">
        <v>113</v>
      </c>
    </row>
    <row r="30" spans="1:9" s="6" customFormat="1" ht="15.6" x14ac:dyDescent="0.3">
      <c r="A30" s="12">
        <v>20</v>
      </c>
      <c r="B30" s="6" t="s">
        <v>116</v>
      </c>
      <c r="C30" s="12">
        <v>3402</v>
      </c>
      <c r="D30" s="10">
        <v>150</v>
      </c>
      <c r="E30" s="46">
        <v>0.09</v>
      </c>
      <c r="F30" s="46">
        <f t="shared" si="0"/>
        <v>0.09</v>
      </c>
      <c r="G30" s="46">
        <f t="shared" si="1"/>
        <v>0.18</v>
      </c>
      <c r="I30" s="6" t="s">
        <v>114</v>
      </c>
    </row>
    <row r="31" spans="1:9" s="6" customFormat="1" ht="15.6" x14ac:dyDescent="0.3">
      <c r="A31" s="12">
        <v>21</v>
      </c>
      <c r="B31" s="6" t="s">
        <v>92</v>
      </c>
      <c r="C31" s="12">
        <v>3402</v>
      </c>
      <c r="D31" s="10">
        <v>75</v>
      </c>
      <c r="E31" s="46">
        <v>0.09</v>
      </c>
      <c r="F31" s="46">
        <f t="shared" si="0"/>
        <v>0.09</v>
      </c>
      <c r="G31" s="46">
        <f t="shared" si="1"/>
        <v>0.18</v>
      </c>
    </row>
    <row r="32" spans="1:9" s="6" customFormat="1" ht="15.6" x14ac:dyDescent="0.3">
      <c r="A32" s="12">
        <v>22</v>
      </c>
      <c r="B32" s="6" t="s">
        <v>78</v>
      </c>
      <c r="C32" s="12" t="s">
        <v>5</v>
      </c>
      <c r="D32" s="10" t="s">
        <v>5</v>
      </c>
      <c r="E32" s="46">
        <v>0.09</v>
      </c>
      <c r="F32" s="46">
        <f t="shared" si="0"/>
        <v>0.09</v>
      </c>
      <c r="G32" s="46">
        <f t="shared" si="1"/>
        <v>0.18</v>
      </c>
    </row>
    <row r="33" spans="1:7" ht="15.6" x14ac:dyDescent="0.3">
      <c r="A33" s="12">
        <v>23</v>
      </c>
      <c r="B33" s="6" t="s">
        <v>77</v>
      </c>
      <c r="C33" s="12">
        <v>3809</v>
      </c>
      <c r="D33" s="10">
        <v>68</v>
      </c>
      <c r="E33" s="46">
        <v>0.09</v>
      </c>
      <c r="F33" s="46">
        <f t="shared" si="0"/>
        <v>0.09</v>
      </c>
      <c r="G33" s="46">
        <f t="shared" si="1"/>
        <v>0.18</v>
      </c>
    </row>
    <row r="34" spans="1:7" ht="15.6" x14ac:dyDescent="0.3">
      <c r="A34" s="12">
        <v>24</v>
      </c>
      <c r="B34" s="6" t="s">
        <v>79</v>
      </c>
      <c r="C34" s="12">
        <v>3204</v>
      </c>
      <c r="D34" s="10">
        <v>210</v>
      </c>
      <c r="E34" s="46">
        <v>0.09</v>
      </c>
      <c r="F34" s="46">
        <f t="shared" si="0"/>
        <v>0.09</v>
      </c>
      <c r="G34" s="46">
        <f t="shared" si="1"/>
        <v>0.18</v>
      </c>
    </row>
    <row r="35" spans="1:7" ht="15.6" x14ac:dyDescent="0.3">
      <c r="A35" s="12">
        <v>25</v>
      </c>
      <c r="B35" s="6" t="s">
        <v>86</v>
      </c>
      <c r="C35" s="12">
        <v>5407</v>
      </c>
      <c r="D35" s="10">
        <v>36</v>
      </c>
      <c r="E35" s="46">
        <v>2.5000000000000001E-2</v>
      </c>
      <c r="F35" s="46">
        <f t="shared" si="0"/>
        <v>2.5000000000000001E-2</v>
      </c>
      <c r="G35" s="46">
        <f t="shared" si="1"/>
        <v>0.05</v>
      </c>
    </row>
    <row r="36" spans="1:7" ht="15.6" x14ac:dyDescent="0.3">
      <c r="A36" s="12">
        <v>26</v>
      </c>
      <c r="B36" s="6" t="s">
        <v>87</v>
      </c>
      <c r="C36" s="12">
        <v>5407</v>
      </c>
      <c r="D36" s="10">
        <v>32</v>
      </c>
      <c r="E36" s="46">
        <v>2.5000000000000001E-2</v>
      </c>
      <c r="F36" s="46">
        <f t="shared" si="0"/>
        <v>2.5000000000000001E-2</v>
      </c>
      <c r="G36" s="46">
        <f t="shared" si="1"/>
        <v>0.05</v>
      </c>
    </row>
    <row r="37" spans="1:7" ht="15.6" x14ac:dyDescent="0.3">
      <c r="A37" s="12">
        <v>27</v>
      </c>
      <c r="B37" s="6" t="s">
        <v>140</v>
      </c>
      <c r="C37" s="12">
        <v>5407</v>
      </c>
      <c r="D37" s="10">
        <v>40.5</v>
      </c>
      <c r="E37" s="46">
        <v>2.5000000000000001E-2</v>
      </c>
      <c r="F37" s="46">
        <f t="shared" si="0"/>
        <v>2.5000000000000001E-2</v>
      </c>
      <c r="G37" s="46">
        <f t="shared" si="1"/>
        <v>0.05</v>
      </c>
    </row>
    <row r="38" spans="1:7" ht="15.6" x14ac:dyDescent="0.3">
      <c r="A38" s="12">
        <v>28</v>
      </c>
      <c r="B38" s="6" t="s">
        <v>90</v>
      </c>
      <c r="C38" s="12">
        <v>5407</v>
      </c>
      <c r="D38" s="10">
        <v>42</v>
      </c>
      <c r="E38" s="46">
        <v>2.5000000000000001E-2</v>
      </c>
      <c r="F38" s="46">
        <f t="shared" si="0"/>
        <v>2.5000000000000001E-2</v>
      </c>
      <c r="G38" s="46">
        <f t="shared" si="1"/>
        <v>0.05</v>
      </c>
    </row>
    <row r="39" spans="1:7" ht="15.6" x14ac:dyDescent="0.3">
      <c r="A39" s="12">
        <v>29</v>
      </c>
      <c r="B39" s="6" t="s">
        <v>88</v>
      </c>
      <c r="C39" s="12">
        <v>5407</v>
      </c>
      <c r="D39" s="10">
        <v>75</v>
      </c>
      <c r="E39" s="46">
        <v>2.5000000000000001E-2</v>
      </c>
      <c r="F39" s="46">
        <f t="shared" si="0"/>
        <v>2.5000000000000001E-2</v>
      </c>
      <c r="G39" s="46">
        <f t="shared" si="1"/>
        <v>0.05</v>
      </c>
    </row>
    <row r="40" spans="1:7" ht="15.6" x14ac:dyDescent="0.3">
      <c r="A40" s="12">
        <v>30</v>
      </c>
      <c r="B40" s="6" t="s">
        <v>89</v>
      </c>
      <c r="C40" s="12">
        <v>5407</v>
      </c>
      <c r="D40" s="10">
        <v>140</v>
      </c>
      <c r="E40" s="46">
        <v>2.5000000000000001E-2</v>
      </c>
      <c r="F40" s="46">
        <f t="shared" si="0"/>
        <v>2.5000000000000001E-2</v>
      </c>
      <c r="G40" s="46">
        <f t="shared" si="1"/>
        <v>0.05</v>
      </c>
    </row>
    <row r="41" spans="1:7" ht="15.6" x14ac:dyDescent="0.3">
      <c r="A41" s="12">
        <v>31</v>
      </c>
      <c r="B41" s="6" t="s">
        <v>80</v>
      </c>
      <c r="C41" s="12">
        <v>2915</v>
      </c>
      <c r="D41" s="10">
        <v>55</v>
      </c>
      <c r="E41" s="46">
        <v>9</v>
      </c>
      <c r="F41" s="46">
        <f t="shared" si="0"/>
        <v>9</v>
      </c>
      <c r="G41" s="46">
        <f t="shared" si="1"/>
        <v>18</v>
      </c>
    </row>
    <row r="42" spans="1:7" ht="15.6" x14ac:dyDescent="0.3">
      <c r="A42" s="12">
        <v>32</v>
      </c>
      <c r="B42" s="6" t="s">
        <v>85</v>
      </c>
      <c r="C42" s="12">
        <v>5407</v>
      </c>
      <c r="D42" s="10">
        <v>32</v>
      </c>
      <c r="E42" s="46">
        <v>2.5000000000000001E-2</v>
      </c>
      <c r="F42" s="46">
        <f t="shared" si="0"/>
        <v>2.5000000000000001E-2</v>
      </c>
      <c r="G42" s="46">
        <f t="shared" si="1"/>
        <v>0.05</v>
      </c>
    </row>
    <row r="43" spans="1:7" ht="15.6" x14ac:dyDescent="0.3">
      <c r="A43" s="12">
        <v>33</v>
      </c>
      <c r="B43" s="6" t="s">
        <v>84</v>
      </c>
      <c r="C43" s="12">
        <v>5407</v>
      </c>
      <c r="D43" s="10">
        <v>55.5</v>
      </c>
      <c r="E43" s="46">
        <v>2.5000000000000001E-2</v>
      </c>
      <c r="F43" s="46">
        <f t="shared" si="0"/>
        <v>2.5000000000000001E-2</v>
      </c>
      <c r="G43" s="46">
        <f t="shared" si="1"/>
        <v>0.05</v>
      </c>
    </row>
    <row r="44" spans="1:7" ht="15.6" x14ac:dyDescent="0.3">
      <c r="A44" s="12">
        <v>34</v>
      </c>
      <c r="B44" s="6" t="s">
        <v>81</v>
      </c>
      <c r="C44" s="12">
        <v>5407</v>
      </c>
      <c r="D44" s="10">
        <v>25</v>
      </c>
      <c r="E44" s="46">
        <v>2.5000000000000001E-2</v>
      </c>
      <c r="F44" s="46">
        <f t="shared" si="0"/>
        <v>2.5000000000000001E-2</v>
      </c>
      <c r="G44" s="46">
        <f t="shared" si="1"/>
        <v>0.05</v>
      </c>
    </row>
    <row r="45" spans="1:7" ht="15.6" x14ac:dyDescent="0.3">
      <c r="A45" s="12">
        <v>35</v>
      </c>
      <c r="B45" s="6" t="s">
        <v>82</v>
      </c>
      <c r="C45" s="12">
        <v>5407</v>
      </c>
      <c r="D45" s="10">
        <v>46</v>
      </c>
      <c r="E45" s="46">
        <v>2.5000000000000001E-2</v>
      </c>
      <c r="F45" s="46">
        <f t="shared" si="0"/>
        <v>2.5000000000000001E-2</v>
      </c>
      <c r="G45" s="46">
        <f t="shared" si="1"/>
        <v>0.05</v>
      </c>
    </row>
    <row r="46" spans="1:7" ht="15.6" x14ac:dyDescent="0.3">
      <c r="A46" s="12">
        <v>36</v>
      </c>
      <c r="B46" s="6" t="s">
        <v>82</v>
      </c>
      <c r="C46" s="12">
        <v>5407</v>
      </c>
      <c r="D46" s="10">
        <v>48</v>
      </c>
      <c r="E46" s="46">
        <v>2.5000000000000001E-2</v>
      </c>
      <c r="F46" s="46">
        <f t="shared" si="0"/>
        <v>2.5000000000000001E-2</v>
      </c>
      <c r="G46" s="46">
        <f t="shared" si="1"/>
        <v>0.05</v>
      </c>
    </row>
    <row r="47" spans="1:7" ht="15.6" x14ac:dyDescent="0.3">
      <c r="A47" s="12">
        <v>37</v>
      </c>
      <c r="B47" s="6" t="s">
        <v>83</v>
      </c>
      <c r="C47" s="12">
        <v>5407</v>
      </c>
      <c r="D47" s="10">
        <v>70</v>
      </c>
      <c r="E47" s="46">
        <v>2.5000000000000001E-2</v>
      </c>
      <c r="F47" s="46">
        <f t="shared" si="0"/>
        <v>2.5000000000000001E-2</v>
      </c>
      <c r="G47" s="46">
        <f t="shared" si="1"/>
        <v>0.05</v>
      </c>
    </row>
    <row r="48" spans="1:7" ht="15.6" x14ac:dyDescent="0.3">
      <c r="A48" s="12">
        <v>38</v>
      </c>
      <c r="B48" s="6" t="s">
        <v>130</v>
      </c>
      <c r="C48" s="12">
        <v>3204</v>
      </c>
      <c r="D48" s="10">
        <v>195</v>
      </c>
      <c r="E48" s="46">
        <v>0.09</v>
      </c>
      <c r="F48" s="46">
        <f t="shared" si="0"/>
        <v>0.09</v>
      </c>
      <c r="G48" s="46">
        <f t="shared" si="1"/>
        <v>0.18</v>
      </c>
    </row>
    <row r="49" spans="1:8" ht="15.6" x14ac:dyDescent="0.3">
      <c r="A49" s="70"/>
      <c r="B49" s="6" t="s">
        <v>207</v>
      </c>
      <c r="C49" s="70">
        <v>3204</v>
      </c>
      <c r="D49" s="10">
        <v>434</v>
      </c>
      <c r="E49" s="46">
        <v>0.09</v>
      </c>
      <c r="F49" s="46">
        <f t="shared" si="0"/>
        <v>0.09</v>
      </c>
      <c r="G49" s="46">
        <f t="shared" si="1"/>
        <v>0.18</v>
      </c>
    </row>
    <row r="50" spans="1:8" ht="15.6" x14ac:dyDescent="0.3">
      <c r="A50" s="12">
        <v>39</v>
      </c>
      <c r="B50" s="6" t="s">
        <v>132</v>
      </c>
      <c r="C50" s="12">
        <v>3204</v>
      </c>
      <c r="D50" s="10">
        <v>396</v>
      </c>
      <c r="E50" s="46">
        <v>0.09</v>
      </c>
      <c r="F50" s="46">
        <f t="shared" si="0"/>
        <v>0.09</v>
      </c>
      <c r="G50" s="46">
        <f t="shared" si="1"/>
        <v>0.18</v>
      </c>
    </row>
    <row r="51" spans="1:8" ht="15.6" x14ac:dyDescent="0.3">
      <c r="A51" s="12">
        <v>40</v>
      </c>
      <c r="B51" s="6" t="s">
        <v>131</v>
      </c>
      <c r="C51" s="12">
        <v>3204</v>
      </c>
      <c r="D51" s="10">
        <v>454</v>
      </c>
      <c r="E51" s="46">
        <v>0.09</v>
      </c>
      <c r="F51" s="46">
        <f t="shared" si="0"/>
        <v>0.09</v>
      </c>
      <c r="G51" s="46">
        <f t="shared" si="1"/>
        <v>0.18</v>
      </c>
    </row>
    <row r="52" spans="1:8" ht="15.6" x14ac:dyDescent="0.3">
      <c r="A52" s="12">
        <v>41</v>
      </c>
      <c r="B52" s="6" t="s">
        <v>131</v>
      </c>
      <c r="C52" s="12">
        <v>3204</v>
      </c>
      <c r="D52" s="10">
        <v>437</v>
      </c>
      <c r="E52" s="46">
        <v>0.09</v>
      </c>
      <c r="F52" s="46">
        <f t="shared" si="0"/>
        <v>0.09</v>
      </c>
      <c r="G52" s="46">
        <f t="shared" si="1"/>
        <v>0.18</v>
      </c>
    </row>
    <row r="53" spans="1:8" ht="15.6" x14ac:dyDescent="0.3">
      <c r="A53" s="12">
        <v>42</v>
      </c>
      <c r="B53" s="6" t="s">
        <v>139</v>
      </c>
      <c r="C53" s="12">
        <v>3204</v>
      </c>
      <c r="D53" s="10">
        <v>363</v>
      </c>
      <c r="E53" s="46">
        <v>0.09</v>
      </c>
      <c r="F53" s="46">
        <f t="shared" si="0"/>
        <v>0.09</v>
      </c>
      <c r="G53" s="46">
        <f t="shared" si="1"/>
        <v>0.18</v>
      </c>
    </row>
    <row r="54" spans="1:8" ht="15.6" x14ac:dyDescent="0.3">
      <c r="A54" s="12">
        <v>43</v>
      </c>
      <c r="B54" s="6" t="s">
        <v>133</v>
      </c>
      <c r="C54" s="12">
        <v>3204</v>
      </c>
      <c r="D54" s="10">
        <v>515</v>
      </c>
      <c r="E54" s="46">
        <v>0.09</v>
      </c>
      <c r="F54" s="46">
        <f t="shared" si="0"/>
        <v>0.09</v>
      </c>
      <c r="G54" s="46">
        <f t="shared" si="1"/>
        <v>0.18</v>
      </c>
    </row>
    <row r="55" spans="1:8" ht="15.6" x14ac:dyDescent="0.3">
      <c r="A55" s="64"/>
      <c r="B55" s="6" t="s">
        <v>133</v>
      </c>
      <c r="C55" s="64">
        <v>3204</v>
      </c>
      <c r="D55" s="10">
        <v>496</v>
      </c>
      <c r="E55" s="46">
        <v>0.09</v>
      </c>
      <c r="F55" s="46">
        <f t="shared" ref="F55" si="7">E55</f>
        <v>0.09</v>
      </c>
      <c r="G55" s="46">
        <f t="shared" ref="G55" si="8">SUM(E55,F55)</f>
        <v>0.18</v>
      </c>
      <c r="H55" t="s">
        <v>159</v>
      </c>
    </row>
    <row r="56" spans="1:8" ht="15.6" x14ac:dyDescent="0.3">
      <c r="A56" s="12">
        <v>44</v>
      </c>
      <c r="B56" s="6" t="s">
        <v>134</v>
      </c>
      <c r="C56" s="12">
        <v>3204</v>
      </c>
      <c r="D56" s="10">
        <v>380</v>
      </c>
      <c r="E56" s="46">
        <v>0.09</v>
      </c>
      <c r="F56" s="46">
        <f t="shared" si="0"/>
        <v>0.09</v>
      </c>
      <c r="G56" s="46">
        <f t="shared" si="1"/>
        <v>0.18</v>
      </c>
      <c r="H56" t="s">
        <v>159</v>
      </c>
    </row>
    <row r="57" spans="1:8" ht="15.6" x14ac:dyDescent="0.3">
      <c r="A57" s="70"/>
      <c r="B57" s="6" t="s">
        <v>206</v>
      </c>
      <c r="C57" s="70">
        <v>3204</v>
      </c>
      <c r="D57" s="10">
        <v>800</v>
      </c>
      <c r="E57" s="46">
        <v>0.09</v>
      </c>
      <c r="F57" s="46">
        <f t="shared" si="0"/>
        <v>0.09</v>
      </c>
      <c r="G57" s="46">
        <f t="shared" si="1"/>
        <v>0.18</v>
      </c>
    </row>
    <row r="58" spans="1:8" ht="15.6" x14ac:dyDescent="0.3">
      <c r="A58" s="12"/>
      <c r="B58" s="6" t="s">
        <v>135</v>
      </c>
      <c r="C58" s="12">
        <v>3204</v>
      </c>
      <c r="D58" s="10">
        <v>475</v>
      </c>
      <c r="E58" s="46">
        <v>0.09</v>
      </c>
      <c r="F58" s="46">
        <f t="shared" si="0"/>
        <v>0.09</v>
      </c>
      <c r="G58" s="46">
        <f t="shared" si="1"/>
        <v>0.18</v>
      </c>
    </row>
    <row r="59" spans="1:8" ht="15.6" x14ac:dyDescent="0.3">
      <c r="A59" s="12">
        <v>45</v>
      </c>
      <c r="B59" s="6" t="s">
        <v>135</v>
      </c>
      <c r="C59" s="12">
        <v>3204</v>
      </c>
      <c r="D59" s="10">
        <v>462</v>
      </c>
      <c r="E59" s="46">
        <v>0.09</v>
      </c>
      <c r="F59" s="46">
        <f t="shared" si="0"/>
        <v>0.09</v>
      </c>
      <c r="G59" s="46">
        <f t="shared" si="1"/>
        <v>0.18</v>
      </c>
    </row>
    <row r="60" spans="1:8" ht="15.6" x14ac:dyDescent="0.3">
      <c r="A60" s="12">
        <v>46</v>
      </c>
      <c r="B60" s="6" t="s">
        <v>136</v>
      </c>
      <c r="C60" s="12">
        <v>3204</v>
      </c>
      <c r="D60" s="10">
        <v>620</v>
      </c>
      <c r="E60" s="46">
        <v>0.09</v>
      </c>
      <c r="F60" s="46">
        <f t="shared" si="0"/>
        <v>0.09</v>
      </c>
      <c r="G60" s="46">
        <f t="shared" si="1"/>
        <v>0.18</v>
      </c>
    </row>
    <row r="61" spans="1:8" ht="15.6" x14ac:dyDescent="0.3">
      <c r="A61" s="12">
        <v>47</v>
      </c>
      <c r="B61" s="6" t="s">
        <v>137</v>
      </c>
      <c r="C61" s="12">
        <v>3204</v>
      </c>
      <c r="D61" s="10">
        <v>463</v>
      </c>
      <c r="E61" s="46">
        <v>0.09</v>
      </c>
      <c r="F61" s="46">
        <f t="shared" si="0"/>
        <v>0.09</v>
      </c>
      <c r="G61" s="46">
        <f t="shared" si="1"/>
        <v>0.18</v>
      </c>
    </row>
    <row r="62" spans="1:8" ht="15.6" x14ac:dyDescent="0.3">
      <c r="A62" s="12">
        <v>48</v>
      </c>
      <c r="B62" s="6" t="s">
        <v>138</v>
      </c>
      <c r="C62" s="12">
        <v>3204</v>
      </c>
      <c r="D62" s="10">
        <v>790</v>
      </c>
      <c r="E62" s="46">
        <v>0.09</v>
      </c>
      <c r="F62" s="46">
        <f t="shared" si="0"/>
        <v>0.09</v>
      </c>
      <c r="G62" s="46">
        <f t="shared" si="1"/>
        <v>0.18</v>
      </c>
    </row>
    <row r="63" spans="1:8" ht="15.6" x14ac:dyDescent="0.3">
      <c r="A63" s="12" t="s">
        <v>153</v>
      </c>
      <c r="B63" s="6" t="s">
        <v>93</v>
      </c>
      <c r="C63" s="12">
        <v>3905</v>
      </c>
      <c r="D63" s="10">
        <v>210</v>
      </c>
      <c r="E63" s="46">
        <v>0.09</v>
      </c>
      <c r="F63" s="46">
        <f t="shared" si="0"/>
        <v>0.09</v>
      </c>
      <c r="G63" s="46">
        <f t="shared" si="1"/>
        <v>0.18</v>
      </c>
    </row>
    <row r="64" spans="1:8" ht="15.6" x14ac:dyDescent="0.3">
      <c r="A64" s="12" t="s">
        <v>152</v>
      </c>
      <c r="B64" s="6" t="s">
        <v>154</v>
      </c>
      <c r="C64" s="12">
        <v>3905</v>
      </c>
      <c r="D64" s="10">
        <v>225</v>
      </c>
      <c r="E64" s="46">
        <v>0.09</v>
      </c>
      <c r="F64" s="46">
        <f t="shared" si="0"/>
        <v>0.09</v>
      </c>
      <c r="G64" s="46">
        <f t="shared" si="1"/>
        <v>0.18</v>
      </c>
    </row>
    <row r="65" spans="1:7" ht="15.6" x14ac:dyDescent="0.3">
      <c r="A65" s="76" t="s">
        <v>228</v>
      </c>
      <c r="B65" s="6" t="s">
        <v>227</v>
      </c>
      <c r="C65" s="76">
        <v>3905</v>
      </c>
      <c r="D65" s="10">
        <v>195</v>
      </c>
      <c r="E65" s="46">
        <v>0.09</v>
      </c>
      <c r="F65" s="46">
        <f t="shared" ref="F65" si="9">E65</f>
        <v>0.09</v>
      </c>
      <c r="G65" s="46">
        <f t="shared" ref="G65" si="10">SUM(E65,F65)</f>
        <v>0.18</v>
      </c>
    </row>
    <row r="66" spans="1:7" ht="15.6" x14ac:dyDescent="0.3">
      <c r="A66" s="12">
        <v>50</v>
      </c>
      <c r="B66" s="6" t="s">
        <v>151</v>
      </c>
      <c r="C66" s="11">
        <v>3204</v>
      </c>
      <c r="D66" s="10">
        <v>295</v>
      </c>
      <c r="E66" s="46">
        <v>0.09</v>
      </c>
      <c r="F66" s="46">
        <f t="shared" si="0"/>
        <v>0.09</v>
      </c>
      <c r="G66" s="46">
        <f t="shared" si="1"/>
        <v>0.18</v>
      </c>
    </row>
    <row r="67" spans="1:7" ht="15.6" x14ac:dyDescent="0.3">
      <c r="A67" s="12"/>
      <c r="B67" s="6" t="s">
        <v>150</v>
      </c>
      <c r="C67" s="11">
        <v>3204</v>
      </c>
      <c r="D67" s="10">
        <v>395</v>
      </c>
      <c r="E67" s="46">
        <v>0.09</v>
      </c>
      <c r="F67" s="46">
        <f t="shared" si="0"/>
        <v>0.09</v>
      </c>
      <c r="G67" s="46">
        <f t="shared" si="1"/>
        <v>0.18</v>
      </c>
    </row>
    <row r="68" spans="1:7" ht="15.6" x14ac:dyDescent="0.3">
      <c r="A68" s="12"/>
      <c r="B68" s="6" t="s">
        <v>149</v>
      </c>
      <c r="C68" s="11">
        <v>3204</v>
      </c>
      <c r="D68" s="10">
        <v>370</v>
      </c>
      <c r="E68" s="46">
        <v>0.09</v>
      </c>
      <c r="F68" s="46">
        <f t="shared" si="0"/>
        <v>0.09</v>
      </c>
      <c r="G68" s="46">
        <f t="shared" si="1"/>
        <v>0.18</v>
      </c>
    </row>
    <row r="69" spans="1:7" ht="15.6" x14ac:dyDescent="0.3">
      <c r="A69" s="59"/>
      <c r="B69" s="6" t="s">
        <v>183</v>
      </c>
      <c r="C69" s="62">
        <v>3204</v>
      </c>
      <c r="D69" s="10">
        <v>375</v>
      </c>
      <c r="E69" s="46">
        <v>0.09</v>
      </c>
      <c r="F69" s="46">
        <f t="shared" ref="F69" si="11">E69</f>
        <v>0.09</v>
      </c>
      <c r="G69" s="46">
        <f t="shared" ref="G69" si="12">SUM(E69,F69)</f>
        <v>0.18</v>
      </c>
    </row>
    <row r="70" spans="1:7" ht="15.6" x14ac:dyDescent="0.3">
      <c r="A70" s="12"/>
      <c r="B70" s="6" t="s">
        <v>151</v>
      </c>
      <c r="C70" s="11">
        <v>3204</v>
      </c>
      <c r="D70" s="10">
        <v>0</v>
      </c>
      <c r="E70" s="46">
        <v>0.09</v>
      </c>
      <c r="F70" s="46">
        <f t="shared" si="0"/>
        <v>0.09</v>
      </c>
      <c r="G70" s="46">
        <f t="shared" si="1"/>
        <v>0.18</v>
      </c>
    </row>
    <row r="71" spans="1:7" ht="15.6" x14ac:dyDescent="0.3">
      <c r="A71" s="44"/>
      <c r="B71" s="6" t="s">
        <v>163</v>
      </c>
      <c r="C71" s="43">
        <v>3204</v>
      </c>
      <c r="D71" s="10">
        <v>282</v>
      </c>
      <c r="E71" s="46">
        <v>0.09</v>
      </c>
      <c r="F71" s="46">
        <f t="shared" si="0"/>
        <v>0.09</v>
      </c>
      <c r="G71" s="46">
        <f t="shared" si="1"/>
        <v>0.18</v>
      </c>
    </row>
    <row r="72" spans="1:7" ht="15.6" x14ac:dyDescent="0.3">
      <c r="A72" s="12"/>
      <c r="B72" s="6" t="s">
        <v>155</v>
      </c>
      <c r="C72" s="11">
        <v>3204</v>
      </c>
      <c r="D72" s="10">
        <v>324</v>
      </c>
      <c r="E72" s="46">
        <v>0.09</v>
      </c>
      <c r="F72" s="46">
        <f t="shared" si="0"/>
        <v>0.09</v>
      </c>
      <c r="G72" s="46">
        <f t="shared" si="1"/>
        <v>0.18</v>
      </c>
    </row>
    <row r="73" spans="1:7" ht="15.6" x14ac:dyDescent="0.3">
      <c r="A73" s="12">
        <v>51</v>
      </c>
      <c r="B73" s="6" t="s">
        <v>102</v>
      </c>
      <c r="C73" s="11">
        <v>3204</v>
      </c>
      <c r="D73" s="10">
        <v>344.7</v>
      </c>
      <c r="E73" s="46">
        <v>0.09</v>
      </c>
      <c r="F73" s="46">
        <f t="shared" si="0"/>
        <v>0.09</v>
      </c>
      <c r="G73" s="46">
        <f t="shared" si="1"/>
        <v>0.18</v>
      </c>
    </row>
    <row r="74" spans="1:7" ht="15.6" x14ac:dyDescent="0.3">
      <c r="A74" s="12">
        <v>52</v>
      </c>
      <c r="B74" s="6" t="s">
        <v>103</v>
      </c>
      <c r="C74" s="11">
        <v>3204</v>
      </c>
      <c r="D74" s="10">
        <v>482.4</v>
      </c>
      <c r="E74" s="46">
        <v>0.09</v>
      </c>
      <c r="F74" s="46">
        <f t="shared" si="0"/>
        <v>0.09</v>
      </c>
      <c r="G74" s="46">
        <f t="shared" si="1"/>
        <v>0.18</v>
      </c>
    </row>
    <row r="75" spans="1:7" ht="15.6" x14ac:dyDescent="0.3">
      <c r="A75" s="12">
        <v>53</v>
      </c>
      <c r="B75" s="6" t="s">
        <v>143</v>
      </c>
      <c r="C75" s="11">
        <v>3204</v>
      </c>
      <c r="D75" s="10">
        <v>966.6</v>
      </c>
      <c r="E75" s="46">
        <v>0.09</v>
      </c>
      <c r="F75" s="46">
        <f t="shared" si="0"/>
        <v>0.09</v>
      </c>
      <c r="G75" s="46">
        <f t="shared" si="1"/>
        <v>0.18</v>
      </c>
    </row>
    <row r="76" spans="1:7" ht="15.6" x14ac:dyDescent="0.3">
      <c r="A76" s="12">
        <v>54</v>
      </c>
      <c r="B76" s="6" t="s">
        <v>104</v>
      </c>
      <c r="C76" s="11">
        <v>3204</v>
      </c>
      <c r="D76" s="10">
        <v>396</v>
      </c>
      <c r="E76" s="46">
        <v>0.09</v>
      </c>
      <c r="F76" s="46">
        <f t="shared" ref="F76:F98" si="13">E76</f>
        <v>0.09</v>
      </c>
      <c r="G76" s="46">
        <f t="shared" ref="G76:G97" si="14">SUM(E76,F76)</f>
        <v>0.18</v>
      </c>
    </row>
    <row r="77" spans="1:7" ht="15.6" x14ac:dyDescent="0.3">
      <c r="A77" s="12">
        <v>55</v>
      </c>
      <c r="B77" s="6" t="s">
        <v>105</v>
      </c>
      <c r="C77" s="11">
        <v>3204</v>
      </c>
      <c r="D77" s="10">
        <v>387</v>
      </c>
      <c r="E77" s="46">
        <v>0.09</v>
      </c>
      <c r="F77" s="46">
        <f t="shared" si="13"/>
        <v>0.09</v>
      </c>
      <c r="G77" s="46">
        <f t="shared" si="14"/>
        <v>0.18</v>
      </c>
    </row>
    <row r="78" spans="1:7" ht="15.6" x14ac:dyDescent="0.3">
      <c r="A78" s="12">
        <v>56</v>
      </c>
      <c r="B78" s="6" t="s">
        <v>144</v>
      </c>
      <c r="C78" s="11">
        <v>3204</v>
      </c>
      <c r="D78" s="10">
        <v>1860</v>
      </c>
      <c r="E78" s="46">
        <v>0.09</v>
      </c>
      <c r="F78" s="46">
        <f t="shared" si="13"/>
        <v>0.09</v>
      </c>
      <c r="G78" s="46">
        <f t="shared" si="14"/>
        <v>0.18</v>
      </c>
    </row>
    <row r="79" spans="1:7" ht="15.6" x14ac:dyDescent="0.3">
      <c r="A79" s="12">
        <v>57</v>
      </c>
      <c r="B79" s="6" t="s">
        <v>106</v>
      </c>
      <c r="C79" s="11">
        <v>3204</v>
      </c>
      <c r="D79" s="10">
        <v>407.7</v>
      </c>
      <c r="E79" s="46">
        <v>0.09</v>
      </c>
      <c r="F79" s="46">
        <f t="shared" si="13"/>
        <v>0.09</v>
      </c>
      <c r="G79" s="46">
        <f t="shared" si="14"/>
        <v>0.18</v>
      </c>
    </row>
    <row r="80" spans="1:7" ht="15.6" x14ac:dyDescent="0.3">
      <c r="A80" s="12">
        <v>58</v>
      </c>
      <c r="B80" s="6" t="s">
        <v>141</v>
      </c>
      <c r="C80" s="12">
        <v>3507</v>
      </c>
      <c r="D80" s="10">
        <v>190</v>
      </c>
      <c r="E80" s="46">
        <v>0.09</v>
      </c>
      <c r="F80" s="46">
        <f t="shared" si="13"/>
        <v>0.09</v>
      </c>
      <c r="G80" s="46">
        <f t="shared" si="14"/>
        <v>0.18</v>
      </c>
    </row>
    <row r="81" spans="1:7" ht="15.6" x14ac:dyDescent="0.3">
      <c r="A81" s="12">
        <v>59</v>
      </c>
      <c r="B81" s="6" t="s">
        <v>91</v>
      </c>
      <c r="C81" s="11">
        <v>2836</v>
      </c>
      <c r="D81" s="10">
        <v>29</v>
      </c>
      <c r="E81" s="46">
        <v>0.09</v>
      </c>
      <c r="F81" s="46">
        <f t="shared" si="13"/>
        <v>0.09</v>
      </c>
      <c r="G81" s="46">
        <f t="shared" si="14"/>
        <v>0.18</v>
      </c>
    </row>
    <row r="82" spans="1:7" ht="15.6" x14ac:dyDescent="0.3">
      <c r="A82" s="12">
        <v>60</v>
      </c>
      <c r="B82" s="6" t="s">
        <v>142</v>
      </c>
      <c r="C82" s="11">
        <v>3809</v>
      </c>
      <c r="D82" s="10">
        <v>75</v>
      </c>
      <c r="E82" s="46">
        <v>0.09</v>
      </c>
      <c r="F82" s="46">
        <f t="shared" si="13"/>
        <v>0.09</v>
      </c>
      <c r="G82" s="46">
        <f t="shared" si="14"/>
        <v>0.18</v>
      </c>
    </row>
    <row r="83" spans="1:7" ht="15.6" x14ac:dyDescent="0.3">
      <c r="A83" s="12">
        <v>61</v>
      </c>
      <c r="B83" s="6" t="s">
        <v>112</v>
      </c>
      <c r="C83" s="12">
        <v>5407</v>
      </c>
      <c r="D83" s="10">
        <v>41</v>
      </c>
      <c r="E83" s="46">
        <v>0.09</v>
      </c>
      <c r="F83" s="46">
        <f t="shared" si="13"/>
        <v>0.09</v>
      </c>
      <c r="G83" s="46">
        <f t="shared" si="14"/>
        <v>0.18</v>
      </c>
    </row>
    <row r="84" spans="1:7" ht="15.6" x14ac:dyDescent="0.3">
      <c r="A84" s="53"/>
      <c r="B84" s="6" t="s">
        <v>186</v>
      </c>
      <c r="C84" s="53">
        <v>3204</v>
      </c>
      <c r="D84" s="10">
        <v>995</v>
      </c>
      <c r="E84" s="46">
        <v>0.09</v>
      </c>
      <c r="F84" s="46">
        <v>0.09</v>
      </c>
      <c r="G84" s="46">
        <f t="shared" si="14"/>
        <v>0.18</v>
      </c>
    </row>
    <row r="85" spans="1:7" ht="15.6" x14ac:dyDescent="0.3">
      <c r="A85" s="67"/>
      <c r="B85" s="6" t="s">
        <v>194</v>
      </c>
      <c r="C85" s="67">
        <v>3204</v>
      </c>
      <c r="D85" s="10">
        <v>995</v>
      </c>
      <c r="E85" s="46">
        <v>0.09</v>
      </c>
      <c r="F85" s="46">
        <v>0.09</v>
      </c>
      <c r="G85" s="46">
        <f t="shared" si="14"/>
        <v>0.18</v>
      </c>
    </row>
    <row r="86" spans="1:7" ht="15.6" x14ac:dyDescent="0.3">
      <c r="A86" s="79"/>
      <c r="B86" s="6" t="s">
        <v>235</v>
      </c>
      <c r="C86" s="79">
        <v>3204</v>
      </c>
      <c r="D86" s="10">
        <v>1195</v>
      </c>
      <c r="E86" s="46">
        <v>0.09</v>
      </c>
      <c r="F86" s="46">
        <v>0.09</v>
      </c>
      <c r="G86" s="46">
        <f t="shared" ref="G86" si="15">SUM(E86,F86)</f>
        <v>0.18</v>
      </c>
    </row>
    <row r="87" spans="1:7" ht="15.6" x14ac:dyDescent="0.3">
      <c r="A87" s="63"/>
      <c r="B87" s="6" t="s">
        <v>187</v>
      </c>
      <c r="C87" s="63">
        <v>3204</v>
      </c>
      <c r="D87" s="10">
        <v>1150</v>
      </c>
      <c r="E87" s="46">
        <v>0.09</v>
      </c>
      <c r="F87" s="46">
        <v>0.09</v>
      </c>
      <c r="G87" s="46">
        <f t="shared" si="14"/>
        <v>0.18</v>
      </c>
    </row>
    <row r="88" spans="1:7" ht="15.6" x14ac:dyDescent="0.3">
      <c r="A88" s="12">
        <v>62</v>
      </c>
      <c r="B88" s="6" t="s">
        <v>123</v>
      </c>
      <c r="C88" s="11">
        <v>3204</v>
      </c>
      <c r="D88" s="10">
        <v>1150</v>
      </c>
      <c r="E88" s="46">
        <v>0.09</v>
      </c>
      <c r="F88" s="46">
        <f t="shared" si="13"/>
        <v>0.09</v>
      </c>
      <c r="G88" s="46">
        <f t="shared" si="14"/>
        <v>0.18</v>
      </c>
    </row>
    <row r="89" spans="1:7" ht="15.6" x14ac:dyDescent="0.3">
      <c r="A89" s="12">
        <v>63</v>
      </c>
      <c r="B89" s="6" t="s">
        <v>122</v>
      </c>
      <c r="C89" s="11">
        <v>3204</v>
      </c>
      <c r="D89" s="10">
        <v>1150</v>
      </c>
      <c r="E89" s="46">
        <v>0.09</v>
      </c>
      <c r="F89" s="46">
        <v>0.09</v>
      </c>
      <c r="G89" s="46">
        <f t="shared" si="14"/>
        <v>0.18</v>
      </c>
    </row>
    <row r="90" spans="1:7" ht="15.6" x14ac:dyDescent="0.3">
      <c r="A90" s="51">
        <v>64</v>
      </c>
      <c r="B90" s="6" t="s">
        <v>181</v>
      </c>
      <c r="C90" s="50">
        <v>3809</v>
      </c>
      <c r="D90" s="10">
        <v>125</v>
      </c>
      <c r="E90" s="46">
        <v>0.09</v>
      </c>
      <c r="F90" s="46">
        <v>0.09</v>
      </c>
      <c r="G90" s="46">
        <f t="shared" ref="G90:G91" si="16">SUM(E90,F90)</f>
        <v>0.18</v>
      </c>
    </row>
    <row r="91" spans="1:7" ht="15.6" x14ac:dyDescent="0.3">
      <c r="A91" s="51">
        <v>65</v>
      </c>
      <c r="B91" s="6" t="s">
        <v>180</v>
      </c>
      <c r="C91" s="50">
        <v>3809</v>
      </c>
      <c r="D91" s="10">
        <v>115</v>
      </c>
      <c r="E91" s="46">
        <v>0.09</v>
      </c>
      <c r="F91" s="46">
        <v>0.09</v>
      </c>
      <c r="G91" s="46">
        <f t="shared" si="16"/>
        <v>0.18</v>
      </c>
    </row>
    <row r="92" spans="1:7" ht="15.6" x14ac:dyDescent="0.3">
      <c r="A92" s="51">
        <v>66</v>
      </c>
      <c r="B92" s="6" t="s">
        <v>173</v>
      </c>
      <c r="C92" s="49">
        <v>3906</v>
      </c>
      <c r="D92" s="10">
        <v>90</v>
      </c>
      <c r="E92" s="46">
        <v>0.09</v>
      </c>
      <c r="F92" s="46">
        <f t="shared" ref="F92" si="17">E92</f>
        <v>0.09</v>
      </c>
      <c r="G92" s="46">
        <f t="shared" ref="G92" si="18">SUM(E92,F92)</f>
        <v>0.18</v>
      </c>
    </row>
    <row r="93" spans="1:7" ht="15.6" x14ac:dyDescent="0.3">
      <c r="A93" s="51">
        <v>67</v>
      </c>
      <c r="B93" s="6" t="s">
        <v>94</v>
      </c>
      <c r="C93" s="11">
        <v>2712</v>
      </c>
      <c r="D93" s="10">
        <v>350</v>
      </c>
      <c r="E93" s="46">
        <v>0.09</v>
      </c>
      <c r="F93" s="46">
        <f t="shared" si="13"/>
        <v>0.09</v>
      </c>
      <c r="G93" s="46">
        <f t="shared" si="14"/>
        <v>0.18</v>
      </c>
    </row>
    <row r="94" spans="1:7" ht="15.6" x14ac:dyDescent="0.3">
      <c r="A94" s="55"/>
      <c r="B94" s="6" t="s">
        <v>179</v>
      </c>
      <c r="C94" s="54">
        <v>3906</v>
      </c>
      <c r="D94" s="10">
        <v>225</v>
      </c>
      <c r="E94" s="46">
        <v>0.09</v>
      </c>
      <c r="F94" s="46">
        <v>0.09</v>
      </c>
      <c r="G94" s="46">
        <v>0.18</v>
      </c>
    </row>
    <row r="95" spans="1:7" ht="15.6" x14ac:dyDescent="0.3">
      <c r="A95" s="51">
        <v>68</v>
      </c>
      <c r="B95" s="6" t="s">
        <v>175</v>
      </c>
      <c r="C95" s="11">
        <v>3906</v>
      </c>
      <c r="D95" s="10">
        <v>300</v>
      </c>
      <c r="E95" s="46">
        <v>0.09</v>
      </c>
      <c r="F95" s="46">
        <f t="shared" si="13"/>
        <v>0.09</v>
      </c>
      <c r="G95" s="46">
        <f t="shared" si="14"/>
        <v>0.18</v>
      </c>
    </row>
    <row r="96" spans="1:7" ht="15.6" x14ac:dyDescent="0.3">
      <c r="A96" s="80">
        <v>68</v>
      </c>
      <c r="B96" s="6" t="s">
        <v>236</v>
      </c>
      <c r="C96" s="81">
        <v>3906</v>
      </c>
      <c r="D96" s="10">
        <v>425</v>
      </c>
      <c r="E96" s="46">
        <v>0.09</v>
      </c>
      <c r="F96" s="46">
        <f t="shared" ref="F96" si="19">E96</f>
        <v>0.09</v>
      </c>
      <c r="G96" s="46">
        <f t="shared" ref="G96" si="20">SUM(E96,F96)</f>
        <v>0.18</v>
      </c>
    </row>
    <row r="97" spans="1:7" ht="15.6" x14ac:dyDescent="0.3">
      <c r="A97" s="51">
        <v>69</v>
      </c>
      <c r="B97" s="6" t="s">
        <v>184</v>
      </c>
      <c r="C97" s="11">
        <v>3809</v>
      </c>
      <c r="D97" s="10">
        <v>150</v>
      </c>
      <c r="E97" s="46">
        <v>0.09</v>
      </c>
      <c r="F97" s="46">
        <f t="shared" si="13"/>
        <v>0.09</v>
      </c>
      <c r="G97" s="46">
        <f t="shared" si="14"/>
        <v>0.18</v>
      </c>
    </row>
    <row r="98" spans="1:7" ht="15.6" x14ac:dyDescent="0.3">
      <c r="A98" s="51">
        <v>70</v>
      </c>
      <c r="B98" s="6" t="s">
        <v>188</v>
      </c>
      <c r="C98" s="11">
        <v>2915</v>
      </c>
      <c r="D98" s="10">
        <v>48</v>
      </c>
      <c r="E98" s="46">
        <v>0.09</v>
      </c>
      <c r="F98" s="46">
        <f t="shared" si="13"/>
        <v>0.09</v>
      </c>
      <c r="G98" s="46">
        <f>SUM(E98,F99)</f>
        <v>0.18</v>
      </c>
    </row>
    <row r="99" spans="1:7" ht="15.6" x14ac:dyDescent="0.3">
      <c r="A99" s="51">
        <v>71</v>
      </c>
      <c r="B99" s="6" t="s">
        <v>189</v>
      </c>
      <c r="C99" s="11">
        <v>3507</v>
      </c>
      <c r="D99" s="10">
        <v>88</v>
      </c>
      <c r="E99" s="46">
        <v>0.09</v>
      </c>
      <c r="F99" s="46">
        <f>E98</f>
        <v>0.09</v>
      </c>
      <c r="G99" s="46">
        <f>SUM(E99,F100)</f>
        <v>0.18</v>
      </c>
    </row>
    <row r="100" spans="1:7" ht="15.6" x14ac:dyDescent="0.3">
      <c r="A100" s="51">
        <v>72</v>
      </c>
      <c r="B100" s="6" t="s">
        <v>191</v>
      </c>
      <c r="C100" s="11">
        <v>3809</v>
      </c>
      <c r="D100" s="10">
        <v>140</v>
      </c>
      <c r="E100" s="46">
        <v>0.09</v>
      </c>
      <c r="F100" s="46">
        <f>E99</f>
        <v>0.09</v>
      </c>
      <c r="G100" s="46">
        <v>0.18</v>
      </c>
    </row>
    <row r="101" spans="1:7" ht="15.6" x14ac:dyDescent="0.3">
      <c r="A101" s="65"/>
      <c r="B101" s="6" t="s">
        <v>193</v>
      </c>
      <c r="C101" s="66">
        <v>3809</v>
      </c>
      <c r="D101" s="10">
        <v>230</v>
      </c>
      <c r="E101" s="46">
        <v>0.09</v>
      </c>
      <c r="F101" s="46">
        <f t="shared" ref="F101:F106" si="21">E100</f>
        <v>0.09</v>
      </c>
      <c r="G101" s="46">
        <v>0.18</v>
      </c>
    </row>
    <row r="102" spans="1:7" ht="15.6" x14ac:dyDescent="0.3">
      <c r="A102" s="51">
        <v>73</v>
      </c>
      <c r="B102" s="6" t="s">
        <v>192</v>
      </c>
      <c r="C102" s="11">
        <v>3809</v>
      </c>
      <c r="D102" s="10">
        <v>72</v>
      </c>
      <c r="E102" s="46">
        <v>0.09</v>
      </c>
      <c r="F102" s="46">
        <f t="shared" si="21"/>
        <v>0.09</v>
      </c>
      <c r="G102" s="46">
        <v>0.18</v>
      </c>
    </row>
    <row r="103" spans="1:7" ht="15.6" x14ac:dyDescent="0.3">
      <c r="B103" s="6" t="s">
        <v>197</v>
      </c>
      <c r="C103" s="11">
        <v>3204</v>
      </c>
      <c r="D103" s="10">
        <v>1140</v>
      </c>
      <c r="E103" s="46">
        <v>0.09</v>
      </c>
      <c r="F103" s="46">
        <f t="shared" si="21"/>
        <v>0.09</v>
      </c>
      <c r="G103" s="46">
        <v>0.18</v>
      </c>
    </row>
    <row r="104" spans="1:7" ht="15.6" x14ac:dyDescent="0.3">
      <c r="B104" s="6" t="s">
        <v>198</v>
      </c>
      <c r="C104" s="68">
        <v>3204</v>
      </c>
      <c r="D104" s="10">
        <v>1195</v>
      </c>
      <c r="E104" s="46">
        <v>0.09</v>
      </c>
      <c r="F104" s="46">
        <f t="shared" si="21"/>
        <v>0.09</v>
      </c>
      <c r="G104" s="46">
        <v>0.18</v>
      </c>
    </row>
    <row r="105" spans="1:7" ht="15.6" x14ac:dyDescent="0.3">
      <c r="B105" s="6" t="s">
        <v>199</v>
      </c>
      <c r="C105" s="68">
        <v>3204</v>
      </c>
      <c r="D105" s="10">
        <v>1325</v>
      </c>
      <c r="E105" s="46">
        <v>0.09</v>
      </c>
      <c r="F105" s="46">
        <f t="shared" si="21"/>
        <v>0.09</v>
      </c>
      <c r="G105" s="46">
        <v>0.18</v>
      </c>
    </row>
    <row r="106" spans="1:7" ht="15.6" x14ac:dyDescent="0.3">
      <c r="B106" s="6" t="s">
        <v>200</v>
      </c>
      <c r="C106" s="68">
        <v>3204</v>
      </c>
      <c r="D106" s="10">
        <v>1125</v>
      </c>
      <c r="E106" s="46">
        <v>0.09</v>
      </c>
      <c r="F106" s="46">
        <f t="shared" si="21"/>
        <v>0.09</v>
      </c>
      <c r="G106" s="46">
        <v>0.18</v>
      </c>
    </row>
    <row r="107" spans="1:7" ht="15.6" x14ac:dyDescent="0.3">
      <c r="B107" s="6" t="s">
        <v>211</v>
      </c>
      <c r="C107" s="11">
        <v>3809</v>
      </c>
      <c r="D107" s="10">
        <v>160</v>
      </c>
      <c r="E107" s="46">
        <v>0.09</v>
      </c>
      <c r="F107" s="46">
        <v>0.09</v>
      </c>
      <c r="G107" s="46">
        <v>0.18</v>
      </c>
    </row>
    <row r="108" spans="1:7" ht="15.6" x14ac:dyDescent="0.3">
      <c r="B108" s="6" t="s">
        <v>217</v>
      </c>
      <c r="C108" s="73">
        <v>3809</v>
      </c>
      <c r="D108" s="10">
        <v>450</v>
      </c>
      <c r="E108" s="46">
        <v>0.09</v>
      </c>
      <c r="F108" s="46">
        <v>0.09</v>
      </c>
      <c r="G108" s="46">
        <v>0.18</v>
      </c>
    </row>
    <row r="109" spans="1:7" ht="15.6" x14ac:dyDescent="0.3">
      <c r="B109" s="6" t="s">
        <v>218</v>
      </c>
      <c r="C109" s="73">
        <v>3906</v>
      </c>
      <c r="D109" s="10">
        <v>127.4</v>
      </c>
      <c r="E109" s="46">
        <v>0.09</v>
      </c>
      <c r="F109" s="46">
        <v>0.09</v>
      </c>
      <c r="G109" s="46">
        <v>0.18</v>
      </c>
    </row>
  </sheetData>
  <sortState xmlns:xlrd2="http://schemas.microsoft.com/office/spreadsheetml/2017/richdata2" ref="A2:G102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2020-10-19T18:57:16Z</dcterms:modified>
</cp:coreProperties>
</file>